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theme/themeOverride1.xml" ContentType="application/vnd.openxmlformats-officedocument.themeOverrid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5" Type="http://schemas.microsoft.com/office/2020/02/relationships/classificationlabels" Target="docMetadata/LabelInfo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8"/>
  <workbookPr/>
  <mc:AlternateContent xmlns:mc="http://schemas.openxmlformats.org/markup-compatibility/2006">
    <mc:Choice Requires="x15">
      <x15ac:absPath xmlns:x15ac="http://schemas.microsoft.com/office/spreadsheetml/2010/11/ac" url="https://cbussuper.sharepoint.com/sites/MarketingTechTeam/Shared Documents/Reporting/FY25/"/>
    </mc:Choice>
  </mc:AlternateContent>
  <xr:revisionPtr revIDLastSave="0" documentId="8_{958F2EC7-A6F5-4BC7-BD5F-679022CBB9E9}" xr6:coauthVersionLast="47" xr6:coauthVersionMax="47" xr10:uidLastSave="{00000000-0000-0000-0000-000000000000}"/>
  <bookViews>
    <workbookView minimized="1" xWindow="-2180" yWindow="-20600" windowWidth="36780" windowHeight="20180" xr2:uid="{2AF7D318-117B-4C45-A242-FA29CA5E08DD}"/>
  </bookViews>
  <sheets>
    <sheet name="FY-ajo-report" sheetId="1" r:id="rId1"/>
    <sheet name="dashboard" sheetId="2" r:id="rId2"/>
    <sheet name="Deliveried " sheetId="3" r:id="rId3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0" i="1" l="1"/>
  <c r="G73" i="1"/>
  <c r="G9" i="1"/>
  <c r="G10" i="1"/>
  <c r="G11" i="1"/>
  <c r="G12" i="1"/>
  <c r="I4" i="1"/>
  <c r="I5" i="1"/>
  <c r="I6" i="1"/>
  <c r="I7" i="1"/>
  <c r="G4" i="1"/>
  <c r="G5" i="1"/>
  <c r="G6" i="1"/>
  <c r="G7" i="1"/>
  <c r="K7" i="1"/>
  <c r="K6" i="1"/>
  <c r="K5" i="1"/>
  <c r="K4" i="1"/>
  <c r="K176" i="1"/>
  <c r="K174" i="1"/>
  <c r="K175" i="1"/>
  <c r="K172" i="1"/>
  <c r="K173" i="1"/>
  <c r="K170" i="1"/>
  <c r="K171" i="1"/>
  <c r="K166" i="1"/>
  <c r="K167" i="1"/>
  <c r="K168" i="1"/>
  <c r="K169" i="1"/>
  <c r="K164" i="1"/>
  <c r="K165" i="1"/>
  <c r="K160" i="1"/>
  <c r="K161" i="1"/>
  <c r="K162" i="1"/>
  <c r="K163" i="1"/>
  <c r="K157" i="1"/>
  <c r="K158" i="1"/>
  <c r="K159" i="1"/>
  <c r="K155" i="1"/>
  <c r="K156" i="1"/>
  <c r="K154" i="1"/>
  <c r="K151" i="1"/>
  <c r="K152" i="1"/>
  <c r="K153" i="1"/>
  <c r="K150" i="1"/>
  <c r="K148" i="1"/>
  <c r="K149" i="1"/>
  <c r="K146" i="1"/>
  <c r="K147" i="1"/>
  <c r="K142" i="1"/>
  <c r="K143" i="1"/>
  <c r="K144" i="1"/>
  <c r="K145" i="1"/>
  <c r="K140" i="1"/>
  <c r="K141" i="1"/>
  <c r="K138" i="1"/>
  <c r="K139" i="1"/>
  <c r="K134" i="1"/>
  <c r="K135" i="1"/>
  <c r="K136" i="1"/>
  <c r="K137" i="1"/>
  <c r="K132" i="1"/>
  <c r="K133" i="1"/>
  <c r="K130" i="1"/>
  <c r="K131" i="1"/>
  <c r="K127" i="1"/>
  <c r="K128" i="1"/>
  <c r="K129" i="1"/>
  <c r="K125" i="1"/>
  <c r="K126" i="1"/>
  <c r="K123" i="1"/>
  <c r="K124" i="1"/>
  <c r="K119" i="1"/>
  <c r="K120" i="1"/>
  <c r="K121" i="1"/>
  <c r="K122" i="1"/>
  <c r="K118" i="1"/>
  <c r="K117" i="1"/>
  <c r="K114" i="1"/>
  <c r="K115" i="1"/>
  <c r="K116" i="1"/>
  <c r="K112" i="1"/>
  <c r="K113" i="1"/>
  <c r="K108" i="1"/>
  <c r="K109" i="1"/>
  <c r="K110" i="1"/>
  <c r="K111" i="1"/>
  <c r="K107" i="1"/>
  <c r="K106" i="1"/>
  <c r="K105" i="1"/>
  <c r="K103" i="1"/>
  <c r="K104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86" i="1"/>
  <c r="K87" i="1"/>
  <c r="K85" i="1"/>
  <c r="K84" i="1"/>
  <c r="K81" i="1"/>
  <c r="K82" i="1"/>
  <c r="K83" i="1"/>
  <c r="K80" i="1"/>
  <c r="K78" i="1"/>
  <c r="K79" i="1"/>
  <c r="K76" i="1"/>
  <c r="K77" i="1"/>
  <c r="K75" i="1"/>
  <c r="K71" i="1"/>
  <c r="K72" i="1"/>
  <c r="K73" i="1"/>
  <c r="K74" i="1"/>
  <c r="K70" i="1"/>
  <c r="K68" i="1"/>
  <c r="K69" i="1"/>
  <c r="K67" i="1"/>
  <c r="K64" i="1"/>
  <c r="K65" i="1"/>
  <c r="K66" i="1"/>
  <c r="K62" i="1"/>
  <c r="K63" i="1"/>
  <c r="K60" i="1"/>
  <c r="K61" i="1"/>
  <c r="K58" i="1"/>
  <c r="K59" i="1"/>
  <c r="K50" i="1"/>
  <c r="K51" i="1"/>
  <c r="K52" i="1"/>
  <c r="K53" i="1"/>
  <c r="K54" i="1"/>
  <c r="K55" i="1"/>
  <c r="K56" i="1"/>
  <c r="K57" i="1"/>
  <c r="K47" i="1"/>
  <c r="K48" i="1"/>
  <c r="K46" i="1"/>
  <c r="K49" i="1"/>
  <c r="K41" i="1"/>
  <c r="K42" i="1"/>
  <c r="K43" i="1"/>
  <c r="K44" i="1"/>
  <c r="K45" i="1"/>
  <c r="K37" i="1"/>
  <c r="K38" i="1"/>
  <c r="K39" i="1"/>
  <c r="K40" i="1"/>
  <c r="K35" i="1"/>
  <c r="K36" i="1"/>
  <c r="K33" i="1"/>
  <c r="K34" i="1"/>
  <c r="K31" i="1"/>
  <c r="K32" i="1"/>
  <c r="K29" i="1"/>
  <c r="K30" i="1"/>
  <c r="K27" i="1"/>
  <c r="K28" i="1"/>
  <c r="K25" i="1"/>
  <c r="K26" i="1"/>
  <c r="K23" i="1"/>
  <c r="K24" i="1"/>
  <c r="K19" i="1"/>
  <c r="K20" i="1"/>
  <c r="K21" i="1"/>
  <c r="K22" i="1"/>
  <c r="K14" i="1"/>
  <c r="K15" i="1"/>
  <c r="K16" i="1"/>
  <c r="K17" i="1"/>
  <c r="K18" i="1"/>
  <c r="K12" i="1"/>
  <c r="K13" i="1"/>
  <c r="K8" i="1"/>
  <c r="K9" i="1"/>
  <c r="K10" i="1"/>
  <c r="K11" i="1"/>
  <c r="K3" i="1"/>
  <c r="K2" i="1"/>
  <c r="H92" i="1"/>
  <c r="H93" i="1"/>
  <c r="H94" i="1"/>
  <c r="H95" i="1"/>
  <c r="H96" i="1"/>
  <c r="H97" i="1"/>
  <c r="H98" i="1"/>
  <c r="H99" i="1"/>
  <c r="H100" i="1"/>
  <c r="H101" i="1"/>
  <c r="H102" i="1"/>
  <c r="H86" i="1"/>
  <c r="H87" i="1"/>
  <c r="H85" i="1"/>
  <c r="H84" i="1"/>
  <c r="H81" i="1"/>
  <c r="H82" i="1"/>
  <c r="H83" i="1"/>
  <c r="H80" i="1"/>
  <c r="H78" i="1"/>
  <c r="H79" i="1"/>
  <c r="H76" i="1"/>
  <c r="H77" i="1"/>
  <c r="H75" i="1"/>
  <c r="H71" i="1"/>
  <c r="H72" i="1"/>
  <c r="H114" i="1"/>
  <c r="H115" i="1"/>
  <c r="H116" i="1"/>
  <c r="H112" i="1"/>
  <c r="H113" i="1"/>
  <c r="H108" i="1"/>
  <c r="H109" i="1"/>
  <c r="H110" i="1"/>
  <c r="H111" i="1"/>
  <c r="H107" i="1"/>
  <c r="H106" i="1"/>
  <c r="H105" i="1"/>
  <c r="H103" i="1"/>
  <c r="H104" i="1"/>
  <c r="H88" i="1"/>
  <c r="H89" i="1"/>
  <c r="H90" i="1"/>
  <c r="H91" i="1"/>
  <c r="H117" i="1"/>
  <c r="H161" i="1"/>
  <c r="H162" i="1"/>
  <c r="H163" i="1"/>
  <c r="H157" i="1"/>
  <c r="H158" i="1"/>
  <c r="H159" i="1"/>
  <c r="H155" i="1"/>
  <c r="H156" i="1"/>
  <c r="H154" i="1"/>
  <c r="H151" i="1"/>
  <c r="H152" i="1"/>
  <c r="H153" i="1"/>
  <c r="H150" i="1"/>
  <c r="H148" i="1"/>
  <c r="H149" i="1"/>
  <c r="H146" i="1"/>
  <c r="H147" i="1"/>
  <c r="H142" i="1"/>
  <c r="H143" i="1"/>
  <c r="H144" i="1"/>
  <c r="H145" i="1"/>
  <c r="H140" i="1"/>
  <c r="H141" i="1"/>
  <c r="H138" i="1"/>
  <c r="H139" i="1"/>
  <c r="H134" i="1"/>
  <c r="H135" i="1"/>
  <c r="H136" i="1"/>
  <c r="H137" i="1"/>
  <c r="H132" i="1"/>
  <c r="H133" i="1"/>
  <c r="H130" i="1"/>
  <c r="H131" i="1"/>
  <c r="H127" i="1"/>
  <c r="H128" i="1"/>
  <c r="H129" i="1"/>
  <c r="H125" i="1"/>
  <c r="H126" i="1"/>
  <c r="H123" i="1"/>
  <c r="H124" i="1"/>
  <c r="H119" i="1"/>
  <c r="H120" i="1"/>
  <c r="H121" i="1"/>
  <c r="H174" i="1"/>
  <c r="H175" i="1"/>
  <c r="H172" i="1"/>
  <c r="H173" i="1"/>
  <c r="H170" i="1"/>
  <c r="H171" i="1"/>
  <c r="H166" i="1"/>
  <c r="H167" i="1"/>
  <c r="H168" i="1"/>
  <c r="H169" i="1"/>
  <c r="H164" i="1"/>
  <c r="H165" i="1"/>
  <c r="H160" i="1"/>
  <c r="H176" i="1"/>
  <c r="F85" i="1"/>
  <c r="F84" i="1"/>
  <c r="F81" i="1"/>
  <c r="F82" i="1"/>
  <c r="F83" i="1"/>
  <c r="F80" i="1"/>
  <c r="F78" i="1"/>
  <c r="F79" i="1"/>
  <c r="F76" i="1"/>
  <c r="F77" i="1"/>
  <c r="F75" i="1"/>
  <c r="F94" i="1"/>
  <c r="F95" i="1"/>
  <c r="F96" i="1"/>
  <c r="F97" i="1"/>
  <c r="F98" i="1"/>
  <c r="F99" i="1"/>
  <c r="F100" i="1"/>
  <c r="F101" i="1"/>
  <c r="F102" i="1"/>
  <c r="F86" i="1"/>
  <c r="F87" i="1"/>
  <c r="F105" i="1"/>
  <c r="F103" i="1"/>
  <c r="F104" i="1"/>
  <c r="F88" i="1"/>
  <c r="F89" i="1"/>
  <c r="F90" i="1"/>
  <c r="F91" i="1"/>
  <c r="F92" i="1"/>
  <c r="F93" i="1"/>
  <c r="F114" i="1"/>
  <c r="F115" i="1"/>
  <c r="F116" i="1"/>
  <c r="F112" i="1"/>
  <c r="F113" i="1"/>
  <c r="F108" i="1"/>
  <c r="F109" i="1"/>
  <c r="F110" i="1"/>
  <c r="F111" i="1"/>
  <c r="F107" i="1"/>
  <c r="F117" i="1"/>
  <c r="F122" i="1"/>
  <c r="H122" i="1" s="1"/>
  <c r="F162" i="1"/>
  <c r="F163" i="1"/>
  <c r="F157" i="1"/>
  <c r="F158" i="1"/>
  <c r="F159" i="1"/>
  <c r="F155" i="1"/>
  <c r="F156" i="1"/>
  <c r="F154" i="1"/>
  <c r="F151" i="1"/>
  <c r="F152" i="1"/>
  <c r="F153" i="1"/>
  <c r="F150" i="1"/>
  <c r="F148" i="1"/>
  <c r="F149" i="1"/>
  <c r="F146" i="1"/>
  <c r="F147" i="1"/>
  <c r="F142" i="1"/>
  <c r="F143" i="1"/>
  <c r="F144" i="1"/>
  <c r="F145" i="1"/>
  <c r="F140" i="1"/>
  <c r="F141" i="1"/>
  <c r="F138" i="1"/>
  <c r="F139" i="1"/>
  <c r="F134" i="1"/>
  <c r="F135" i="1"/>
  <c r="F136" i="1"/>
  <c r="F137" i="1"/>
  <c r="F132" i="1"/>
  <c r="F133" i="1"/>
  <c r="F130" i="1"/>
  <c r="F131" i="1"/>
  <c r="F127" i="1"/>
  <c r="F128" i="1"/>
  <c r="F129" i="1"/>
  <c r="F125" i="1"/>
  <c r="F126" i="1"/>
  <c r="F123" i="1"/>
  <c r="F124" i="1"/>
  <c r="F119" i="1"/>
  <c r="F120" i="1"/>
  <c r="F121" i="1"/>
  <c r="F174" i="1"/>
  <c r="F175" i="1"/>
  <c r="F172" i="1"/>
  <c r="F173" i="1"/>
  <c r="F170" i="1"/>
  <c r="F171" i="1"/>
  <c r="F166" i="1"/>
  <c r="F167" i="1"/>
  <c r="F168" i="1"/>
  <c r="F169" i="1"/>
  <c r="F164" i="1"/>
  <c r="F165" i="1"/>
  <c r="F160" i="1"/>
  <c r="F161" i="1"/>
  <c r="F176" i="1"/>
  <c r="I2" i="1"/>
  <c r="G2" i="1"/>
  <c r="I3" i="1"/>
  <c r="G3" i="1"/>
  <c r="I10" i="1"/>
  <c r="I11" i="1"/>
  <c r="I8" i="1"/>
  <c r="I9" i="1"/>
  <c r="G8" i="1"/>
  <c r="I12" i="1"/>
  <c r="I13" i="1"/>
  <c r="G13" i="1"/>
  <c r="I18" i="1"/>
  <c r="G18" i="1"/>
  <c r="I16" i="1"/>
  <c r="I17" i="1"/>
  <c r="G16" i="1"/>
  <c r="G17" i="1"/>
  <c r="I14" i="1"/>
  <c r="I15" i="1"/>
  <c r="G14" i="1"/>
  <c r="G15" i="1"/>
  <c r="I21" i="1"/>
  <c r="I22" i="1"/>
  <c r="G21" i="1"/>
  <c r="G22" i="1"/>
  <c r="I19" i="1"/>
  <c r="I20" i="1"/>
  <c r="G19" i="1"/>
  <c r="G20" i="1"/>
  <c r="I23" i="1"/>
  <c r="I24" i="1"/>
  <c r="G23" i="1"/>
  <c r="G24" i="1"/>
  <c r="I25" i="1"/>
  <c r="I26" i="1"/>
  <c r="G25" i="1"/>
  <c r="G26" i="1"/>
  <c r="I27" i="1"/>
  <c r="I28" i="1"/>
  <c r="G27" i="1"/>
  <c r="G28" i="1"/>
  <c r="I29" i="1"/>
  <c r="I30" i="1"/>
  <c r="G29" i="1"/>
  <c r="G30" i="1"/>
  <c r="I31" i="1"/>
  <c r="I32" i="1"/>
  <c r="G31" i="1"/>
  <c r="G32" i="1"/>
  <c r="I33" i="1"/>
  <c r="I34" i="1"/>
  <c r="G33" i="1"/>
  <c r="G34" i="1"/>
  <c r="I35" i="1"/>
  <c r="I36" i="1"/>
  <c r="G35" i="1"/>
  <c r="G36" i="1"/>
  <c r="I39" i="1"/>
  <c r="I40" i="1"/>
  <c r="G39" i="1"/>
  <c r="G40" i="1"/>
  <c r="I37" i="1"/>
  <c r="I38" i="1"/>
  <c r="G37" i="1"/>
  <c r="G38" i="1"/>
  <c r="I45" i="1"/>
  <c r="G43" i="1"/>
  <c r="G44" i="1"/>
  <c r="G45" i="1"/>
  <c r="I43" i="1"/>
  <c r="I44" i="1"/>
  <c r="I41" i="1"/>
  <c r="I42" i="1"/>
  <c r="G41" i="1"/>
  <c r="G42" i="1"/>
  <c r="I49" i="1"/>
  <c r="G49" i="1"/>
  <c r="I46" i="1"/>
  <c r="G46" i="1"/>
  <c r="G48" i="1"/>
  <c r="I48" i="1"/>
  <c r="I47" i="1"/>
  <c r="G47" i="1"/>
  <c r="I54" i="1"/>
  <c r="I55" i="1"/>
  <c r="I56" i="1"/>
  <c r="I57" i="1"/>
  <c r="G54" i="1"/>
  <c r="G55" i="1"/>
  <c r="G56" i="1"/>
  <c r="G57" i="1"/>
  <c r="I53" i="1"/>
  <c r="G53" i="1"/>
  <c r="G51" i="1"/>
  <c r="G52" i="1"/>
  <c r="I51" i="1"/>
  <c r="I52" i="1"/>
  <c r="I50" i="1"/>
  <c r="G50" i="1"/>
  <c r="I58" i="1"/>
  <c r="I59" i="1"/>
  <c r="G58" i="1"/>
  <c r="G59" i="1"/>
  <c r="I73" i="1"/>
  <c r="I60" i="1"/>
  <c r="I61" i="1"/>
  <c r="G60" i="1"/>
  <c r="G61" i="1"/>
  <c r="I62" i="1"/>
  <c r="I63" i="1"/>
  <c r="G62" i="1"/>
  <c r="G63" i="1"/>
  <c r="I65" i="1"/>
  <c r="I66" i="1"/>
  <c r="G65" i="1"/>
  <c r="G66" i="1"/>
  <c r="I64" i="1"/>
  <c r="G64" i="1"/>
  <c r="I67" i="1"/>
  <c r="G67" i="1"/>
  <c r="I69" i="1"/>
  <c r="G69" i="1"/>
  <c r="I68" i="1"/>
  <c r="G68" i="1"/>
  <c r="I74" i="1"/>
  <c r="H74" i="1" s="1"/>
  <c r="G74" i="1"/>
  <c r="F74" i="1" s="1"/>
  <c r="B14" i="3"/>
  <c r="M3" i="2"/>
  <c r="O3" i="2"/>
  <c r="Q3" i="2"/>
  <c r="S3" i="2"/>
  <c r="G4" i="2"/>
  <c r="I4" i="2"/>
  <c r="M4" i="2"/>
  <c r="O4" i="2"/>
  <c r="Q4" i="2"/>
  <c r="S4" i="2"/>
  <c r="C7" i="2"/>
  <c r="I70" i="1"/>
  <c r="G118" i="1"/>
  <c r="K3" i="2"/>
  <c r="F106" i="1"/>
  <c r="G3" i="2" l="1"/>
  <c r="I118" i="1"/>
  <c r="C4" i="2"/>
  <c r="K4" i="2" l="1"/>
  <c r="E4" i="2"/>
  <c r="C3" i="2"/>
  <c r="F71" i="1"/>
  <c r="G71" i="1"/>
  <c r="I3" i="2"/>
  <c r="F72" i="1"/>
  <c r="G72" i="1"/>
  <c r="E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Donna Galletta</author>
  </authors>
  <commentList>
    <comment ref="E1" authorId="0" shapeId="0" xr:uid="{651A3BC9-9674-4298-9C29-D0A8752ADD35}">
      <text>
        <r>
          <rPr>
            <sz val="12"/>
            <color theme="1"/>
            <rFont val="Aptos Narrow"/>
            <family val="2"/>
            <scheme val="minor"/>
          </rPr>
          <t>Donna Galletta:
Unique Delivered</t>
        </r>
      </text>
    </comment>
    <comment ref="F1" authorId="0" shapeId="0" xr:uid="{001E35C9-A833-4BAF-AFEF-45767160AAD2}">
      <text>
        <r>
          <rPr>
            <sz val="12"/>
            <color theme="1"/>
            <rFont val="Aptos Narrow"/>
            <family val="2"/>
            <scheme val="minor"/>
          </rPr>
          <t>Donna Galletta:
Unique Estimated Email Opens</t>
        </r>
      </text>
    </comment>
    <comment ref="H1" authorId="0" shapeId="0" xr:uid="{804E0167-C66F-4E99-BA53-5FA4C0ED2323}">
      <text>
        <r>
          <rPr>
            <sz val="12"/>
            <color theme="1"/>
            <rFont val="Aptos Narrow"/>
            <family val="2"/>
            <scheme val="minor"/>
          </rPr>
          <t xml:space="preserve">Donna Galletta:
Unique Clicks (AJO)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Donna Galletta</author>
  </authors>
  <commentList>
    <comment ref="C4" authorId="0" shapeId="0" xr:uid="{532D100A-955D-4852-8817-106D7476C7F8}">
      <text>
        <r>
          <rPr>
            <sz val="12"/>
            <color rgb="FF000000"/>
            <rFont val="Aptos Narrow"/>
            <family val="2"/>
          </rPr>
          <t xml:space="preserve">Donna Galletta:
</t>
        </r>
        <r>
          <rPr>
            <sz val="12"/>
            <color rgb="FF000000"/>
            <rFont val="Aptos Narrow"/>
            <family val="2"/>
          </rPr>
          <t xml:space="preserve">Microsoft Blocked
</t>
        </r>
      </text>
    </comment>
  </commentList>
</comments>
</file>

<file path=xl/sharedStrings.xml><?xml version="1.0" encoding="utf-8"?>
<sst xmlns="http://schemas.openxmlformats.org/spreadsheetml/2006/main" count="606" uniqueCount="181">
  <si>
    <t>name</t>
  </si>
  <si>
    <t>date</t>
  </si>
  <si>
    <t>brand</t>
  </si>
  <si>
    <t>type</t>
  </si>
  <si>
    <t>deliveried</t>
  </si>
  <si>
    <t>unique-opens</t>
  </si>
  <si>
    <t>unique-opens-pc</t>
  </si>
  <si>
    <t>unique-clicks</t>
  </si>
  <si>
    <t>unique-clicks-pc</t>
  </si>
  <si>
    <t>unsub</t>
  </si>
  <si>
    <t>unsub-pc</t>
  </si>
  <si>
    <t>CBUS - SEN - Insurance May 25 - Non Corporate</t>
  </si>
  <si>
    <t>Cbus</t>
  </si>
  <si>
    <t>Comms</t>
  </si>
  <si>
    <t xml:space="preserve">ALL BRANDS - WEBINAR - MAY 25 - QLD RIF webinars - Invite
</t>
  </si>
  <si>
    <t>Event</t>
  </si>
  <si>
    <t>Email - CBUS - Young Cohort 2025 - May - 1. eDM [30-34]</t>
  </si>
  <si>
    <t>Marketing</t>
  </si>
  <si>
    <t>Email - CBUS - Young Cohort 2025 - May - 1. eDM [25-29]</t>
  </si>
  <si>
    <t>Email - CBUS - Young Cohort 2025 - May - 1. eDM [20-24]</t>
  </si>
  <si>
    <t>Email - CBUS - Young Cohort 2025 - May - 1. eDM [15-19]</t>
  </si>
  <si>
    <t xml:space="preserve">ALL BRANDS - WEBINAR - 27&amp;29May 25 - Boost your super before EOFY &amp; save on tax - Invite
</t>
  </si>
  <si>
    <t>Media</t>
  </si>
  <si>
    <t xml:space="preserve">ALL BRANDS - WEBINAR - MAY 25 - QLD Retirement seminars &amp; webinars - REMINDER
</t>
  </si>
  <si>
    <t xml:space="preserve">ALL BRANDS - WEBINAR - 20&amp;22May 25 - Boost your super before EOFY &amp; save on tax - Invite
</t>
  </si>
  <si>
    <t xml:space="preserve">ALL BRANDS - WEBINAR - 13&amp;15May 25 - Boost your super before EOFY &amp; save on tax - Invite
</t>
  </si>
  <si>
    <t xml:space="preserve">ALL BRANDS - WEBINAR - JUN 25 - SA Retirement seminars &amp; webinars - Invite + SMS
</t>
  </si>
  <si>
    <t xml:space="preserve">ALL BRANDS - WEBINAR - JUN 25 - SA RIF and webinars - Invite + SMS
</t>
  </si>
  <si>
    <t xml:space="preserve">ALL BRANDS - WEBINAR - MAY 25 - QLD Retirement seminars &amp; webinars - Invite + SMS
</t>
  </si>
  <si>
    <t xml:space="preserve">ALL BRANDS - WEBINAR - 29APR &amp; 1 May 25 - Super Health Check seminar - Invite
</t>
  </si>
  <si>
    <t xml:space="preserve">ALL BRANDS - WEBINAR - Apr 25 - Market Volatility - Invite
</t>
  </si>
  <si>
    <t xml:space="preserve">ALL BRANDS - WEBINAR - 15&amp;16 APR 25 - Super Health Check seminar - Invite
</t>
  </si>
  <si>
    <t>ALL BRANDS - WEBINAR - 8&amp;9 APR 25 - Super Health Check seminar - Invite</t>
  </si>
  <si>
    <t>ALL BRANDS - WEBINAR - MAR 25 - Federal Budget &amp; Superannuation update - Invite</t>
  </si>
  <si>
    <t xml:space="preserve">ALL BRANDS - USM - Mar 2025
</t>
  </si>
  <si>
    <t>ALL BRANDS - WEBINAR - MAR 25 - Financial Literacy - Invite</t>
  </si>
  <si>
    <t>ALL BRANDS - Cross branded reminder [MAR 2025]</t>
  </si>
  <si>
    <t>Other</t>
  </si>
  <si>
    <t>ALL BRANDS - WEBINAR - APR 25 - WA Retirement seminars &amp; webinars - Invite + SMS</t>
  </si>
  <si>
    <t>ALL BRANDS - WEBINAR - 13 &amp; 18 MAR 25 - Woman and Super - Invite</t>
  </si>
  <si>
    <t>ALL BRANDS - WEBINAR - MAR 25 - NSW Retirement Series - Invite</t>
  </si>
  <si>
    <t>ALL BRANDS - WEBINAR - 11 &amp; 20 MAR 25 - Woman and Super - Invite</t>
  </si>
  <si>
    <t>ALL BRANDS - WEBINAR - APR 25 - WA RIF and webinars - Invite + SMS</t>
  </si>
  <si>
    <t>Cbus - Super Summaries 2025</t>
  </si>
  <si>
    <t>CBUS - WEBINAR - MAR 25 - Discover your insurance options within super - Invite</t>
  </si>
  <si>
    <t>Cbus - Super Summaries 2025 - SIS</t>
  </si>
  <si>
    <t>Media - Super Summaries 2025</t>
  </si>
  <si>
    <t>Cbus News - Feb 2025 - Microsoft Emails - Accum A</t>
  </si>
  <si>
    <t>Cbus News - Feb 2025 - Microsoft Emails - SIS A</t>
  </si>
  <si>
    <t>Cbus News - Feb 2025 - Microsoft Emails - SIS B</t>
  </si>
  <si>
    <t>Cbus News - Feb 2025 - Accum A</t>
  </si>
  <si>
    <t>Cbus News - Feb 2025 - Accum B</t>
  </si>
  <si>
    <t>Cbus News - Feb 2025 - SIS A</t>
  </si>
  <si>
    <t>Cbus News - Feb 2025 - SIS B</t>
  </si>
  <si>
    <t xml:space="preserve">ALL BRANDS - WEBINAR - FEB 25 - Transition to Retirement - Invite
</t>
  </si>
  <si>
    <t xml:space="preserve">ALL BRANDS - WEBINAR - FEB 25 - Super Health Check seminar - Invite
</t>
  </si>
  <si>
    <t>ALL BRANDS - WEBINAR - FEB 25 - SA Retirement Series - Invite</t>
  </si>
  <si>
    <t xml:space="preserve">CBUS - WEBINAR - FEB 25 - Discover your insurance options within super - Invite </t>
  </si>
  <si>
    <t>ALL BRANDS - WEBINAR - FEB 25 - Boost your super and save on tax - Invite</t>
  </si>
  <si>
    <t xml:space="preserve">CBUS - Insurance SEN catch-up [Jan 25] v2 </t>
  </si>
  <si>
    <t xml:space="preserve">ALL BRANDS - WEBINAR - JAN 25 - Boost your super - V3 Invite  
</t>
  </si>
  <si>
    <t>CBUS - TAS coordinator introduction</t>
  </si>
  <si>
    <t>ALL BRANDS - WEBINAR - JAN 25 - Financial Literacy - Invite</t>
  </si>
  <si>
    <t>Meida</t>
  </si>
  <si>
    <t xml:space="preserve">ALL BRANDS - WEBINAR - JAN 25 - Boost your super - V2 Invite </t>
  </si>
  <si>
    <t>MEDIA - WEBINAR - JAN 25 - Insurance and Ben - V2 Invite</t>
  </si>
  <si>
    <t>CBUS - Member Needs and Insurance Survey Nov 24 - Wave 2 - REMINDER</t>
  </si>
  <si>
    <t>Survey</t>
  </si>
  <si>
    <t xml:space="preserve">CBUS - Member Needs and Insurance Survey Nov 24 - REMINDER #3 </t>
  </si>
  <si>
    <t>CBUS - Member Needs and Insurance Survey Nov 24 - REMINDER #2</t>
  </si>
  <si>
    <t>CBUS - Member Needs and Insurance Survey Nov 24 - Wave 2 - Invite</t>
  </si>
  <si>
    <t xml:space="preserve">CBUS - Member Needs and Insurance Survey Nov 24 - REMINDER #1 </t>
  </si>
  <si>
    <t>CBUS - 2024 Statements Wave 2 - RIE</t>
  </si>
  <si>
    <t>CBUS - 2024 Statements Wave 2 - NON RIE</t>
  </si>
  <si>
    <t>CBUS - Member Needs and Insurance Survey Nov 24 - REMAINDER GROUP - Invite</t>
  </si>
  <si>
    <t>CBUS - Member Needs and Insurance Survey Nov 24 - PILOT GROUP - Invite</t>
  </si>
  <si>
    <t>CBUS - Young Cohort 2024 - Nov eDM</t>
  </si>
  <si>
    <t>MEDIA - 2024 Statements Wave 2 - RIE</t>
  </si>
  <si>
    <t>MEDIA - 2024 Statements Wave 2 - NON RIE [Binding]</t>
  </si>
  <si>
    <t>ALL BRANDS - SIS Acquisition Nov 2024 - Segment 3 - A</t>
  </si>
  <si>
    <t xml:space="preserve">ALL BRANDS - SIS Acquisition Nov 2024 - Segment 3 </t>
  </si>
  <si>
    <t>ALL BRANDS - SIS Acquisition Nov 2024 - Segment 3 - B</t>
  </si>
  <si>
    <t xml:space="preserve">ALL BRANDS - SIS Acquisition Nov 2024 - Segment 1
</t>
  </si>
  <si>
    <t>ALL BRANDS - SIS Acquisition Nov 2024 - Segment 2</t>
  </si>
  <si>
    <t>ALL BRANDS - SIS Acquisition Nov 2024 - Segment 4</t>
  </si>
  <si>
    <t>ALL BRANDS - WEBINAR - DEC 24 - Boost your super - Invite</t>
  </si>
  <si>
    <t xml:space="preserve">ALL BRANDS - WEBINAR - DEC 24 - Transition to Retirement - Invite
</t>
  </si>
  <si>
    <t>CBUS - 2024 Statements - Retirement Scheme [Advice]</t>
  </si>
  <si>
    <t>CBUS - 2024 Statements - Retirement Scheme [Binding]</t>
  </si>
  <si>
    <t>ALL BRANDS - WEBINAR - NOV 24 - VIC Retirement Series - Reminder</t>
  </si>
  <si>
    <t>ALL BRANDS - WEBINAR - NOV 24 - Super Health Check - Invite</t>
  </si>
  <si>
    <t>CBUS - 2024 Retarget Statements - RIE</t>
  </si>
  <si>
    <t>MEDIA - 2024 Retarget Statements - RIE</t>
  </si>
  <si>
    <t>ALL BRANDS - WEBINAR - NOV 24 - Boost your super - Invite</t>
  </si>
  <si>
    <t>ALL BRANDS - WEBINAR - NOV 24 - Investments in super - Invite</t>
  </si>
  <si>
    <t>ALL BRANDS - 2024 AMM - eDM</t>
  </si>
  <si>
    <t>MEDIA - 2024 Statements - NON RIE [Advice]</t>
  </si>
  <si>
    <t>MEDIA - 2024 Statements - RIE</t>
  </si>
  <si>
    <t>MEDIA - 2024 Statements - NON RIE [Binding]</t>
  </si>
  <si>
    <t>CBUS - 2024 Statements - NON RIE [BINDING]</t>
  </si>
  <si>
    <t>CBUS - 2024 Statements - RIE</t>
  </si>
  <si>
    <t>CBUS - 2024 Statements - NON RIE [Consolidate]</t>
  </si>
  <si>
    <t>CBUS - 2024 Statements - NON RIE [Advice]</t>
  </si>
  <si>
    <t>CBUS - 2024 Statements - NON RIE [SIS]</t>
  </si>
  <si>
    <t>CBUS - 2024 Statements - NO VIDEO</t>
  </si>
  <si>
    <t>CBUS - 2024 Teaser Statements - Retirement Scheme</t>
  </si>
  <si>
    <t>CBUS - 2024 Teaser Statements - Defined Benefit</t>
  </si>
  <si>
    <t xml:space="preserve">Unpaid Super Monies (USM) </t>
  </si>
  <si>
    <t>Young Cohort 2024 - Sept Seg 2 - 1. eDM</t>
  </si>
  <si>
    <t>Young Cohort 2024 - Sept Seg 1 - 1. eDM</t>
  </si>
  <si>
    <t>Young Cohort 2024 - Sept Seg 3 - 1. eDM</t>
  </si>
  <si>
    <t>MEDIA - 2024 Teaser Statements - RIE</t>
  </si>
  <si>
    <t>MEDIA - 2024 Teaser Statements - NON RIE</t>
  </si>
  <si>
    <t>Cbus Self Managed (CSM) 2024 - 1.eDM [A] [Choice message]</t>
  </si>
  <si>
    <t>Cbus Self Managed (CSM) 2024 - 1.eDM [B] [Control message]</t>
  </si>
  <si>
    <t>SIS - Statements Teaser eDM</t>
  </si>
  <si>
    <t>WEBINAR - WAG - Sep - Boost your Super INVITE</t>
  </si>
  <si>
    <t>Cbus Super - Statements Teaser  - SIS</t>
  </si>
  <si>
    <t>Retirement Sentiment Index survey (Emperica) - REMINDER #1</t>
  </si>
  <si>
    <t>Research</t>
  </si>
  <si>
    <t>Retirement Sentiment Index survey (Emperica) - REMINDER #2</t>
  </si>
  <si>
    <t>WEBINAR - WAG - Sep - Investments in Super INVITE</t>
  </si>
  <si>
    <t>Retirement Survey Aug 24 - REMAINDER GROUP - Invite</t>
  </si>
  <si>
    <t>WEBINAR - Sep - Transition to Retirement (TTR) INVITE</t>
  </si>
  <si>
    <t>Retirement Sentiment Index survey (Emperica) - PILOT (26 Aug)</t>
  </si>
  <si>
    <t xml:space="preserve">WEBINAR - WAG - Super Health Check INVITE </t>
  </si>
  <si>
    <t>EISS 12 month check in (catch all) 1 AUG</t>
  </si>
  <si>
    <t>SEN - Insurance 30 June</t>
  </si>
  <si>
    <t>SEMINAR &amp; WEBINAR - AUG (CAN) Retirement Series (CBUS &amp; MS) REMINDER</t>
  </si>
  <si>
    <t>WEBINAR - WAG - Aug Insurance and Beneficiaries (Cbus) INVITE</t>
  </si>
  <si>
    <t>12 Month Check In, Cbus (July 24)</t>
  </si>
  <si>
    <t>2024 Retirement Income survey – Investment Trends</t>
  </si>
  <si>
    <t>WEBINAR - JUL 24 - EOFY Investment Update - Invite)</t>
  </si>
  <si>
    <t>WEBINAR - WAG - EOFY Investment Update INVITE</t>
  </si>
  <si>
    <t>Both</t>
  </si>
  <si>
    <t>ALL BRANDS - WEBINAR - AUG 24 - TAS Retirement Series + Seminars - Invite</t>
  </si>
  <si>
    <t>SEMINAR &amp; WEBINAR - AUG (TAS) Retirement Series (CBUS &amp; MS) REMINDER</t>
  </si>
  <si>
    <t>ALL BRANDS - Beneficiaries  (automated)</t>
  </si>
  <si>
    <t>ALL BRANDS - Beneficiaries revamp - Binding expiries (Seg 4) (Automated)</t>
  </si>
  <si>
    <t>Cbus - EOFY 2024 [Accum QLD]</t>
  </si>
  <si>
    <t>Accum</t>
  </si>
  <si>
    <t>Media - EOFY 2024 [Accum]</t>
  </si>
  <si>
    <t>Cbus - EOFY 2024 [SIS]</t>
  </si>
  <si>
    <t>SIS</t>
  </si>
  <si>
    <t>Cbus - EOFY 2024 [Accum]</t>
  </si>
  <si>
    <t>WEBINAR - WAG - Super Health Check INVITE</t>
  </si>
  <si>
    <t>SEMINAR &amp; WEBINAR - JULY (SYD region 2) Retirement Series</t>
  </si>
  <si>
    <t>WEBINAR - WAG - Investments in Super INVITE</t>
  </si>
  <si>
    <t>SEMINAR &amp; WEBINAR - JULY (SYD region 2) Retirement Series (CBUS &amp; MS) REMINDER</t>
  </si>
  <si>
    <t>ALL</t>
  </si>
  <si>
    <t>Cbus Only</t>
  </si>
  <si>
    <t>Media Only</t>
  </si>
  <si>
    <t>Education</t>
  </si>
  <si>
    <t>Research
/Other</t>
  </si>
  <si>
    <t>Marketing
SIS Only</t>
  </si>
  <si>
    <t>Marketing
Accum Only</t>
  </si>
  <si>
    <t>FY25</t>
  </si>
  <si>
    <t>Opens</t>
  </si>
  <si>
    <t>%</t>
  </si>
  <si>
    <t>Clicks</t>
  </si>
  <si>
    <t>FY24</t>
  </si>
  <si>
    <t>N/A</t>
  </si>
  <si>
    <t>Click: ( Should be 2.6%+)</t>
  </si>
  <si>
    <t>Month</t>
  </si>
  <si>
    <t>Vol</t>
  </si>
  <si>
    <t>Bounce</t>
  </si>
  <si>
    <t>Unsubscribe rate</t>
  </si>
  <si>
    <t>Sender score</t>
  </si>
  <si>
    <t>Jul</t>
  </si>
  <si>
    <t>Aug</t>
  </si>
  <si>
    <t>Sep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</si>
  <si>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</si>
  <si>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</si>
  <si>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</si>
  <si>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</si>
  <si>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</si>
  <si>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</si>
  <si>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</si>
  <si>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</si>
  <si>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</si>
  <si>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TOT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</si>
</sst>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3">
    <font>
      <sz val="12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b/>
      <sz val="14"/>
      <color rgb="FF000000"/>
      <name val="Arial"/>
      <family val="2"/>
    </font>
    <font>
      <sz val="14"/>
      <color theme="1"/>
      <name val="Arial"/>
      <family val="2"/>
    </font>
    <font>
      <sz val="14"/>
      <color rgb="FF000000"/>
      <name val="Arial"/>
      <family val="2"/>
    </font>
    <font>
      <sz val="12"/>
      <color rgb="FF44546A"/>
      <name val="Calibri"/>
      <family val="2"/>
    </font>
    <font>
      <b/>
      <sz val="14"/>
      <color rgb="FFFFFFFF"/>
      <name val="Calibri"/>
      <family val="2"/>
    </font>
    <font>
      <b/>
      <sz val="20"/>
      <color rgb="FFAEAAAA"/>
      <name val="Calibri"/>
      <family val="2"/>
      <charset val="1"/>
    </font>
    <font>
      <sz val="9"/>
      <color rgb="FF000000"/>
      <name val="Calibri"/>
      <family val="2"/>
    </font>
    <font>
      <sz val="12"/>
      <color rgb="FFE7E6E6"/>
      <name val="Calibri"/>
      <family val="2"/>
    </font>
    <font>
      <b/>
      <sz val="12"/>
      <color rgb="FF00B0F0"/>
      <name val="Calibri"/>
      <family val="2"/>
    </font>
    <font>
      <b/>
      <sz val="12"/>
      <color rgb="FFED7D31"/>
      <name val="Calibri"/>
      <family val="2"/>
    </font>
    <font>
      <b/>
      <sz val="12"/>
      <color rgb="FF5B5BD7"/>
      <name val="Calibri"/>
      <family val="2"/>
    </font>
    <font>
      <b/>
      <sz val="12"/>
      <color rgb="FFE13750"/>
      <name val="Calibri"/>
      <family val="2"/>
    </font>
    <font>
      <b/>
      <sz val="12"/>
      <color rgb="FF00B050"/>
      <name val="Calibri"/>
      <family val="2"/>
    </font>
    <font>
      <b/>
      <sz val="20"/>
      <color rgb="FF00B0F0"/>
      <name val="Calibri"/>
      <family val="2"/>
    </font>
    <font>
      <b/>
      <sz val="20"/>
      <color rgb="FF00B050"/>
      <name val="Calibri"/>
      <family val="2"/>
    </font>
    <font>
      <b/>
      <sz val="20"/>
      <color theme="1"/>
      <name val="Calibri"/>
      <family val="2"/>
    </font>
    <font>
      <sz val="20"/>
      <color theme="1" tint="0.34998626667073579"/>
      <name val="Calibri"/>
      <family val="2"/>
    </font>
    <font>
      <sz val="20"/>
      <color theme="1" tint="0.34998626667073579"/>
      <name val="Aptos Narrow"/>
      <family val="2"/>
      <scheme val="minor"/>
    </font>
    <font>
      <b/>
      <sz val="20"/>
      <color theme="1" tint="0.499984740745262"/>
      <name val="Calibri"/>
      <family val="2"/>
    </font>
    <font>
      <b/>
      <sz val="18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12"/>
      <color rgb="FF000000"/>
      <name val="Aptos Narrow"/>
      <family val="2"/>
    </font>
    <font>
      <b/>
      <sz val="14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sz val="12"/>
      <color rgb="FFFF0000"/>
      <name val="Arial"/>
      <family val="2"/>
    </font>
    <font>
      <sz val="11"/>
      <color theme="1" tint="0.14993743705557422"/>
      <name val="Calibri"/>
      <family val="2"/>
      <scheme val="minor"/>
    </font>
    <font>
      <sz val="11"/>
      <color theme="1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b/>
      <sz val="11"/>
      <color theme="1" tint="0.499984740745262"/>
      <name val="Arial"/>
      <family val="2"/>
    </font>
    <font>
      <u/>
      <sz val="11"/>
      <color theme="10"/>
      <name val="Arial"/>
      <family val="2"/>
    </font>
    <font>
      <sz val="11"/>
      <color theme="1" tint="0.499984740745262"/>
      <name val="Arial"/>
      <family val="2"/>
    </font>
    <font>
      <u/>
      <sz val="11"/>
      <color theme="10"/>
      <name val="Aptos Narrow"/>
      <family val="2"/>
      <scheme val="minor"/>
    </font>
    <font>
      <sz val="11"/>
      <color rgb="FF000000"/>
      <name val="Aptos Narrow"/>
      <family val="2"/>
    </font>
    <font>
      <sz val="11"/>
      <color theme="1" tint="0.499984740745262"/>
      <name val="Aptos Narrow"/>
      <family val="2"/>
    </font>
    <font>
      <sz val="12"/>
      <color theme="1" tint="0.499984740745262"/>
      <name val="Aptos Narrow"/>
      <family val="2"/>
    </font>
    <font>
      <sz val="12"/>
      <color rgb="FF000000"/>
      <name val="Aptos Narrow"/>
    </font>
    <font>
      <sz val="12"/>
      <color theme="1" tint="0.499984740745262"/>
      <name val="Aptos Narrow"/>
    </font>
  </fonts>
  <fills count="3">
    <fill>
      <patternFill patternType="none"/>
    </fill>
    <fill>
      <patternFill patternType="gray125"/>
    </fill>
    <fill>
      <patternFill patternType="solid">
        <fgColor rgb="FF00B050"/>
        <bgColor rgb="FF000000"/>
      </patternFill>
    </fill>
  </fills>
  <borders count="22">
    <border>
      <left/>
      <right/>
      <top/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1" tint="0.34998626667073579"/>
      </bottom>
      <diagonal/>
    </border>
    <border>
      <left style="thin">
        <color theme="2"/>
      </left>
      <right style="thin">
        <color theme="2"/>
      </right>
      <top/>
      <bottom style="thin">
        <color theme="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2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2"/>
      </top>
      <bottom style="thin">
        <color theme="2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2"/>
      </bottom>
      <diagonal/>
    </border>
    <border>
      <left/>
      <right/>
      <top/>
      <bottom style="thin">
        <color theme="2"/>
      </bottom>
      <diagonal/>
    </border>
    <border>
      <left/>
      <right style="thin">
        <color theme="2"/>
      </right>
      <top/>
      <bottom style="thin">
        <color theme="2"/>
      </bottom>
      <diagonal/>
    </border>
    <border>
      <left/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/>
      <top/>
      <bottom style="thin">
        <color theme="2"/>
      </bottom>
      <diagonal/>
    </border>
    <border>
      <left style="thin">
        <color theme="2"/>
      </left>
      <right/>
      <top style="thin">
        <color theme="2"/>
      </top>
      <bottom style="thin">
        <color theme="2"/>
      </bottom>
      <diagonal/>
    </border>
    <border>
      <left/>
      <right style="thin">
        <color theme="2"/>
      </right>
      <top/>
      <bottom style="thin">
        <color theme="1" tint="0.34998626667073579"/>
      </bottom>
      <diagonal/>
    </border>
    <border>
      <left style="thin">
        <color theme="2"/>
      </left>
      <right style="thin">
        <color theme="2"/>
      </right>
      <top/>
      <bottom style="thin">
        <color theme="1" tint="0.34998626667073579"/>
      </bottom>
      <diagonal/>
    </border>
    <border>
      <left style="thin">
        <color theme="2"/>
      </left>
      <right/>
      <top/>
      <bottom style="thin">
        <color theme="1" tint="0.34998626667073579"/>
      </bottom>
      <diagonal/>
    </border>
    <border>
      <left/>
      <right style="thin">
        <color theme="2"/>
      </right>
      <top style="thin">
        <color theme="2"/>
      </top>
      <bottom/>
      <diagonal/>
    </border>
    <border>
      <left style="thin">
        <color theme="2"/>
      </left>
      <right style="thin">
        <color theme="2"/>
      </right>
      <top style="thin">
        <color theme="2"/>
      </top>
      <bottom/>
      <diagonal/>
    </border>
    <border>
      <left style="thin">
        <color theme="2"/>
      </left>
      <right/>
      <top style="thin">
        <color theme="2"/>
      </top>
      <bottom/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14" fontId="30" fillId="0" borderId="0">
      <alignment horizontal="right" vertical="center" indent="2"/>
    </xf>
    <xf numFmtId="0" fontId="30" fillId="0" borderId="0"/>
  </cellStyleXfs>
  <cellXfs count="136">
    <xf numFmtId="0" fontId="0" fillId="0" borderId="0" xfId="0"/>
    <xf numFmtId="0" fontId="9" fillId="0" borderId="4" xfId="0" applyFont="1" applyBorder="1" applyAlignment="1">
      <alignment horizontal="center" vertical="center"/>
    </xf>
    <xf numFmtId="0" fontId="0" fillId="0" borderId="4" xfId="0" applyBorder="1"/>
    <xf numFmtId="0" fontId="9" fillId="0" borderId="6" xfId="0" applyFont="1" applyBorder="1" applyAlignment="1">
      <alignment horizontal="center" vertical="center"/>
    </xf>
    <xf numFmtId="0" fontId="0" fillId="0" borderId="6" xfId="0" applyBorder="1"/>
    <xf numFmtId="0" fontId="7" fillId="0" borderId="4" xfId="0" applyFont="1" applyBorder="1" applyAlignment="1">
      <alignment horizontal="right" wrapText="1"/>
    </xf>
    <xf numFmtId="0" fontId="5" fillId="0" borderId="4" xfId="0" applyFont="1" applyBorder="1" applyAlignment="1">
      <alignment horizontal="right" wrapText="1"/>
    </xf>
    <xf numFmtId="4" fontId="15" fillId="0" borderId="5" xfId="0" applyNumberFormat="1" applyFont="1" applyBorder="1" applyAlignment="1">
      <alignment horizontal="center" vertical="center"/>
    </xf>
    <xf numFmtId="4" fontId="16" fillId="0" borderId="5" xfId="0" applyNumberFormat="1" applyFont="1" applyBorder="1" applyAlignment="1">
      <alignment horizontal="center" vertical="center"/>
    </xf>
    <xf numFmtId="4" fontId="10" fillId="0" borderId="6" xfId="0" applyNumberFormat="1" applyFont="1" applyBorder="1" applyAlignment="1">
      <alignment horizontal="center" vertical="center"/>
    </xf>
    <xf numFmtId="4" fontId="11" fillId="0" borderId="6" xfId="0" applyNumberFormat="1" applyFont="1" applyBorder="1" applyAlignment="1">
      <alignment horizontal="center" vertical="center"/>
    </xf>
    <xf numFmtId="4" fontId="12" fillId="0" borderId="6" xfId="0" applyNumberFormat="1" applyFont="1" applyBorder="1" applyAlignment="1">
      <alignment horizontal="center" vertical="center"/>
    </xf>
    <xf numFmtId="4" fontId="14" fillId="0" borderId="6" xfId="0" applyNumberFormat="1" applyFont="1" applyBorder="1" applyAlignment="1">
      <alignment horizontal="center" vertical="center"/>
    </xf>
    <xf numFmtId="4" fontId="13" fillId="0" borderId="6" xfId="0" applyNumberFormat="1" applyFont="1" applyBorder="1" applyAlignment="1">
      <alignment horizontal="center" vertical="center"/>
    </xf>
    <xf numFmtId="4" fontId="10" fillId="0" borderId="4" xfId="0" applyNumberFormat="1" applyFont="1" applyBorder="1" applyAlignment="1">
      <alignment horizontal="center" vertical="center"/>
    </xf>
    <xf numFmtId="4" fontId="11" fillId="0" borderId="4" xfId="0" applyNumberFormat="1" applyFont="1" applyBorder="1" applyAlignment="1">
      <alignment horizontal="center" vertical="center"/>
    </xf>
    <xf numFmtId="4" fontId="12" fillId="0" borderId="4" xfId="0" applyNumberFormat="1" applyFont="1" applyBorder="1" applyAlignment="1">
      <alignment horizontal="center" vertical="center"/>
    </xf>
    <xf numFmtId="4" fontId="14" fillId="0" borderId="4" xfId="0" applyNumberFormat="1" applyFont="1" applyBorder="1" applyAlignment="1">
      <alignment horizontal="center" vertical="center"/>
    </xf>
    <xf numFmtId="4" fontId="13" fillId="0" borderId="4" xfId="0" applyNumberFormat="1" applyFont="1" applyBorder="1" applyAlignment="1">
      <alignment horizontal="center" vertical="center"/>
    </xf>
    <xf numFmtId="4" fontId="0" fillId="0" borderId="4" xfId="0" applyNumberFormat="1" applyBorder="1"/>
    <xf numFmtId="4" fontId="15" fillId="0" borderId="7" xfId="0" applyNumberFormat="1" applyFont="1" applyBorder="1" applyAlignment="1">
      <alignment horizontal="right" vertical="center"/>
    </xf>
    <xf numFmtId="0" fontId="5" fillId="0" borderId="8" xfId="0" applyFont="1" applyBorder="1" applyAlignment="1">
      <alignment horizontal="right" wrapText="1"/>
    </xf>
    <xf numFmtId="0" fontId="0" fillId="0" borderId="4" xfId="0" applyBorder="1" applyAlignment="1">
      <alignment horizontal="right" wrapText="1"/>
    </xf>
    <xf numFmtId="0" fontId="8" fillId="0" borderId="8" xfId="0" applyFont="1" applyBorder="1" applyAlignment="1">
      <alignment horizontal="right" vertical="center" wrapText="1"/>
    </xf>
    <xf numFmtId="0" fontId="17" fillId="0" borderId="5" xfId="0" applyFont="1" applyBorder="1" applyAlignment="1">
      <alignment horizontal="right" vertical="center"/>
    </xf>
    <xf numFmtId="0" fontId="17" fillId="0" borderId="7" xfId="0" applyFont="1" applyBorder="1" applyAlignment="1">
      <alignment horizontal="right" vertical="center"/>
    </xf>
    <xf numFmtId="0" fontId="18" fillId="0" borderId="5" xfId="0" applyFont="1" applyBorder="1" applyAlignment="1">
      <alignment horizontal="center" vertical="center"/>
    </xf>
    <xf numFmtId="0" fontId="19" fillId="0" borderId="5" xfId="0" applyFont="1" applyBorder="1" applyAlignment="1">
      <alignment vertical="center"/>
    </xf>
    <xf numFmtId="0" fontId="18" fillId="0" borderId="7" xfId="0" applyFont="1" applyBorder="1" applyAlignment="1">
      <alignment horizontal="center" vertical="center"/>
    </xf>
    <xf numFmtId="0" fontId="19" fillId="0" borderId="7" xfId="0" applyFont="1" applyBorder="1" applyAlignment="1">
      <alignment vertical="center"/>
    </xf>
    <xf numFmtId="4" fontId="20" fillId="0" borderId="10" xfId="0" applyNumberFormat="1" applyFont="1" applyBorder="1" applyAlignment="1">
      <alignment horizontal="right" vertical="center"/>
    </xf>
    <xf numFmtId="4" fontId="20" fillId="0" borderId="5" xfId="0" applyNumberFormat="1" applyFont="1" applyBorder="1" applyAlignment="1">
      <alignment horizontal="center" vertical="center"/>
    </xf>
    <xf numFmtId="4" fontId="20" fillId="0" borderId="5" xfId="0" applyNumberFormat="1" applyFont="1" applyBorder="1" applyAlignment="1">
      <alignment horizontal="right" vertical="center"/>
    </xf>
    <xf numFmtId="4" fontId="20" fillId="0" borderId="7" xfId="0" applyNumberFormat="1" applyFont="1" applyBorder="1" applyAlignment="1">
      <alignment horizontal="right" vertical="center"/>
    </xf>
    <xf numFmtId="4" fontId="16" fillId="0" borderId="10" xfId="0" applyNumberFormat="1" applyFont="1" applyBorder="1" applyAlignment="1">
      <alignment horizontal="right" vertical="center"/>
    </xf>
    <xf numFmtId="4" fontId="16" fillId="0" borderId="5" xfId="0" applyNumberFormat="1" applyFont="1" applyBorder="1" applyAlignment="1">
      <alignment horizontal="right" vertical="center"/>
    </xf>
    <xf numFmtId="4" fontId="21" fillId="0" borderId="4" xfId="0" applyNumberFormat="1" applyFont="1" applyBorder="1"/>
    <xf numFmtId="0" fontId="22" fillId="0" borderId="0" xfId="0" applyFont="1"/>
    <xf numFmtId="0" fontId="23" fillId="0" borderId="0" xfId="0" applyFont="1"/>
    <xf numFmtId="0" fontId="1" fillId="0" borderId="0" xfId="1"/>
    <xf numFmtId="0" fontId="25" fillId="0" borderId="0" xfId="0" applyFont="1"/>
    <xf numFmtId="3" fontId="25" fillId="0" borderId="0" xfId="0" applyNumberFormat="1" applyFont="1" applyAlignment="1">
      <alignment horizontal="right"/>
    </xf>
    <xf numFmtId="0" fontId="25" fillId="0" borderId="0" xfId="0" applyFont="1" applyAlignment="1">
      <alignment horizontal="right"/>
    </xf>
    <xf numFmtId="0" fontId="2" fillId="0" borderId="0" xfId="0" applyFont="1"/>
    <xf numFmtId="0" fontId="26" fillId="0" borderId="0" xfId="0" applyFont="1"/>
    <xf numFmtId="3" fontId="27" fillId="0" borderId="0" xfId="0" applyNumberFormat="1" applyFont="1"/>
    <xf numFmtId="10" fontId="27" fillId="0" borderId="0" xfId="0" applyNumberFormat="1" applyFont="1"/>
    <xf numFmtId="10" fontId="28" fillId="0" borderId="0" xfId="0" applyNumberFormat="1" applyFont="1"/>
    <xf numFmtId="0" fontId="27" fillId="0" borderId="0" xfId="0" applyFont="1"/>
    <xf numFmtId="10" fontId="29" fillId="0" borderId="0" xfId="0" applyNumberFormat="1" applyFont="1"/>
    <xf numFmtId="0" fontId="28" fillId="0" borderId="0" xfId="0" applyFont="1"/>
    <xf numFmtId="3" fontId="25" fillId="0" borderId="0" xfId="0" applyNumberFormat="1" applyFont="1"/>
    <xf numFmtId="0" fontId="3" fillId="0" borderId="0" xfId="0" applyFont="1"/>
    <xf numFmtId="0" fontId="4" fillId="0" borderId="0" xfId="0" applyFont="1"/>
    <xf numFmtId="0" fontId="32" fillId="0" borderId="16" xfId="0" applyFont="1" applyBorder="1" applyAlignment="1">
      <alignment horizontal="left" vertical="center"/>
    </xf>
    <xf numFmtId="0" fontId="33" fillId="0" borderId="16" xfId="0" applyFont="1" applyBorder="1" applyAlignment="1">
      <alignment vertical="center"/>
    </xf>
    <xf numFmtId="0" fontId="32" fillId="0" borderId="17" xfId="0" applyFont="1" applyBorder="1" applyAlignment="1">
      <alignment horizontal="center" vertical="center" indent="1"/>
    </xf>
    <xf numFmtId="0" fontId="32" fillId="0" borderId="17" xfId="0" applyFont="1" applyBorder="1" applyAlignment="1">
      <alignment horizontal="right" vertical="center"/>
    </xf>
    <xf numFmtId="0" fontId="34" fillId="0" borderId="17" xfId="0" applyFont="1" applyBorder="1" applyAlignment="1">
      <alignment horizontal="right" vertical="center"/>
    </xf>
    <xf numFmtId="0" fontId="34" fillId="0" borderId="18" xfId="0" applyFont="1" applyBorder="1" applyAlignment="1">
      <alignment horizontal="right" vertical="center"/>
    </xf>
    <xf numFmtId="2" fontId="32" fillId="0" borderId="18" xfId="0" applyNumberFormat="1" applyFont="1" applyBorder="1" applyAlignment="1">
      <alignment horizontal="right" vertical="center"/>
    </xf>
    <xf numFmtId="0" fontId="31" fillId="0" borderId="2" xfId="0" applyFont="1" applyBorder="1"/>
    <xf numFmtId="2" fontId="32" fillId="0" borderId="17" xfId="0" applyNumberFormat="1" applyFont="1" applyBorder="1" applyAlignment="1">
      <alignment horizontal="right" vertical="center"/>
    </xf>
    <xf numFmtId="3" fontId="33" fillId="0" borderId="3" xfId="0" applyNumberFormat="1" applyFont="1" applyBorder="1" applyAlignment="1">
      <alignment vertical="center"/>
    </xf>
    <xf numFmtId="3" fontId="36" fillId="0" borderId="3" xfId="0" applyNumberFormat="1" applyFont="1" applyBorder="1" applyAlignment="1">
      <alignment vertical="center"/>
    </xf>
    <xf numFmtId="2" fontId="33" fillId="0" borderId="3" xfId="0" applyNumberFormat="1" applyFont="1" applyBorder="1" applyAlignment="1">
      <alignment vertical="center"/>
    </xf>
    <xf numFmtId="0" fontId="36" fillId="0" borderId="14" xfId="0" applyFont="1" applyBorder="1" applyAlignment="1">
      <alignment vertical="center"/>
    </xf>
    <xf numFmtId="2" fontId="33" fillId="0" borderId="14" xfId="0" applyNumberFormat="1" applyFont="1" applyBorder="1" applyAlignment="1">
      <alignment vertical="center"/>
    </xf>
    <xf numFmtId="0" fontId="33" fillId="0" borderId="3" xfId="0" applyFont="1" applyBorder="1" applyAlignment="1">
      <alignment vertical="center"/>
    </xf>
    <xf numFmtId="0" fontId="36" fillId="0" borderId="3" xfId="0" applyFont="1" applyBorder="1" applyAlignment="1">
      <alignment vertical="center"/>
    </xf>
    <xf numFmtId="0" fontId="31" fillId="0" borderId="3" xfId="0" applyFont="1" applyBorder="1"/>
    <xf numFmtId="0" fontId="35" fillId="0" borderId="13" xfId="1" applyFont="1" applyBorder="1" applyAlignment="1">
      <alignment horizontal="left" vertical="center"/>
    </xf>
    <xf numFmtId="0" fontId="33" fillId="0" borderId="1" xfId="0" applyFont="1" applyBorder="1" applyAlignment="1">
      <alignment horizontal="center" vertical="center" indent="1"/>
    </xf>
    <xf numFmtId="3" fontId="33" fillId="0" borderId="1" xfId="0" applyNumberFormat="1" applyFont="1" applyBorder="1" applyAlignment="1">
      <alignment vertical="center"/>
    </xf>
    <xf numFmtId="2" fontId="33" fillId="0" borderId="1" xfId="0" applyNumberFormat="1" applyFont="1" applyBorder="1" applyAlignment="1">
      <alignment vertical="center"/>
    </xf>
    <xf numFmtId="2" fontId="33" fillId="0" borderId="15" xfId="0" applyNumberFormat="1" applyFont="1" applyBorder="1" applyAlignment="1">
      <alignment vertical="center"/>
    </xf>
    <xf numFmtId="0" fontId="33" fillId="0" borderId="1" xfId="0" applyFont="1" applyBorder="1" applyAlignment="1">
      <alignment vertical="center"/>
    </xf>
    <xf numFmtId="0" fontId="36" fillId="0" borderId="1" xfId="0" applyFont="1" applyBorder="1" applyAlignment="1">
      <alignment vertical="center"/>
    </xf>
    <xf numFmtId="0" fontId="31" fillId="0" borderId="1" xfId="0" applyFont="1" applyBorder="1"/>
    <xf numFmtId="0" fontId="37" fillId="0" borderId="13" xfId="1" applyFont="1" applyBorder="1" applyAlignment="1">
      <alignment horizontal="left" vertical="center"/>
    </xf>
    <xf numFmtId="15" fontId="33" fillId="0" borderId="13" xfId="1" applyNumberFormat="1" applyFont="1" applyBorder="1" applyAlignment="1">
      <alignment vertical="center"/>
    </xf>
    <xf numFmtId="0" fontId="35" fillId="0" borderId="19" xfId="1" applyFont="1" applyBorder="1" applyAlignment="1">
      <alignment horizontal="left" vertical="center"/>
    </xf>
    <xf numFmtId="0" fontId="33" fillId="0" borderId="20" xfId="0" applyFont="1" applyBorder="1" applyAlignment="1">
      <alignment horizontal="center" vertical="center" indent="1"/>
    </xf>
    <xf numFmtId="3" fontId="33" fillId="0" borderId="20" xfId="0" applyNumberFormat="1" applyFont="1" applyBorder="1" applyAlignment="1">
      <alignment vertical="center"/>
    </xf>
    <xf numFmtId="2" fontId="33" fillId="0" borderId="20" xfId="0" applyNumberFormat="1" applyFont="1" applyBorder="1" applyAlignment="1">
      <alignment vertical="center"/>
    </xf>
    <xf numFmtId="2" fontId="33" fillId="0" borderId="21" xfId="0" applyNumberFormat="1" applyFont="1" applyBorder="1" applyAlignment="1">
      <alignment vertical="center"/>
    </xf>
    <xf numFmtId="0" fontId="37" fillId="0" borderId="19" xfId="1" applyFont="1" applyBorder="1" applyAlignment="1">
      <alignment horizontal="left" vertical="center"/>
    </xf>
    <xf numFmtId="0" fontId="37" fillId="0" borderId="19" xfId="1" applyFont="1" applyFill="1" applyBorder="1" applyAlignment="1">
      <alignment horizontal="left" vertical="center"/>
    </xf>
    <xf numFmtId="0" fontId="33" fillId="0" borderId="20" xfId="0" applyFont="1" applyBorder="1" applyAlignment="1">
      <alignment horizontal="center" vertical="center" indent="2"/>
    </xf>
    <xf numFmtId="0" fontId="35" fillId="0" borderId="13" xfId="1" applyFont="1" applyFill="1" applyBorder="1" applyAlignment="1">
      <alignment horizontal="left" vertical="center"/>
    </xf>
    <xf numFmtId="0" fontId="37" fillId="0" borderId="13" xfId="1" applyFont="1" applyFill="1" applyBorder="1" applyAlignment="1">
      <alignment horizontal="left" vertical="center"/>
    </xf>
    <xf numFmtId="3" fontId="36" fillId="0" borderId="1" xfId="0" applyNumberFormat="1" applyFont="1" applyBorder="1" applyAlignment="1">
      <alignment vertical="center"/>
    </xf>
    <xf numFmtId="0" fontId="36" fillId="0" borderId="15" xfId="0" applyFont="1" applyBorder="1" applyAlignment="1">
      <alignment vertical="center"/>
    </xf>
    <xf numFmtId="0" fontId="33" fillId="0" borderId="1" xfId="0" applyFont="1" applyBorder="1" applyAlignment="1">
      <alignment horizontal="center" vertical="center" indent="3"/>
    </xf>
    <xf numFmtId="15" fontId="33" fillId="0" borderId="19" xfId="1" applyNumberFormat="1" applyFont="1" applyBorder="1" applyAlignment="1">
      <alignment vertical="center"/>
    </xf>
    <xf numFmtId="0" fontId="33" fillId="0" borderId="20" xfId="0" applyFont="1" applyBorder="1" applyAlignment="1">
      <alignment horizontal="center" vertical="center" indent="3"/>
    </xf>
    <xf numFmtId="15" fontId="33" fillId="0" borderId="19" xfId="1" applyNumberFormat="1" applyFont="1" applyFill="1" applyBorder="1" applyAlignment="1">
      <alignment vertical="center"/>
    </xf>
    <xf numFmtId="0" fontId="35" fillId="0" borderId="19" xfId="1" applyFont="1" applyBorder="1" applyAlignment="1">
      <alignment horizontal="left" vertical="center" wrapText="1"/>
    </xf>
    <xf numFmtId="0" fontId="37" fillId="0" borderId="13" xfId="1" applyFont="1" applyBorder="1" applyAlignment="1">
      <alignment horizontal="left" vertical="center" wrapText="1"/>
    </xf>
    <xf numFmtId="0" fontId="33" fillId="0" borderId="1" xfId="0" applyFont="1" applyBorder="1" applyAlignment="1">
      <alignment horizontal="center" vertical="center" indent="4"/>
    </xf>
    <xf numFmtId="0" fontId="33" fillId="0" borderId="20" xfId="0" applyFont="1" applyBorder="1" applyAlignment="1">
      <alignment vertical="center"/>
    </xf>
    <xf numFmtId="3" fontId="36" fillId="0" borderId="20" xfId="0" applyNumberFormat="1" applyFont="1" applyBorder="1" applyAlignment="1">
      <alignment vertical="center"/>
    </xf>
    <xf numFmtId="0" fontId="36" fillId="0" borderId="21" xfId="0" applyFont="1" applyBorder="1" applyAlignment="1">
      <alignment vertical="center"/>
    </xf>
    <xf numFmtId="0" fontId="37" fillId="0" borderId="19" xfId="1" applyFont="1" applyBorder="1" applyAlignment="1">
      <alignment horizontal="left" vertical="center" wrapText="1"/>
    </xf>
    <xf numFmtId="0" fontId="33" fillId="0" borderId="1" xfId="0" applyFont="1" applyBorder="1" applyAlignment="1">
      <alignment horizontal="center" vertical="center" indent="5"/>
    </xf>
    <xf numFmtId="15" fontId="33" fillId="0" borderId="13" xfId="1" applyNumberFormat="1" applyFont="1" applyFill="1" applyBorder="1" applyAlignment="1">
      <alignment vertical="center"/>
    </xf>
    <xf numFmtId="0" fontId="33" fillId="0" borderId="20" xfId="0" applyFont="1" applyBorder="1" applyAlignment="1">
      <alignment horizontal="center" vertical="center" indent="4"/>
    </xf>
    <xf numFmtId="0" fontId="31" fillId="0" borderId="1" xfId="0" applyFont="1" applyBorder="1" applyAlignment="1">
      <alignment horizontal="left" vertical="center"/>
    </xf>
    <xf numFmtId="0" fontId="33" fillId="0" borderId="1" xfId="0" applyFont="1" applyBorder="1"/>
    <xf numFmtId="0" fontId="31" fillId="0" borderId="1" xfId="0" applyFont="1" applyBorder="1" applyAlignment="1">
      <alignment horizontal="center" indent="1"/>
    </xf>
    <xf numFmtId="0" fontId="36" fillId="0" borderId="1" xfId="0" applyFont="1" applyBorder="1"/>
    <xf numFmtId="2" fontId="31" fillId="0" borderId="1" xfId="0" applyNumberFormat="1" applyFont="1" applyBorder="1"/>
    <xf numFmtId="0" fontId="37" fillId="0" borderId="12" xfId="1" applyFont="1" applyBorder="1" applyAlignment="1">
      <alignment horizontal="left" vertical="center" wrapText="1"/>
    </xf>
    <xf numFmtId="0" fontId="37" fillId="0" borderId="13" xfId="1" applyFont="1" applyFill="1" applyBorder="1" applyAlignment="1"/>
    <xf numFmtId="0" fontId="35" fillId="0" borderId="0" xfId="1" applyFont="1" applyBorder="1" applyAlignment="1">
      <alignment horizontal="left" vertical="center"/>
    </xf>
    <xf numFmtId="15" fontId="33" fillId="0" borderId="12" xfId="1" applyNumberFormat="1" applyFont="1" applyFill="1" applyBorder="1" applyAlignment="1">
      <alignment vertical="center"/>
    </xf>
    <xf numFmtId="0" fontId="33" fillId="0" borderId="3" xfId="0" applyFont="1" applyBorder="1" applyAlignment="1">
      <alignment horizontal="center" vertical="center" indent="2"/>
    </xf>
    <xf numFmtId="0" fontId="33" fillId="0" borderId="1" xfId="0" applyFont="1" applyBorder="1" applyAlignment="1">
      <alignment horizontal="center" vertical="center" indent="2"/>
    </xf>
    <xf numFmtId="3" fontId="33" fillId="0" borderId="1" xfId="0" applyNumberFormat="1" applyFont="1" applyBorder="1" applyAlignment="1">
      <alignment horizontal="center" vertical="center" indent="2"/>
    </xf>
    <xf numFmtId="0" fontId="38" fillId="0" borderId="1" xfId="0" applyFont="1" applyBorder="1"/>
    <xf numFmtId="3" fontId="33" fillId="0" borderId="0" xfId="0" applyNumberFormat="1" applyFont="1" applyAlignment="1">
      <alignment vertical="center"/>
    </xf>
    <xf numFmtId="0" fontId="33" fillId="0" borderId="0" xfId="0" applyFont="1" applyAlignment="1">
      <alignment vertical="center"/>
    </xf>
    <xf numFmtId="3" fontId="36" fillId="0" borderId="0" xfId="0" applyNumberFormat="1" applyFont="1" applyAlignment="1">
      <alignment vertical="center"/>
    </xf>
    <xf numFmtId="0" fontId="36" fillId="0" borderId="0" xfId="0" applyFont="1" applyAlignment="1">
      <alignment vertical="center"/>
    </xf>
    <xf numFmtId="3" fontId="36" fillId="0" borderId="21" xfId="0" applyNumberFormat="1" applyFont="1" applyBorder="1" applyAlignment="1">
      <alignment vertical="center"/>
    </xf>
    <xf numFmtId="2" fontId="36" fillId="0" borderId="15" xfId="0" applyNumberFormat="1" applyFont="1" applyBorder="1" applyAlignment="1">
      <alignment vertical="center"/>
    </xf>
    <xf numFmtId="0" fontId="36" fillId="0" borderId="20" xfId="0" applyFont="1" applyBorder="1" applyAlignment="1">
      <alignment vertical="center"/>
    </xf>
    <xf numFmtId="4" fontId="6" fillId="2" borderId="0" xfId="0" applyNumberFormat="1" applyFont="1" applyFill="1" applyAlignment="1">
      <alignment horizontal="right" vertical="center" wrapText="1"/>
    </xf>
    <xf numFmtId="4" fontId="6" fillId="2" borderId="11" xfId="0" applyNumberFormat="1" applyFont="1" applyFill="1" applyBorder="1" applyAlignment="1">
      <alignment horizontal="right" vertical="center" wrapText="1"/>
    </xf>
    <xf numFmtId="4" fontId="6" fillId="2" borderId="9" xfId="0" applyNumberFormat="1" applyFont="1" applyFill="1" applyBorder="1" applyAlignment="1">
      <alignment horizontal="right" vertical="center" wrapText="1"/>
    </xf>
    <xf numFmtId="0" fontId="39" fillId="0" borderId="3" xfId="0" applyFont="1" applyBorder="1"/>
    <xf numFmtId="0" fontId="24" fillId="0" borderId="0" xfId="0" applyFont="1" applyFill="1" applyBorder="1" applyAlignment="1"/>
    <xf numFmtId="0" fontId="39" fillId="0" borderId="14" xfId="0" applyFont="1" applyBorder="1"/>
    <xf numFmtId="0" fontId="40" fillId="0" borderId="0" xfId="0" applyFont="1" applyFill="1" applyBorder="1" applyAlignment="1"/>
    <xf numFmtId="0" fontId="41" fillId="0" borderId="0" xfId="0" applyFont="1" applyFill="1" applyBorder="1" applyAlignment="1"/>
    <xf numFmtId="0" fontId="42" fillId="0" borderId="0" xfId="0" applyFont="1" applyFill="1" applyBorder="1" applyAlignment="1"/>
  </cellXfs>
  <cellStyles count="4">
    <cellStyle name="Date" xfId="2" xr:uid="{6F0A8B01-0191-40A2-B00A-ED1E02AD1E5F}"/>
    <cellStyle name="Hyperlink" xfId="1" builtinId="8"/>
    <cellStyle name="Normal" xfId="0" builtinId="0"/>
    <cellStyle name="Normal 3" xfId="3" xr:uid="{770A8CE4-86FC-45BF-95B8-E1D8E67E3936}"/>
  </cellStyles>
  <dxfs count="19">
    <dxf>
      <font>
        <color rgb="FF9C0006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499984740745262"/>
        <name val="Arial"/>
        <family val="2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numFmt numFmtId="2" formatCode="0.00"/>
      <alignment horizontal="general" vertical="center" textRotation="0" wrapText="0" indent="0" justifyLastLine="0" shrinkToFit="0" readingOrder="0"/>
      <border diagonalUp="0" diagonalDown="0">
        <left style="thin">
          <color theme="2"/>
        </left>
        <right/>
        <top style="thin">
          <color theme="2"/>
        </top>
        <bottom style="thin">
          <color theme="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499984740745262"/>
        <name val="Arial"/>
        <family val="2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theme="2"/>
        </left>
        <right/>
        <top style="thin">
          <color theme="2"/>
        </top>
        <bottom style="thin">
          <color theme="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499984740745262"/>
        <name val="Arial"/>
        <family val="2"/>
        <scheme val="none"/>
      </font>
      <numFmt numFmtId="3" formatCode="#,##0"/>
      <alignment horizontal="general" vertical="center" textRotation="0" wrapText="0" indent="0" justifyLastLine="0" shrinkToFit="0" readingOrder="0"/>
      <border diagonalUp="0" diagonalDown="0">
        <left style="thin">
          <color theme="2"/>
        </left>
        <right style="thin">
          <color theme="2"/>
        </right>
        <top style="thin">
          <color theme="2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numFmt numFmtId="3" formatCode="#,##0"/>
      <alignment horizontal="general" vertical="center" textRotation="0" wrapText="0" indent="0" justifyLastLine="0" shrinkToFit="0" readingOrder="0"/>
      <border diagonalUp="0" diagonalDown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alignment horizontal="center" vertical="center" textRotation="0" wrapText="0" relativeIndent="1" justifyLastLine="0" shrinkToFit="0" readingOrder="0"/>
      <border diagonalUp="0" diagonalDown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alignment horizontal="center" vertical="center" textRotation="0" wrapText="0" relativeIndent="1" justifyLastLine="0" shrinkToFit="0" readingOrder="0"/>
      <border diagonalUp="0" diagonalDown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alignment horizontal="general" vertical="center" textRotation="0" wrapText="0" indent="0" justifyLastLine="0" shrinkToFit="0" readingOrder="0"/>
      <border diagonalUp="0" diagonalDown="0">
        <left/>
        <right style="thin">
          <color theme="2"/>
        </right>
        <top style="thin">
          <color theme="2"/>
        </top>
        <bottom style="thin">
          <color theme="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0"/>
        <name val="Arial"/>
        <family val="2"/>
        <scheme val="none"/>
      </font>
      <alignment horizontal="left" vertical="center" textRotation="0" wrapText="0" relativeIndent="-1" justifyLastLine="0" shrinkToFit="0" readingOrder="0"/>
      <border diagonalUp="0" diagonalDown="0">
        <left/>
        <right style="thin">
          <color theme="2"/>
        </right>
        <top style="thin">
          <color theme="2"/>
        </top>
        <bottom style="thin">
          <color theme="2"/>
        </bottom>
        <vertical/>
        <horizontal/>
      </border>
    </dxf>
    <dxf>
      <border outline="0">
        <bottom style="thin">
          <color theme="1" tint="0.34998626667073579"/>
        </bottom>
      </border>
    </dxf>
    <dxf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alignment horizontal="right" vertical="center" textRotation="0" wrapText="0" indent="0" justifyLastLine="0" shrinkToFit="0" readingOrder="0"/>
      <border diagonalUp="0" diagonalDown="0">
        <left style="thin">
          <color theme="2"/>
        </left>
        <right style="thin">
          <color theme="2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 sz="2400" b="1">
                <a:solidFill>
                  <a:schemeClr val="tx1"/>
                </a:solidFill>
              </a:rPr>
              <a:t>% Opens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dashboard!$A$2</c:f>
              <c:strCache>
                <c:ptCount val="1"/>
                <c:pt idx="0">
                  <c:v>FY25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dashboard!$B$1:$S$1</c:f>
              <c:strCache>
                <c:ptCount val="18"/>
                <c:pt idx="1">
                  <c:v>ALL</c:v>
                </c:pt>
                <c:pt idx="3">
                  <c:v>Cbus Only</c:v>
                </c:pt>
                <c:pt idx="5">
                  <c:v>Media Only</c:v>
                </c:pt>
                <c:pt idx="7">
                  <c:v>Education</c:v>
                </c:pt>
                <c:pt idx="9">
                  <c:v>Comms</c:v>
                </c:pt>
                <c:pt idx="11">
                  <c:v>Research
/Other</c:v>
                </c:pt>
                <c:pt idx="13">
                  <c:v>Marketing</c:v>
                </c:pt>
                <c:pt idx="15">
                  <c:v>Marketing
SIS Only</c:v>
                </c:pt>
                <c:pt idx="17">
                  <c:v>Marketing
Accum Only</c:v>
                </c:pt>
              </c:strCache>
            </c:strRef>
          </c:cat>
          <c:val>
            <c:numRef>
              <c:f>dashboard!$B$2:$S$2</c:f>
              <c:numCache>
                <c:formatCode>#,##0.00</c:formatCode>
                <c:ptCount val="18"/>
              </c:numCache>
            </c:numRef>
          </c:val>
          <c:extLst>
            <c:ext xmlns:c16="http://schemas.microsoft.com/office/drawing/2014/chart" uri="{C3380CC4-5D6E-409C-BE32-E72D297353CC}">
              <c16:uniqueId val="{00000000-8F43-1843-981B-05CD474D7B11}"/>
            </c:ext>
          </c:extLst>
        </c:ser>
        <c:ser>
          <c:idx val="1"/>
          <c:order val="1"/>
          <c:tx>
            <c:strRef>
              <c:f>dashboard!$A$3</c:f>
              <c:strCache>
                <c:ptCount val="1"/>
                <c:pt idx="0">
                  <c:v>Opens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F43-1843-981B-05CD474D7B11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F43-1843-981B-05CD474D7B11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F43-1843-981B-05CD474D7B11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F43-1843-981B-05CD474D7B11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F43-1843-981B-05CD474D7B11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F43-1843-981B-05CD474D7B11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F43-1843-981B-05CD474D7B11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F43-1843-981B-05CD474D7B1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dashboard!$B$1:$S$1</c:f>
              <c:strCache>
                <c:ptCount val="18"/>
                <c:pt idx="1">
                  <c:v>ALL</c:v>
                </c:pt>
                <c:pt idx="3">
                  <c:v>Cbus Only</c:v>
                </c:pt>
                <c:pt idx="5">
                  <c:v>Media Only</c:v>
                </c:pt>
                <c:pt idx="7">
                  <c:v>Education</c:v>
                </c:pt>
                <c:pt idx="9">
                  <c:v>Comms</c:v>
                </c:pt>
                <c:pt idx="11">
                  <c:v>Research
/Other</c:v>
                </c:pt>
                <c:pt idx="13">
                  <c:v>Marketing</c:v>
                </c:pt>
                <c:pt idx="15">
                  <c:v>Marketing
SIS Only</c:v>
                </c:pt>
                <c:pt idx="17">
                  <c:v>Marketing
Accum Only</c:v>
                </c:pt>
              </c:strCache>
            </c:strRef>
          </c:cat>
          <c:val>
            <c:numRef>
              <c:f>dashboard!$B$3:$S$3</c:f>
              <c:numCache>
                <c:formatCode>#,##0.00</c:formatCode>
                <c:ptCount val="18"/>
                <c:pt idx="1">
                  <c:v>53.076591608424643</c:v>
                </c:pt>
                <c:pt idx="2">
                  <c:v>0</c:v>
                </c:pt>
                <c:pt idx="3">
                  <c:v>49.628627173269535</c:v>
                </c:pt>
                <c:pt idx="4">
                  <c:v>0</c:v>
                </c:pt>
                <c:pt idx="5">
                  <c:v>58.267719889852408</c:v>
                </c:pt>
                <c:pt idx="6">
                  <c:v>0</c:v>
                </c:pt>
                <c:pt idx="7">
                  <c:v>52.656871649302985</c:v>
                </c:pt>
                <c:pt idx="8">
                  <c:v>0</c:v>
                </c:pt>
                <c:pt idx="9">
                  <c:v>60.353958866856814</c:v>
                </c:pt>
                <c:pt idx="10">
                  <c:v>0</c:v>
                </c:pt>
                <c:pt idx="11">
                  <c:v>52.062857142857133</c:v>
                </c:pt>
                <c:pt idx="12">
                  <c:v>0</c:v>
                </c:pt>
                <c:pt idx="13">
                  <c:v>47.427717108674791</c:v>
                </c:pt>
                <c:pt idx="14">
                  <c:v>0</c:v>
                </c:pt>
                <c:pt idx="15">
                  <c:v>72.75</c:v>
                </c:pt>
                <c:pt idx="16">
                  <c:v>0</c:v>
                </c:pt>
                <c:pt idx="17">
                  <c:v>52.893333333333338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43-1843-981B-05CD474D7B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606506400"/>
        <c:axId val="606474448"/>
      </c:barChart>
      <c:catAx>
        <c:axId val="606506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474448"/>
        <c:crosses val="autoZero"/>
        <c:auto val="1"/>
        <c:lblAlgn val="ctr"/>
        <c:lblOffset val="100"/>
        <c:noMultiLvlLbl val="0"/>
      </c:catAx>
      <c:valAx>
        <c:axId val="60647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506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% Clicks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dashboard!$A$4:$B$4</c:f>
              <c:strCache>
                <c:ptCount val="2"/>
                <c:pt idx="0">
                  <c:v>Clicks</c:v>
                </c:pt>
              </c:strCache>
            </c:strRef>
          </c:tx>
          <c:spPr>
            <a:solidFill>
              <a:srgbClr val="00B0F0"/>
            </a:solidFill>
          </c:spPr>
          <c:invertIfNegative val="0"/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9CB-884E-92D9-380159716346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9CB-884E-92D9-380159716346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9CB-884E-92D9-380159716346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09CB-884E-92D9-380159716346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09CB-884E-92D9-380159716346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09CB-884E-92D9-380159716346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09CB-884E-92D9-380159716346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09CB-884E-92D9-38015971634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400" b="1"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dashboard!$C$1:$S$2</c:f>
              <c:multiLvlStrCache>
                <c:ptCount val="17"/>
                <c:lvl/>
                <c:lvl>
                  <c:pt idx="0">
                    <c:v>ALL</c:v>
                  </c:pt>
                  <c:pt idx="2">
                    <c:v>Cbus Only</c:v>
                  </c:pt>
                  <c:pt idx="4">
                    <c:v>Media Only</c:v>
                  </c:pt>
                  <c:pt idx="6">
                    <c:v>Education</c:v>
                  </c:pt>
                  <c:pt idx="8">
                    <c:v>Comms</c:v>
                  </c:pt>
                  <c:pt idx="10">
                    <c:v>Research
/Other</c:v>
                  </c:pt>
                  <c:pt idx="12">
                    <c:v>Marketing</c:v>
                  </c:pt>
                  <c:pt idx="14">
                    <c:v>Marketing
SIS Only</c:v>
                  </c:pt>
                  <c:pt idx="16">
                    <c:v>Marketing
Accum Only</c:v>
                  </c:pt>
                </c:lvl>
              </c:multiLvlStrCache>
            </c:multiLvlStrRef>
          </c:cat>
          <c:val>
            <c:numRef>
              <c:f>dashboard!$C$4:$S$4</c:f>
              <c:numCache>
                <c:formatCode>#,##0.00</c:formatCode>
                <c:ptCount val="17"/>
                <c:pt idx="0">
                  <c:v>7.8940284645903853</c:v>
                </c:pt>
                <c:pt idx="1">
                  <c:v>0</c:v>
                </c:pt>
                <c:pt idx="2">
                  <c:v>7.3787868517315651</c:v>
                </c:pt>
                <c:pt idx="3">
                  <c:v>0</c:v>
                </c:pt>
                <c:pt idx="4">
                  <c:v>7.2288294772968271</c:v>
                </c:pt>
                <c:pt idx="5">
                  <c:v>0</c:v>
                </c:pt>
                <c:pt idx="6">
                  <c:v>5.5641604076466971</c:v>
                </c:pt>
                <c:pt idx="7">
                  <c:v>0</c:v>
                </c:pt>
                <c:pt idx="8">
                  <c:v>15.629822213033812</c:v>
                </c:pt>
                <c:pt idx="9">
                  <c:v>0</c:v>
                </c:pt>
                <c:pt idx="10">
                  <c:v>1.1342857142857141</c:v>
                </c:pt>
                <c:pt idx="11">
                  <c:v>0</c:v>
                </c:pt>
                <c:pt idx="12">
                  <c:v>7.1544719578729135</c:v>
                </c:pt>
                <c:pt idx="13">
                  <c:v>0</c:v>
                </c:pt>
                <c:pt idx="14">
                  <c:v>5.44</c:v>
                </c:pt>
                <c:pt idx="15">
                  <c:v>0</c:v>
                </c:pt>
                <c:pt idx="16">
                  <c:v>2.2533333333333334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8F43-1843-981B-05CD474D7B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606506400"/>
        <c:axId val="606474448"/>
      </c:barChart>
      <c:catAx>
        <c:axId val="606506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474448"/>
        <c:crosses val="autoZero"/>
        <c:auto val="1"/>
        <c:lblAlgn val="ctr"/>
        <c:lblOffset val="100"/>
        <c:noMultiLvlLbl val="0"/>
      </c:catAx>
      <c:valAx>
        <c:axId val="60647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506400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400050</xdr:colOff>
      <xdr:row>8</xdr:row>
      <xdr:rowOff>120650</xdr:rowOff>
    </xdr:from>
    <xdr:to>
      <xdr:col>14</xdr:col>
      <xdr:colOff>177800</xdr:colOff>
      <xdr:row>18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1946DD5-1D69-CEFD-DE48-09D7D5294C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323850</xdr:colOff>
      <xdr:row>8</xdr:row>
      <xdr:rowOff>247650</xdr:rowOff>
    </xdr:from>
    <xdr:to>
      <xdr:col>22</xdr:col>
      <xdr:colOff>1143000</xdr:colOff>
      <xdr:row>18</xdr:row>
      <xdr:rowOff>368300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4E95AC0-A4AF-492C-6643-8C9DE4337CED}"/>
            </a:ext>
            <a:ext uri="{147F2762-F138-4A5C-976F-8EAC2B608ADB}">
              <a16:predDERef xmlns:a16="http://schemas.microsoft.com/office/drawing/2014/main" pred="{61946DD5-1D69-CEFD-DE48-09D7D5294C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0DD768E-A427-4502-A92D-DAA15A17B5EF}" name="Table1" displayName="Table1" ref="A1:K176" totalsRowShown="0" headerRowDxfId="15" dataDxfId="14" headerRowBorderDxfId="12" tableBorderDxfId="13">
  <autoFilter ref="A1:K176" xr:uid="{50DD768E-A427-4502-A92D-DAA15A17B5EF}"/>
  <sortState xmlns:xlrd2="http://schemas.microsoft.com/office/spreadsheetml/2017/richdata2" ref="A2:K176">
    <sortCondition descending="1" ref="B1:B176"/>
  </sortState>
  <tableColumns count="11">
    <tableColumn id="1" xr3:uid="{592A3136-8A60-4650-9DF6-CD74A33464B1}" name="name" dataDxfId="11" dataCellStyle="Hyperlink"/>
    <tableColumn id="7" xr3:uid="{1F194343-9489-4FF7-8BA8-8FE4AD211F8B}" name="date" dataDxfId="10" dataCellStyle="Hyperlink"/>
    <tableColumn id="2" xr3:uid="{613F8D1F-C5D7-46FB-834A-5183617D5BF8}" name="brand" dataDxfId="9"/>
    <tableColumn id="3" xr3:uid="{39913B7C-CBB3-470C-8F4E-6888A201DA8B}" name="type" dataDxfId="8"/>
    <tableColumn id="4" xr3:uid="{0D81733F-25B3-4A7C-B3C0-DFE06A90464F}" name="deliveried" dataDxfId="7"/>
    <tableColumn id="8" xr3:uid="{E7D2EFD0-301C-4002-8501-CE02665F086E}" name="unique-opens" dataDxfId="6"/>
    <tableColumn id="5" xr3:uid="{274A7B85-7FDE-4D40-8515-C885EF39314B}" name="unique-opens-pc" dataDxfId="5"/>
    <tableColumn id="9" xr3:uid="{FE8ED384-E8DC-43C9-9628-C6A9E5DFA5BE}" name="unique-clicks" dataDxfId="4"/>
    <tableColumn id="6" xr3:uid="{C860F744-163F-46E0-BC1A-15DDD6121358}" name="unique-clicks-pc" dataDxfId="3"/>
    <tableColumn id="10" xr3:uid="{A71DAAD5-121C-41AC-A08E-BF363CF89DFE}" name="unsub" dataDxfId="2"/>
    <tableColumn id="11" xr3:uid="{3E23A808-3FEF-4D90-BACE-62A3345A0868}" name="unsub-pc" dataDxfId="1">
      <calculatedColumnFormula>(Table1[[#This Row],[unsub]]/Table1[[#This Row],[deliveried]])*100</calculatedColumnFormula>
    </tableColumn>
  </tableColumns>
  <tableStyleInfo name="TableStyleLight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experience.adobe.com/" TargetMode="External"/><Relationship Id="rId21" Type="http://schemas.openxmlformats.org/officeDocument/2006/relationships/hyperlink" Target="https://experience.adobe.com/" TargetMode="External"/><Relationship Id="rId42" Type="http://schemas.openxmlformats.org/officeDocument/2006/relationships/hyperlink" Target="https://experience.adobe.com/" TargetMode="External"/><Relationship Id="rId63" Type="http://schemas.openxmlformats.org/officeDocument/2006/relationships/hyperlink" Target="https://experience.adobe.com/" TargetMode="External"/><Relationship Id="rId84" Type="http://schemas.openxmlformats.org/officeDocument/2006/relationships/hyperlink" Target="https://experience.adobe.com/" TargetMode="External"/><Relationship Id="rId138" Type="http://schemas.openxmlformats.org/officeDocument/2006/relationships/hyperlink" Target="https://experience.adobe.com/" TargetMode="External"/><Relationship Id="rId159" Type="http://schemas.openxmlformats.org/officeDocument/2006/relationships/hyperlink" Target="https://experience.adobe.com/" TargetMode="External"/><Relationship Id="rId107" Type="http://schemas.openxmlformats.org/officeDocument/2006/relationships/hyperlink" Target="https://experience.adobe.com/" TargetMode="External"/><Relationship Id="rId11" Type="http://schemas.openxmlformats.org/officeDocument/2006/relationships/hyperlink" Target="https://experience.adobe.com/" TargetMode="External"/><Relationship Id="rId32" Type="http://schemas.openxmlformats.org/officeDocument/2006/relationships/hyperlink" Target="https://experience.adobe.com/" TargetMode="External"/><Relationship Id="rId53" Type="http://schemas.openxmlformats.org/officeDocument/2006/relationships/hyperlink" Target="https://experience.adobe.com/" TargetMode="External"/><Relationship Id="rId74" Type="http://schemas.openxmlformats.org/officeDocument/2006/relationships/hyperlink" Target="https://experience.adobe.com/" TargetMode="External"/><Relationship Id="rId128" Type="http://schemas.openxmlformats.org/officeDocument/2006/relationships/hyperlink" Target="https://experience.adobe.com/" TargetMode="External"/><Relationship Id="rId149" Type="http://schemas.openxmlformats.org/officeDocument/2006/relationships/hyperlink" Target="https://experience.adobe.com/" TargetMode="External"/><Relationship Id="rId5" Type="http://schemas.openxmlformats.org/officeDocument/2006/relationships/hyperlink" Target="https://experience.adobe.com/" TargetMode="External"/><Relationship Id="rId95" Type="http://schemas.openxmlformats.org/officeDocument/2006/relationships/hyperlink" Target="https://experience.adobe.com/" TargetMode="External"/><Relationship Id="rId160" Type="http://schemas.openxmlformats.org/officeDocument/2006/relationships/hyperlink" Target="https://experience.adobe.com/" TargetMode="External"/><Relationship Id="rId22" Type="http://schemas.openxmlformats.org/officeDocument/2006/relationships/hyperlink" Target="https://experience.adobe.com/" TargetMode="External"/><Relationship Id="rId43" Type="http://schemas.openxmlformats.org/officeDocument/2006/relationships/hyperlink" Target="https://experience.adobe.com/" TargetMode="External"/><Relationship Id="rId64" Type="http://schemas.openxmlformats.org/officeDocument/2006/relationships/hyperlink" Target="https://experience.adobe.com/" TargetMode="External"/><Relationship Id="rId118" Type="http://schemas.openxmlformats.org/officeDocument/2006/relationships/hyperlink" Target="https://experience.adobe.com/" TargetMode="External"/><Relationship Id="rId139" Type="http://schemas.openxmlformats.org/officeDocument/2006/relationships/hyperlink" Target="https://experience.adobe.com/" TargetMode="External"/><Relationship Id="rId85" Type="http://schemas.openxmlformats.org/officeDocument/2006/relationships/hyperlink" Target="https://experience.adobe.com/" TargetMode="External"/><Relationship Id="rId150" Type="http://schemas.openxmlformats.org/officeDocument/2006/relationships/hyperlink" Target="https://experience.adobe.com/" TargetMode="External"/><Relationship Id="rId12" Type="http://schemas.openxmlformats.org/officeDocument/2006/relationships/hyperlink" Target="https://experience.adobe.com/" TargetMode="External"/><Relationship Id="rId17" Type="http://schemas.openxmlformats.org/officeDocument/2006/relationships/hyperlink" Target="https://experience.adobe.com/" TargetMode="External"/><Relationship Id="rId33" Type="http://schemas.openxmlformats.org/officeDocument/2006/relationships/hyperlink" Target="https://experience.adobe.com/" TargetMode="External"/><Relationship Id="rId38" Type="http://schemas.openxmlformats.org/officeDocument/2006/relationships/hyperlink" Target="https://experience.adobe.com/" TargetMode="External"/><Relationship Id="rId59" Type="http://schemas.openxmlformats.org/officeDocument/2006/relationships/hyperlink" Target="https://experience.adobe.com/" TargetMode="External"/><Relationship Id="rId103" Type="http://schemas.openxmlformats.org/officeDocument/2006/relationships/hyperlink" Target="https://experience.adobe.com/" TargetMode="External"/><Relationship Id="rId108" Type="http://schemas.openxmlformats.org/officeDocument/2006/relationships/hyperlink" Target="https://experience.adobe.com/" TargetMode="External"/><Relationship Id="rId124" Type="http://schemas.openxmlformats.org/officeDocument/2006/relationships/hyperlink" Target="https://experience.adobe.com/" TargetMode="External"/><Relationship Id="rId129" Type="http://schemas.openxmlformats.org/officeDocument/2006/relationships/hyperlink" Target="https://experience.adobe.com/" TargetMode="External"/><Relationship Id="rId54" Type="http://schemas.openxmlformats.org/officeDocument/2006/relationships/hyperlink" Target="https://experience.adobe.com/" TargetMode="External"/><Relationship Id="rId70" Type="http://schemas.openxmlformats.org/officeDocument/2006/relationships/hyperlink" Target="https://experience.adobe.com/" TargetMode="External"/><Relationship Id="rId75" Type="http://schemas.openxmlformats.org/officeDocument/2006/relationships/hyperlink" Target="https://experience.adobe.com/" TargetMode="External"/><Relationship Id="rId91" Type="http://schemas.openxmlformats.org/officeDocument/2006/relationships/hyperlink" Target="https://experience.adobe.com/" TargetMode="External"/><Relationship Id="rId96" Type="http://schemas.openxmlformats.org/officeDocument/2006/relationships/hyperlink" Target="https://experience.adobe.com/" TargetMode="External"/><Relationship Id="rId140" Type="http://schemas.openxmlformats.org/officeDocument/2006/relationships/hyperlink" Target="https://experience.adobe.com/" TargetMode="External"/><Relationship Id="rId145" Type="http://schemas.openxmlformats.org/officeDocument/2006/relationships/hyperlink" Target="https://experience.adobe.com/" TargetMode="External"/><Relationship Id="rId161" Type="http://schemas.openxmlformats.org/officeDocument/2006/relationships/hyperlink" Target="https://experience.adobe.com/" TargetMode="External"/><Relationship Id="rId1" Type="http://schemas.openxmlformats.org/officeDocument/2006/relationships/hyperlink" Target="https://experience.adobe.com/" TargetMode="External"/><Relationship Id="rId6" Type="http://schemas.openxmlformats.org/officeDocument/2006/relationships/hyperlink" Target="https://experience.adobe.com/" TargetMode="External"/><Relationship Id="rId23" Type="http://schemas.openxmlformats.org/officeDocument/2006/relationships/hyperlink" Target="https://experience.adobe.com/" TargetMode="External"/><Relationship Id="rId28" Type="http://schemas.openxmlformats.org/officeDocument/2006/relationships/hyperlink" Target="https://experience.adobe.com/" TargetMode="External"/><Relationship Id="rId49" Type="http://schemas.openxmlformats.org/officeDocument/2006/relationships/hyperlink" Target="https://experience.adobe.com/" TargetMode="External"/><Relationship Id="rId114" Type="http://schemas.openxmlformats.org/officeDocument/2006/relationships/hyperlink" Target="https://experience.adobe.com/" TargetMode="External"/><Relationship Id="rId119" Type="http://schemas.openxmlformats.org/officeDocument/2006/relationships/hyperlink" Target="https://experience.adobe.com/" TargetMode="External"/><Relationship Id="rId44" Type="http://schemas.openxmlformats.org/officeDocument/2006/relationships/hyperlink" Target="https://experience.adobe.com/" TargetMode="External"/><Relationship Id="rId60" Type="http://schemas.openxmlformats.org/officeDocument/2006/relationships/hyperlink" Target="https://experience.adobe.com/" TargetMode="External"/><Relationship Id="rId65" Type="http://schemas.openxmlformats.org/officeDocument/2006/relationships/hyperlink" Target="https://experience.adobe.com/" TargetMode="External"/><Relationship Id="rId81" Type="http://schemas.openxmlformats.org/officeDocument/2006/relationships/hyperlink" Target="https://experience.adobe.com/" TargetMode="External"/><Relationship Id="rId86" Type="http://schemas.openxmlformats.org/officeDocument/2006/relationships/hyperlink" Target="https://experience.adobe.com/" TargetMode="External"/><Relationship Id="rId130" Type="http://schemas.openxmlformats.org/officeDocument/2006/relationships/hyperlink" Target="https://experience.adobe.com/" TargetMode="External"/><Relationship Id="rId135" Type="http://schemas.openxmlformats.org/officeDocument/2006/relationships/hyperlink" Target="https://experience.adobe.com/" TargetMode="External"/><Relationship Id="rId151" Type="http://schemas.openxmlformats.org/officeDocument/2006/relationships/hyperlink" Target="https://experience.adobe.com/" TargetMode="External"/><Relationship Id="rId156" Type="http://schemas.openxmlformats.org/officeDocument/2006/relationships/hyperlink" Target="https://experience.adobe.com/" TargetMode="External"/><Relationship Id="rId13" Type="http://schemas.openxmlformats.org/officeDocument/2006/relationships/hyperlink" Target="https://experience.adobe.com/" TargetMode="External"/><Relationship Id="rId18" Type="http://schemas.openxmlformats.org/officeDocument/2006/relationships/hyperlink" Target="https://experience.adobe.com/" TargetMode="External"/><Relationship Id="rId39" Type="http://schemas.openxmlformats.org/officeDocument/2006/relationships/hyperlink" Target="https://experience.adobe.com/" TargetMode="External"/><Relationship Id="rId109" Type="http://schemas.openxmlformats.org/officeDocument/2006/relationships/hyperlink" Target="https://experience.adobe.com/" TargetMode="External"/><Relationship Id="rId34" Type="http://schemas.openxmlformats.org/officeDocument/2006/relationships/hyperlink" Target="https://experience.adobe.com/" TargetMode="External"/><Relationship Id="rId50" Type="http://schemas.openxmlformats.org/officeDocument/2006/relationships/hyperlink" Target="https://experience.adobe.com/" TargetMode="External"/><Relationship Id="rId55" Type="http://schemas.openxmlformats.org/officeDocument/2006/relationships/hyperlink" Target="https://experience.adobe.com/" TargetMode="External"/><Relationship Id="rId76" Type="http://schemas.openxmlformats.org/officeDocument/2006/relationships/hyperlink" Target="https://experience.adobe.com/" TargetMode="External"/><Relationship Id="rId97" Type="http://schemas.openxmlformats.org/officeDocument/2006/relationships/hyperlink" Target="https://experience.adobe.com/" TargetMode="External"/><Relationship Id="rId104" Type="http://schemas.openxmlformats.org/officeDocument/2006/relationships/hyperlink" Target="https://experience.adobe.com/" TargetMode="External"/><Relationship Id="rId120" Type="http://schemas.openxmlformats.org/officeDocument/2006/relationships/hyperlink" Target="https://experience.adobe.com/" TargetMode="External"/><Relationship Id="rId125" Type="http://schemas.openxmlformats.org/officeDocument/2006/relationships/hyperlink" Target="https://experience.adobe.com/" TargetMode="External"/><Relationship Id="rId141" Type="http://schemas.openxmlformats.org/officeDocument/2006/relationships/hyperlink" Target="https://experience.adobe.com/" TargetMode="External"/><Relationship Id="rId146" Type="http://schemas.openxmlformats.org/officeDocument/2006/relationships/hyperlink" Target="https://experience.adobe.com/" TargetMode="External"/><Relationship Id="rId7" Type="http://schemas.openxmlformats.org/officeDocument/2006/relationships/hyperlink" Target="https://experience.adobe.com/" TargetMode="External"/><Relationship Id="rId71" Type="http://schemas.openxmlformats.org/officeDocument/2006/relationships/hyperlink" Target="https://experience.adobe.com/" TargetMode="External"/><Relationship Id="rId92" Type="http://schemas.openxmlformats.org/officeDocument/2006/relationships/hyperlink" Target="https://experience.adobe.com/" TargetMode="External"/><Relationship Id="rId162" Type="http://schemas.openxmlformats.org/officeDocument/2006/relationships/vmlDrawing" Target="../drawings/vmlDrawing1.vml"/><Relationship Id="rId2" Type="http://schemas.openxmlformats.org/officeDocument/2006/relationships/hyperlink" Target="https://experience.adobe.com/" TargetMode="External"/><Relationship Id="rId29" Type="http://schemas.openxmlformats.org/officeDocument/2006/relationships/hyperlink" Target="https://experience.adobe.com/" TargetMode="External"/><Relationship Id="rId24" Type="http://schemas.openxmlformats.org/officeDocument/2006/relationships/hyperlink" Target="https://experience.adobe.com/" TargetMode="External"/><Relationship Id="rId40" Type="http://schemas.openxmlformats.org/officeDocument/2006/relationships/hyperlink" Target="https://experience.adobe.com/" TargetMode="External"/><Relationship Id="rId45" Type="http://schemas.openxmlformats.org/officeDocument/2006/relationships/hyperlink" Target="https://experience.adobe.com/" TargetMode="External"/><Relationship Id="rId66" Type="http://schemas.openxmlformats.org/officeDocument/2006/relationships/hyperlink" Target="https://experience.adobe.com/" TargetMode="External"/><Relationship Id="rId87" Type="http://schemas.openxmlformats.org/officeDocument/2006/relationships/hyperlink" Target="https://experience.adobe.com/" TargetMode="External"/><Relationship Id="rId110" Type="http://schemas.openxmlformats.org/officeDocument/2006/relationships/hyperlink" Target="https://experience.adobe.com/" TargetMode="External"/><Relationship Id="rId115" Type="http://schemas.openxmlformats.org/officeDocument/2006/relationships/hyperlink" Target="https://experience.adobe.com/" TargetMode="External"/><Relationship Id="rId131" Type="http://schemas.openxmlformats.org/officeDocument/2006/relationships/hyperlink" Target="https://experience.adobe.com/" TargetMode="External"/><Relationship Id="rId136" Type="http://schemas.openxmlformats.org/officeDocument/2006/relationships/hyperlink" Target="https://experience.adobe.com/" TargetMode="External"/><Relationship Id="rId157" Type="http://schemas.openxmlformats.org/officeDocument/2006/relationships/hyperlink" Target="https://experience.adobe.com/" TargetMode="External"/><Relationship Id="rId61" Type="http://schemas.openxmlformats.org/officeDocument/2006/relationships/hyperlink" Target="https://experience.adobe.com/" TargetMode="External"/><Relationship Id="rId82" Type="http://schemas.openxmlformats.org/officeDocument/2006/relationships/hyperlink" Target="https://experience.adobe.com/" TargetMode="External"/><Relationship Id="rId152" Type="http://schemas.openxmlformats.org/officeDocument/2006/relationships/hyperlink" Target="https://experience.adobe.com/" TargetMode="External"/><Relationship Id="rId19" Type="http://schemas.openxmlformats.org/officeDocument/2006/relationships/hyperlink" Target="https://experience.adobe.com/" TargetMode="External"/><Relationship Id="rId14" Type="http://schemas.openxmlformats.org/officeDocument/2006/relationships/hyperlink" Target="https://experience.adobe.com/" TargetMode="External"/><Relationship Id="rId30" Type="http://schemas.openxmlformats.org/officeDocument/2006/relationships/hyperlink" Target="https://experience.adobe.com/" TargetMode="External"/><Relationship Id="rId35" Type="http://schemas.openxmlformats.org/officeDocument/2006/relationships/hyperlink" Target="https://experience.adobe.com/" TargetMode="External"/><Relationship Id="rId56" Type="http://schemas.openxmlformats.org/officeDocument/2006/relationships/hyperlink" Target="https://experience.adobe.com/" TargetMode="External"/><Relationship Id="rId77" Type="http://schemas.openxmlformats.org/officeDocument/2006/relationships/hyperlink" Target="https://experience.adobe.com/" TargetMode="External"/><Relationship Id="rId100" Type="http://schemas.openxmlformats.org/officeDocument/2006/relationships/hyperlink" Target="https://experience.adobe.com/" TargetMode="External"/><Relationship Id="rId105" Type="http://schemas.openxmlformats.org/officeDocument/2006/relationships/hyperlink" Target="https://experience.adobe.com/" TargetMode="External"/><Relationship Id="rId126" Type="http://schemas.openxmlformats.org/officeDocument/2006/relationships/hyperlink" Target="https://experience.adobe.com/" TargetMode="External"/><Relationship Id="rId147" Type="http://schemas.openxmlformats.org/officeDocument/2006/relationships/hyperlink" Target="https://experience.adobe.com/" TargetMode="External"/><Relationship Id="rId8" Type="http://schemas.openxmlformats.org/officeDocument/2006/relationships/hyperlink" Target="https://experience.adobe.com/" TargetMode="External"/><Relationship Id="rId51" Type="http://schemas.openxmlformats.org/officeDocument/2006/relationships/hyperlink" Target="https://experience.adobe.com/" TargetMode="External"/><Relationship Id="rId72" Type="http://schemas.openxmlformats.org/officeDocument/2006/relationships/hyperlink" Target="https://experience.adobe.com/" TargetMode="External"/><Relationship Id="rId93" Type="http://schemas.openxmlformats.org/officeDocument/2006/relationships/hyperlink" Target="https://experience.adobe.com/" TargetMode="External"/><Relationship Id="rId98" Type="http://schemas.openxmlformats.org/officeDocument/2006/relationships/hyperlink" Target="https://experience.adobe.com/" TargetMode="External"/><Relationship Id="rId121" Type="http://schemas.openxmlformats.org/officeDocument/2006/relationships/hyperlink" Target="https://experience.adobe.com/" TargetMode="External"/><Relationship Id="rId142" Type="http://schemas.openxmlformats.org/officeDocument/2006/relationships/hyperlink" Target="https://experience.adobe.com/" TargetMode="External"/><Relationship Id="rId163" Type="http://schemas.openxmlformats.org/officeDocument/2006/relationships/table" Target="../tables/table1.xml"/><Relationship Id="rId3" Type="http://schemas.openxmlformats.org/officeDocument/2006/relationships/hyperlink" Target="https://experience.adobe.com/" TargetMode="External"/><Relationship Id="rId25" Type="http://schemas.openxmlformats.org/officeDocument/2006/relationships/hyperlink" Target="https://experience.adobe.com/" TargetMode="External"/><Relationship Id="rId46" Type="http://schemas.openxmlformats.org/officeDocument/2006/relationships/hyperlink" Target="https://experience.adobe.com/" TargetMode="External"/><Relationship Id="rId67" Type="http://schemas.openxmlformats.org/officeDocument/2006/relationships/hyperlink" Target="https://experience.adobe.com/" TargetMode="External"/><Relationship Id="rId116" Type="http://schemas.openxmlformats.org/officeDocument/2006/relationships/hyperlink" Target="https://experience.adobe.com/" TargetMode="External"/><Relationship Id="rId137" Type="http://schemas.openxmlformats.org/officeDocument/2006/relationships/hyperlink" Target="https://experience.adobe.com/" TargetMode="External"/><Relationship Id="rId158" Type="http://schemas.openxmlformats.org/officeDocument/2006/relationships/hyperlink" Target="https://experience.adobe.com/" TargetMode="External"/><Relationship Id="rId20" Type="http://schemas.openxmlformats.org/officeDocument/2006/relationships/hyperlink" Target="https://experience.adobe.com/" TargetMode="External"/><Relationship Id="rId41" Type="http://schemas.openxmlformats.org/officeDocument/2006/relationships/hyperlink" Target="https://experience.adobe.com/" TargetMode="External"/><Relationship Id="rId62" Type="http://schemas.openxmlformats.org/officeDocument/2006/relationships/hyperlink" Target="https://experience.adobe.com/" TargetMode="External"/><Relationship Id="rId83" Type="http://schemas.openxmlformats.org/officeDocument/2006/relationships/hyperlink" Target="https://experience.adobe.com/" TargetMode="External"/><Relationship Id="rId88" Type="http://schemas.openxmlformats.org/officeDocument/2006/relationships/hyperlink" Target="https://experience.adobe.com/" TargetMode="External"/><Relationship Id="rId111" Type="http://schemas.openxmlformats.org/officeDocument/2006/relationships/hyperlink" Target="https://experience.adobe.com/" TargetMode="External"/><Relationship Id="rId132" Type="http://schemas.openxmlformats.org/officeDocument/2006/relationships/hyperlink" Target="https://experience.adobe.com/" TargetMode="External"/><Relationship Id="rId153" Type="http://schemas.openxmlformats.org/officeDocument/2006/relationships/hyperlink" Target="https://experience.adobe.com/" TargetMode="External"/><Relationship Id="rId15" Type="http://schemas.openxmlformats.org/officeDocument/2006/relationships/hyperlink" Target="https://experience.adobe.com/" TargetMode="External"/><Relationship Id="rId36" Type="http://schemas.openxmlformats.org/officeDocument/2006/relationships/hyperlink" Target="https://experience.adobe.com/" TargetMode="External"/><Relationship Id="rId57" Type="http://schemas.openxmlformats.org/officeDocument/2006/relationships/hyperlink" Target="https://experience.adobe.com/" TargetMode="External"/><Relationship Id="rId106" Type="http://schemas.openxmlformats.org/officeDocument/2006/relationships/hyperlink" Target="https://experience.adobe.com/" TargetMode="External"/><Relationship Id="rId127" Type="http://schemas.openxmlformats.org/officeDocument/2006/relationships/hyperlink" Target="https://experience.adobe.com/" TargetMode="External"/><Relationship Id="rId10" Type="http://schemas.openxmlformats.org/officeDocument/2006/relationships/hyperlink" Target="https://experience.adobe.com/" TargetMode="External"/><Relationship Id="rId31" Type="http://schemas.openxmlformats.org/officeDocument/2006/relationships/hyperlink" Target="https://experience.adobe.com/" TargetMode="External"/><Relationship Id="rId52" Type="http://schemas.openxmlformats.org/officeDocument/2006/relationships/hyperlink" Target="https://experience.adobe.com/" TargetMode="External"/><Relationship Id="rId73" Type="http://schemas.openxmlformats.org/officeDocument/2006/relationships/hyperlink" Target="https://experience.adobe.com/" TargetMode="External"/><Relationship Id="rId78" Type="http://schemas.openxmlformats.org/officeDocument/2006/relationships/hyperlink" Target="https://experience.adobe.com/" TargetMode="External"/><Relationship Id="rId94" Type="http://schemas.openxmlformats.org/officeDocument/2006/relationships/hyperlink" Target="https://experience.adobe.com/" TargetMode="External"/><Relationship Id="rId99" Type="http://schemas.openxmlformats.org/officeDocument/2006/relationships/hyperlink" Target="https://experience.adobe.com/" TargetMode="External"/><Relationship Id="rId101" Type="http://schemas.openxmlformats.org/officeDocument/2006/relationships/hyperlink" Target="https://experience.adobe.com/" TargetMode="External"/><Relationship Id="rId122" Type="http://schemas.openxmlformats.org/officeDocument/2006/relationships/hyperlink" Target="https://experience.adobe.com/" TargetMode="External"/><Relationship Id="rId143" Type="http://schemas.openxmlformats.org/officeDocument/2006/relationships/hyperlink" Target="https://experience.adobe.com/" TargetMode="External"/><Relationship Id="rId148" Type="http://schemas.openxmlformats.org/officeDocument/2006/relationships/hyperlink" Target="https://experience.adobe.com/" TargetMode="External"/><Relationship Id="rId164" Type="http://schemas.openxmlformats.org/officeDocument/2006/relationships/comments" Target="../comments1.xml"/><Relationship Id="rId4" Type="http://schemas.openxmlformats.org/officeDocument/2006/relationships/hyperlink" Target="https://experience.adobe.com/" TargetMode="External"/><Relationship Id="rId9" Type="http://schemas.openxmlformats.org/officeDocument/2006/relationships/hyperlink" Target="https://experience.adobe.com/" TargetMode="External"/><Relationship Id="rId26" Type="http://schemas.openxmlformats.org/officeDocument/2006/relationships/hyperlink" Target="https://experience.adobe.com/" TargetMode="External"/><Relationship Id="rId47" Type="http://schemas.openxmlformats.org/officeDocument/2006/relationships/hyperlink" Target="https://experience.adobe.com/" TargetMode="External"/><Relationship Id="rId68" Type="http://schemas.openxmlformats.org/officeDocument/2006/relationships/hyperlink" Target="https://experience.adobe.com/" TargetMode="External"/><Relationship Id="rId89" Type="http://schemas.openxmlformats.org/officeDocument/2006/relationships/hyperlink" Target="https://experience.adobe.com/" TargetMode="External"/><Relationship Id="rId112" Type="http://schemas.openxmlformats.org/officeDocument/2006/relationships/hyperlink" Target="https://experience.adobe.com/" TargetMode="External"/><Relationship Id="rId133" Type="http://schemas.openxmlformats.org/officeDocument/2006/relationships/hyperlink" Target="https://experience.adobe.com/" TargetMode="External"/><Relationship Id="rId154" Type="http://schemas.openxmlformats.org/officeDocument/2006/relationships/hyperlink" Target="https://experience.adobe.com/" TargetMode="External"/><Relationship Id="rId16" Type="http://schemas.openxmlformats.org/officeDocument/2006/relationships/hyperlink" Target="https://experience.adobe.com/" TargetMode="External"/><Relationship Id="rId37" Type="http://schemas.openxmlformats.org/officeDocument/2006/relationships/hyperlink" Target="https://experience.adobe.com/" TargetMode="External"/><Relationship Id="rId58" Type="http://schemas.openxmlformats.org/officeDocument/2006/relationships/hyperlink" Target="https://experience.adobe.com/" TargetMode="External"/><Relationship Id="rId79" Type="http://schemas.openxmlformats.org/officeDocument/2006/relationships/hyperlink" Target="https://experience.adobe.com/" TargetMode="External"/><Relationship Id="rId102" Type="http://schemas.openxmlformats.org/officeDocument/2006/relationships/hyperlink" Target="https://experience.adobe.com/" TargetMode="External"/><Relationship Id="rId123" Type="http://schemas.openxmlformats.org/officeDocument/2006/relationships/hyperlink" Target="https://experience.adobe.com/" TargetMode="External"/><Relationship Id="rId144" Type="http://schemas.openxmlformats.org/officeDocument/2006/relationships/hyperlink" Target="https://experience.adobe.com/" TargetMode="External"/><Relationship Id="rId90" Type="http://schemas.openxmlformats.org/officeDocument/2006/relationships/hyperlink" Target="https://experience.adobe.com/" TargetMode="External"/><Relationship Id="rId27" Type="http://schemas.openxmlformats.org/officeDocument/2006/relationships/hyperlink" Target="https://experience.adobe.com/" TargetMode="External"/><Relationship Id="rId48" Type="http://schemas.openxmlformats.org/officeDocument/2006/relationships/hyperlink" Target="https://experience.adobe.com/" TargetMode="External"/><Relationship Id="rId69" Type="http://schemas.openxmlformats.org/officeDocument/2006/relationships/hyperlink" Target="https://experience.adobe.com/" TargetMode="External"/><Relationship Id="rId113" Type="http://schemas.openxmlformats.org/officeDocument/2006/relationships/hyperlink" Target="https://experience.adobe.com/" TargetMode="External"/><Relationship Id="rId134" Type="http://schemas.openxmlformats.org/officeDocument/2006/relationships/hyperlink" Target="https://experience.adobe.com/" TargetMode="External"/><Relationship Id="rId80" Type="http://schemas.openxmlformats.org/officeDocument/2006/relationships/hyperlink" Target="https://experience.adobe.com/" TargetMode="External"/><Relationship Id="rId155" Type="http://schemas.openxmlformats.org/officeDocument/2006/relationships/hyperlink" Target="https://experience.adobe.com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mailtrap.io/blog/email-click-through-rate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CF1A7-A843-E143-B142-84B9EDCB7AA1}">
  <dimension ref="A1:K176"/>
  <sheetViews>
    <sheetView tabSelected="1" workbookViewId="0">
      <pane ySplit="1" topLeftCell="A64" activePane="bottomLeft" state="frozen"/>
      <selection pane="bottomLeft" activeCell="G69" sqref="G69:G73"/>
    </sheetView>
  </sheetViews>
  <sheetFormatPr defaultColWidth="10.875" defaultRowHeight="32.1" customHeight="1"/>
  <cols>
    <col min="1" max="1" width="82.875" style="107" customWidth="1"/>
    <col min="2" max="2" width="14.125" style="108" customWidth="1"/>
    <col min="3" max="3" width="14.375" style="109" bestFit="1" customWidth="1"/>
    <col min="4" max="4" width="14.375" style="109" customWidth="1"/>
    <col min="5" max="5" width="15.125" style="78" bestFit="1" customWidth="1"/>
    <col min="6" max="6" width="10.875" style="110" customWidth="1"/>
    <col min="7" max="7" width="12.875" style="111" customWidth="1"/>
    <col min="8" max="8" width="11.5" style="110" customWidth="1"/>
    <col min="9" max="9" width="17.25" style="111" customWidth="1"/>
    <col min="10" max="10" width="10.875" style="78"/>
    <col min="11" max="11" width="11" style="110" bestFit="1" customWidth="1"/>
    <col min="12" max="16384" width="10.875" style="78"/>
  </cols>
  <sheetData>
    <row r="1" spans="1:11" s="61" customFormat="1" ht="32.1" customHeight="1">
      <c r="A1" s="54" t="s">
        <v>0</v>
      </c>
      <c r="B1" s="55" t="s">
        <v>1</v>
      </c>
      <c r="C1" s="56" t="s">
        <v>2</v>
      </c>
      <c r="D1" s="56" t="s">
        <v>3</v>
      </c>
      <c r="E1" s="57" t="s">
        <v>4</v>
      </c>
      <c r="F1" s="58" t="s">
        <v>5</v>
      </c>
      <c r="G1" s="62" t="s">
        <v>6</v>
      </c>
      <c r="H1" s="59" t="s">
        <v>7</v>
      </c>
      <c r="I1" s="60" t="s">
        <v>8</v>
      </c>
      <c r="J1" s="57" t="s">
        <v>9</v>
      </c>
      <c r="K1" s="58" t="s">
        <v>10</v>
      </c>
    </row>
    <row r="2" spans="1:11" s="70" customFormat="1" ht="32.1" customHeight="1">
      <c r="A2" s="112" t="s">
        <v>11</v>
      </c>
      <c r="B2" s="115">
        <v>45789</v>
      </c>
      <c r="C2" s="116" t="s">
        <v>12</v>
      </c>
      <c r="D2" s="116" t="s">
        <v>13</v>
      </c>
      <c r="E2" s="63">
        <v>588341</v>
      </c>
      <c r="F2" s="64">
        <v>289517</v>
      </c>
      <c r="G2" s="65">
        <f>SUM(Table1[[#This Row],[unique-opens]])/(Table1[[#This Row],[deliveried]])*100</f>
        <v>49.209047134229976</v>
      </c>
      <c r="H2" s="66">
        <v>23405</v>
      </c>
      <c r="I2" s="67">
        <f>SUM(Table1[[#This Row],[unique-clicks]])/(Table1[[#This Row],[deliveried]])*100</f>
        <v>3.9781351291172973</v>
      </c>
      <c r="J2" s="68">
        <v>251</v>
      </c>
      <c r="K2" s="69">
        <f>(Table1[[#This Row],[unsub]]/Table1[[#This Row],[deliveried]])*100</f>
        <v>4.2662333578655912E-2</v>
      </c>
    </row>
    <row r="3" spans="1:11" ht="32.1" customHeight="1">
      <c r="A3" s="98" t="s">
        <v>14</v>
      </c>
      <c r="B3" s="115">
        <v>45783</v>
      </c>
      <c r="C3" s="117" t="s">
        <v>12</v>
      </c>
      <c r="D3" s="117" t="s">
        <v>15</v>
      </c>
      <c r="E3" s="73">
        <v>541</v>
      </c>
      <c r="F3" s="64">
        <v>281</v>
      </c>
      <c r="G3" s="74">
        <f>SUM(Table1[[#This Row],[unique-opens]])/(Table1[[#This Row],[deliveried]])*100</f>
        <v>51.940850277264325</v>
      </c>
      <c r="H3" s="66">
        <v>4</v>
      </c>
      <c r="I3" s="75">
        <f>SUM(Table1[[#This Row],[unique-clicks]])/(Table1[[#This Row],[deliveried]])*100</f>
        <v>0.73937153419593349</v>
      </c>
      <c r="J3" s="76">
        <v>0</v>
      </c>
      <c r="K3" s="77">
        <f>(Table1[[#This Row],[unsub]]/Table1[[#This Row],[deliveried]])*100</f>
        <v>0</v>
      </c>
    </row>
    <row r="4" spans="1:11" ht="32.1" customHeight="1">
      <c r="A4" s="113" t="s">
        <v>16</v>
      </c>
      <c r="B4" s="115">
        <v>45783</v>
      </c>
      <c r="C4" s="117" t="s">
        <v>12</v>
      </c>
      <c r="D4" s="117" t="s">
        <v>17</v>
      </c>
      <c r="E4" s="119">
        <v>71031</v>
      </c>
      <c r="F4" s="130">
        <v>15099</v>
      </c>
      <c r="G4" s="74">
        <f>SUM(Table1[[#This Row],[unique-opens]])/(Table1[[#This Row],[deliveried]])*100</f>
        <v>21.256915994424968</v>
      </c>
      <c r="H4" s="132">
        <v>492</v>
      </c>
      <c r="I4" s="75">
        <f>SUM(Table1[[#This Row],[unique-clicks]])/(Table1[[#This Row],[deliveried]])*100</f>
        <v>0.69265531950838366</v>
      </c>
      <c r="J4" s="119">
        <v>45</v>
      </c>
      <c r="K4" s="77">
        <f>(Table1[[#This Row],[unsub]]/Table1[[#This Row],[deliveried]])*100</f>
        <v>6.3352620686742411E-2</v>
      </c>
    </row>
    <row r="5" spans="1:11" ht="32.1" customHeight="1">
      <c r="A5" s="90" t="s">
        <v>18</v>
      </c>
      <c r="B5" s="115">
        <v>45783</v>
      </c>
      <c r="C5" s="117" t="s">
        <v>12</v>
      </c>
      <c r="D5" s="117" t="s">
        <v>17</v>
      </c>
      <c r="E5" s="119">
        <v>67745</v>
      </c>
      <c r="F5" s="130">
        <v>15182</v>
      </c>
      <c r="G5" s="74">
        <f>SUM(Table1[[#This Row],[unique-opens]])/(Table1[[#This Row],[deliveried]])*100</f>
        <v>22.410510000738064</v>
      </c>
      <c r="H5" s="132">
        <v>315</v>
      </c>
      <c r="I5" s="75">
        <f>SUM(Table1[[#This Row],[unique-clicks]])/(Table1[[#This Row],[deliveried]])*100</f>
        <v>0.46497896523728688</v>
      </c>
      <c r="J5" s="119">
        <v>61</v>
      </c>
      <c r="K5" s="77">
        <f>(Table1[[#This Row],[unsub]]/Table1[[#This Row],[deliveried]])*100</f>
        <v>9.0043545649125395E-2</v>
      </c>
    </row>
    <row r="6" spans="1:11" ht="32.1" customHeight="1">
      <c r="A6" s="90" t="s">
        <v>19</v>
      </c>
      <c r="B6" s="115">
        <v>45783</v>
      </c>
      <c r="C6" s="117" t="s">
        <v>12</v>
      </c>
      <c r="D6" s="117" t="s">
        <v>17</v>
      </c>
      <c r="E6" s="119">
        <v>62044</v>
      </c>
      <c r="F6" s="130">
        <v>17135</v>
      </c>
      <c r="G6" s="74">
        <f>SUM(Table1[[#This Row],[unique-opens]])/(Table1[[#This Row],[deliveried]])*100</f>
        <v>27.617497260009028</v>
      </c>
      <c r="H6" s="132">
        <v>328</v>
      </c>
      <c r="I6" s="75">
        <f>SUM(Table1[[#This Row],[unique-clicks]])/(Table1[[#This Row],[deliveried]])*100</f>
        <v>0.52865708207078843</v>
      </c>
      <c r="J6" s="119">
        <v>39</v>
      </c>
      <c r="K6" s="77">
        <f>(Table1[[#This Row],[unsub]]/Table1[[#This Row],[deliveried]])*100</f>
        <v>6.2858616465733999E-2</v>
      </c>
    </row>
    <row r="7" spans="1:11" ht="32.1" customHeight="1">
      <c r="A7" s="90" t="s">
        <v>20</v>
      </c>
      <c r="B7" s="115">
        <v>45783</v>
      </c>
      <c r="C7" s="117" t="s">
        <v>12</v>
      </c>
      <c r="D7" s="117" t="s">
        <v>17</v>
      </c>
      <c r="E7" s="119">
        <v>17236</v>
      </c>
      <c r="F7" s="130">
        <v>4620</v>
      </c>
      <c r="G7" s="74">
        <f>SUM(Table1[[#This Row],[unique-opens]])/(Table1[[#This Row],[deliveried]])*100</f>
        <v>26.80436296124391</v>
      </c>
      <c r="H7" s="132">
        <v>78</v>
      </c>
      <c r="I7" s="75">
        <f>SUM(Table1[[#This Row],[unique-clicks]])/(Table1[[#This Row],[deliveried]])*100</f>
        <v>0.45254119285216987</v>
      </c>
      <c r="J7" s="119">
        <v>4</v>
      </c>
      <c r="K7" s="77">
        <f>(Table1[[#This Row],[unsub]]/Table1[[#This Row],[deliveried]])*100</f>
        <v>2.3207240659085637E-2</v>
      </c>
    </row>
    <row r="8" spans="1:11" ht="32.1" customHeight="1">
      <c r="A8" s="71" t="s">
        <v>21</v>
      </c>
      <c r="B8" s="115">
        <v>45782</v>
      </c>
      <c r="C8" s="117" t="s">
        <v>22</v>
      </c>
      <c r="D8" s="117" t="s">
        <v>15</v>
      </c>
      <c r="E8" s="134">
        <v>1573</v>
      </c>
      <c r="F8" s="134">
        <v>927</v>
      </c>
      <c r="G8" s="74">
        <f>SUM(Table1[[#This Row],[unique-opens]])/(Table1[[#This Row],[deliveried]])*100</f>
        <v>58.931977113795298</v>
      </c>
      <c r="H8" s="135">
        <v>43</v>
      </c>
      <c r="I8" s="75">
        <f>SUM(Table1[[#This Row],[unique-clicks]])/(Table1[[#This Row],[deliveried]])*100</f>
        <v>2.7336300063572789</v>
      </c>
      <c r="J8" s="76">
        <v>0</v>
      </c>
      <c r="K8" s="77">
        <f>(Table1[[#This Row],[unsub]]/Table1[[#This Row],[deliveried]])*100</f>
        <v>0</v>
      </c>
    </row>
    <row r="9" spans="1:11" ht="32.1" customHeight="1">
      <c r="A9" s="71" t="s">
        <v>21</v>
      </c>
      <c r="B9" s="115">
        <v>45782</v>
      </c>
      <c r="C9" s="93" t="s">
        <v>12</v>
      </c>
      <c r="D9" s="93" t="s">
        <v>15</v>
      </c>
      <c r="E9" s="134">
        <v>11208</v>
      </c>
      <c r="F9" s="134">
        <v>4982</v>
      </c>
      <c r="G9" s="74">
        <f>SUM(Table1[[#This Row],[unique-opens]])/(Table1[[#This Row],[deliveried]])*100</f>
        <v>44.450392576730906</v>
      </c>
      <c r="H9" s="135">
        <v>186</v>
      </c>
      <c r="I9" s="75">
        <f>SUM(Table1[[#This Row],[unique-clicks]])/(Table1[[#This Row],[deliveried]])*100</f>
        <v>1.6595289079229123</v>
      </c>
      <c r="J9" s="76">
        <v>0</v>
      </c>
      <c r="K9" s="77">
        <f>(Table1[[#This Row],[unsub]]/Table1[[#This Row],[deliveried]])*100</f>
        <v>0</v>
      </c>
    </row>
    <row r="10" spans="1:11" ht="32.1" customHeight="1">
      <c r="A10" s="71" t="s">
        <v>23</v>
      </c>
      <c r="B10" s="115">
        <v>45782</v>
      </c>
      <c r="C10" s="93" t="s">
        <v>22</v>
      </c>
      <c r="D10" s="93" t="s">
        <v>15</v>
      </c>
      <c r="E10" s="131">
        <v>1753</v>
      </c>
      <c r="F10" s="133">
        <v>967</v>
      </c>
      <c r="G10" s="74">
        <f>SUM(Table1[[#This Row],[unique-opens]])/(Table1[[#This Row],[deliveried]])*100</f>
        <v>55.162578436965205</v>
      </c>
      <c r="H10" s="133">
        <v>51</v>
      </c>
      <c r="I10" s="75">
        <f>SUM(Table1[[#This Row],[unique-clicks]])/(Table1[[#This Row],[deliveried]])*100</f>
        <v>2.9092983456930974</v>
      </c>
      <c r="J10" s="131">
        <v>2</v>
      </c>
      <c r="K10" s="77">
        <f>(Table1[[#This Row],[unsub]]/Table1[[#This Row],[deliveried]])*100</f>
        <v>0.11409013120365087</v>
      </c>
    </row>
    <row r="11" spans="1:11" ht="32.1" customHeight="1">
      <c r="A11" s="71" t="s">
        <v>23</v>
      </c>
      <c r="B11" s="115">
        <v>45782</v>
      </c>
      <c r="C11" s="99" t="s">
        <v>12</v>
      </c>
      <c r="D11" s="99" t="s">
        <v>15</v>
      </c>
      <c r="E11" s="131">
        <v>9206</v>
      </c>
      <c r="F11" s="133">
        <v>4253</v>
      </c>
      <c r="G11" s="74">
        <f>SUM(Table1[[#This Row],[unique-opens]])/(Table1[[#This Row],[deliveried]])*100</f>
        <v>46.198131653269606</v>
      </c>
      <c r="H11" s="133">
        <v>195</v>
      </c>
      <c r="I11" s="75">
        <f>SUM(Table1[[#This Row],[unique-clicks]])/(Table1[[#This Row],[deliveried]])*100</f>
        <v>2.1181837931783623</v>
      </c>
      <c r="J11" s="131">
        <v>6</v>
      </c>
      <c r="K11" s="77">
        <f>(Table1[[#This Row],[unsub]]/Table1[[#This Row],[deliveried]])*100</f>
        <v>6.5174885943949601E-2</v>
      </c>
    </row>
    <row r="12" spans="1:11" ht="32.1" customHeight="1">
      <c r="A12" s="79" t="s">
        <v>24</v>
      </c>
      <c r="B12" s="115">
        <v>45781</v>
      </c>
      <c r="C12" s="99" t="s">
        <v>12</v>
      </c>
      <c r="D12" s="99" t="s">
        <v>15</v>
      </c>
      <c r="E12" s="73">
        <v>9527</v>
      </c>
      <c r="F12" s="64">
        <v>4754</v>
      </c>
      <c r="G12" s="74">
        <f>SUM(Table1[[#This Row],[unique-opens]])/(Table1[[#This Row],[deliveried]])*100</f>
        <v>49.900283405059305</v>
      </c>
      <c r="H12" s="66">
        <v>266</v>
      </c>
      <c r="I12" s="75">
        <f>SUM(Table1[[#This Row],[unique-clicks]])/(Table1[[#This Row],[deliveried]])*100</f>
        <v>2.7920646583394562</v>
      </c>
      <c r="J12" s="76">
        <v>0</v>
      </c>
      <c r="K12" s="77">
        <f>(Table1[[#This Row],[unsub]]/Table1[[#This Row],[deliveried]])*100</f>
        <v>0</v>
      </c>
    </row>
    <row r="13" spans="1:11" ht="32.1" customHeight="1">
      <c r="A13" s="71" t="s">
        <v>24</v>
      </c>
      <c r="B13" s="115">
        <v>45781</v>
      </c>
      <c r="C13" s="104" t="s">
        <v>22</v>
      </c>
      <c r="D13" s="104" t="s">
        <v>15</v>
      </c>
      <c r="E13" s="73">
        <v>1140</v>
      </c>
      <c r="F13" s="64">
        <v>656</v>
      </c>
      <c r="G13" s="74">
        <f>SUM(Table1[[#This Row],[unique-opens]])/(Table1[[#This Row],[deliveried]])*100</f>
        <v>57.543859649122808</v>
      </c>
      <c r="H13" s="66">
        <v>39</v>
      </c>
      <c r="I13" s="75">
        <f>SUM(Table1[[#This Row],[unique-clicks]])/(Table1[[#This Row],[deliveried]])*100</f>
        <v>3.4210526315789478</v>
      </c>
      <c r="J13" s="76">
        <v>0</v>
      </c>
      <c r="K13" s="77">
        <f>(Table1[[#This Row],[unsub]]/Table1[[#This Row],[deliveried]])*100</f>
        <v>0</v>
      </c>
    </row>
    <row r="14" spans="1:11" ht="32.1" customHeight="1">
      <c r="A14" s="79" t="s">
        <v>25</v>
      </c>
      <c r="B14" s="115">
        <v>45778</v>
      </c>
      <c r="C14" s="117" t="s">
        <v>12</v>
      </c>
      <c r="D14" s="117" t="s">
        <v>15</v>
      </c>
      <c r="E14" s="73">
        <v>9536</v>
      </c>
      <c r="F14" s="64">
        <v>4901</v>
      </c>
      <c r="G14" s="74">
        <f>SUM(Table1[[#This Row],[unique-opens]])/(Table1[[#This Row],[deliveried]])*100</f>
        <v>51.394714765100666</v>
      </c>
      <c r="H14" s="66">
        <v>218</v>
      </c>
      <c r="I14" s="75">
        <f>SUM(Table1[[#This Row],[unique-clicks]])/(Table1[[#This Row],[deliveried]])*100</f>
        <v>2.2860738255033559</v>
      </c>
      <c r="J14" s="76">
        <v>0</v>
      </c>
      <c r="K14" s="77">
        <f>(Table1[[#This Row],[unsub]]/Table1[[#This Row],[deliveried]])*100</f>
        <v>0</v>
      </c>
    </row>
    <row r="15" spans="1:11" ht="32.1" customHeight="1">
      <c r="A15" s="71" t="s">
        <v>25</v>
      </c>
      <c r="B15" s="115">
        <v>45778</v>
      </c>
      <c r="C15" s="93" t="s">
        <v>22</v>
      </c>
      <c r="D15" s="93" t="s">
        <v>15</v>
      </c>
      <c r="E15" s="73">
        <v>1191</v>
      </c>
      <c r="F15" s="64">
        <v>667</v>
      </c>
      <c r="G15" s="74">
        <f>SUM(Table1[[#This Row],[unique-opens]])/(Table1[[#This Row],[deliveried]])*100</f>
        <v>56.00335852225021</v>
      </c>
      <c r="H15" s="66">
        <v>44</v>
      </c>
      <c r="I15" s="75">
        <f>SUM(Table1[[#This Row],[unique-clicks]])/(Table1[[#This Row],[deliveried]])*100</f>
        <v>3.6943744752308985</v>
      </c>
      <c r="J15" s="76">
        <v>0</v>
      </c>
      <c r="K15" s="77">
        <f>(Table1[[#This Row],[unsub]]/Table1[[#This Row],[deliveried]])*100</f>
        <v>0</v>
      </c>
    </row>
    <row r="16" spans="1:11" ht="32.1" customHeight="1">
      <c r="A16" s="79" t="s">
        <v>26</v>
      </c>
      <c r="B16" s="115">
        <v>45778</v>
      </c>
      <c r="C16" s="93" t="s">
        <v>12</v>
      </c>
      <c r="D16" s="93" t="s">
        <v>15</v>
      </c>
      <c r="E16" s="73">
        <v>6749</v>
      </c>
      <c r="F16" s="64">
        <v>3091</v>
      </c>
      <c r="G16" s="74">
        <f>SUM(Table1[[#This Row],[unique-opens]])/(Table1[[#This Row],[deliveried]])*100</f>
        <v>45.799377685583046</v>
      </c>
      <c r="H16" s="66">
        <v>204</v>
      </c>
      <c r="I16" s="75">
        <f>SUM(Table1[[#This Row],[unique-clicks]])/(Table1[[#This Row],[deliveried]])*100</f>
        <v>3.0226700251889169</v>
      </c>
      <c r="J16" s="76">
        <v>2</v>
      </c>
      <c r="K16" s="77">
        <f>(Table1[[#This Row],[unsub]]/Table1[[#This Row],[deliveried]])*100</f>
        <v>2.96340198547933E-2</v>
      </c>
    </row>
    <row r="17" spans="1:11" ht="32.1" customHeight="1">
      <c r="A17" s="71" t="s">
        <v>26</v>
      </c>
      <c r="B17" s="115">
        <v>45778</v>
      </c>
      <c r="C17" s="99" t="s">
        <v>22</v>
      </c>
      <c r="D17" s="99" t="s">
        <v>15</v>
      </c>
      <c r="E17" s="73">
        <v>1127</v>
      </c>
      <c r="F17" s="64">
        <v>617</v>
      </c>
      <c r="G17" s="74">
        <f>SUM(Table1[[#This Row],[unique-opens]])/(Table1[[#This Row],[deliveried]])*100</f>
        <v>54.747116237799467</v>
      </c>
      <c r="H17" s="66">
        <v>46</v>
      </c>
      <c r="I17" s="75">
        <f>SUM(Table1[[#This Row],[unique-clicks]])/(Table1[[#This Row],[deliveried]])*100</f>
        <v>4.0816326530612246</v>
      </c>
      <c r="J17" s="76">
        <v>0</v>
      </c>
      <c r="K17" s="77">
        <f>(Table1[[#This Row],[unsub]]/Table1[[#This Row],[deliveried]])*100</f>
        <v>0</v>
      </c>
    </row>
    <row r="18" spans="1:11" ht="32.1" customHeight="1">
      <c r="A18" s="79" t="s">
        <v>27</v>
      </c>
      <c r="B18" s="115">
        <v>45778</v>
      </c>
      <c r="C18" s="99" t="s">
        <v>12</v>
      </c>
      <c r="D18" s="99" t="s">
        <v>15</v>
      </c>
      <c r="E18" s="73">
        <v>547</v>
      </c>
      <c r="F18" s="64">
        <v>314</v>
      </c>
      <c r="G18" s="74">
        <f>SUM(Table1[[#This Row],[unique-opens]])/(Table1[[#This Row],[deliveried]])*100</f>
        <v>57.404021937842778</v>
      </c>
      <c r="H18" s="66">
        <v>11</v>
      </c>
      <c r="I18" s="75">
        <f>SUM(Table1[[#This Row],[unique-clicks]])/(Table1[[#This Row],[deliveried]])*100</f>
        <v>2.0109689213893969</v>
      </c>
      <c r="J18" s="76">
        <v>0</v>
      </c>
      <c r="K18" s="77">
        <f>(Table1[[#This Row],[unsub]]/Table1[[#This Row],[deliveried]])*100</f>
        <v>0</v>
      </c>
    </row>
    <row r="19" spans="1:11" ht="32.1" customHeight="1">
      <c r="A19" s="79" t="s">
        <v>28</v>
      </c>
      <c r="B19" s="115">
        <v>45762</v>
      </c>
      <c r="C19" s="117" t="s">
        <v>12</v>
      </c>
      <c r="D19" s="93" t="s">
        <v>15</v>
      </c>
      <c r="E19" s="73">
        <v>9649</v>
      </c>
      <c r="F19" s="64">
        <v>4250</v>
      </c>
      <c r="G19" s="74">
        <f>SUM(Table1[[#This Row],[unique-opens]])/(Table1[[#This Row],[deliveried]])*100</f>
        <v>44.046015131101669</v>
      </c>
      <c r="H19" s="66">
        <v>199</v>
      </c>
      <c r="I19" s="75">
        <f>SUM(Table1[[#This Row],[unique-clicks]])/(Table1[[#This Row],[deliveried]])*100</f>
        <v>2.062389884962172</v>
      </c>
      <c r="J19" s="76">
        <v>9</v>
      </c>
      <c r="K19" s="77">
        <f>(Table1[[#This Row],[unsub]]/Table1[[#This Row],[deliveried]])*100</f>
        <v>9.3273914395274118E-2</v>
      </c>
    </row>
    <row r="20" spans="1:11" ht="32.1" customHeight="1">
      <c r="A20" s="71" t="s">
        <v>28</v>
      </c>
      <c r="B20" s="115">
        <v>45762</v>
      </c>
      <c r="C20" s="93" t="s">
        <v>22</v>
      </c>
      <c r="D20" s="93" t="s">
        <v>15</v>
      </c>
      <c r="E20" s="73">
        <v>1670</v>
      </c>
      <c r="F20" s="64">
        <v>968</v>
      </c>
      <c r="G20" s="74">
        <f>SUM(Table1[[#This Row],[unique-opens]])/(Table1[[#This Row],[deliveried]])*100</f>
        <v>57.964071856287426</v>
      </c>
      <c r="H20" s="66">
        <v>54</v>
      </c>
      <c r="I20" s="75">
        <f>SUM(Table1[[#This Row],[unique-clicks]])/(Table1[[#This Row],[deliveried]])*100</f>
        <v>3.2335329341317367</v>
      </c>
      <c r="J20" s="76">
        <v>0</v>
      </c>
      <c r="K20" s="77">
        <f>(Table1[[#This Row],[unsub]]/Table1[[#This Row],[deliveried]])*100</f>
        <v>0</v>
      </c>
    </row>
    <row r="21" spans="1:11" ht="32.1" customHeight="1">
      <c r="A21" s="79" t="s">
        <v>29</v>
      </c>
      <c r="B21" s="115">
        <v>45762</v>
      </c>
      <c r="C21" s="117" t="s">
        <v>12</v>
      </c>
      <c r="D21" s="93" t="s">
        <v>15</v>
      </c>
      <c r="E21" s="73">
        <v>7316</v>
      </c>
      <c r="F21" s="64">
        <v>3035</v>
      </c>
      <c r="G21" s="74">
        <f>SUM(Table1[[#This Row],[unique-opens]])/(Table1[[#This Row],[deliveried]])*100</f>
        <v>41.484417714598145</v>
      </c>
      <c r="H21" s="66">
        <v>84</v>
      </c>
      <c r="I21" s="75">
        <f>SUM(Table1[[#This Row],[unique-clicks]])/(Table1[[#This Row],[deliveried]])*100</f>
        <v>1.1481683980317114</v>
      </c>
      <c r="J21" s="76">
        <v>4</v>
      </c>
      <c r="K21" s="77">
        <f>(Table1[[#This Row],[unsub]]/Table1[[#This Row],[deliveried]])*100</f>
        <v>5.4674685620557675E-2</v>
      </c>
    </row>
    <row r="22" spans="1:11" ht="32.1" customHeight="1">
      <c r="A22" s="79" t="s">
        <v>29</v>
      </c>
      <c r="B22" s="115">
        <v>45762</v>
      </c>
      <c r="C22" s="93" t="s">
        <v>22</v>
      </c>
      <c r="D22" s="93" t="s">
        <v>15</v>
      </c>
      <c r="E22" s="73">
        <v>827</v>
      </c>
      <c r="F22" s="64">
        <v>451</v>
      </c>
      <c r="G22" s="74">
        <f>SUM(Table1[[#This Row],[unique-opens]])/(Table1[[#This Row],[deliveried]])*100</f>
        <v>54.534461910519951</v>
      </c>
      <c r="H22" s="66">
        <v>18</v>
      </c>
      <c r="I22" s="75">
        <f>SUM(Table1[[#This Row],[unique-clicks]])/(Table1[[#This Row],[deliveried]])*100</f>
        <v>2.1765417170495769</v>
      </c>
      <c r="J22" s="76">
        <v>0</v>
      </c>
      <c r="K22" s="77">
        <f>(Table1[[#This Row],[unsub]]/Table1[[#This Row],[deliveried]])*100</f>
        <v>0</v>
      </c>
    </row>
    <row r="23" spans="1:11" ht="32.1" customHeight="1">
      <c r="A23" s="79" t="s">
        <v>30</v>
      </c>
      <c r="B23" s="115">
        <v>45755</v>
      </c>
      <c r="C23" s="117" t="s">
        <v>12</v>
      </c>
      <c r="D23" s="117" t="s">
        <v>15</v>
      </c>
      <c r="E23" s="73">
        <v>104378</v>
      </c>
      <c r="F23" s="64">
        <v>54559</v>
      </c>
      <c r="G23" s="74">
        <f>SUM(Table1[[#This Row],[unique-opens]])/(Table1[[#This Row],[deliveried]])*100</f>
        <v>52.270593420069368</v>
      </c>
      <c r="H23" s="66">
        <v>1810</v>
      </c>
      <c r="I23" s="75">
        <f>SUM(Table1[[#This Row],[unique-clicks]])/(Table1[[#This Row],[deliveried]])*100</f>
        <v>1.7340818946521297</v>
      </c>
      <c r="J23" s="76">
        <v>33</v>
      </c>
      <c r="K23" s="77">
        <f>(Table1[[#This Row],[unsub]]/Table1[[#This Row],[deliveried]])*100</f>
        <v>3.1615857747801263E-2</v>
      </c>
    </row>
    <row r="24" spans="1:11" ht="32.1" customHeight="1">
      <c r="A24" s="71" t="s">
        <v>30</v>
      </c>
      <c r="B24" s="115">
        <v>45755</v>
      </c>
      <c r="C24" s="93" t="s">
        <v>22</v>
      </c>
      <c r="D24" s="93" t="s">
        <v>15</v>
      </c>
      <c r="E24" s="73">
        <v>12048</v>
      </c>
      <c r="F24" s="64">
        <v>7266</v>
      </c>
      <c r="G24" s="74">
        <f>SUM(Table1[[#This Row],[unique-opens]])/(Table1[[#This Row],[deliveried]])*100</f>
        <v>60.308764940239044</v>
      </c>
      <c r="H24" s="66">
        <v>351</v>
      </c>
      <c r="I24" s="75">
        <f>SUM(Table1[[#This Row],[unique-clicks]])/(Table1[[#This Row],[deliveried]])*100</f>
        <v>2.9133466135458166</v>
      </c>
      <c r="J24" s="76">
        <v>0</v>
      </c>
      <c r="K24" s="77">
        <f>(Table1[[#This Row],[unsub]]/Table1[[#This Row],[deliveried]])*100</f>
        <v>0</v>
      </c>
    </row>
    <row r="25" spans="1:11" ht="32.1" customHeight="1">
      <c r="A25" s="71" t="s">
        <v>31</v>
      </c>
      <c r="B25" s="115">
        <v>45747</v>
      </c>
      <c r="C25" s="117" t="s">
        <v>12</v>
      </c>
      <c r="D25" s="117" t="s">
        <v>15</v>
      </c>
      <c r="E25" s="73">
        <v>8448</v>
      </c>
      <c r="F25" s="64">
        <v>3722</v>
      </c>
      <c r="G25" s="74">
        <f>SUM(Table1[[#This Row],[unique-opens]])/(Table1[[#This Row],[deliveried]])*100</f>
        <v>44.057765151515149</v>
      </c>
      <c r="H25" s="66">
        <v>109</v>
      </c>
      <c r="I25" s="75">
        <f>SUM(Table1[[#This Row],[unique-clicks]])/(Table1[[#This Row],[deliveried]])*100</f>
        <v>1.2902462121212122</v>
      </c>
      <c r="J25" s="76">
        <v>1</v>
      </c>
      <c r="K25" s="77">
        <f>(Table1[[#This Row],[unsub]]/Table1[[#This Row],[deliveried]])*100</f>
        <v>1.1837121212121212E-2</v>
      </c>
    </row>
    <row r="26" spans="1:11" ht="32.1" customHeight="1">
      <c r="A26" s="71" t="s">
        <v>31</v>
      </c>
      <c r="B26" s="115">
        <v>45747</v>
      </c>
      <c r="C26" s="93" t="s">
        <v>22</v>
      </c>
      <c r="D26" s="93" t="s">
        <v>15</v>
      </c>
      <c r="E26" s="73">
        <v>906</v>
      </c>
      <c r="F26" s="64">
        <v>462</v>
      </c>
      <c r="G26" s="74">
        <f>SUM(Table1[[#This Row],[unique-opens]])/(Table1[[#This Row],[deliveried]])*100</f>
        <v>50.993377483443716</v>
      </c>
      <c r="H26" s="66">
        <v>17</v>
      </c>
      <c r="I26" s="75">
        <f>SUM(Table1[[#This Row],[unique-clicks]])/(Table1[[#This Row],[deliveried]])*100</f>
        <v>1.8763796909492272</v>
      </c>
      <c r="J26" s="76">
        <v>0</v>
      </c>
      <c r="K26" s="77">
        <f>(Table1[[#This Row],[unsub]]/Table1[[#This Row],[deliveried]])*100</f>
        <v>0</v>
      </c>
    </row>
    <row r="27" spans="1:11" ht="32.1" customHeight="1">
      <c r="A27" s="79" t="s">
        <v>32</v>
      </c>
      <c r="B27" s="115">
        <v>45743</v>
      </c>
      <c r="C27" s="117" t="s">
        <v>12</v>
      </c>
      <c r="D27" s="117" t="s">
        <v>15</v>
      </c>
      <c r="E27" s="73">
        <v>8787</v>
      </c>
      <c r="F27" s="64">
        <v>3751</v>
      </c>
      <c r="G27" s="74">
        <f>SUM(Table1[[#This Row],[unique-opens]])/(Table1[[#This Row],[deliveried]])*100</f>
        <v>42.688061909639238</v>
      </c>
      <c r="H27" s="66">
        <v>110</v>
      </c>
      <c r="I27" s="75">
        <f>SUM(Table1[[#This Row],[unique-clicks]])/(Table1[[#This Row],[deliveried]])*100</f>
        <v>1.2518493228633207</v>
      </c>
      <c r="J27" s="76">
        <v>1</v>
      </c>
      <c r="K27" s="77">
        <f>(Table1[[#This Row],[unsub]]/Table1[[#This Row],[deliveried]])*100</f>
        <v>1.1380448389666554E-2</v>
      </c>
    </row>
    <row r="28" spans="1:11" ht="32.1" customHeight="1">
      <c r="A28" s="79" t="s">
        <v>32</v>
      </c>
      <c r="B28" s="115">
        <v>45743</v>
      </c>
      <c r="C28" s="93" t="s">
        <v>22</v>
      </c>
      <c r="D28" s="93" t="s">
        <v>15</v>
      </c>
      <c r="E28" s="73">
        <v>1003</v>
      </c>
      <c r="F28" s="64">
        <v>542</v>
      </c>
      <c r="G28" s="74">
        <f>SUM(Table1[[#This Row],[unique-opens]])/(Table1[[#This Row],[deliveried]])*100</f>
        <v>54.037886340977067</v>
      </c>
      <c r="H28" s="66">
        <v>39</v>
      </c>
      <c r="I28" s="75">
        <f>SUM(Table1[[#This Row],[unique-clicks]])/(Table1[[#This Row],[deliveried]])*100</f>
        <v>3.8883349950149553</v>
      </c>
      <c r="J28" s="76">
        <v>0</v>
      </c>
      <c r="K28" s="77">
        <f>(Table1[[#This Row],[unsub]]/Table1[[#This Row],[deliveried]])*100</f>
        <v>0</v>
      </c>
    </row>
    <row r="29" spans="1:11" ht="32.1" customHeight="1">
      <c r="A29" s="98" t="s">
        <v>33</v>
      </c>
      <c r="B29" s="115">
        <v>45740</v>
      </c>
      <c r="C29" s="99" t="s">
        <v>12</v>
      </c>
      <c r="D29" s="99" t="s">
        <v>15</v>
      </c>
      <c r="E29" s="73">
        <v>103297</v>
      </c>
      <c r="F29" s="64">
        <v>52410</v>
      </c>
      <c r="G29" s="74">
        <f>SUM(Table1[[#This Row],[unique-opens]])/(Table1[[#This Row],[deliveried]])*100</f>
        <v>50.737194691036521</v>
      </c>
      <c r="H29" s="66">
        <v>1843</v>
      </c>
      <c r="I29" s="75">
        <f>SUM(Table1[[#This Row],[unique-clicks]])/(Table1[[#This Row],[deliveried]])*100</f>
        <v>1.784175726303765</v>
      </c>
      <c r="J29" s="76">
        <v>22</v>
      </c>
      <c r="K29" s="77">
        <f>(Table1[[#This Row],[unsub]]/Table1[[#This Row],[deliveried]])*100</f>
        <v>2.1297811165861543E-2</v>
      </c>
    </row>
    <row r="30" spans="1:11" ht="32.1" customHeight="1">
      <c r="A30" s="98" t="s">
        <v>33</v>
      </c>
      <c r="B30" s="115">
        <v>45740</v>
      </c>
      <c r="C30" s="104" t="s">
        <v>22</v>
      </c>
      <c r="D30" s="104" t="s">
        <v>15</v>
      </c>
      <c r="E30" s="73">
        <v>9825</v>
      </c>
      <c r="F30" s="64">
        <v>6035</v>
      </c>
      <c r="G30" s="74">
        <f>SUM(Table1[[#This Row],[unique-opens]])/(Table1[[#This Row],[deliveried]])*100</f>
        <v>61.424936386768451</v>
      </c>
      <c r="H30" s="66">
        <v>322</v>
      </c>
      <c r="I30" s="75">
        <f>SUM(Table1[[#This Row],[unique-clicks]])/(Table1[[#This Row],[deliveried]])*100</f>
        <v>3.2773536895674296</v>
      </c>
      <c r="J30" s="76">
        <v>0</v>
      </c>
      <c r="K30" s="77">
        <f>(Table1[[#This Row],[unsub]]/Table1[[#This Row],[deliveried]])*100</f>
        <v>0</v>
      </c>
    </row>
    <row r="31" spans="1:11" ht="32.1" customHeight="1">
      <c r="A31" s="79" t="s">
        <v>34</v>
      </c>
      <c r="B31" s="115">
        <v>45733</v>
      </c>
      <c r="C31" s="117" t="s">
        <v>12</v>
      </c>
      <c r="D31" s="117" t="s">
        <v>17</v>
      </c>
      <c r="E31" s="73">
        <v>5836</v>
      </c>
      <c r="F31" s="64">
        <v>1630</v>
      </c>
      <c r="G31" s="74">
        <f>SUM(Table1[[#This Row],[unique-opens]])/(Table1[[#This Row],[deliveried]])*100</f>
        <v>27.930089102124743</v>
      </c>
      <c r="H31" s="66">
        <v>290</v>
      </c>
      <c r="I31" s="75">
        <f>SUM(Table1[[#This Row],[unique-clicks]])/(Table1[[#This Row],[deliveried]])*100</f>
        <v>4.9691569568197398</v>
      </c>
      <c r="J31" s="76">
        <v>0</v>
      </c>
      <c r="K31" s="77">
        <f>(Table1[[#This Row],[unsub]]/Table1[[#This Row],[deliveried]])*100</f>
        <v>0</v>
      </c>
    </row>
    <row r="32" spans="1:11" ht="32.1" customHeight="1">
      <c r="A32" s="71" t="s">
        <v>34</v>
      </c>
      <c r="B32" s="115">
        <v>45733</v>
      </c>
      <c r="C32" s="93" t="s">
        <v>22</v>
      </c>
      <c r="D32" s="93" t="s">
        <v>17</v>
      </c>
      <c r="E32" s="73">
        <v>523</v>
      </c>
      <c r="F32" s="64">
        <v>215</v>
      </c>
      <c r="G32" s="74">
        <f>SUM(Table1[[#This Row],[unique-opens]])/(Table1[[#This Row],[deliveried]])*100</f>
        <v>41.108986615678781</v>
      </c>
      <c r="H32" s="66">
        <v>77</v>
      </c>
      <c r="I32" s="75">
        <f>SUM(Table1[[#This Row],[unique-clicks]])/(Table1[[#This Row],[deliveried]])*100</f>
        <v>14.722753346080305</v>
      </c>
      <c r="J32" s="76">
        <v>1</v>
      </c>
      <c r="K32" s="77">
        <f>(Table1[[#This Row],[unsub]]/Table1[[#This Row],[deliveried]])*100</f>
        <v>0.19120458891013384</v>
      </c>
    </row>
    <row r="33" spans="1:11" ht="32.1" customHeight="1">
      <c r="A33" s="79" t="s">
        <v>35</v>
      </c>
      <c r="B33" s="115">
        <v>45729</v>
      </c>
      <c r="C33" s="93" t="s">
        <v>12</v>
      </c>
      <c r="D33" s="93" t="s">
        <v>15</v>
      </c>
      <c r="E33" s="73">
        <v>9489</v>
      </c>
      <c r="F33" s="64">
        <v>4903</v>
      </c>
      <c r="G33" s="74">
        <f>SUM(Table1[[#This Row],[unique-opens]])/(Table1[[#This Row],[deliveried]])*100</f>
        <v>51.670355148066186</v>
      </c>
      <c r="H33" s="66">
        <v>18</v>
      </c>
      <c r="I33" s="75">
        <f>SUM(Table1[[#This Row],[unique-clicks]])/(Table1[[#This Row],[deliveried]])*100</f>
        <v>0.18969332911792602</v>
      </c>
      <c r="J33" s="76">
        <v>2</v>
      </c>
      <c r="K33" s="77">
        <f>(Table1[[#This Row],[unsub]]/Table1[[#This Row],[deliveried]])*100</f>
        <v>2.1077036568658447E-2</v>
      </c>
    </row>
    <row r="34" spans="1:11" ht="32.1" customHeight="1">
      <c r="A34" s="79" t="s">
        <v>35</v>
      </c>
      <c r="B34" s="115">
        <v>45729</v>
      </c>
      <c r="C34" s="117" t="s">
        <v>22</v>
      </c>
      <c r="D34" s="117" t="s">
        <v>15</v>
      </c>
      <c r="E34" s="73">
        <v>208</v>
      </c>
      <c r="F34" s="64">
        <v>123</v>
      </c>
      <c r="G34" s="74">
        <f>SUM(Table1[[#This Row],[unique-opens]])/(Table1[[#This Row],[deliveried]])*100</f>
        <v>59.134615384615387</v>
      </c>
      <c r="H34" s="66">
        <v>5</v>
      </c>
      <c r="I34" s="75">
        <f>SUM(Table1[[#This Row],[unique-clicks]])/(Table1[[#This Row],[deliveried]])*100</f>
        <v>2.4038461538461542</v>
      </c>
      <c r="J34" s="76">
        <v>2</v>
      </c>
      <c r="K34" s="77">
        <f>(Table1[[#This Row],[unsub]]/Table1[[#This Row],[deliveried]])*100</f>
        <v>0.96153846153846156</v>
      </c>
    </row>
    <row r="35" spans="1:11" ht="32.1" customHeight="1">
      <c r="A35" s="79" t="s">
        <v>36</v>
      </c>
      <c r="B35" s="115">
        <v>45727</v>
      </c>
      <c r="C35" s="117" t="s">
        <v>12</v>
      </c>
      <c r="D35" s="117" t="s">
        <v>37</v>
      </c>
      <c r="E35" s="73">
        <v>755</v>
      </c>
      <c r="F35" s="64">
        <v>391</v>
      </c>
      <c r="G35" s="74">
        <f>SUM(Table1[[#This Row],[unique-opens]])/(Table1[[#This Row],[deliveried]])*100</f>
        <v>51.788079470198682</v>
      </c>
      <c r="H35" s="66">
        <v>81</v>
      </c>
      <c r="I35" s="75">
        <f>SUM(Table1[[#This Row],[unique-clicks]])/(Table1[[#This Row],[deliveried]])*100</f>
        <v>10.728476821192052</v>
      </c>
      <c r="J35" s="76">
        <v>0</v>
      </c>
      <c r="K35" s="77">
        <f>(Table1[[#This Row],[unsub]]/Table1[[#This Row],[deliveried]])*100</f>
        <v>0</v>
      </c>
    </row>
    <row r="36" spans="1:11" ht="32.1" customHeight="1">
      <c r="A36" s="79" t="s">
        <v>36</v>
      </c>
      <c r="B36" s="105">
        <v>45727</v>
      </c>
      <c r="C36" s="117" t="s">
        <v>22</v>
      </c>
      <c r="D36" s="117" t="s">
        <v>37</v>
      </c>
      <c r="E36" s="73">
        <v>612</v>
      </c>
      <c r="F36" s="64">
        <v>372</v>
      </c>
      <c r="G36" s="74">
        <f>SUM(Table1[[#This Row],[unique-opens]])/(Table1[[#This Row],[deliveried]])*100</f>
        <v>60.784313725490193</v>
      </c>
      <c r="H36" s="66">
        <v>89</v>
      </c>
      <c r="I36" s="75">
        <f>SUM(Table1[[#This Row],[unique-clicks]])/(Table1[[#This Row],[deliveried]])*100</f>
        <v>14.542483660130721</v>
      </c>
      <c r="J36" s="76">
        <v>0</v>
      </c>
      <c r="K36" s="77">
        <f>(Table1[[#This Row],[unsub]]/Table1[[#This Row],[deliveried]])*100</f>
        <v>0</v>
      </c>
    </row>
    <row r="37" spans="1:11" ht="32.1" customHeight="1">
      <c r="A37" s="79" t="s">
        <v>38</v>
      </c>
      <c r="B37" s="115">
        <v>45720</v>
      </c>
      <c r="C37" s="117" t="s">
        <v>12</v>
      </c>
      <c r="D37" s="117" t="s">
        <v>15</v>
      </c>
      <c r="E37" s="73">
        <v>13152</v>
      </c>
      <c r="F37" s="64">
        <v>5309</v>
      </c>
      <c r="G37" s="74">
        <f>SUM(Table1[[#This Row],[unique-opens]])/(Table1[[#This Row],[deliveried]])*100</f>
        <v>40.366484184914839</v>
      </c>
      <c r="H37" s="66">
        <v>483</v>
      </c>
      <c r="I37" s="75">
        <f>SUM(Table1[[#This Row],[unique-clicks]])/(Table1[[#This Row],[deliveried]])*100</f>
        <v>3.6724452554744524</v>
      </c>
      <c r="J37" s="76">
        <v>8</v>
      </c>
      <c r="K37" s="77">
        <f>(Table1[[#This Row],[unsub]]/Table1[[#This Row],[deliveried]])*100</f>
        <v>6.0827250608272508E-2</v>
      </c>
    </row>
    <row r="38" spans="1:11" ht="32.1" customHeight="1">
      <c r="A38" s="79" t="s">
        <v>38</v>
      </c>
      <c r="B38" s="115">
        <v>45720</v>
      </c>
      <c r="C38" s="117" t="s">
        <v>22</v>
      </c>
      <c r="D38" s="117" t="s">
        <v>15</v>
      </c>
      <c r="E38" s="73">
        <v>827</v>
      </c>
      <c r="F38" s="64">
        <v>443</v>
      </c>
      <c r="G38" s="74">
        <f>SUM(Table1[[#This Row],[unique-opens]])/(Table1[[#This Row],[deliveried]])*100</f>
        <v>53.5671100362757</v>
      </c>
      <c r="H38" s="66">
        <v>109</v>
      </c>
      <c r="I38" s="75">
        <f>SUM(Table1[[#This Row],[unique-clicks]])/(Table1[[#This Row],[deliveried]])*100</f>
        <v>13.180169286577993</v>
      </c>
      <c r="J38" s="76">
        <v>0</v>
      </c>
      <c r="K38" s="77">
        <f>(Table1[[#This Row],[unsub]]/Table1[[#This Row],[deliveried]])*100</f>
        <v>0</v>
      </c>
    </row>
    <row r="39" spans="1:11" ht="32.1" customHeight="1">
      <c r="A39" s="79" t="s">
        <v>39</v>
      </c>
      <c r="B39" s="115">
        <v>45720</v>
      </c>
      <c r="C39" s="117" t="s">
        <v>12</v>
      </c>
      <c r="D39" s="117" t="s">
        <v>15</v>
      </c>
      <c r="E39" s="73">
        <v>30392</v>
      </c>
      <c r="F39" s="64">
        <v>14391</v>
      </c>
      <c r="G39" s="74">
        <f>SUM(Table1[[#This Row],[unique-opens]])/(Table1[[#This Row],[deliveried]])*100</f>
        <v>47.35127665175046</v>
      </c>
      <c r="H39" s="66">
        <v>438</v>
      </c>
      <c r="I39" s="75">
        <f>SUM(Table1[[#This Row],[unique-clicks]])/(Table1[[#This Row],[deliveried]])*100</f>
        <v>1.4411687286127928</v>
      </c>
      <c r="J39" s="76">
        <v>20</v>
      </c>
      <c r="K39" s="77">
        <f>(Table1[[#This Row],[unsub]]/Table1[[#This Row],[deliveried]])*100</f>
        <v>6.5806791260858116E-2</v>
      </c>
    </row>
    <row r="40" spans="1:11" ht="32.1" customHeight="1">
      <c r="A40" s="79" t="s">
        <v>39</v>
      </c>
      <c r="B40" s="115">
        <v>45720</v>
      </c>
      <c r="C40" s="117" t="s">
        <v>22</v>
      </c>
      <c r="D40" s="117" t="s">
        <v>15</v>
      </c>
      <c r="E40" s="73">
        <v>9584</v>
      </c>
      <c r="F40" s="64">
        <v>5313</v>
      </c>
      <c r="G40" s="74">
        <f>SUM(Table1[[#This Row],[unique-opens]])/(Table1[[#This Row],[deliveried]])*100</f>
        <v>55.436143572621035</v>
      </c>
      <c r="H40" s="66">
        <v>224</v>
      </c>
      <c r="I40" s="75">
        <f>SUM(Table1[[#This Row],[unique-clicks]])/(Table1[[#This Row],[deliveried]])*100</f>
        <v>2.337228714524207</v>
      </c>
      <c r="J40" s="76">
        <v>1</v>
      </c>
      <c r="K40" s="77">
        <f>(Table1[[#This Row],[unsub]]/Table1[[#This Row],[deliveried]])*100</f>
        <v>1.0434056761268781E-2</v>
      </c>
    </row>
    <row r="41" spans="1:11" ht="32.1" customHeight="1">
      <c r="A41" s="79" t="s">
        <v>40</v>
      </c>
      <c r="B41" s="115">
        <v>45714</v>
      </c>
      <c r="C41" s="117" t="s">
        <v>12</v>
      </c>
      <c r="D41" s="117" t="s">
        <v>15</v>
      </c>
      <c r="E41" s="73">
        <v>9759</v>
      </c>
      <c r="F41" s="64">
        <v>5319</v>
      </c>
      <c r="G41" s="74">
        <f>SUM(Table1[[#This Row],[unique-opens]])/(Table1[[#This Row],[deliveried]])*100</f>
        <v>54.503535198278506</v>
      </c>
      <c r="H41" s="66">
        <v>509</v>
      </c>
      <c r="I41" s="75">
        <f>SUM(Table1[[#This Row],[unique-clicks]])/(Table1[[#This Row],[deliveried]])*100</f>
        <v>5.2156983297469006</v>
      </c>
      <c r="J41" s="76">
        <v>0</v>
      </c>
      <c r="K41" s="77">
        <f>(Table1[[#This Row],[unsub]]/Table1[[#This Row],[deliveried]])*100</f>
        <v>0</v>
      </c>
    </row>
    <row r="42" spans="1:11" ht="32.1" customHeight="1">
      <c r="A42" s="79" t="s">
        <v>40</v>
      </c>
      <c r="B42" s="115">
        <v>45714</v>
      </c>
      <c r="C42" s="117" t="s">
        <v>22</v>
      </c>
      <c r="D42" s="117" t="s">
        <v>15</v>
      </c>
      <c r="E42" s="73">
        <v>1584</v>
      </c>
      <c r="F42" s="64">
        <v>1000</v>
      </c>
      <c r="G42" s="74">
        <f>SUM(Table1[[#This Row],[unique-opens]])/(Table1[[#This Row],[deliveried]])*100</f>
        <v>63.131313131313128</v>
      </c>
      <c r="H42" s="66">
        <v>124</v>
      </c>
      <c r="I42" s="75">
        <f>SUM(Table1[[#This Row],[unique-clicks]])/(Table1[[#This Row],[deliveried]])*100</f>
        <v>7.8282828282828287</v>
      </c>
      <c r="J42" s="76">
        <v>1</v>
      </c>
      <c r="K42" s="77">
        <f>(Table1[[#This Row],[unsub]]/Table1[[#This Row],[deliveried]])*100</f>
        <v>6.3131313131313135E-2</v>
      </c>
    </row>
    <row r="43" spans="1:11" ht="32.1" customHeight="1">
      <c r="A43" s="79" t="s">
        <v>41</v>
      </c>
      <c r="B43" s="115">
        <v>45714</v>
      </c>
      <c r="C43" s="117" t="s">
        <v>12</v>
      </c>
      <c r="D43" s="117" t="s">
        <v>15</v>
      </c>
      <c r="E43" s="73">
        <v>41649</v>
      </c>
      <c r="F43" s="64">
        <v>18690</v>
      </c>
      <c r="G43" s="74">
        <f>SUM(Table1[[#This Row],[unique-opens]])/(Table1[[#This Row],[deliveried]])*100</f>
        <v>44.875027011452858</v>
      </c>
      <c r="H43" s="66">
        <v>281</v>
      </c>
      <c r="I43" s="75">
        <f>SUM(Table1[[#This Row],[unique-clicks]])/(Table1[[#This Row],[deliveried]])*100</f>
        <v>0.67468606689236232</v>
      </c>
      <c r="J43" s="76">
        <v>1</v>
      </c>
      <c r="K43" s="77">
        <f>(Table1[[#This Row],[unsub]]/Table1[[#This Row],[deliveried]])*100</f>
        <v>2.4010180316454176E-3</v>
      </c>
    </row>
    <row r="44" spans="1:11" ht="32.1" customHeight="1">
      <c r="A44" s="79" t="s">
        <v>41</v>
      </c>
      <c r="B44" s="115">
        <v>45714</v>
      </c>
      <c r="C44" s="117" t="s">
        <v>22</v>
      </c>
      <c r="D44" s="117" t="s">
        <v>15</v>
      </c>
      <c r="E44" s="73">
        <v>7961</v>
      </c>
      <c r="F44" s="64">
        <v>4262</v>
      </c>
      <c r="G44" s="74">
        <f>SUM(Table1[[#This Row],[unique-opens]])/(Table1[[#This Row],[deliveried]])*100</f>
        <v>53.535987941213413</v>
      </c>
      <c r="H44" s="66">
        <v>84</v>
      </c>
      <c r="I44" s="75">
        <f>SUM(Table1[[#This Row],[unique-clicks]])/(Table1[[#This Row],[deliveried]])*100</f>
        <v>1.0551438261524932</v>
      </c>
      <c r="J44" s="76">
        <v>0</v>
      </c>
      <c r="K44" s="77">
        <f>(Table1[[#This Row],[unsub]]/Table1[[#This Row],[deliveried]])*100</f>
        <v>0</v>
      </c>
    </row>
    <row r="45" spans="1:11" ht="32.1" customHeight="1">
      <c r="A45" s="79" t="s">
        <v>42</v>
      </c>
      <c r="B45" s="115">
        <v>45714</v>
      </c>
      <c r="C45" s="93" t="s">
        <v>12</v>
      </c>
      <c r="D45" s="93" t="s">
        <v>15</v>
      </c>
      <c r="E45" s="73">
        <v>700</v>
      </c>
      <c r="F45" s="64">
        <v>402</v>
      </c>
      <c r="G45" s="74">
        <f>SUM(Table1[[#This Row],[unique-opens]])/(Table1[[#This Row],[deliveried]])*100</f>
        <v>57.428571428571431</v>
      </c>
      <c r="H45" s="66">
        <v>29</v>
      </c>
      <c r="I45" s="75">
        <f>SUM(Table1[[#This Row],[unique-clicks]])/(Table1[[#This Row],[deliveried]])*100</f>
        <v>4.1428571428571423</v>
      </c>
      <c r="J45" s="76">
        <v>0</v>
      </c>
      <c r="K45" s="77">
        <f>(Table1[[#This Row],[unsub]]/Table1[[#This Row],[deliveried]])*100</f>
        <v>0</v>
      </c>
    </row>
    <row r="46" spans="1:11" ht="32.1" customHeight="1">
      <c r="A46" s="79" t="s">
        <v>43</v>
      </c>
      <c r="B46" s="115">
        <v>45706</v>
      </c>
      <c r="C46" s="117" t="s">
        <v>12</v>
      </c>
      <c r="D46" s="117" t="s">
        <v>13</v>
      </c>
      <c r="E46" s="73">
        <v>580006</v>
      </c>
      <c r="F46" s="64">
        <v>285631</v>
      </c>
      <c r="G46" s="74">
        <f>SUM(Table1[[#This Row],[unique-opens]])/(Table1[[#This Row],[deliveried]])*100</f>
        <v>49.246214694330746</v>
      </c>
      <c r="H46" s="66">
        <v>20787</v>
      </c>
      <c r="I46" s="75">
        <f>SUM(Table1[[#This Row],[unique-clicks]])/(Table1[[#This Row],[deliveried]])*100</f>
        <v>3.5839284421195639</v>
      </c>
      <c r="J46" s="76">
        <v>284</v>
      </c>
      <c r="K46" s="77">
        <f>(Table1[[#This Row],[unsub]]/Table1[[#This Row],[deliveried]])*100</f>
        <v>4.8965010706785793E-2</v>
      </c>
    </row>
    <row r="47" spans="1:11" ht="32.1" customHeight="1">
      <c r="A47" s="79" t="s">
        <v>44</v>
      </c>
      <c r="B47" s="115">
        <v>45705</v>
      </c>
      <c r="C47" s="117" t="s">
        <v>12</v>
      </c>
      <c r="D47" s="104" t="s">
        <v>15</v>
      </c>
      <c r="E47" s="73">
        <v>9644</v>
      </c>
      <c r="F47" s="64">
        <v>4871</v>
      </c>
      <c r="G47" s="74">
        <f>SUM(Table1[[#This Row],[unique-opens]])/(Table1[[#This Row],[deliveried]])*100</f>
        <v>50.50808793031937</v>
      </c>
      <c r="H47" s="66">
        <v>113</v>
      </c>
      <c r="I47" s="75">
        <f>SUM(Table1[[#This Row],[unique-clicks]])/(Table1[[#This Row],[deliveried]])*100</f>
        <v>1.1717129821650767</v>
      </c>
      <c r="J47" s="76">
        <v>2</v>
      </c>
      <c r="K47" s="77">
        <f>(Table1[[#This Row],[unsub]]/Table1[[#This Row],[deliveried]])*100</f>
        <v>2.0738282870178346E-2</v>
      </c>
    </row>
    <row r="48" spans="1:11" ht="32.1" customHeight="1">
      <c r="A48" s="79" t="s">
        <v>45</v>
      </c>
      <c r="B48" s="115">
        <v>45705</v>
      </c>
      <c r="C48" s="117" t="s">
        <v>12</v>
      </c>
      <c r="D48" s="117" t="s">
        <v>13</v>
      </c>
      <c r="E48" s="73">
        <v>13286</v>
      </c>
      <c r="F48" s="64">
        <v>9418</v>
      </c>
      <c r="G48" s="74">
        <f>SUM(Table1[[#This Row],[unique-opens]])/(Table1[[#This Row],[deliveried]])*100</f>
        <v>70.886647598976367</v>
      </c>
      <c r="H48" s="66">
        <v>1471</v>
      </c>
      <c r="I48" s="75">
        <f>SUM(Table1[[#This Row],[unique-clicks]])/(Table1[[#This Row],[deliveried]])*100</f>
        <v>11.071804907421345</v>
      </c>
      <c r="J48" s="76">
        <v>3</v>
      </c>
      <c r="K48" s="77">
        <f>(Table1[[#This Row],[unsub]]/Table1[[#This Row],[deliveried]])*100</f>
        <v>2.2580159566460936E-2</v>
      </c>
    </row>
    <row r="49" spans="1:11" ht="32.1" customHeight="1">
      <c r="A49" s="79" t="s">
        <v>46</v>
      </c>
      <c r="B49" s="115">
        <v>45705</v>
      </c>
      <c r="C49" s="117" t="s">
        <v>22</v>
      </c>
      <c r="D49" s="117" t="s">
        <v>13</v>
      </c>
      <c r="E49" s="73">
        <v>46324</v>
      </c>
      <c r="F49" s="64">
        <v>24149</v>
      </c>
      <c r="G49" s="74">
        <f>SUM(Table1[[#This Row],[unique-opens]])/(Table1[[#This Row],[deliveried]])*100</f>
        <v>52.130645022018825</v>
      </c>
      <c r="H49" s="66">
        <v>2848</v>
      </c>
      <c r="I49" s="75">
        <f>SUM(Table1[[#This Row],[unique-clicks]])/(Table1[[#This Row],[deliveried]])*100</f>
        <v>6.1480010361799504</v>
      </c>
      <c r="J49" s="76">
        <v>11</v>
      </c>
      <c r="K49" s="77">
        <f>(Table1[[#This Row],[unsub]]/Table1[[#This Row],[deliveried]])*100</f>
        <v>2.3745790518953456E-2</v>
      </c>
    </row>
    <row r="50" spans="1:11" ht="32.1" customHeight="1">
      <c r="A50" s="98" t="s">
        <v>47</v>
      </c>
      <c r="B50" s="115">
        <v>45694</v>
      </c>
      <c r="C50" s="99" t="s">
        <v>12</v>
      </c>
      <c r="D50" s="99" t="s">
        <v>13</v>
      </c>
      <c r="E50" s="73">
        <v>106153</v>
      </c>
      <c r="F50" s="64">
        <v>15207</v>
      </c>
      <c r="G50" s="74">
        <f>SUM(Table1[[#This Row],[unique-opens]])/(Table1[[#This Row],[deliveried]])*100</f>
        <v>14.325548971767166</v>
      </c>
      <c r="H50" s="66">
        <v>1932</v>
      </c>
      <c r="I50" s="75">
        <f>SUM(Table1[[#This Row],[unique-clicks]])/(Table1[[#This Row],[deliveried]])*100</f>
        <v>1.8200145073620153</v>
      </c>
      <c r="J50" s="76">
        <v>1</v>
      </c>
      <c r="K50" s="77">
        <f>(Table1[[#This Row],[unsub]]/Table1[[#This Row],[deliveried]])*100</f>
        <v>9.4203649449379676E-4</v>
      </c>
    </row>
    <row r="51" spans="1:11" ht="32.1" customHeight="1">
      <c r="A51" s="98" t="s">
        <v>47</v>
      </c>
      <c r="B51" s="115">
        <v>45694</v>
      </c>
      <c r="C51" s="99" t="s">
        <v>12</v>
      </c>
      <c r="D51" s="99" t="s">
        <v>13</v>
      </c>
      <c r="E51" s="73">
        <v>76829</v>
      </c>
      <c r="F51" s="64">
        <v>22194</v>
      </c>
      <c r="G51" s="74">
        <f>SUM(Table1[[#This Row],[unique-opens]])/(Table1[[#This Row],[deliveried]])*100</f>
        <v>28.887529448515537</v>
      </c>
      <c r="H51" s="66">
        <v>1423</v>
      </c>
      <c r="I51" s="75">
        <f>SUM(Table1[[#This Row],[unique-clicks]])/(Table1[[#This Row],[deliveried]])*100</f>
        <v>1.8521651980371996</v>
      </c>
      <c r="J51" s="76">
        <v>0</v>
      </c>
      <c r="K51" s="77">
        <f>(Table1[[#This Row],[unsub]]/Table1[[#This Row],[deliveried]])*100</f>
        <v>0</v>
      </c>
    </row>
    <row r="52" spans="1:11" ht="32.1" customHeight="1">
      <c r="A52" s="71" t="s">
        <v>48</v>
      </c>
      <c r="B52" s="115">
        <v>45694</v>
      </c>
      <c r="C52" s="99" t="s">
        <v>12</v>
      </c>
      <c r="D52" s="99" t="s">
        <v>13</v>
      </c>
      <c r="E52" s="73">
        <v>1505</v>
      </c>
      <c r="F52" s="64">
        <v>603</v>
      </c>
      <c r="G52" s="74">
        <f>SUM(Table1[[#This Row],[unique-opens]])/(Table1[[#This Row],[deliveried]])*100</f>
        <v>40.066445182724252</v>
      </c>
      <c r="H52" s="66">
        <v>181</v>
      </c>
      <c r="I52" s="75">
        <f>SUM(Table1[[#This Row],[unique-clicks]])/(Table1[[#This Row],[deliveried]])*100</f>
        <v>12.026578073089702</v>
      </c>
      <c r="J52" s="76">
        <v>0</v>
      </c>
      <c r="K52" s="77">
        <f>(Table1[[#This Row],[unsub]]/Table1[[#This Row],[deliveried]])*100</f>
        <v>0</v>
      </c>
    </row>
    <row r="53" spans="1:11" ht="32.1" customHeight="1">
      <c r="A53" s="81" t="s">
        <v>49</v>
      </c>
      <c r="B53" s="115">
        <v>45694</v>
      </c>
      <c r="C53" s="106" t="s">
        <v>12</v>
      </c>
      <c r="D53" s="106" t="s">
        <v>13</v>
      </c>
      <c r="E53" s="83">
        <v>1479</v>
      </c>
      <c r="F53" s="64">
        <v>579</v>
      </c>
      <c r="G53" s="84">
        <f>SUM(Table1[[#This Row],[unique-opens]])/(Table1[[#This Row],[deliveried]])*100</f>
        <v>39.148073022312374</v>
      </c>
      <c r="H53" s="66">
        <v>164</v>
      </c>
      <c r="I53" s="85">
        <f>SUM(Table1[[#This Row],[unique-clicks]])/(Table1[[#This Row],[deliveried]])*100</f>
        <v>11.088573360378634</v>
      </c>
      <c r="J53" s="76">
        <v>0</v>
      </c>
      <c r="K53" s="77">
        <f>(Table1[[#This Row],[unsub]]/Table1[[#This Row],[deliveried]])*100</f>
        <v>0</v>
      </c>
    </row>
    <row r="54" spans="1:11" ht="32.1" customHeight="1">
      <c r="A54" s="103" t="s">
        <v>50</v>
      </c>
      <c r="B54" s="115">
        <v>45694</v>
      </c>
      <c r="C54" s="88" t="s">
        <v>12</v>
      </c>
      <c r="D54" s="88" t="s">
        <v>13</v>
      </c>
      <c r="E54" s="83">
        <v>229389</v>
      </c>
      <c r="F54" s="64">
        <v>137988</v>
      </c>
      <c r="G54" s="84">
        <f>SUM(Table1[[#This Row],[unique-opens]])/(Table1[[#This Row],[deliveried]])*100</f>
        <v>60.154584570315052</v>
      </c>
      <c r="H54" s="66">
        <v>9275</v>
      </c>
      <c r="I54" s="85">
        <f>SUM(Table1[[#This Row],[unique-clicks]])/(Table1[[#This Row],[deliveried]])*100</f>
        <v>4.0433499426737987</v>
      </c>
      <c r="J54" s="76">
        <v>0</v>
      </c>
      <c r="K54" s="77">
        <f>(Table1[[#This Row],[unsub]]/Table1[[#This Row],[deliveried]])*100</f>
        <v>0</v>
      </c>
    </row>
    <row r="55" spans="1:11" ht="32.1" customHeight="1">
      <c r="A55" s="103" t="s">
        <v>51</v>
      </c>
      <c r="B55" s="115">
        <v>45694</v>
      </c>
      <c r="C55" s="88" t="s">
        <v>12</v>
      </c>
      <c r="D55" s="88" t="s">
        <v>13</v>
      </c>
      <c r="E55" s="83">
        <v>166698</v>
      </c>
      <c r="F55" s="64">
        <v>100499</v>
      </c>
      <c r="G55" s="84">
        <f>SUM(Table1[[#This Row],[unique-opens]])/(Table1[[#This Row],[deliveried]])*100</f>
        <v>60.288065843621396</v>
      </c>
      <c r="H55" s="66">
        <v>6891</v>
      </c>
      <c r="I55" s="85">
        <f>SUM(Table1[[#This Row],[unique-clicks]])/(Table1[[#This Row],[deliveried]])*100</f>
        <v>4.1338228413058342</v>
      </c>
      <c r="J55" s="76">
        <v>0</v>
      </c>
      <c r="K55" s="77">
        <f>(Table1[[#This Row],[unsub]]/Table1[[#This Row],[deliveried]])*100</f>
        <v>0</v>
      </c>
    </row>
    <row r="56" spans="1:11" ht="32.1" customHeight="1">
      <c r="A56" s="103" t="s">
        <v>52</v>
      </c>
      <c r="B56" s="115">
        <v>45694</v>
      </c>
      <c r="C56" s="88" t="s">
        <v>12</v>
      </c>
      <c r="D56" s="88" t="s">
        <v>13</v>
      </c>
      <c r="E56" s="83">
        <v>5345</v>
      </c>
      <c r="F56" s="64">
        <v>3622</v>
      </c>
      <c r="G56" s="84">
        <f>SUM(Table1[[#This Row],[unique-opens]])/(Table1[[#This Row],[deliveried]])*100</f>
        <v>67.76426566884939</v>
      </c>
      <c r="H56" s="66">
        <v>967</v>
      </c>
      <c r="I56" s="85">
        <f>SUM(Table1[[#This Row],[unique-clicks]])/(Table1[[#This Row],[deliveried]])*100</f>
        <v>18.091674462114124</v>
      </c>
      <c r="J56" s="76">
        <v>0</v>
      </c>
      <c r="K56" s="77">
        <f>(Table1[[#This Row],[unsub]]/Table1[[#This Row],[deliveried]])*100</f>
        <v>0</v>
      </c>
    </row>
    <row r="57" spans="1:11" ht="32.1" customHeight="1">
      <c r="A57" s="98" t="s">
        <v>53</v>
      </c>
      <c r="B57" s="115">
        <v>45694</v>
      </c>
      <c r="C57" s="88" t="s">
        <v>12</v>
      </c>
      <c r="D57" s="88" t="s">
        <v>13</v>
      </c>
      <c r="E57" s="73">
        <v>5277</v>
      </c>
      <c r="F57" s="64">
        <v>3667</v>
      </c>
      <c r="G57" s="74">
        <f>SUM(Table1[[#This Row],[unique-opens]])/(Table1[[#This Row],[deliveried]])*100</f>
        <v>69.490240667045668</v>
      </c>
      <c r="H57" s="66">
        <v>988</v>
      </c>
      <c r="I57" s="75">
        <f>SUM(Table1[[#This Row],[unique-clicks]])/(Table1[[#This Row],[deliveried]])*100</f>
        <v>18.72275914345272</v>
      </c>
      <c r="J57" s="76">
        <v>0</v>
      </c>
      <c r="K57" s="77">
        <f>(Table1[[#This Row],[unsub]]/Table1[[#This Row],[deliveried]])*100</f>
        <v>0</v>
      </c>
    </row>
    <row r="58" spans="1:11" ht="32.1" customHeight="1">
      <c r="A58" s="79" t="s">
        <v>54</v>
      </c>
      <c r="B58" s="115">
        <v>45690</v>
      </c>
      <c r="C58" s="88" t="s">
        <v>12</v>
      </c>
      <c r="D58" s="88" t="s">
        <v>15</v>
      </c>
      <c r="E58" s="73">
        <v>2818</v>
      </c>
      <c r="F58" s="64">
        <v>1701</v>
      </c>
      <c r="G58" s="74">
        <f>SUM(Table1[[#This Row],[unique-opens]])/(Table1[[#This Row],[deliveried]])*100</f>
        <v>60.361958836053944</v>
      </c>
      <c r="H58" s="66">
        <v>1701</v>
      </c>
      <c r="I58" s="75">
        <f>SUM(Table1[[#This Row],[unique-clicks]])/(Table1[[#This Row],[deliveried]])*100</f>
        <v>60.361958836053944</v>
      </c>
      <c r="J58" s="76">
        <v>0</v>
      </c>
      <c r="K58" s="77">
        <f>(Table1[[#This Row],[unsub]]/Table1[[#This Row],[deliveried]])*100</f>
        <v>0</v>
      </c>
    </row>
    <row r="59" spans="1:11" ht="32.1" customHeight="1">
      <c r="A59" s="79" t="s">
        <v>54</v>
      </c>
      <c r="B59" s="115">
        <v>45690</v>
      </c>
      <c r="C59" s="95" t="s">
        <v>22</v>
      </c>
      <c r="D59" s="95" t="s">
        <v>15</v>
      </c>
      <c r="E59" s="73">
        <v>326</v>
      </c>
      <c r="F59" s="64">
        <v>231</v>
      </c>
      <c r="G59" s="74">
        <f>SUM(Table1[[#This Row],[unique-opens]])/(Table1[[#This Row],[deliveried]])*100</f>
        <v>70.858895705521476</v>
      </c>
      <c r="H59" s="66">
        <v>231</v>
      </c>
      <c r="I59" s="75">
        <f>SUM(Table1[[#This Row],[unique-clicks]])/(Table1[[#This Row],[deliveried]])*100</f>
        <v>70.858895705521476</v>
      </c>
      <c r="J59" s="76">
        <v>0</v>
      </c>
      <c r="K59" s="77">
        <f>(Table1[[#This Row],[unsub]]/Table1[[#This Row],[deliveried]])*100</f>
        <v>0</v>
      </c>
    </row>
    <row r="60" spans="1:11" ht="32.1" customHeight="1">
      <c r="A60" s="79" t="s">
        <v>55</v>
      </c>
      <c r="B60" s="115">
        <v>45688</v>
      </c>
      <c r="C60" s="88" t="s">
        <v>12</v>
      </c>
      <c r="D60" s="95" t="s">
        <v>15</v>
      </c>
      <c r="E60" s="73">
        <v>6307</v>
      </c>
      <c r="F60" s="91">
        <v>3263</v>
      </c>
      <c r="G60" s="74">
        <f>SUM(Table1[[#This Row],[unique-opens]])/(Table1[[#This Row],[deliveried]])*100</f>
        <v>51.736166164579032</v>
      </c>
      <c r="H60" s="92">
        <v>197</v>
      </c>
      <c r="I60" s="75">
        <f>SUM(Table1[[#This Row],[unique-clicks]])/(Table1[[#This Row],[deliveried]])*100</f>
        <v>3.1235135563659426</v>
      </c>
      <c r="J60" s="76">
        <v>1</v>
      </c>
      <c r="K60" s="77">
        <f>(Table1[[#This Row],[unsub]]/Table1[[#This Row],[deliveried]])*100</f>
        <v>1.5855398763278898E-2</v>
      </c>
    </row>
    <row r="61" spans="1:11" ht="32.1" customHeight="1">
      <c r="A61" s="79" t="s">
        <v>55</v>
      </c>
      <c r="B61" s="115">
        <v>45688</v>
      </c>
      <c r="C61" s="88" t="s">
        <v>22</v>
      </c>
      <c r="D61" s="95" t="s">
        <v>15</v>
      </c>
      <c r="E61" s="73">
        <v>872</v>
      </c>
      <c r="F61" s="91">
        <v>549</v>
      </c>
      <c r="G61" s="74">
        <f>SUM(Table1[[#This Row],[unique-opens]])/(Table1[[#This Row],[deliveried]])*100</f>
        <v>62.958715596330272</v>
      </c>
      <c r="H61" s="92">
        <v>45</v>
      </c>
      <c r="I61" s="75">
        <f>SUM(Table1[[#This Row],[unique-clicks]])/(Table1[[#This Row],[deliveried]])*100</f>
        <v>5.1605504587155968</v>
      </c>
      <c r="J61" s="76">
        <v>0</v>
      </c>
      <c r="K61" s="77">
        <f>(Table1[[#This Row],[unsub]]/Table1[[#This Row],[deliveried]])*100</f>
        <v>0</v>
      </c>
    </row>
    <row r="62" spans="1:11" ht="32.1" customHeight="1">
      <c r="A62" s="79" t="s">
        <v>56</v>
      </c>
      <c r="B62" s="115">
        <v>45687</v>
      </c>
      <c r="C62" s="88" t="s">
        <v>12</v>
      </c>
      <c r="D62" s="95" t="s">
        <v>15</v>
      </c>
      <c r="E62" s="73">
        <v>5071</v>
      </c>
      <c r="F62" s="91">
        <v>2779</v>
      </c>
      <c r="G62" s="74">
        <f>SUM(Table1[[#This Row],[unique-opens]])/(Table1[[#This Row],[deliveried]])*100</f>
        <v>54.80181423782291</v>
      </c>
      <c r="H62" s="92">
        <v>179</v>
      </c>
      <c r="I62" s="75">
        <f>SUM(Table1[[#This Row],[unique-clicks]])/(Table1[[#This Row],[deliveried]])*100</f>
        <v>3.5298757641490832</v>
      </c>
      <c r="J62" s="76">
        <v>2</v>
      </c>
      <c r="K62" s="77">
        <f>(Table1[[#This Row],[unsub]]/Table1[[#This Row],[deliveried]])*100</f>
        <v>3.9439952672056799E-2</v>
      </c>
    </row>
    <row r="63" spans="1:11" ht="32.1" customHeight="1">
      <c r="A63" s="79" t="s">
        <v>56</v>
      </c>
      <c r="B63" s="115">
        <v>45687</v>
      </c>
      <c r="C63" s="88" t="s">
        <v>22</v>
      </c>
      <c r="D63" s="95" t="s">
        <v>15</v>
      </c>
      <c r="E63" s="73">
        <v>918</v>
      </c>
      <c r="F63" s="91">
        <v>552</v>
      </c>
      <c r="G63" s="74">
        <f>SUM(Table1[[#This Row],[unique-opens]])/(Table1[[#This Row],[deliveried]])*100</f>
        <v>60.130718954248366</v>
      </c>
      <c r="H63" s="92">
        <v>40</v>
      </c>
      <c r="I63" s="75">
        <f>SUM(Table1[[#This Row],[unique-clicks]])/(Table1[[#This Row],[deliveried]])*100</f>
        <v>4.3572984749455337</v>
      </c>
      <c r="J63" s="76">
        <v>0</v>
      </c>
      <c r="K63" s="77">
        <f>(Table1[[#This Row],[unsub]]/Table1[[#This Row],[deliveried]])*100</f>
        <v>0</v>
      </c>
    </row>
    <row r="64" spans="1:11" ht="32.1" customHeight="1">
      <c r="A64" s="79" t="s">
        <v>57</v>
      </c>
      <c r="B64" s="115">
        <v>45686</v>
      </c>
      <c r="C64" s="95" t="s">
        <v>12</v>
      </c>
      <c r="D64" s="95" t="s">
        <v>15</v>
      </c>
      <c r="E64" s="73">
        <v>9541</v>
      </c>
      <c r="F64" s="91">
        <v>4850</v>
      </c>
      <c r="G64" s="74">
        <f>SUM(Table1[[#This Row],[unique-opens]])/(Table1[[#This Row],[deliveried]])*100</f>
        <v>50.833245990986264</v>
      </c>
      <c r="H64" s="92">
        <v>123</v>
      </c>
      <c r="I64" s="75">
        <f>SUM(Table1[[#This Row],[unique-clicks]])/(Table1[[#This Row],[deliveried]])*100</f>
        <v>1.2891730426580024</v>
      </c>
      <c r="J64" s="76">
        <v>1</v>
      </c>
      <c r="K64" s="77">
        <f>(Table1[[#This Row],[unsub]]/Table1[[#This Row],[deliveried]])*100</f>
        <v>1.0481081647626034E-2</v>
      </c>
    </row>
    <row r="65" spans="1:11" ht="32.1" customHeight="1">
      <c r="A65" s="86" t="s">
        <v>58</v>
      </c>
      <c r="B65" s="115">
        <v>45686</v>
      </c>
      <c r="C65" s="88" t="s">
        <v>12</v>
      </c>
      <c r="D65" s="88" t="s">
        <v>15</v>
      </c>
      <c r="E65" s="83">
        <v>8951</v>
      </c>
      <c r="F65" s="91">
        <v>3886</v>
      </c>
      <c r="G65" s="84">
        <f>SUM(Table1[[#This Row],[unique-opens]])/(Table1[[#This Row],[deliveried]])*100</f>
        <v>43.414143671098202</v>
      </c>
      <c r="H65" s="92">
        <v>114</v>
      </c>
      <c r="I65" s="85">
        <f>SUM(Table1[[#This Row],[unique-clicks]])/(Table1[[#This Row],[deliveried]])*100</f>
        <v>1.2736007150039101</v>
      </c>
      <c r="J65" s="76">
        <v>1</v>
      </c>
      <c r="K65" s="77">
        <f>(Table1[[#This Row],[unsub]]/Table1[[#This Row],[deliveried]])*100</f>
        <v>1.1171936096525528E-2</v>
      </c>
    </row>
    <row r="66" spans="1:11" ht="32.1" customHeight="1">
      <c r="A66" s="86" t="s">
        <v>58</v>
      </c>
      <c r="B66" s="115">
        <v>45686</v>
      </c>
      <c r="C66" s="93" t="s">
        <v>22</v>
      </c>
      <c r="D66" s="93" t="s">
        <v>15</v>
      </c>
      <c r="E66" s="73">
        <v>654</v>
      </c>
      <c r="F66" s="91">
        <v>365</v>
      </c>
      <c r="G66" s="74">
        <f>SUM(Table1[[#This Row],[unique-opens]])/(Table1[[#This Row],[deliveried]])*100</f>
        <v>55.810397553516822</v>
      </c>
      <c r="H66" s="92">
        <v>12</v>
      </c>
      <c r="I66" s="75">
        <f>SUM(Table1[[#This Row],[unique-clicks]])/(Table1[[#This Row],[deliveried]])*100</f>
        <v>1.834862385321101</v>
      </c>
      <c r="J66" s="76">
        <v>0</v>
      </c>
      <c r="K66" s="77">
        <f>(Table1[[#This Row],[unsub]]/Table1[[#This Row],[deliveried]])*100</f>
        <v>0</v>
      </c>
    </row>
    <row r="67" spans="1:11" ht="32.1" customHeight="1">
      <c r="A67" s="86" t="s">
        <v>59</v>
      </c>
      <c r="B67" s="115">
        <v>45678</v>
      </c>
      <c r="C67" s="88" t="s">
        <v>12</v>
      </c>
      <c r="D67" s="88" t="s">
        <v>13</v>
      </c>
      <c r="E67" s="83">
        <v>2887</v>
      </c>
      <c r="F67" s="91">
        <v>1382</v>
      </c>
      <c r="G67" s="84">
        <f>SUM(Table1[[#This Row],[unique-opens]])/(Table1[[#This Row],[deliveried]])*100</f>
        <v>47.869760997575341</v>
      </c>
      <c r="H67" s="92">
        <v>211</v>
      </c>
      <c r="I67" s="85">
        <f>SUM(Table1[[#This Row],[unique-clicks]])/(Table1[[#This Row],[deliveried]])*100</f>
        <v>7.3086248701073773</v>
      </c>
      <c r="J67" s="76">
        <v>0</v>
      </c>
      <c r="K67" s="77">
        <f>(Table1[[#This Row],[unsub]]/Table1[[#This Row],[deliveried]])*100</f>
        <v>0</v>
      </c>
    </row>
    <row r="68" spans="1:11" ht="32.1" customHeight="1">
      <c r="A68" s="86" t="s">
        <v>60</v>
      </c>
      <c r="B68" s="96">
        <v>45673</v>
      </c>
      <c r="C68" s="88" t="s">
        <v>12</v>
      </c>
      <c r="D68" s="88" t="s">
        <v>15</v>
      </c>
      <c r="E68" s="83">
        <v>7938</v>
      </c>
      <c r="F68" s="91">
        <v>4083</v>
      </c>
      <c r="G68" s="84">
        <f>SUM(Table1[[#This Row],[unique-opens]])/(Table1[[#This Row],[deliveried]])*100</f>
        <v>51.436130007558575</v>
      </c>
      <c r="H68" s="92">
        <v>204</v>
      </c>
      <c r="I68" s="85">
        <f>SUM(Table1[[#This Row],[unique-clicks]])/(Table1[[#This Row],[deliveried]])*100</f>
        <v>2.5699168556311416</v>
      </c>
      <c r="J68" s="76">
        <v>4</v>
      </c>
      <c r="K68" s="77">
        <f>(Table1[[#This Row],[unsub]]/Table1[[#This Row],[deliveried]])*100</f>
        <v>5.0390526581002779E-2</v>
      </c>
    </row>
    <row r="69" spans="1:11" ht="32.1" customHeight="1">
      <c r="A69" s="86" t="s">
        <v>60</v>
      </c>
      <c r="B69" s="96">
        <v>45673</v>
      </c>
      <c r="C69" s="88" t="s">
        <v>22</v>
      </c>
      <c r="D69" s="88" t="s">
        <v>15</v>
      </c>
      <c r="E69" s="83">
        <v>719</v>
      </c>
      <c r="F69" s="91">
        <v>450</v>
      </c>
      <c r="G69" s="84">
        <f>SUM(Table1[[#This Row],[unique-opens]])/(Table1[[#This Row],[deliveried]])*100</f>
        <v>62.586926286509041</v>
      </c>
      <c r="H69" s="92">
        <v>40</v>
      </c>
      <c r="I69" s="85">
        <f>SUM(Table1[[#This Row],[unique-clicks]])/(Table1[[#This Row],[deliveried]])*100</f>
        <v>5.563282336578582</v>
      </c>
      <c r="J69" s="76">
        <v>0</v>
      </c>
      <c r="K69" s="77">
        <f>(Table1[[#This Row],[unsub]]/Table1[[#This Row],[deliveried]])*100</f>
        <v>0</v>
      </c>
    </row>
    <row r="70" spans="1:11" ht="32.1" customHeight="1">
      <c r="A70" s="86" t="s">
        <v>61</v>
      </c>
      <c r="B70" s="96">
        <v>45671</v>
      </c>
      <c r="C70" s="88" t="s">
        <v>12</v>
      </c>
      <c r="D70" s="88" t="s">
        <v>37</v>
      </c>
      <c r="E70" s="83">
        <v>11109</v>
      </c>
      <c r="F70" s="91">
        <v>3903</v>
      </c>
      <c r="G70" s="84">
        <f>SUM(Table1[[#This Row],[unique-opens]])/(Table1[[#This Row],[deliveried]])*100</f>
        <v>35.133675398325678</v>
      </c>
      <c r="H70" s="125">
        <v>56</v>
      </c>
      <c r="I70" s="85">
        <f>SUM(Table1[[#This Row],[unique-clicks]])/(Table1[[#This Row],[deliveried]])*100</f>
        <v>0.50409577819785756</v>
      </c>
      <c r="J70" s="76">
        <v>7</v>
      </c>
      <c r="K70" s="77">
        <f>(Table1[[#This Row],[unsub]]/Table1[[#This Row],[deliveried]])*100</f>
        <v>6.3011972274732195E-2</v>
      </c>
    </row>
    <row r="71" spans="1:11" ht="32.1" customHeight="1">
      <c r="A71" s="103" t="s">
        <v>62</v>
      </c>
      <c r="B71" s="96">
        <v>45665</v>
      </c>
      <c r="C71" s="106" t="s">
        <v>63</v>
      </c>
      <c r="D71" s="106" t="s">
        <v>15</v>
      </c>
      <c r="E71" s="83">
        <v>236</v>
      </c>
      <c r="F71" s="91">
        <f ca="1">SUM(Table1[[#This Row],[deliveried]]*Table1[[#This Row],[unique-opens-pc]]/100)</f>
        <v>228.92</v>
      </c>
      <c r="G71" s="84">
        <f ca="1">SUM(Table1[[#This Row],[unique-opens]])/(Table1[[#This Row],[deliveried]])*100</f>
        <v>62.586926286509041</v>
      </c>
      <c r="H71" s="92">
        <f>SUM(Table1[[#This Row],[deliveried]]*Table1[[#This Row],[unique-clicks-pc]]/100)</f>
        <v>205.32</v>
      </c>
      <c r="I71" s="85">
        <v>87</v>
      </c>
      <c r="J71" s="76">
        <v>0</v>
      </c>
      <c r="K71" s="77">
        <f>(Table1[[#This Row],[unsub]]/Table1[[#This Row],[deliveried]])*100</f>
        <v>0</v>
      </c>
    </row>
    <row r="72" spans="1:11" ht="32.1" customHeight="1">
      <c r="A72" s="103" t="s">
        <v>64</v>
      </c>
      <c r="B72" s="96">
        <v>45665</v>
      </c>
      <c r="C72" s="95" t="s">
        <v>12</v>
      </c>
      <c r="D72" s="95" t="s">
        <v>15</v>
      </c>
      <c r="E72" s="83">
        <v>894</v>
      </c>
      <c r="F72" s="91">
        <f ca="1">SUM(Table1[[#This Row],[deliveried]]*Table1[[#This Row],[unique-opens-pc]]/100)</f>
        <v>35.76</v>
      </c>
      <c r="G72" s="84">
        <f ca="1">SUM(Table1[[#This Row],[unique-opens]])/(Table1[[#This Row],[deliveried]])*100</f>
        <v>62.586926286509041</v>
      </c>
      <c r="H72" s="92">
        <f>SUM(Table1[[#This Row],[deliveried]]*Table1[[#This Row],[unique-clicks-pc]]/100)</f>
        <v>59.898000000000003</v>
      </c>
      <c r="I72" s="85">
        <v>6.7</v>
      </c>
      <c r="J72" s="76">
        <v>0</v>
      </c>
      <c r="K72" s="77">
        <f>(Table1[[#This Row],[unsub]]/Table1[[#This Row],[deliveried]])*100</f>
        <v>0</v>
      </c>
    </row>
    <row r="73" spans="1:11" ht="32.1" customHeight="1">
      <c r="A73" s="103" t="s">
        <v>64</v>
      </c>
      <c r="B73" s="96">
        <v>45665</v>
      </c>
      <c r="C73" s="95" t="s">
        <v>22</v>
      </c>
      <c r="D73" s="106" t="s">
        <v>15</v>
      </c>
      <c r="E73" s="83">
        <v>24</v>
      </c>
      <c r="F73" s="91">
        <v>16</v>
      </c>
      <c r="G73" s="84">
        <f>SUM(Table1[[#This Row],[unique-opens]])/(Table1[[#This Row],[deliveried]])*100</f>
        <v>66.666666666666657</v>
      </c>
      <c r="H73" s="92">
        <v>1</v>
      </c>
      <c r="I73" s="85">
        <f>SUM(Table1[[#This Row],[unique-clicks]])/(Table1[[#This Row],[deliveried]])*100</f>
        <v>4.1666666666666661</v>
      </c>
      <c r="J73" s="76">
        <v>1</v>
      </c>
      <c r="K73" s="77">
        <f>(Table1[[#This Row],[unsub]]/Table1[[#This Row],[deliveried]])*100</f>
        <v>4.1666666666666661</v>
      </c>
    </row>
    <row r="74" spans="1:11" ht="32.1" customHeight="1">
      <c r="A74" s="86" t="s">
        <v>65</v>
      </c>
      <c r="B74" s="96">
        <v>45665</v>
      </c>
      <c r="C74" s="95" t="s">
        <v>22</v>
      </c>
      <c r="D74" s="106" t="s">
        <v>15</v>
      </c>
      <c r="E74" s="83">
        <v>5895</v>
      </c>
      <c r="F74" s="91">
        <f>SUM(Table1[[#This Row],[deliveried]]*Table1[[#This Row],[unique-opens-pc]]/100)</f>
        <v>3119.9999999999995</v>
      </c>
      <c r="G74" s="84">
        <f>SUM(3120)/(Table1[[#This Row],[deliveried]])*100</f>
        <v>52.926208651399484</v>
      </c>
      <c r="H74" s="125">
        <f>SUM(Table1[[#This Row],[deliveried]]*Table1[[#This Row],[unique-clicks-pc]]/100)</f>
        <v>73</v>
      </c>
      <c r="I74" s="85">
        <f>SUM(73)/(Table1[[#This Row],[deliveried]])*100</f>
        <v>1.2383375742154368</v>
      </c>
      <c r="J74" s="76">
        <v>6</v>
      </c>
      <c r="K74" s="77">
        <f>(Table1[[#This Row],[unsub]]/Table1[[#This Row],[deliveried]])*100</f>
        <v>0.10178117048346055</v>
      </c>
    </row>
    <row r="75" spans="1:11" ht="32.1" customHeight="1">
      <c r="A75" s="103" t="s">
        <v>62</v>
      </c>
      <c r="B75" s="96">
        <v>45664</v>
      </c>
      <c r="C75" s="95" t="s">
        <v>12</v>
      </c>
      <c r="D75" s="95" t="s">
        <v>15</v>
      </c>
      <c r="E75" s="83">
        <v>9518</v>
      </c>
      <c r="F75" s="91">
        <f>SUM(Table1[[#This Row],[deliveried]]*Table1[[#This Row],[unique-opens-pc]]/100)</f>
        <v>228.43200000000002</v>
      </c>
      <c r="G75" s="84">
        <v>2.4</v>
      </c>
      <c r="H75" s="92">
        <f>SUM(Table1[[#This Row],[deliveried]]*Table1[[#This Row],[unique-clicks-pc]]/100)</f>
        <v>1361.0739999999998</v>
      </c>
      <c r="I75" s="85">
        <v>14.3</v>
      </c>
      <c r="J75" s="76">
        <v>2</v>
      </c>
      <c r="K75" s="77">
        <f>(Table1[[#This Row],[unsub]]/Table1[[#This Row],[deliveried]])*100</f>
        <v>2.101281781886951E-2</v>
      </c>
    </row>
    <row r="76" spans="1:11" ht="32.1" customHeight="1">
      <c r="A76" s="86" t="s">
        <v>66</v>
      </c>
      <c r="B76" s="96">
        <v>45645</v>
      </c>
      <c r="C76" s="88" t="s">
        <v>12</v>
      </c>
      <c r="D76" s="88" t="s">
        <v>67</v>
      </c>
      <c r="E76" s="83">
        <v>19548</v>
      </c>
      <c r="F76" s="91">
        <f>SUM(Table1[[#This Row],[deliveried]]*Table1[[#This Row],[unique-opens-pc]]/100)</f>
        <v>13683.6</v>
      </c>
      <c r="G76" s="84">
        <v>70</v>
      </c>
      <c r="H76" s="92">
        <f>SUM(Table1[[#This Row],[deliveried]]*Table1[[#This Row],[unique-clicks-pc]]/100)</f>
        <v>189.61559999999997</v>
      </c>
      <c r="I76" s="85">
        <v>0.97</v>
      </c>
      <c r="J76" s="76">
        <v>12</v>
      </c>
      <c r="K76" s="77">
        <f>(Table1[[#This Row],[unsub]]/Table1[[#This Row],[deliveried]])*100</f>
        <v>6.1387354205033759E-2</v>
      </c>
    </row>
    <row r="77" spans="1:11" ht="32.1" customHeight="1">
      <c r="A77" s="86" t="s">
        <v>68</v>
      </c>
      <c r="B77" s="96">
        <v>45645</v>
      </c>
      <c r="C77" s="88" t="s">
        <v>12</v>
      </c>
      <c r="D77" s="88" t="s">
        <v>67</v>
      </c>
      <c r="E77" s="73">
        <v>62524</v>
      </c>
      <c r="F77" s="91">
        <f>SUM(Table1[[#This Row],[deliveried]]*Table1[[#This Row],[unique-opens-pc]]/100)</f>
        <v>14943.235999999999</v>
      </c>
      <c r="G77" s="74">
        <v>23.9</v>
      </c>
      <c r="H77" s="92">
        <f>SUM(Table1[[#This Row],[deliveried]]*Table1[[#This Row],[unique-clicks-pc]]/100)</f>
        <v>1631.8763999999999</v>
      </c>
      <c r="I77" s="75">
        <v>2.61</v>
      </c>
      <c r="J77" s="76">
        <v>52</v>
      </c>
      <c r="K77" s="77">
        <f>(Table1[[#This Row],[unsub]]/Table1[[#This Row],[deliveried]])*100</f>
        <v>8.3168063463629968E-2</v>
      </c>
    </row>
    <row r="78" spans="1:11" ht="32.1" customHeight="1">
      <c r="A78" s="86" t="s">
        <v>69</v>
      </c>
      <c r="B78" s="96">
        <v>45639</v>
      </c>
      <c r="C78" s="117" t="s">
        <v>12</v>
      </c>
      <c r="D78" s="117" t="s">
        <v>67</v>
      </c>
      <c r="E78" s="73">
        <v>62753</v>
      </c>
      <c r="F78" s="91">
        <f>SUM(Table1[[#This Row],[deliveried]]*Table1[[#This Row],[unique-opens-pc]]/100)</f>
        <v>18198.37</v>
      </c>
      <c r="G78" s="74">
        <v>29</v>
      </c>
      <c r="H78" s="92">
        <f>SUM(Table1[[#This Row],[deliveried]]*Table1[[#This Row],[unique-clicks-pc]]/100)</f>
        <v>928.74440000000004</v>
      </c>
      <c r="I78" s="75">
        <v>1.48</v>
      </c>
      <c r="J78" s="76">
        <v>11</v>
      </c>
      <c r="K78" s="77">
        <f>(Table1[[#This Row],[unsub]]/Table1[[#This Row],[deliveried]])*100</f>
        <v>1.7529042436218188E-2</v>
      </c>
    </row>
    <row r="79" spans="1:11" ht="32.1" customHeight="1">
      <c r="A79" s="86" t="s">
        <v>70</v>
      </c>
      <c r="B79" s="96">
        <v>45639</v>
      </c>
      <c r="C79" s="95" t="s">
        <v>12</v>
      </c>
      <c r="D79" s="95" t="s">
        <v>67</v>
      </c>
      <c r="E79" s="83">
        <v>19697</v>
      </c>
      <c r="F79" s="91">
        <f>SUM(Table1[[#This Row],[deliveried]]*Table1[[#This Row],[unique-opens-pc]]/100)</f>
        <v>14181.84</v>
      </c>
      <c r="G79" s="84">
        <v>72</v>
      </c>
      <c r="H79" s="92">
        <f>SUM(Table1[[#This Row],[deliveried]]*Table1[[#This Row],[unique-clicks-pc]]/100)</f>
        <v>202.87909999999999</v>
      </c>
      <c r="I79" s="85">
        <v>1.03</v>
      </c>
      <c r="J79" s="76">
        <v>11</v>
      </c>
      <c r="K79" s="77">
        <f>(Table1[[#This Row],[unsub]]/Table1[[#This Row],[deliveried]])*100</f>
        <v>5.5846067929126268E-2</v>
      </c>
    </row>
    <row r="80" spans="1:11" ht="32.1" customHeight="1">
      <c r="A80" s="86" t="s">
        <v>71</v>
      </c>
      <c r="B80" s="96">
        <v>45631</v>
      </c>
      <c r="C80" s="88" t="s">
        <v>12</v>
      </c>
      <c r="D80" s="88" t="s">
        <v>67</v>
      </c>
      <c r="E80" s="83">
        <v>82378</v>
      </c>
      <c r="F80" s="91">
        <f>SUM(Table1[[#This Row],[deliveried]]*Table1[[#This Row],[unique-opens-pc]]/100)</f>
        <v>24631.021999999997</v>
      </c>
      <c r="G80" s="84">
        <v>29.9</v>
      </c>
      <c r="H80" s="92">
        <f>SUM(Table1[[#This Row],[deliveried]]*Table1[[#This Row],[unique-clicks-pc]]/100)</f>
        <v>30150.348000000002</v>
      </c>
      <c r="I80" s="85">
        <v>36.6</v>
      </c>
      <c r="J80" s="76">
        <v>53</v>
      </c>
      <c r="K80" s="77">
        <f>(Table1[[#This Row],[unsub]]/Table1[[#This Row],[deliveried]])*100</f>
        <v>6.4337565854961282E-2</v>
      </c>
    </row>
    <row r="81" spans="1:11" ht="32.1" customHeight="1">
      <c r="A81" s="86" t="s">
        <v>72</v>
      </c>
      <c r="B81" s="96">
        <v>45625</v>
      </c>
      <c r="C81" s="88" t="s">
        <v>12</v>
      </c>
      <c r="D81" s="88" t="s">
        <v>13</v>
      </c>
      <c r="E81" s="83">
        <v>13396</v>
      </c>
      <c r="F81" s="91">
        <f>SUM(Table1[[#This Row],[deliveried]]*Table1[[#This Row],[unique-opens-pc]]/100)</f>
        <v>7626.3428000000004</v>
      </c>
      <c r="G81" s="84">
        <v>56.93</v>
      </c>
      <c r="H81" s="92">
        <f>SUM(Table1[[#This Row],[deliveried]]*Table1[[#This Row],[unique-clicks-pc]]/100)</f>
        <v>2322.8663999999999</v>
      </c>
      <c r="I81" s="85">
        <v>17.34</v>
      </c>
      <c r="J81" s="76">
        <v>6</v>
      </c>
      <c r="K81" s="77">
        <f>(Table1[[#This Row],[unsub]]/Table1[[#This Row],[deliveried]])*100</f>
        <v>4.4789489399820845E-2</v>
      </c>
    </row>
    <row r="82" spans="1:11" ht="32.1" customHeight="1">
      <c r="A82" s="86" t="s">
        <v>73</v>
      </c>
      <c r="B82" s="96">
        <v>45625</v>
      </c>
      <c r="C82" s="88" t="s">
        <v>12</v>
      </c>
      <c r="D82" s="88" t="s">
        <v>13</v>
      </c>
      <c r="E82" s="83">
        <v>8716</v>
      </c>
      <c r="F82" s="91">
        <f>SUM(Table1[[#This Row],[deliveried]]*Table1[[#This Row],[unique-opens-pc]]/100)</f>
        <v>4776.3679999999995</v>
      </c>
      <c r="G82" s="84">
        <v>54.8</v>
      </c>
      <c r="H82" s="92">
        <f>SUM(Table1[[#This Row],[deliveried]]*Table1[[#This Row],[unique-clicks-pc]]/100)</f>
        <v>1208.9092000000001</v>
      </c>
      <c r="I82" s="85">
        <v>13.87</v>
      </c>
      <c r="J82" s="76">
        <v>8</v>
      </c>
      <c r="K82" s="77">
        <f>(Table1[[#This Row],[unsub]]/Table1[[#This Row],[deliveried]])*100</f>
        <v>9.1785222579164757E-2</v>
      </c>
    </row>
    <row r="83" spans="1:11" ht="32.1" customHeight="1">
      <c r="A83" s="86" t="s">
        <v>74</v>
      </c>
      <c r="B83" s="96">
        <v>45625</v>
      </c>
      <c r="C83" s="88" t="s">
        <v>12</v>
      </c>
      <c r="D83" s="88" t="s">
        <v>67</v>
      </c>
      <c r="E83" s="83">
        <v>86518</v>
      </c>
      <c r="F83" s="91">
        <f>SUM(Table1[[#This Row],[deliveried]]*Table1[[#This Row],[unique-opens-pc]]/100)</f>
        <v>22226.474200000001</v>
      </c>
      <c r="G83" s="84">
        <v>25.69</v>
      </c>
      <c r="H83" s="92">
        <f>SUM(Table1[[#This Row],[deliveried]]*Table1[[#This Row],[unique-clicks-pc]]/100)</f>
        <v>198.9914</v>
      </c>
      <c r="I83" s="85">
        <v>0.23</v>
      </c>
      <c r="J83" s="76">
        <v>40</v>
      </c>
      <c r="K83" s="77">
        <f>(Table1[[#This Row],[unsub]]/Table1[[#This Row],[deliveried]])*100</f>
        <v>4.6233153794586097E-2</v>
      </c>
    </row>
    <row r="84" spans="1:11" ht="32.1" customHeight="1">
      <c r="A84" s="86" t="s">
        <v>75</v>
      </c>
      <c r="B84" s="96">
        <v>45624</v>
      </c>
      <c r="C84" s="88" t="s">
        <v>12</v>
      </c>
      <c r="D84" s="88" t="s">
        <v>67</v>
      </c>
      <c r="E84" s="73">
        <v>9632</v>
      </c>
      <c r="F84" s="91">
        <f>SUM(Table1[[#This Row],[deliveried]]*Table1[[#This Row],[unique-opens-pc]]/100)</f>
        <v>2521.6576</v>
      </c>
      <c r="G84" s="74">
        <v>26.18</v>
      </c>
      <c r="H84" s="92">
        <f>SUM(Table1[[#This Row],[deliveried]]*Table1[[#This Row],[unique-clicks-pc]]/100)</f>
        <v>23.116799999999998</v>
      </c>
      <c r="I84" s="75">
        <v>0.24</v>
      </c>
      <c r="J84" s="76">
        <v>9</v>
      </c>
      <c r="K84" s="77">
        <f>(Table1[[#This Row],[unsub]]/Table1[[#This Row],[deliveried]])*100</f>
        <v>9.3438538205980068E-2</v>
      </c>
    </row>
    <row r="85" spans="1:11" ht="32.1" customHeight="1">
      <c r="A85" s="86" t="s">
        <v>76</v>
      </c>
      <c r="B85" s="96">
        <v>45622</v>
      </c>
      <c r="C85" s="88" t="s">
        <v>12</v>
      </c>
      <c r="D85" s="88" t="s">
        <v>17</v>
      </c>
      <c r="E85" s="83">
        <v>160366</v>
      </c>
      <c r="F85" s="91">
        <f>SUM(Table1[[#This Row],[deliveried]]*Table1[[#This Row],[unique-opens-pc]]/100)</f>
        <v>55775.294800000003</v>
      </c>
      <c r="G85" s="84">
        <v>34.78</v>
      </c>
      <c r="H85" s="92">
        <f>SUM(Table1[[#This Row],[deliveried]]*Table1[[#This Row],[unique-clicks-pc]]/100)</f>
        <v>577.31759999999997</v>
      </c>
      <c r="I85" s="85">
        <v>0.36</v>
      </c>
      <c r="J85" s="76">
        <v>119</v>
      </c>
      <c r="K85" s="77">
        <f>(Table1[[#This Row],[unsub]]/Table1[[#This Row],[deliveried]])*100</f>
        <v>7.4205255478093868E-2</v>
      </c>
    </row>
    <row r="86" spans="1:11" ht="32.1" customHeight="1">
      <c r="A86" s="86" t="s">
        <v>77</v>
      </c>
      <c r="B86" s="96">
        <v>45618</v>
      </c>
      <c r="C86" s="88" t="s">
        <v>22</v>
      </c>
      <c r="D86" s="88" t="s">
        <v>13</v>
      </c>
      <c r="E86" s="83">
        <v>1614</v>
      </c>
      <c r="F86" s="91">
        <f>SUM(Table1[[#This Row],[deliveried]]*Table1[[#This Row],[unique-opens-pc]]/100)</f>
        <v>1133.9964000000002</v>
      </c>
      <c r="G86" s="84">
        <v>70.260000000000005</v>
      </c>
      <c r="H86" s="92">
        <f>SUM(Table1[[#This Row],[deliveried]]*Table1[[#This Row],[unique-clicks-pc]]/100)</f>
        <v>377.1918</v>
      </c>
      <c r="I86" s="85">
        <v>23.37</v>
      </c>
      <c r="J86" s="76">
        <v>0</v>
      </c>
      <c r="K86" s="77">
        <f>(Table1[[#This Row],[unsub]]/Table1[[#This Row],[deliveried]])*100</f>
        <v>0</v>
      </c>
    </row>
    <row r="87" spans="1:11" ht="32.1" customHeight="1">
      <c r="A87" s="86" t="s">
        <v>78</v>
      </c>
      <c r="B87" s="96">
        <v>45618</v>
      </c>
      <c r="C87" s="88" t="s">
        <v>22</v>
      </c>
      <c r="D87" s="88" t="s">
        <v>13</v>
      </c>
      <c r="E87" s="83">
        <v>2083</v>
      </c>
      <c r="F87" s="91">
        <f>SUM(Table1[[#This Row],[deliveried]]*Table1[[#This Row],[unique-opens-pc]]/100)</f>
        <v>1478.0968</v>
      </c>
      <c r="G87" s="84">
        <v>70.959999999999994</v>
      </c>
      <c r="H87" s="92">
        <f>SUM(Table1[[#This Row],[deliveried]]*Table1[[#This Row],[unique-clicks-pc]]/100)</f>
        <v>591.98860000000002</v>
      </c>
      <c r="I87" s="85">
        <v>28.42</v>
      </c>
      <c r="J87" s="76">
        <v>0</v>
      </c>
      <c r="K87" s="77">
        <f>(Table1[[#This Row],[unsub]]/Table1[[#This Row],[deliveried]])*100</f>
        <v>0</v>
      </c>
    </row>
    <row r="88" spans="1:11" ht="32.1" customHeight="1">
      <c r="A88" s="87" t="s">
        <v>79</v>
      </c>
      <c r="B88" s="96">
        <v>45615</v>
      </c>
      <c r="C88" s="88" t="s">
        <v>12</v>
      </c>
      <c r="D88" s="88" t="s">
        <v>17</v>
      </c>
      <c r="E88" s="73">
        <v>2674</v>
      </c>
      <c r="F88" s="91">
        <f>SUM(Table1[[#This Row],[deliveried]]*Table1[[#This Row],[unique-opens-pc]]/100)</f>
        <v>1351.4395999999999</v>
      </c>
      <c r="G88" s="74">
        <v>50.54</v>
      </c>
      <c r="H88" s="92">
        <f>SUM(Table1[[#This Row],[deliveried]]*Table1[[#This Row],[unique-clicks-pc]]/100)</f>
        <v>239.59040000000002</v>
      </c>
      <c r="I88" s="75">
        <v>8.9600000000000009</v>
      </c>
      <c r="J88" s="76">
        <v>0</v>
      </c>
      <c r="K88" s="77">
        <f>(Table1[[#This Row],[unsub]]/Table1[[#This Row],[deliveried]])*100</f>
        <v>0</v>
      </c>
    </row>
    <row r="89" spans="1:11" ht="32.1" customHeight="1">
      <c r="A89" s="87" t="s">
        <v>80</v>
      </c>
      <c r="B89" s="96">
        <v>45615</v>
      </c>
      <c r="C89" s="88" t="s">
        <v>12</v>
      </c>
      <c r="D89" s="88" t="s">
        <v>17</v>
      </c>
      <c r="E89" s="83">
        <v>2524</v>
      </c>
      <c r="F89" s="91">
        <f>SUM(Table1[[#This Row],[deliveried]]*Table1[[#This Row],[unique-opens-pc]]/100)</f>
        <v>1454.5811999999999</v>
      </c>
      <c r="G89" s="84">
        <v>57.63</v>
      </c>
      <c r="H89" s="92">
        <f>SUM(Table1[[#This Row],[deliveried]]*Table1[[#This Row],[unique-clicks-pc]]/100)</f>
        <v>237.50839999999999</v>
      </c>
      <c r="I89" s="85">
        <v>9.41</v>
      </c>
      <c r="J89" s="76">
        <v>0</v>
      </c>
      <c r="K89" s="77">
        <f>(Table1[[#This Row],[unsub]]/Table1[[#This Row],[deliveried]])*100</f>
        <v>0</v>
      </c>
    </row>
    <row r="90" spans="1:11" ht="32.1" customHeight="1">
      <c r="A90" s="87" t="s">
        <v>81</v>
      </c>
      <c r="B90" s="96">
        <v>45615</v>
      </c>
      <c r="C90" s="95" t="s">
        <v>22</v>
      </c>
      <c r="D90" s="95" t="s">
        <v>17</v>
      </c>
      <c r="E90" s="83">
        <v>704</v>
      </c>
      <c r="F90" s="91">
        <f>SUM(Table1[[#This Row],[deliveried]]*Table1[[#This Row],[unique-opens-pc]]/100)</f>
        <v>393.04320000000001</v>
      </c>
      <c r="G90" s="84">
        <v>55.83</v>
      </c>
      <c r="H90" s="92">
        <f>SUM(Table1[[#This Row],[deliveried]]*Table1[[#This Row],[unique-clicks-pc]]/100)</f>
        <v>80.044799999999995</v>
      </c>
      <c r="I90" s="85">
        <v>11.37</v>
      </c>
      <c r="J90" s="76">
        <v>0</v>
      </c>
      <c r="K90" s="77">
        <f>(Table1[[#This Row],[unsub]]/Table1[[#This Row],[deliveried]])*100</f>
        <v>0</v>
      </c>
    </row>
    <row r="91" spans="1:11" ht="32.1" customHeight="1">
      <c r="A91" s="97" t="s">
        <v>82</v>
      </c>
      <c r="B91" s="96">
        <v>45615</v>
      </c>
      <c r="C91" s="88" t="s">
        <v>22</v>
      </c>
      <c r="D91" s="88" t="s">
        <v>17</v>
      </c>
      <c r="E91" s="83">
        <v>611</v>
      </c>
      <c r="F91" s="91">
        <f>SUM(Table1[[#This Row],[deliveried]]*Table1[[#This Row],[unique-opens-pc]]/100)</f>
        <v>414.38019999999995</v>
      </c>
      <c r="G91" s="84">
        <v>67.819999999999993</v>
      </c>
      <c r="H91" s="92">
        <f>SUM(Table1[[#This Row],[deliveried]]*Table1[[#This Row],[unique-clicks-pc]]/100)</f>
        <v>73.625500000000002</v>
      </c>
      <c r="I91" s="85">
        <v>12.05</v>
      </c>
      <c r="J91" s="76">
        <v>0</v>
      </c>
      <c r="K91" s="77">
        <f>(Table1[[#This Row],[unsub]]/Table1[[#This Row],[deliveried]])*100</f>
        <v>0</v>
      </c>
    </row>
    <row r="92" spans="1:11" ht="32.1" customHeight="1">
      <c r="A92" s="97" t="s">
        <v>82</v>
      </c>
      <c r="B92" s="96">
        <v>45615</v>
      </c>
      <c r="C92" s="88" t="s">
        <v>12</v>
      </c>
      <c r="D92" s="88" t="s">
        <v>17</v>
      </c>
      <c r="E92" s="83">
        <v>4812</v>
      </c>
      <c r="F92" s="91">
        <f>SUM(Table1[[#This Row],[deliveried]]*Table1[[#This Row],[unique-opens-pc]]/100)</f>
        <v>2830.4184000000005</v>
      </c>
      <c r="G92" s="84">
        <v>58.82</v>
      </c>
      <c r="H92" s="92">
        <f>SUM(Table1[[#This Row],[deliveried]]*Table1[[#This Row],[unique-clicks-pc]]/100)</f>
        <v>501.41039999999998</v>
      </c>
      <c r="I92" s="85">
        <v>10.42</v>
      </c>
      <c r="J92" s="76">
        <v>0</v>
      </c>
      <c r="K92" s="77">
        <f>(Table1[[#This Row],[unsub]]/Table1[[#This Row],[deliveried]])*100</f>
        <v>0</v>
      </c>
    </row>
    <row r="93" spans="1:11" ht="32.1" customHeight="1">
      <c r="A93" s="86" t="s">
        <v>83</v>
      </c>
      <c r="B93" s="96">
        <v>45615</v>
      </c>
      <c r="C93" s="88" t="s">
        <v>22</v>
      </c>
      <c r="D93" s="88" t="s">
        <v>17</v>
      </c>
      <c r="E93" s="83">
        <v>1244</v>
      </c>
      <c r="F93" s="91">
        <f>SUM(Table1[[#This Row],[deliveried]]*Table1[[#This Row],[unique-opens-pc]]/100)</f>
        <v>670.01839999999993</v>
      </c>
      <c r="G93" s="84">
        <v>53.86</v>
      </c>
      <c r="H93" s="92">
        <f>SUM(Table1[[#This Row],[deliveried]]*Table1[[#This Row],[unique-clicks-pc]]/100)</f>
        <v>70.037199999999999</v>
      </c>
      <c r="I93" s="85">
        <v>5.63</v>
      </c>
      <c r="J93" s="76">
        <v>0</v>
      </c>
      <c r="K93" s="77">
        <f>(Table1[[#This Row],[unsub]]/Table1[[#This Row],[deliveried]])*100</f>
        <v>0</v>
      </c>
    </row>
    <row r="94" spans="1:11" ht="32.1" customHeight="1">
      <c r="A94" s="86" t="s">
        <v>83</v>
      </c>
      <c r="B94" s="96">
        <v>45615</v>
      </c>
      <c r="C94" s="88" t="s">
        <v>12</v>
      </c>
      <c r="D94" s="88" t="s">
        <v>17</v>
      </c>
      <c r="E94" s="83">
        <v>9460</v>
      </c>
      <c r="F94" s="91">
        <f>SUM(Table1[[#This Row],[deliveried]]*Table1[[#This Row],[unique-opens-pc]]/100)</f>
        <v>4897.442</v>
      </c>
      <c r="G94" s="84">
        <v>51.77</v>
      </c>
      <c r="H94" s="92">
        <f>SUM(Table1[[#This Row],[deliveried]]*Table1[[#This Row],[unique-clicks-pc]]/100)</f>
        <v>434.214</v>
      </c>
      <c r="I94" s="85">
        <v>4.59</v>
      </c>
      <c r="J94" s="76">
        <v>1</v>
      </c>
      <c r="K94" s="77">
        <f>(Table1[[#This Row],[unsub]]/Table1[[#This Row],[deliveried]])*100</f>
        <v>1.0570824524312896E-2</v>
      </c>
    </row>
    <row r="95" spans="1:11" ht="32.1" customHeight="1">
      <c r="A95" s="86" t="s">
        <v>84</v>
      </c>
      <c r="B95" s="96">
        <v>45615</v>
      </c>
      <c r="C95" s="88" t="s">
        <v>22</v>
      </c>
      <c r="D95" s="88" t="s">
        <v>17</v>
      </c>
      <c r="E95" s="83">
        <v>401</v>
      </c>
      <c r="F95" s="91">
        <f>SUM(Table1[[#This Row],[deliveried]]*Table1[[#This Row],[unique-opens-pc]]/100)</f>
        <v>257.80290000000002</v>
      </c>
      <c r="G95" s="84">
        <v>64.290000000000006</v>
      </c>
      <c r="H95" s="92">
        <f>SUM(Table1[[#This Row],[deliveried]]*Table1[[#This Row],[unique-clicks-pc]]/100)</f>
        <v>71.618600000000001</v>
      </c>
      <c r="I95" s="85">
        <v>17.86</v>
      </c>
      <c r="J95" s="76">
        <v>0</v>
      </c>
      <c r="K95" s="77">
        <f>(Table1[[#This Row],[unsub]]/Table1[[#This Row],[deliveried]])*100</f>
        <v>0</v>
      </c>
    </row>
    <row r="96" spans="1:11" ht="32.1" customHeight="1">
      <c r="A96" s="86" t="s">
        <v>84</v>
      </c>
      <c r="B96" s="96">
        <v>45615</v>
      </c>
      <c r="C96" s="88" t="s">
        <v>12</v>
      </c>
      <c r="D96" s="88" t="s">
        <v>17</v>
      </c>
      <c r="E96" s="83">
        <v>3147</v>
      </c>
      <c r="F96" s="91">
        <f>SUM(Table1[[#This Row],[deliveried]]*Table1[[#This Row],[unique-opens-pc]]/100)</f>
        <v>1857.9888000000001</v>
      </c>
      <c r="G96" s="84">
        <v>59.04</v>
      </c>
      <c r="H96" s="92">
        <f>SUM(Table1[[#This Row],[deliveried]]*Table1[[#This Row],[unique-clicks-pc]]/100)</f>
        <v>581.88029999999992</v>
      </c>
      <c r="I96" s="85">
        <v>18.489999999999998</v>
      </c>
      <c r="J96" s="76">
        <v>0</v>
      </c>
      <c r="K96" s="77">
        <f>(Table1[[#This Row],[unsub]]/Table1[[#This Row],[deliveried]])*100</f>
        <v>0</v>
      </c>
    </row>
    <row r="97" spans="1:11" ht="32.1" customHeight="1">
      <c r="A97" s="86" t="s">
        <v>85</v>
      </c>
      <c r="B97" s="96">
        <v>45615</v>
      </c>
      <c r="C97" s="88" t="s">
        <v>12</v>
      </c>
      <c r="D97" s="88" t="s">
        <v>15</v>
      </c>
      <c r="E97" s="83">
        <v>9605</v>
      </c>
      <c r="F97" s="91">
        <f>SUM(Table1[[#This Row],[deliveried]]*Table1[[#This Row],[unique-opens-pc]]/100)</f>
        <v>3557.692</v>
      </c>
      <c r="G97" s="84">
        <v>37.04</v>
      </c>
      <c r="H97" s="92">
        <f>SUM(Table1[[#This Row],[deliveried]]*Table1[[#This Row],[unique-clicks-pc]]/100)</f>
        <v>75.879500000000007</v>
      </c>
      <c r="I97" s="85">
        <v>0.79</v>
      </c>
      <c r="J97" s="76">
        <v>3</v>
      </c>
      <c r="K97" s="77">
        <f>(Table1[[#This Row],[unsub]]/Table1[[#This Row],[deliveried]])*100</f>
        <v>3.1233732431025507E-2</v>
      </c>
    </row>
    <row r="98" spans="1:11" ht="32.1" customHeight="1">
      <c r="A98" s="86" t="s">
        <v>85</v>
      </c>
      <c r="B98" s="96">
        <v>45615</v>
      </c>
      <c r="C98" s="88" t="s">
        <v>22</v>
      </c>
      <c r="D98" s="88" t="s">
        <v>15</v>
      </c>
      <c r="E98" s="83">
        <v>136</v>
      </c>
      <c r="F98" s="91">
        <f>SUM(Table1[[#This Row],[deliveried]]*Table1[[#This Row],[unique-opens-pc]]/100)</f>
        <v>56.004799999999996</v>
      </c>
      <c r="G98" s="84">
        <v>41.18</v>
      </c>
      <c r="H98" s="92">
        <f>SUM(Table1[[#This Row],[deliveried]]*Table1[[#This Row],[unique-clicks-pc]]/100)</f>
        <v>1.9991999999999999</v>
      </c>
      <c r="I98" s="85">
        <v>1.47</v>
      </c>
      <c r="J98" s="76">
        <v>0</v>
      </c>
      <c r="K98" s="77">
        <f>(Table1[[#This Row],[unsub]]/Table1[[#This Row],[deliveried]])*100</f>
        <v>0</v>
      </c>
    </row>
    <row r="99" spans="1:11" ht="32.1" customHeight="1">
      <c r="A99" s="79" t="s">
        <v>86</v>
      </c>
      <c r="B99" s="96">
        <v>45615</v>
      </c>
      <c r="C99" s="88" t="s">
        <v>12</v>
      </c>
      <c r="D99" s="88" t="s">
        <v>15</v>
      </c>
      <c r="E99" s="73">
        <v>8370</v>
      </c>
      <c r="F99" s="91">
        <f>SUM(Table1[[#This Row],[deliveried]]*Table1[[#This Row],[unique-opens-pc]]/100)</f>
        <v>4495.527</v>
      </c>
      <c r="G99" s="74">
        <v>53.71</v>
      </c>
      <c r="H99" s="92">
        <f>SUM(Table1[[#This Row],[deliveried]]*Table1[[#This Row],[unique-clicks-pc]]/100)</f>
        <v>256.959</v>
      </c>
      <c r="I99" s="75">
        <v>3.07</v>
      </c>
      <c r="J99" s="76">
        <v>1</v>
      </c>
      <c r="K99" s="77">
        <f>(Table1[[#This Row],[unsub]]/Table1[[#This Row],[deliveried]])*100</f>
        <v>1.1947431302270011E-2</v>
      </c>
    </row>
    <row r="100" spans="1:11" ht="32.1" customHeight="1">
      <c r="A100" s="79" t="s">
        <v>86</v>
      </c>
      <c r="B100" s="96">
        <v>45615</v>
      </c>
      <c r="C100" s="117" t="s">
        <v>22</v>
      </c>
      <c r="D100" s="117" t="s">
        <v>15</v>
      </c>
      <c r="E100" s="73">
        <v>1299</v>
      </c>
      <c r="F100" s="91">
        <f>SUM(Table1[[#This Row],[deliveried]]*Table1[[#This Row],[unique-opens-pc]]/100)</f>
        <v>820.44839999999999</v>
      </c>
      <c r="G100" s="74">
        <v>63.16</v>
      </c>
      <c r="H100" s="92">
        <f>SUM(Table1[[#This Row],[deliveried]]*Table1[[#This Row],[unique-clicks-pc]]/100)</f>
        <v>54.298199999999994</v>
      </c>
      <c r="I100" s="75">
        <v>4.18</v>
      </c>
      <c r="J100" s="76">
        <v>0</v>
      </c>
      <c r="K100" s="77">
        <f>(Table1[[#This Row],[unsub]]/Table1[[#This Row],[deliveried]])*100</f>
        <v>0</v>
      </c>
    </row>
    <row r="101" spans="1:11" ht="32.1" customHeight="1">
      <c r="A101" s="86" t="s">
        <v>87</v>
      </c>
      <c r="B101" s="96">
        <v>45615</v>
      </c>
      <c r="C101" s="88" t="s">
        <v>12</v>
      </c>
      <c r="D101" s="88" t="s">
        <v>13</v>
      </c>
      <c r="E101" s="83">
        <v>439</v>
      </c>
      <c r="F101" s="91">
        <f>SUM(Table1[[#This Row],[deliveried]]*Table1[[#This Row],[unique-opens-pc]]/100)</f>
        <v>291.97890000000001</v>
      </c>
      <c r="G101" s="84">
        <v>66.510000000000005</v>
      </c>
      <c r="H101" s="92">
        <f>SUM(Table1[[#This Row],[deliveried]]*Table1[[#This Row],[unique-clicks-pc]]/100)</f>
        <v>205.97880000000001</v>
      </c>
      <c r="I101" s="85">
        <v>46.92</v>
      </c>
      <c r="J101" s="76">
        <v>0</v>
      </c>
      <c r="K101" s="77">
        <f>(Table1[[#This Row],[unsub]]/Table1[[#This Row],[deliveried]])*100</f>
        <v>0</v>
      </c>
    </row>
    <row r="102" spans="1:11" ht="32.1" customHeight="1">
      <c r="A102" s="79" t="s">
        <v>88</v>
      </c>
      <c r="B102" s="96">
        <v>45615</v>
      </c>
      <c r="C102" s="88" t="s">
        <v>12</v>
      </c>
      <c r="D102" s="88" t="s">
        <v>13</v>
      </c>
      <c r="E102" s="73">
        <v>577</v>
      </c>
      <c r="F102" s="91">
        <f>SUM(Table1[[#This Row],[deliveried]]*Table1[[#This Row],[unique-opens-pc]]/100)</f>
        <v>369.97240000000005</v>
      </c>
      <c r="G102" s="74">
        <v>64.12</v>
      </c>
      <c r="H102" s="92">
        <f>SUM(Table1[[#This Row],[deliveried]]*Table1[[#This Row],[unique-clicks-pc]]/100)</f>
        <v>207.02760000000001</v>
      </c>
      <c r="I102" s="75">
        <v>35.880000000000003</v>
      </c>
      <c r="J102" s="76">
        <v>0</v>
      </c>
      <c r="K102" s="77">
        <f>(Table1[[#This Row],[unsub]]/Table1[[#This Row],[deliveried]])*100</f>
        <v>0</v>
      </c>
    </row>
    <row r="103" spans="1:11" ht="32.1" customHeight="1">
      <c r="A103" s="79" t="s">
        <v>89</v>
      </c>
      <c r="B103" s="96">
        <v>45614</v>
      </c>
      <c r="C103" s="117" t="s">
        <v>22</v>
      </c>
      <c r="D103" s="117" t="s">
        <v>15</v>
      </c>
      <c r="E103" s="73">
        <v>1397</v>
      </c>
      <c r="F103" s="91">
        <f>SUM(Table1[[#This Row],[deliveried]]*Table1[[#This Row],[unique-opens-pc]]/100)</f>
        <v>823.53150000000005</v>
      </c>
      <c r="G103" s="74">
        <v>58.95</v>
      </c>
      <c r="H103" s="92">
        <f>SUM(Table1[[#This Row],[deliveried]]*Table1[[#This Row],[unique-clicks-pc]]/100)</f>
        <v>48.196500000000007</v>
      </c>
      <c r="I103" s="75">
        <v>3.45</v>
      </c>
      <c r="J103" s="76">
        <v>1</v>
      </c>
      <c r="K103" s="77">
        <f>(Table1[[#This Row],[unsub]]/Table1[[#This Row],[deliveried]])*100</f>
        <v>7.1581961345740866E-2</v>
      </c>
    </row>
    <row r="104" spans="1:11" ht="32.1" customHeight="1">
      <c r="A104" s="79" t="s">
        <v>89</v>
      </c>
      <c r="B104" s="96">
        <v>45614</v>
      </c>
      <c r="C104" s="117" t="s">
        <v>12</v>
      </c>
      <c r="D104" s="117" t="s">
        <v>15</v>
      </c>
      <c r="E104" s="73">
        <v>13052</v>
      </c>
      <c r="F104" s="91">
        <f>SUM(Table1[[#This Row],[deliveried]]*Table1[[#This Row],[unique-opens-pc]]/100)</f>
        <v>6763.5464000000002</v>
      </c>
      <c r="G104" s="74">
        <v>51.82</v>
      </c>
      <c r="H104" s="92">
        <f>SUM(Table1[[#This Row],[deliveried]]*Table1[[#This Row],[unique-clicks-pc]]/100)</f>
        <v>255.8192</v>
      </c>
      <c r="I104" s="75">
        <v>1.96</v>
      </c>
      <c r="J104" s="76">
        <v>1</v>
      </c>
      <c r="K104" s="77">
        <f>(Table1[[#This Row],[unsub]]/Table1[[#This Row],[deliveried]])*100</f>
        <v>7.6616610481152307E-3</v>
      </c>
    </row>
    <row r="105" spans="1:11" ht="32.1" customHeight="1">
      <c r="A105" s="79" t="s">
        <v>90</v>
      </c>
      <c r="B105" s="94">
        <v>45608</v>
      </c>
      <c r="C105" s="117" t="s">
        <v>12</v>
      </c>
      <c r="D105" s="117" t="s">
        <v>15</v>
      </c>
      <c r="E105" s="83">
        <v>11557</v>
      </c>
      <c r="F105" s="91">
        <f>SUM(Table1[[#This Row],[deliveried]]*Table1[[#This Row],[unique-opens-pc]]/100)</f>
        <v>6471.92</v>
      </c>
      <c r="G105" s="84">
        <v>56</v>
      </c>
      <c r="H105" s="92">
        <f>SUM(Table1[[#This Row],[deliveried]]*Table1[[#This Row],[unique-clicks-pc]]/100)</f>
        <v>32.359600000000007</v>
      </c>
      <c r="I105" s="85">
        <v>0.28000000000000003</v>
      </c>
      <c r="J105" s="76">
        <v>4</v>
      </c>
      <c r="K105" s="77">
        <f>(Table1[[#This Row],[unsub]]/Table1[[#This Row],[deliveried]])*100</f>
        <v>3.4611058233105473E-2</v>
      </c>
    </row>
    <row r="106" spans="1:11" ht="32.1" customHeight="1">
      <c r="A106" s="90" t="s">
        <v>91</v>
      </c>
      <c r="B106" s="96">
        <v>45607</v>
      </c>
      <c r="C106" s="118" t="s">
        <v>12</v>
      </c>
      <c r="D106" s="117" t="s">
        <v>13</v>
      </c>
      <c r="E106" s="73">
        <v>307493</v>
      </c>
      <c r="F106" s="91">
        <f>SUM(Table1[[#This Row],[deliveried]]*Table1[[#This Row],[unique-opens-pc]]/100)</f>
        <v>155222.46639999998</v>
      </c>
      <c r="G106" s="74">
        <v>50.48</v>
      </c>
      <c r="H106" s="92">
        <f>SUM(Table1[[#This Row],[deliveried]]*Table1[[#This Row],[unique-clicks-pc]]/100)</f>
        <v>35853.683799999999</v>
      </c>
      <c r="I106" s="75">
        <v>11.66</v>
      </c>
      <c r="J106" s="76">
        <v>196</v>
      </c>
      <c r="K106" s="77">
        <f>(Table1[[#This Row],[unsub]]/Table1[[#This Row],[deliveried]])*100</f>
        <v>6.3741288419573772E-2</v>
      </c>
    </row>
    <row r="107" spans="1:11" ht="32.1" customHeight="1">
      <c r="A107" s="87" t="s">
        <v>92</v>
      </c>
      <c r="B107" s="96">
        <v>45604</v>
      </c>
      <c r="C107" s="117" t="s">
        <v>22</v>
      </c>
      <c r="D107" s="117" t="s">
        <v>13</v>
      </c>
      <c r="E107" s="83">
        <v>23537</v>
      </c>
      <c r="F107" s="101">
        <f>SUM(Table1[[#This Row],[deliveried]]*Table1[[#This Row],[unique-opens-pc]]/100)</f>
        <v>13842.109699999999</v>
      </c>
      <c r="G107" s="84">
        <v>58.81</v>
      </c>
      <c r="H107" s="126">
        <f>SUM(Table1[[#This Row],[deliveried]]*Table1[[#This Row],[unique-clicks-pc]]/100)</f>
        <v>4203.7082</v>
      </c>
      <c r="I107" s="84">
        <v>17.86</v>
      </c>
      <c r="J107" s="76">
        <v>10</v>
      </c>
      <c r="K107" s="77">
        <f>(Table1[[#This Row],[unsub]]/Table1[[#This Row],[deliveried]])*100</f>
        <v>4.2486298168840551E-2</v>
      </c>
    </row>
    <row r="108" spans="1:11" ht="32.1" customHeight="1">
      <c r="A108" s="86" t="s">
        <v>93</v>
      </c>
      <c r="B108" s="94">
        <v>45594</v>
      </c>
      <c r="C108" s="88" t="s">
        <v>12</v>
      </c>
      <c r="D108" s="88" t="s">
        <v>15</v>
      </c>
      <c r="E108" s="83">
        <v>9414</v>
      </c>
      <c r="F108" s="101">
        <f>SUM(Table1[[#This Row],[deliveried]]*Table1[[#This Row],[unique-opens-pc]]/100)</f>
        <v>3925.6380000000004</v>
      </c>
      <c r="G108" s="84">
        <v>41.7</v>
      </c>
      <c r="H108" s="102">
        <f>SUM(Table1[[#This Row],[deliveried]]*Table1[[#This Row],[unique-clicks-pc]]/100)</f>
        <v>119.5578</v>
      </c>
      <c r="I108" s="85">
        <v>1.27</v>
      </c>
      <c r="J108" s="76">
        <v>2</v>
      </c>
      <c r="K108" s="77">
        <f>(Table1[[#This Row],[unsub]]/Table1[[#This Row],[deliveried]])*100</f>
        <v>2.1244954323348206E-2</v>
      </c>
    </row>
    <row r="109" spans="1:11" ht="32.1" customHeight="1">
      <c r="A109" s="81" t="s">
        <v>93</v>
      </c>
      <c r="B109" s="94">
        <v>45594</v>
      </c>
      <c r="C109" s="95" t="s">
        <v>22</v>
      </c>
      <c r="D109" s="95" t="s">
        <v>15</v>
      </c>
      <c r="E109" s="83">
        <v>323</v>
      </c>
      <c r="F109" s="101">
        <f>SUM(Table1[[#This Row],[deliveried]]*Table1[[#This Row],[unique-opens-pc]]/100)</f>
        <v>172.99880000000002</v>
      </c>
      <c r="G109" s="84">
        <v>53.56</v>
      </c>
      <c r="H109" s="102">
        <f>SUM(Table1[[#This Row],[deliveried]]*Table1[[#This Row],[unique-clicks-pc]]/100)</f>
        <v>4.0051999999999994</v>
      </c>
      <c r="I109" s="85">
        <v>1.24</v>
      </c>
      <c r="J109" s="76">
        <v>0</v>
      </c>
      <c r="K109" s="77">
        <f>(Table1[[#This Row],[unsub]]/Table1[[#This Row],[deliveried]])*100</f>
        <v>0</v>
      </c>
    </row>
    <row r="110" spans="1:11" ht="32.1" customHeight="1">
      <c r="A110" s="86" t="s">
        <v>94</v>
      </c>
      <c r="B110" s="94">
        <v>45594</v>
      </c>
      <c r="C110" s="88" t="s">
        <v>12</v>
      </c>
      <c r="D110" s="88" t="s">
        <v>15</v>
      </c>
      <c r="E110" s="83">
        <v>5027</v>
      </c>
      <c r="F110" s="101">
        <f>SUM(Table1[[#This Row],[deliveried]]*Table1[[#This Row],[unique-opens-pc]]/100)</f>
        <v>2111.34</v>
      </c>
      <c r="G110" s="84">
        <v>42</v>
      </c>
      <c r="H110" s="102">
        <f>SUM(Table1[[#This Row],[deliveried]]*Table1[[#This Row],[unique-clicks-pc]]/100)</f>
        <v>251.35</v>
      </c>
      <c r="I110" s="85">
        <v>5</v>
      </c>
      <c r="J110" s="76">
        <v>1</v>
      </c>
      <c r="K110" s="77">
        <f>(Table1[[#This Row],[unsub]]/Table1[[#This Row],[deliveried]])*100</f>
        <v>1.9892580067634773E-2</v>
      </c>
    </row>
    <row r="111" spans="1:11" ht="32.1" customHeight="1">
      <c r="A111" s="86" t="s">
        <v>94</v>
      </c>
      <c r="B111" s="94">
        <v>45594</v>
      </c>
      <c r="C111" s="88" t="s">
        <v>22</v>
      </c>
      <c r="D111" s="88" t="s">
        <v>15</v>
      </c>
      <c r="E111" s="83">
        <v>131</v>
      </c>
      <c r="F111" s="101">
        <f>SUM(Table1[[#This Row],[deliveried]]*Table1[[#This Row],[unique-opens-pc]]/100)</f>
        <v>82.53</v>
      </c>
      <c r="G111" s="84">
        <v>63</v>
      </c>
      <c r="H111" s="102">
        <f>SUM(Table1[[#This Row],[deliveried]]*Table1[[#This Row],[unique-clicks-pc]]/100)</f>
        <v>34.06</v>
      </c>
      <c r="I111" s="85">
        <v>26</v>
      </c>
      <c r="J111" s="76">
        <v>0</v>
      </c>
      <c r="K111" s="77">
        <f>(Table1[[#This Row],[unsub]]/Table1[[#This Row],[deliveried]])*100</f>
        <v>0</v>
      </c>
    </row>
    <row r="112" spans="1:11" ht="32.1" customHeight="1">
      <c r="A112" s="79" t="s">
        <v>95</v>
      </c>
      <c r="B112" s="94">
        <v>45587</v>
      </c>
      <c r="C112" s="117" t="s">
        <v>12</v>
      </c>
      <c r="D112" s="117" t="s">
        <v>13</v>
      </c>
      <c r="E112" s="73">
        <v>45474</v>
      </c>
      <c r="F112" s="101">
        <f>SUM(Table1[[#This Row],[deliveried]]*Table1[[#This Row],[unique-opens-pc]]/100)</f>
        <v>25774.663199999999</v>
      </c>
      <c r="G112" s="84">
        <v>56.68</v>
      </c>
      <c r="H112" s="92">
        <f>SUM(Table1[[#This Row],[deliveried]]*Table1[[#This Row],[unique-clicks-pc]]/100)</f>
        <v>291.03359999999998</v>
      </c>
      <c r="I112" s="85">
        <v>0.64</v>
      </c>
      <c r="J112" s="76">
        <v>53</v>
      </c>
      <c r="K112" s="77">
        <f>(Table1[[#This Row],[unsub]]/Table1[[#This Row],[deliveried]])*100</f>
        <v>0.11655011655011654</v>
      </c>
    </row>
    <row r="113" spans="1:11" ht="32.1" customHeight="1">
      <c r="A113" s="86" t="s">
        <v>95</v>
      </c>
      <c r="B113" s="94">
        <v>45587</v>
      </c>
      <c r="C113" s="95" t="s">
        <v>22</v>
      </c>
      <c r="D113" s="95" t="s">
        <v>13</v>
      </c>
      <c r="E113" s="83">
        <v>4621</v>
      </c>
      <c r="F113" s="101">
        <f>SUM(Table1[[#This Row],[deliveried]]*Table1[[#This Row],[unique-opens-pc]]/100)</f>
        <v>2790.1598000000004</v>
      </c>
      <c r="G113" s="84">
        <v>60.38</v>
      </c>
      <c r="H113" s="102">
        <f>SUM(Table1[[#This Row],[deliveried]]*Table1[[#This Row],[unique-clicks-pc]]/100)</f>
        <v>61.921400000000006</v>
      </c>
      <c r="I113" s="85">
        <v>1.34</v>
      </c>
      <c r="J113" s="76">
        <v>7</v>
      </c>
      <c r="K113" s="77">
        <f>(Table1[[#This Row],[unsub]]/Table1[[#This Row],[deliveried]])*100</f>
        <v>0.15148236312486477</v>
      </c>
    </row>
    <row r="114" spans="1:11" ht="32.1" customHeight="1">
      <c r="A114" s="86" t="s">
        <v>96</v>
      </c>
      <c r="B114" s="94">
        <v>45580</v>
      </c>
      <c r="C114" s="117" t="s">
        <v>12</v>
      </c>
      <c r="D114" s="117" t="s">
        <v>13</v>
      </c>
      <c r="E114" s="73">
        <v>141</v>
      </c>
      <c r="F114" s="101">
        <f>SUM(Table1[[#This Row],[deliveried]]*Table1[[#This Row],[unique-opens-pc]]/100)</f>
        <v>124.99650000000001</v>
      </c>
      <c r="G114" s="84">
        <v>88.65</v>
      </c>
      <c r="H114" s="92">
        <f>SUM(Table1[[#This Row],[deliveried]]*Table1[[#This Row],[unique-clicks-pc]]/100)</f>
        <v>38.916000000000004</v>
      </c>
      <c r="I114" s="85">
        <v>27.6</v>
      </c>
      <c r="J114" s="76">
        <v>0</v>
      </c>
      <c r="K114" s="77">
        <f>(Table1[[#This Row],[unsub]]/Table1[[#This Row],[deliveried]])*100</f>
        <v>0</v>
      </c>
    </row>
    <row r="115" spans="1:11" ht="32.1" customHeight="1">
      <c r="A115" s="87" t="s">
        <v>97</v>
      </c>
      <c r="B115" s="94">
        <v>45580</v>
      </c>
      <c r="C115" s="88" t="s">
        <v>12</v>
      </c>
      <c r="D115" s="117" t="s">
        <v>13</v>
      </c>
      <c r="E115" s="83">
        <v>24092</v>
      </c>
      <c r="F115" s="101">
        <f>SUM(Table1[[#This Row],[deliveried]]*Table1[[#This Row],[unique-opens-pc]]/100)</f>
        <v>17820.8524</v>
      </c>
      <c r="G115" s="84">
        <v>73.97</v>
      </c>
      <c r="H115" s="102">
        <f>SUM(Table1[[#This Row],[deliveried]]*Table1[[#This Row],[unique-clicks-pc]]/100)</f>
        <v>6006.1355999999996</v>
      </c>
      <c r="I115" s="85">
        <v>24.93</v>
      </c>
      <c r="J115" s="76">
        <v>0</v>
      </c>
      <c r="K115" s="77">
        <f>(Table1[[#This Row],[unsub]]/Table1[[#This Row],[deliveried]])*100</f>
        <v>0</v>
      </c>
    </row>
    <row r="116" spans="1:11" ht="32.1" customHeight="1">
      <c r="A116" s="87" t="s">
        <v>98</v>
      </c>
      <c r="B116" s="94">
        <v>45580</v>
      </c>
      <c r="C116" s="88" t="s">
        <v>12</v>
      </c>
      <c r="D116" s="117" t="s">
        <v>13</v>
      </c>
      <c r="E116" s="83">
        <v>18497</v>
      </c>
      <c r="F116" s="101">
        <f>SUM(Table1[[#This Row],[deliveried]]*Table1[[#This Row],[unique-opens-pc]]/100)</f>
        <v>12903.507200000002</v>
      </c>
      <c r="G116" s="84">
        <v>69.760000000000005</v>
      </c>
      <c r="H116" s="102">
        <f>SUM(Table1[[#This Row],[deliveried]]*Table1[[#This Row],[unique-clicks-pc]]/100)</f>
        <v>3677.2035999999998</v>
      </c>
      <c r="I116" s="85">
        <v>19.88</v>
      </c>
      <c r="J116" s="76">
        <v>0</v>
      </c>
      <c r="K116" s="77">
        <f>(Table1[[#This Row],[unsub]]/Table1[[#This Row],[deliveried]])*100</f>
        <v>0</v>
      </c>
    </row>
    <row r="117" spans="1:11" ht="32.1" customHeight="1">
      <c r="A117" s="87" t="s">
        <v>99</v>
      </c>
      <c r="B117" s="94">
        <v>45575</v>
      </c>
      <c r="C117" s="88" t="s">
        <v>12</v>
      </c>
      <c r="D117" s="117" t="s">
        <v>13</v>
      </c>
      <c r="E117" s="83">
        <v>220241</v>
      </c>
      <c r="F117" s="101">
        <f>SUM(Table1[[#This Row],[deliveried]]*Table1[[#This Row],[unique-opens-pc]]/100)</f>
        <v>131549.94930000001</v>
      </c>
      <c r="G117" s="84">
        <v>59.73</v>
      </c>
      <c r="H117" s="102">
        <f>SUM(Table1[[#This Row],[deliveried]]*Table1[[#This Row],[unique-clicks-pc]]/100)</f>
        <v>37881.451999999997</v>
      </c>
      <c r="I117" s="85">
        <v>17.2</v>
      </c>
      <c r="J117" s="76">
        <v>0</v>
      </c>
      <c r="K117" s="77">
        <f>(Table1[[#This Row],[unsub]]/Table1[[#This Row],[deliveried]])*100</f>
        <v>0</v>
      </c>
    </row>
    <row r="118" spans="1:11" ht="32.1" customHeight="1">
      <c r="A118" s="87" t="s">
        <v>100</v>
      </c>
      <c r="B118" s="94">
        <v>45573</v>
      </c>
      <c r="C118" s="88" t="s">
        <v>12</v>
      </c>
      <c r="D118" s="117" t="s">
        <v>13</v>
      </c>
      <c r="E118" s="83">
        <v>327862</v>
      </c>
      <c r="F118" s="101">
        <v>172086</v>
      </c>
      <c r="G118" s="84">
        <f>SUM(Table1[[#This Row],[unique-opens]])/(Table1[[#This Row],[deliveried]])*100</f>
        <v>52.48732698513399</v>
      </c>
      <c r="H118" s="124">
        <v>58732</v>
      </c>
      <c r="I118" s="85">
        <f>SUM(Table1[[#This Row],[unique-clicks]])/(Table1[[#This Row],[deliveried]])*100</f>
        <v>17.913634394958855</v>
      </c>
      <c r="J118" s="76">
        <v>0</v>
      </c>
      <c r="K118" s="77">
        <f>(Table1[[#This Row],[unsub]]/Table1[[#This Row],[deliveried]])*100</f>
        <v>0</v>
      </c>
    </row>
    <row r="119" spans="1:11" ht="32.1" customHeight="1">
      <c r="A119" s="86" t="s">
        <v>101</v>
      </c>
      <c r="B119" s="94">
        <v>45572</v>
      </c>
      <c r="C119" s="88" t="s">
        <v>12</v>
      </c>
      <c r="D119" s="88" t="s">
        <v>13</v>
      </c>
      <c r="E119" s="83">
        <v>2348</v>
      </c>
      <c r="F119" s="101">
        <f>SUM(Table1[[#This Row],[deliveried]]*Table1[[#This Row],[unique-opens-pc]]/100)</f>
        <v>1849.7544</v>
      </c>
      <c r="G119" s="84">
        <v>78.78</v>
      </c>
      <c r="H119" s="102">
        <f>SUM(Table1[[#This Row],[deliveried]]*Table1[[#This Row],[unique-clicks-pc]]/100)</f>
        <v>814.99080000000004</v>
      </c>
      <c r="I119" s="85">
        <v>34.71</v>
      </c>
      <c r="J119" s="76">
        <v>0</v>
      </c>
      <c r="K119" s="77">
        <f>(Table1[[#This Row],[unsub]]/Table1[[#This Row],[deliveried]])*100</f>
        <v>0</v>
      </c>
    </row>
    <row r="120" spans="1:11" ht="32.1" customHeight="1">
      <c r="A120" s="86" t="s">
        <v>102</v>
      </c>
      <c r="B120" s="94">
        <v>45572</v>
      </c>
      <c r="C120" s="117" t="s">
        <v>12</v>
      </c>
      <c r="D120" s="117" t="s">
        <v>13</v>
      </c>
      <c r="E120" s="73">
        <v>3652</v>
      </c>
      <c r="F120" s="101">
        <f>SUM(Table1[[#This Row],[deliveried]]*Table1[[#This Row],[unique-opens-pc]]/100)</f>
        <v>2638.9352000000003</v>
      </c>
      <c r="G120" s="84">
        <v>72.260000000000005</v>
      </c>
      <c r="H120" s="92">
        <f>SUM(Table1[[#This Row],[deliveried]]*Table1[[#This Row],[unique-clicks-pc]]/100)</f>
        <v>956.09360000000004</v>
      </c>
      <c r="I120" s="85">
        <v>26.18</v>
      </c>
      <c r="J120" s="76">
        <v>0</v>
      </c>
      <c r="K120" s="77">
        <f>(Table1[[#This Row],[unsub]]/Table1[[#This Row],[deliveried]])*100</f>
        <v>0</v>
      </c>
    </row>
    <row r="121" spans="1:11" ht="32.1" customHeight="1">
      <c r="A121" s="89" t="s">
        <v>103</v>
      </c>
      <c r="B121" s="94">
        <v>45572</v>
      </c>
      <c r="C121" s="117" t="s">
        <v>12</v>
      </c>
      <c r="D121" s="117" t="s">
        <v>13</v>
      </c>
      <c r="E121" s="73">
        <v>2034</v>
      </c>
      <c r="F121" s="101">
        <f>SUM(Table1[[#This Row],[deliveried]]*Table1[[#This Row],[unique-opens-pc]]/100)</f>
        <v>1630.251</v>
      </c>
      <c r="G121" s="84">
        <v>80.150000000000006</v>
      </c>
      <c r="H121" s="92">
        <f>SUM(Table1[[#This Row],[deliveried]]*Table1[[#This Row],[unique-clicks-pc]]/100)</f>
        <v>833.94</v>
      </c>
      <c r="I121" s="85">
        <v>41</v>
      </c>
      <c r="J121" s="76">
        <v>0</v>
      </c>
      <c r="K121" s="77">
        <f>(Table1[[#This Row],[unsub]]/Table1[[#This Row],[deliveried]])*100</f>
        <v>0</v>
      </c>
    </row>
    <row r="122" spans="1:11" ht="32.1" customHeight="1">
      <c r="A122" s="89" t="s">
        <v>104</v>
      </c>
      <c r="B122" s="94">
        <v>45572</v>
      </c>
      <c r="C122" s="117" t="s">
        <v>12</v>
      </c>
      <c r="D122" s="117" t="s">
        <v>13</v>
      </c>
      <c r="E122" s="73">
        <v>3584</v>
      </c>
      <c r="F122" s="101">
        <f>SUM(Table1[[#This Row],[deliveried]]*Table1[[#This Row],[unique-opens-pc]]/100)</f>
        <v>2156.4928</v>
      </c>
      <c r="G122" s="84">
        <v>60.17</v>
      </c>
      <c r="H122" s="92">
        <f>SUM(Table1[[#This Row],[deliveried]]*Table1[[#This Row],[unique-clicks-pc]]/100)</f>
        <v>642.96960000000001</v>
      </c>
      <c r="I122" s="85">
        <v>17.940000000000001</v>
      </c>
      <c r="J122" s="76">
        <v>0</v>
      </c>
      <c r="K122" s="77">
        <f>(Table1[[#This Row],[unsub]]/Table1[[#This Row],[deliveried]])*100</f>
        <v>0</v>
      </c>
    </row>
    <row r="123" spans="1:11" ht="32.1" customHeight="1">
      <c r="A123" s="86" t="s">
        <v>105</v>
      </c>
      <c r="B123" s="94">
        <v>45560</v>
      </c>
      <c r="C123" s="72" t="s">
        <v>12</v>
      </c>
      <c r="D123" s="72" t="s">
        <v>13</v>
      </c>
      <c r="E123" s="73">
        <v>695</v>
      </c>
      <c r="F123" s="101">
        <f>SUM(Table1[[#This Row],[deliveried]]*Table1[[#This Row],[unique-opens-pc]]/100)</f>
        <v>412.41300000000001</v>
      </c>
      <c r="G123" s="84">
        <v>59.34</v>
      </c>
      <c r="H123" s="92">
        <f>SUM(Table1[[#This Row],[deliveried]]*Table1[[#This Row],[unique-clicks-pc]]/100)</f>
        <v>110.85250000000001</v>
      </c>
      <c r="I123" s="85">
        <v>15.95</v>
      </c>
      <c r="J123" s="76">
        <v>0</v>
      </c>
      <c r="K123" s="77">
        <f>(Table1[[#This Row],[unsub]]/Table1[[#This Row],[deliveried]])*100</f>
        <v>0</v>
      </c>
    </row>
    <row r="124" spans="1:11" ht="32.1" customHeight="1">
      <c r="A124" s="87" t="s">
        <v>106</v>
      </c>
      <c r="B124" s="94">
        <v>45560</v>
      </c>
      <c r="C124" s="72" t="s">
        <v>12</v>
      </c>
      <c r="D124" s="72" t="s">
        <v>13</v>
      </c>
      <c r="E124" s="73">
        <v>15</v>
      </c>
      <c r="F124" s="101">
        <f>SUM(Table1[[#This Row],[deliveried]]*Table1[[#This Row],[unique-opens-pc]]/100)</f>
        <v>12</v>
      </c>
      <c r="G124" s="84">
        <v>80</v>
      </c>
      <c r="H124" s="92">
        <f>SUM(Table1[[#This Row],[deliveried]]*Table1[[#This Row],[unique-clicks-pc]]/100)</f>
        <v>3</v>
      </c>
      <c r="I124" s="85">
        <v>20</v>
      </c>
      <c r="J124" s="76">
        <v>0</v>
      </c>
      <c r="K124" s="77">
        <f>(Table1[[#This Row],[unsub]]/Table1[[#This Row],[deliveried]])*100</f>
        <v>0</v>
      </c>
    </row>
    <row r="125" spans="1:11" ht="32.1" customHeight="1">
      <c r="A125" s="81" t="s">
        <v>107</v>
      </c>
      <c r="B125" s="94">
        <v>45551</v>
      </c>
      <c r="C125" s="82" t="s">
        <v>22</v>
      </c>
      <c r="D125" s="82" t="s">
        <v>17</v>
      </c>
      <c r="E125" s="100">
        <v>549</v>
      </c>
      <c r="F125" s="101">
        <f>SUM(Table1[[#This Row],[deliveried]]*Table1[[#This Row],[unique-opens-pc]]/100)</f>
        <v>249.0264</v>
      </c>
      <c r="G125" s="84">
        <v>45.36</v>
      </c>
      <c r="H125" s="102">
        <f>SUM(Table1[[#This Row],[deliveried]]*Table1[[#This Row],[unique-clicks-pc]]/100)</f>
        <v>57.974400000000003</v>
      </c>
      <c r="I125" s="85">
        <v>10.56</v>
      </c>
      <c r="J125" s="76">
        <v>1</v>
      </c>
      <c r="K125" s="77">
        <f>(Table1[[#This Row],[unsub]]/Table1[[#This Row],[deliveried]])*100</f>
        <v>0.18214936247723132</v>
      </c>
    </row>
    <row r="126" spans="1:11" ht="32.1" customHeight="1">
      <c r="A126" s="81" t="s">
        <v>107</v>
      </c>
      <c r="B126" s="94">
        <v>45551</v>
      </c>
      <c r="C126" s="82" t="s">
        <v>12</v>
      </c>
      <c r="D126" s="82" t="s">
        <v>17</v>
      </c>
      <c r="E126" s="73">
        <v>3640</v>
      </c>
      <c r="F126" s="101">
        <f>SUM(Table1[[#This Row],[deliveried]]*Table1[[#This Row],[unique-opens-pc]]/100)</f>
        <v>1207.0239999999999</v>
      </c>
      <c r="G126" s="84">
        <v>33.159999999999997</v>
      </c>
      <c r="H126" s="92">
        <f>SUM(Table1[[#This Row],[deliveried]]*Table1[[#This Row],[unique-clicks-pc]]/100)</f>
        <v>234.05200000000002</v>
      </c>
      <c r="I126" s="85">
        <v>6.43</v>
      </c>
      <c r="J126" s="76">
        <v>0</v>
      </c>
      <c r="K126" s="77">
        <f>(Table1[[#This Row],[unsub]]/Table1[[#This Row],[deliveried]])*100</f>
        <v>0</v>
      </c>
    </row>
    <row r="127" spans="1:11" ht="32.1" customHeight="1">
      <c r="A127" s="81" t="s">
        <v>108</v>
      </c>
      <c r="B127" s="94">
        <v>45547</v>
      </c>
      <c r="C127" s="82" t="s">
        <v>12</v>
      </c>
      <c r="D127" s="82" t="s">
        <v>17</v>
      </c>
      <c r="E127" s="73">
        <v>61270</v>
      </c>
      <c r="F127" s="101">
        <f>SUM(Table1[[#This Row],[deliveried]]*Table1[[#This Row],[unique-opens-pc]]/100)</f>
        <v>30340.904000000002</v>
      </c>
      <c r="G127" s="84">
        <v>49.52</v>
      </c>
      <c r="H127" s="92">
        <f>SUM(Table1[[#This Row],[deliveried]]*Table1[[#This Row],[unique-clicks-pc]]/100)</f>
        <v>655.58900000000006</v>
      </c>
      <c r="I127" s="85">
        <v>1.07</v>
      </c>
      <c r="J127" s="76">
        <v>0</v>
      </c>
      <c r="K127" s="77">
        <f>(Table1[[#This Row],[unsub]]/Table1[[#This Row],[deliveried]])*100</f>
        <v>0</v>
      </c>
    </row>
    <row r="128" spans="1:11" ht="32.1" customHeight="1">
      <c r="A128" s="81" t="s">
        <v>109</v>
      </c>
      <c r="B128" s="94">
        <v>45547</v>
      </c>
      <c r="C128" s="82" t="s">
        <v>12</v>
      </c>
      <c r="D128" s="82" t="s">
        <v>17</v>
      </c>
      <c r="E128" s="73">
        <v>13636</v>
      </c>
      <c r="F128" s="101">
        <f>SUM(Table1[[#This Row],[deliveried]]*Table1[[#This Row],[unique-opens-pc]]/100)</f>
        <v>7428.8927999999987</v>
      </c>
      <c r="G128" s="84">
        <v>54.48</v>
      </c>
      <c r="H128" s="92">
        <f>SUM(Table1[[#This Row],[deliveried]]*Table1[[#This Row],[unique-clicks-pc]]/100)</f>
        <v>227.72119999999998</v>
      </c>
      <c r="I128" s="85">
        <v>1.67</v>
      </c>
      <c r="J128" s="76">
        <v>0</v>
      </c>
      <c r="K128" s="77">
        <f>(Table1[[#This Row],[unsub]]/Table1[[#This Row],[deliveried]])*100</f>
        <v>0</v>
      </c>
    </row>
    <row r="129" spans="1:11" ht="32.1" customHeight="1">
      <c r="A129" s="71" t="s">
        <v>110</v>
      </c>
      <c r="B129" s="94">
        <v>45547</v>
      </c>
      <c r="C129" s="82" t="s">
        <v>12</v>
      </c>
      <c r="D129" s="72" t="s">
        <v>17</v>
      </c>
      <c r="E129" s="73">
        <v>65428</v>
      </c>
      <c r="F129" s="101">
        <f>SUM(Table1[[#This Row],[deliveried]]*Table1[[#This Row],[unique-opens-pc]]/100)</f>
        <v>23050.2844</v>
      </c>
      <c r="G129" s="84">
        <v>35.229999999999997</v>
      </c>
      <c r="H129" s="92">
        <f>SUM(Table1[[#This Row],[deliveried]]*Table1[[#This Row],[unique-clicks-pc]]/100)</f>
        <v>667.36559999999997</v>
      </c>
      <c r="I129" s="85">
        <v>1.02</v>
      </c>
      <c r="J129" s="76">
        <v>0</v>
      </c>
      <c r="K129" s="77">
        <f>(Table1[[#This Row],[unsub]]/Table1[[#This Row],[deliveried]])*100</f>
        <v>0</v>
      </c>
    </row>
    <row r="130" spans="1:11" ht="32.1" customHeight="1">
      <c r="A130" s="81" t="s">
        <v>111</v>
      </c>
      <c r="B130" s="94">
        <v>45546</v>
      </c>
      <c r="C130" s="82" t="s">
        <v>22</v>
      </c>
      <c r="D130" s="82" t="s">
        <v>13</v>
      </c>
      <c r="E130" s="83">
        <v>25695</v>
      </c>
      <c r="F130" s="101">
        <f>SUM(Table1[[#This Row],[deliveried]]*Table1[[#This Row],[unique-opens-pc]]/100)</f>
        <v>15023.866499999998</v>
      </c>
      <c r="G130" s="84">
        <v>58.47</v>
      </c>
      <c r="H130" s="102">
        <f>SUM(Table1[[#This Row],[deliveried]]*Table1[[#This Row],[unique-clicks-pc]]/100)</f>
        <v>1575.1035000000002</v>
      </c>
      <c r="I130" s="85">
        <v>6.13</v>
      </c>
      <c r="J130" s="76">
        <v>0</v>
      </c>
      <c r="K130" s="77">
        <f>(Table1[[#This Row],[unsub]]/Table1[[#This Row],[deliveried]])*100</f>
        <v>0</v>
      </c>
    </row>
    <row r="131" spans="1:11" ht="32.1" customHeight="1">
      <c r="A131" s="81" t="s">
        <v>112</v>
      </c>
      <c r="B131" s="94">
        <v>45546</v>
      </c>
      <c r="C131" s="82" t="s">
        <v>22</v>
      </c>
      <c r="D131" s="82" t="s">
        <v>13</v>
      </c>
      <c r="E131" s="83">
        <v>21318</v>
      </c>
      <c r="F131" s="101">
        <f>SUM(Table1[[#This Row],[deliveried]]*Table1[[#This Row],[unique-opens-pc]]/100)</f>
        <v>12347.385600000001</v>
      </c>
      <c r="G131" s="84">
        <v>57.92</v>
      </c>
      <c r="H131" s="102">
        <f>SUM(Table1[[#This Row],[deliveried]]*Table1[[#This Row],[unique-clicks-pc]]/100)</f>
        <v>1534.896</v>
      </c>
      <c r="I131" s="85">
        <v>7.2</v>
      </c>
      <c r="J131" s="76">
        <v>0</v>
      </c>
      <c r="K131" s="77">
        <f>(Table1[[#This Row],[unsub]]/Table1[[#This Row],[deliveried]])*100</f>
        <v>0</v>
      </c>
    </row>
    <row r="132" spans="1:11" ht="32.1" customHeight="1">
      <c r="A132" s="81" t="s">
        <v>113</v>
      </c>
      <c r="B132" s="94">
        <v>45545</v>
      </c>
      <c r="C132" s="82" t="s">
        <v>12</v>
      </c>
      <c r="D132" s="82" t="s">
        <v>17</v>
      </c>
      <c r="E132" s="83">
        <v>2253</v>
      </c>
      <c r="F132" s="101">
        <f>SUM(Table1[[#This Row],[deliveried]]*Table1[[#This Row],[unique-opens-pc]]/100)</f>
        <v>720.96</v>
      </c>
      <c r="G132" s="84">
        <v>32</v>
      </c>
      <c r="H132" s="102">
        <f>SUM(Table1[[#This Row],[deliveried]]*Table1[[#This Row],[unique-clicks-pc]]/100)</f>
        <v>45.961199999999998</v>
      </c>
      <c r="I132" s="85">
        <v>2.04</v>
      </c>
      <c r="J132" s="76">
        <v>0</v>
      </c>
      <c r="K132" s="77">
        <f>(Table1[[#This Row],[unsub]]/Table1[[#This Row],[deliveried]])*100</f>
        <v>0</v>
      </c>
    </row>
    <row r="133" spans="1:11" ht="32.1" customHeight="1">
      <c r="A133" s="81" t="s">
        <v>114</v>
      </c>
      <c r="B133" s="94">
        <v>45545</v>
      </c>
      <c r="C133" s="82" t="s">
        <v>12</v>
      </c>
      <c r="D133" s="82" t="s">
        <v>17</v>
      </c>
      <c r="E133" s="83">
        <v>2191</v>
      </c>
      <c r="F133" s="101">
        <f>SUM(Table1[[#This Row],[deliveried]]*Table1[[#This Row],[unique-opens-pc]]/100)</f>
        <v>755.89499999999998</v>
      </c>
      <c r="G133" s="84">
        <v>34.5</v>
      </c>
      <c r="H133" s="102">
        <f>SUM(Table1[[#This Row],[deliveried]]*Table1[[#This Row],[unique-clicks-pc]]/100)</f>
        <v>35.275100000000002</v>
      </c>
      <c r="I133" s="85">
        <v>1.61</v>
      </c>
      <c r="J133" s="76">
        <v>1</v>
      </c>
      <c r="K133" s="77">
        <f>(Table1[[#This Row],[unsub]]/Table1[[#This Row],[deliveried]])*100</f>
        <v>4.5641259698767686E-2</v>
      </c>
    </row>
    <row r="134" spans="1:11" ht="32.1" customHeight="1">
      <c r="A134" s="81" t="s">
        <v>115</v>
      </c>
      <c r="B134" s="94">
        <v>45538</v>
      </c>
      <c r="C134" s="82" t="s">
        <v>12</v>
      </c>
      <c r="D134" s="82" t="s">
        <v>13</v>
      </c>
      <c r="E134" s="83">
        <v>12661</v>
      </c>
      <c r="F134" s="101">
        <f>SUM(Table1[[#This Row],[deliveried]]*Table1[[#This Row],[unique-opens-pc]]/100)</f>
        <v>8874.0949000000001</v>
      </c>
      <c r="G134" s="84">
        <v>70.09</v>
      </c>
      <c r="H134" s="102">
        <f>SUM(Table1[[#This Row],[deliveried]]*Table1[[#This Row],[unique-clicks-pc]]/100)</f>
        <v>1386.3794999999998</v>
      </c>
      <c r="I134" s="85">
        <v>10.95</v>
      </c>
      <c r="J134" s="76">
        <v>0</v>
      </c>
      <c r="K134" s="77">
        <f>(Table1[[#This Row],[unsub]]/Table1[[#This Row],[deliveried]])*100</f>
        <v>0</v>
      </c>
    </row>
    <row r="135" spans="1:11" ht="32.1" customHeight="1">
      <c r="A135" s="81" t="s">
        <v>116</v>
      </c>
      <c r="B135" s="94">
        <v>45538</v>
      </c>
      <c r="C135" s="82" t="s">
        <v>12</v>
      </c>
      <c r="D135" s="82" t="s">
        <v>15</v>
      </c>
      <c r="E135" s="83">
        <v>4539</v>
      </c>
      <c r="F135" s="101">
        <f>SUM(Table1[[#This Row],[deliveried]]*Table1[[#This Row],[unique-opens-pc]]/100)</f>
        <v>1715.2881</v>
      </c>
      <c r="G135" s="84">
        <v>37.79</v>
      </c>
      <c r="H135" s="102">
        <f>SUM(Table1[[#This Row],[deliveried]]*Table1[[#This Row],[unique-clicks-pc]]/100)</f>
        <v>60.368699999999997</v>
      </c>
      <c r="I135" s="85">
        <v>1.33</v>
      </c>
      <c r="J135" s="76">
        <v>1</v>
      </c>
      <c r="K135" s="77">
        <f>(Table1[[#This Row],[unsub]]/Table1[[#This Row],[deliveried]])*100</f>
        <v>2.203128442388191E-2</v>
      </c>
    </row>
    <row r="136" spans="1:11" ht="32.1" customHeight="1">
      <c r="A136" s="81" t="s">
        <v>116</v>
      </c>
      <c r="B136" s="94">
        <v>45538</v>
      </c>
      <c r="C136" s="82" t="s">
        <v>22</v>
      </c>
      <c r="D136" s="82" t="s">
        <v>15</v>
      </c>
      <c r="E136" s="100">
        <v>92</v>
      </c>
      <c r="F136" s="101">
        <f>SUM(Table1[[#This Row],[deliveried]]*Table1[[#This Row],[unique-opens-pc]]/100)</f>
        <v>41.004399999999997</v>
      </c>
      <c r="G136" s="84">
        <v>44.57</v>
      </c>
      <c r="H136" s="102">
        <f>SUM(Table1[[#This Row],[deliveried]]*Table1[[#This Row],[unique-clicks-pc]]/100)</f>
        <v>2.9991999999999996</v>
      </c>
      <c r="I136" s="85">
        <v>3.26</v>
      </c>
      <c r="J136" s="76">
        <v>0</v>
      </c>
      <c r="K136" s="77">
        <f>(Table1[[#This Row],[unsub]]/Table1[[#This Row],[deliveried]])*100</f>
        <v>0</v>
      </c>
    </row>
    <row r="137" spans="1:11" ht="32.1" customHeight="1">
      <c r="A137" s="79" t="s">
        <v>117</v>
      </c>
      <c r="B137" s="80">
        <v>45538</v>
      </c>
      <c r="C137" s="72" t="s">
        <v>12</v>
      </c>
      <c r="D137" s="72" t="s">
        <v>13</v>
      </c>
      <c r="E137" s="73">
        <v>12661</v>
      </c>
      <c r="F137" s="91">
        <f>SUM(Table1[[#This Row],[deliveried]]*Table1[[#This Row],[unique-opens-pc]]/100)</f>
        <v>9323.5604000000003</v>
      </c>
      <c r="G137" s="84">
        <v>73.64</v>
      </c>
      <c r="H137" s="92">
        <f>SUM(Table1[[#This Row],[deliveried]]*Table1[[#This Row],[unique-clicks-pc]]/100)</f>
        <v>1405.3710000000001</v>
      </c>
      <c r="I137" s="85">
        <v>11.1</v>
      </c>
      <c r="J137" s="76">
        <v>0</v>
      </c>
      <c r="K137" s="77">
        <f>(Table1[[#This Row],[unsub]]/Table1[[#This Row],[deliveried]])*100</f>
        <v>0</v>
      </c>
    </row>
    <row r="138" spans="1:11" ht="32.1" customHeight="1">
      <c r="A138" s="81" t="s">
        <v>118</v>
      </c>
      <c r="B138" s="80">
        <v>45537</v>
      </c>
      <c r="C138" s="82" t="s">
        <v>22</v>
      </c>
      <c r="D138" s="82" t="s">
        <v>119</v>
      </c>
      <c r="E138" s="83">
        <v>3686</v>
      </c>
      <c r="F138" s="101">
        <f>SUM(Table1[[#This Row],[deliveried]]*Table1[[#This Row],[unique-opens-pc]]/100)</f>
        <v>2029.1429999999998</v>
      </c>
      <c r="G138" s="84">
        <v>55.05</v>
      </c>
      <c r="H138" s="102">
        <f>SUM(Table1[[#This Row],[deliveried]]*Table1[[#This Row],[unique-clicks-pc]]/100)</f>
        <v>30.962399999999999</v>
      </c>
      <c r="I138" s="85">
        <v>0.84</v>
      </c>
      <c r="J138" s="76">
        <v>2</v>
      </c>
      <c r="K138" s="77">
        <f>(Table1[[#This Row],[unsub]]/Table1[[#This Row],[deliveried]])*100</f>
        <v>5.4259359739555077E-2</v>
      </c>
    </row>
    <row r="139" spans="1:11" ht="32.1" customHeight="1">
      <c r="A139" s="81" t="s">
        <v>120</v>
      </c>
      <c r="B139" s="80">
        <v>45537</v>
      </c>
      <c r="C139" s="82" t="s">
        <v>12</v>
      </c>
      <c r="D139" s="82" t="s">
        <v>119</v>
      </c>
      <c r="E139" s="83">
        <v>51742</v>
      </c>
      <c r="F139" s="101">
        <f>SUM(Table1[[#This Row],[deliveried]]*Table1[[#This Row],[unique-opens-pc]]/100)</f>
        <v>23749.577999999998</v>
      </c>
      <c r="G139" s="84">
        <v>45.9</v>
      </c>
      <c r="H139" s="102">
        <f>SUM(Table1[[#This Row],[deliveried]]*Table1[[#This Row],[unique-clicks-pc]]/100)</f>
        <v>222.4906</v>
      </c>
      <c r="I139" s="85">
        <v>0.43</v>
      </c>
      <c r="J139" s="76">
        <v>27</v>
      </c>
      <c r="K139" s="77">
        <f>(Table1[[#This Row],[unsub]]/Table1[[#This Row],[deliveried]])*100</f>
        <v>5.2181979822967794E-2</v>
      </c>
    </row>
    <row r="140" spans="1:11" ht="32.1" customHeight="1">
      <c r="A140" s="81" t="s">
        <v>121</v>
      </c>
      <c r="B140" s="80">
        <v>45532</v>
      </c>
      <c r="C140" s="82" t="s">
        <v>12</v>
      </c>
      <c r="D140" s="82" t="s">
        <v>15</v>
      </c>
      <c r="E140" s="83">
        <v>9409</v>
      </c>
      <c r="F140" s="101">
        <f>SUM(Table1[[#This Row],[deliveried]]*Table1[[#This Row],[unique-opens-pc]]/100)</f>
        <v>3291.2681999999995</v>
      </c>
      <c r="G140" s="84">
        <v>34.979999999999997</v>
      </c>
      <c r="H140" s="102">
        <f>SUM(Table1[[#This Row],[deliveried]]*Table1[[#This Row],[unique-clicks-pc]]/100)</f>
        <v>90.326399999999992</v>
      </c>
      <c r="I140" s="85">
        <v>0.96</v>
      </c>
      <c r="J140" s="76">
        <v>0</v>
      </c>
      <c r="K140" s="77">
        <f>(Table1[[#This Row],[unsub]]/Table1[[#This Row],[deliveried]])*100</f>
        <v>0</v>
      </c>
    </row>
    <row r="141" spans="1:11" ht="32.1" customHeight="1">
      <c r="A141" s="81" t="s">
        <v>121</v>
      </c>
      <c r="B141" s="80">
        <v>45532</v>
      </c>
      <c r="C141" s="82" t="s">
        <v>22</v>
      </c>
      <c r="D141" s="82" t="s">
        <v>15</v>
      </c>
      <c r="E141" s="76">
        <v>562</v>
      </c>
      <c r="F141" s="101">
        <f>SUM(Table1[[#This Row],[deliveried]]*Table1[[#This Row],[unique-opens-pc]]/100)</f>
        <v>267.00619999999998</v>
      </c>
      <c r="G141" s="84">
        <v>47.51</v>
      </c>
      <c r="H141" s="92">
        <f>SUM(Table1[[#This Row],[deliveried]]*Table1[[#This Row],[unique-clicks-pc]]/100)</f>
        <v>6.7439999999999998</v>
      </c>
      <c r="I141" s="85">
        <v>1.2</v>
      </c>
      <c r="J141" s="76">
        <v>0</v>
      </c>
      <c r="K141" s="77">
        <f>(Table1[[#This Row],[unsub]]/Table1[[#This Row],[deliveried]])*100</f>
        <v>0</v>
      </c>
    </row>
    <row r="142" spans="1:11" ht="32.1" customHeight="1">
      <c r="A142" s="81" t="s">
        <v>122</v>
      </c>
      <c r="B142" s="80">
        <v>45531</v>
      </c>
      <c r="C142" s="82" t="s">
        <v>22</v>
      </c>
      <c r="D142" s="82" t="s">
        <v>119</v>
      </c>
      <c r="E142" s="83">
        <v>3653</v>
      </c>
      <c r="F142" s="101">
        <f>SUM(Table1[[#This Row],[deliveried]]*Table1[[#This Row],[unique-opens-pc]]/100)</f>
        <v>1970.4281999999998</v>
      </c>
      <c r="G142" s="84">
        <v>53.94</v>
      </c>
      <c r="H142" s="102">
        <f>SUM(Table1[[#This Row],[deliveried]]*Table1[[#This Row],[unique-clicks-pc]]/100)</f>
        <v>35.434100000000001</v>
      </c>
      <c r="I142" s="85">
        <v>0.97</v>
      </c>
      <c r="J142" s="76">
        <v>1</v>
      </c>
      <c r="K142" s="77">
        <f>(Table1[[#This Row],[unsub]]/Table1[[#This Row],[deliveried]])*100</f>
        <v>2.7374760470845878E-2</v>
      </c>
    </row>
    <row r="143" spans="1:11" ht="32.1" customHeight="1">
      <c r="A143" s="81" t="s">
        <v>122</v>
      </c>
      <c r="B143" s="80">
        <v>45531</v>
      </c>
      <c r="C143" s="82" t="s">
        <v>12</v>
      </c>
      <c r="D143" s="82" t="s">
        <v>119</v>
      </c>
      <c r="E143" s="83">
        <v>52112</v>
      </c>
      <c r="F143" s="101">
        <f>SUM(Table1[[#This Row],[deliveried]]*Table1[[#This Row],[unique-opens-pc]]/100)</f>
        <v>23731.804799999998</v>
      </c>
      <c r="G143" s="84">
        <v>45.54</v>
      </c>
      <c r="H143" s="102">
        <f>SUM(Table1[[#This Row],[deliveried]]*Table1[[#This Row],[unique-clicks-pc]]/100)</f>
        <v>317.88319999999999</v>
      </c>
      <c r="I143" s="85">
        <v>0.61</v>
      </c>
      <c r="J143" s="76">
        <v>13</v>
      </c>
      <c r="K143" s="77">
        <f>(Table1[[#This Row],[unsub]]/Table1[[#This Row],[deliveried]])*100</f>
        <v>2.4946269573226893E-2</v>
      </c>
    </row>
    <row r="144" spans="1:11" ht="32.1" customHeight="1">
      <c r="A144" s="71" t="s">
        <v>123</v>
      </c>
      <c r="B144" s="80">
        <v>45531</v>
      </c>
      <c r="C144" s="72" t="s">
        <v>12</v>
      </c>
      <c r="D144" s="72" t="s">
        <v>15</v>
      </c>
      <c r="E144" s="73">
        <v>8619</v>
      </c>
      <c r="F144" s="101">
        <f>SUM(Table1[[#This Row],[deliveried]]*Table1[[#This Row],[unique-opens-pc]]/100)</f>
        <v>4639.6076999999996</v>
      </c>
      <c r="G144" s="84">
        <v>53.83</v>
      </c>
      <c r="H144" s="92">
        <f>SUM(Table1[[#This Row],[deliveried]]*Table1[[#This Row],[unique-clicks-pc]]/100)</f>
        <v>249.0891</v>
      </c>
      <c r="I144" s="85">
        <v>2.89</v>
      </c>
      <c r="J144" s="76">
        <v>2</v>
      </c>
      <c r="K144" s="77">
        <f>(Table1[[#This Row],[unsub]]/Table1[[#This Row],[deliveried]])*100</f>
        <v>2.3204548091425917E-2</v>
      </c>
    </row>
    <row r="145" spans="1:11" ht="32.1" customHeight="1">
      <c r="A145" s="71" t="s">
        <v>123</v>
      </c>
      <c r="B145" s="94">
        <v>45531</v>
      </c>
      <c r="C145" s="82" t="s">
        <v>22</v>
      </c>
      <c r="D145" s="82" t="s">
        <v>15</v>
      </c>
      <c r="E145" s="83">
        <v>1311</v>
      </c>
      <c r="F145" s="101">
        <f>SUM(Table1[[#This Row],[deliveried]]*Table1[[#This Row],[unique-opens-pc]]/100)</f>
        <v>847.03710000000001</v>
      </c>
      <c r="G145" s="84">
        <v>64.61</v>
      </c>
      <c r="H145" s="102">
        <f>SUM(Table1[[#This Row],[deliveried]]*Table1[[#This Row],[unique-clicks-pc]]/100)</f>
        <v>64.239000000000004</v>
      </c>
      <c r="I145" s="85">
        <v>4.9000000000000004</v>
      </c>
      <c r="J145" s="76">
        <v>0</v>
      </c>
      <c r="K145" s="77">
        <f>(Table1[[#This Row],[unsub]]/Table1[[#This Row],[deliveried]])*100</f>
        <v>0</v>
      </c>
    </row>
    <row r="146" spans="1:11" ht="32.1" customHeight="1">
      <c r="A146" s="81" t="s">
        <v>124</v>
      </c>
      <c r="B146" s="94">
        <v>45530</v>
      </c>
      <c r="C146" s="82" t="s">
        <v>22</v>
      </c>
      <c r="D146" s="82" t="s">
        <v>119</v>
      </c>
      <c r="E146" s="100">
        <v>154</v>
      </c>
      <c r="F146" s="101">
        <f>SUM(Table1[[#This Row],[deliveried]]*Table1[[#This Row],[unique-opens-pc]]/100)</f>
        <v>91.783999999999992</v>
      </c>
      <c r="G146" s="84">
        <v>59.6</v>
      </c>
      <c r="H146" s="102">
        <f>SUM(Table1[[#This Row],[deliveried]]*Table1[[#This Row],[unique-clicks-pc]]/100)</f>
        <v>2.0327999999999999</v>
      </c>
      <c r="I146" s="85">
        <v>1.32</v>
      </c>
      <c r="J146" s="100">
        <v>0</v>
      </c>
      <c r="K146" s="77">
        <f>(Table1[[#This Row],[unsub]]/Table1[[#This Row],[deliveried]])*100</f>
        <v>0</v>
      </c>
    </row>
    <row r="147" spans="1:11" ht="32.1" customHeight="1">
      <c r="A147" s="81" t="s">
        <v>124</v>
      </c>
      <c r="B147" s="94">
        <v>45530</v>
      </c>
      <c r="C147" s="82" t="s">
        <v>12</v>
      </c>
      <c r="D147" s="82" t="s">
        <v>119</v>
      </c>
      <c r="E147" s="83">
        <v>1002</v>
      </c>
      <c r="F147" s="101">
        <f>SUM(Table1[[#This Row],[deliveried]]*Table1[[#This Row],[unique-opens-pc]]/100)</f>
        <v>437.9742</v>
      </c>
      <c r="G147" s="84">
        <v>43.71</v>
      </c>
      <c r="H147" s="102">
        <f>SUM(Table1[[#This Row],[deliveried]]*Table1[[#This Row],[unique-clicks-pc]]/100)</f>
        <v>7.0139999999999993</v>
      </c>
      <c r="I147" s="85">
        <v>0.7</v>
      </c>
      <c r="J147" s="100">
        <v>0</v>
      </c>
      <c r="K147" s="77">
        <f>(Table1[[#This Row],[unsub]]/Table1[[#This Row],[deliveried]])*100</f>
        <v>0</v>
      </c>
    </row>
    <row r="148" spans="1:11" ht="32.1" customHeight="1">
      <c r="A148" s="71" t="s">
        <v>125</v>
      </c>
      <c r="B148" s="94">
        <v>45508</v>
      </c>
      <c r="C148" s="72" t="s">
        <v>12</v>
      </c>
      <c r="D148" s="72" t="s">
        <v>15</v>
      </c>
      <c r="E148" s="73">
        <v>8213</v>
      </c>
      <c r="F148" s="101">
        <f>SUM(Table1[[#This Row],[deliveried]]*Table1[[#This Row],[unique-opens-pc]]/100)</f>
        <v>3833.0071000000003</v>
      </c>
      <c r="G148" s="84">
        <v>46.67</v>
      </c>
      <c r="H148" s="92">
        <f>SUM(Table1[[#This Row],[deliveried]]*Table1[[#This Row],[unique-clicks-pc]]/100)</f>
        <v>159.3322</v>
      </c>
      <c r="I148" s="85">
        <v>1.94</v>
      </c>
      <c r="J148" s="100">
        <v>0</v>
      </c>
      <c r="K148" s="77">
        <f>(Table1[[#This Row],[unsub]]/Table1[[#This Row],[deliveried]])*100</f>
        <v>0</v>
      </c>
    </row>
    <row r="149" spans="1:11" ht="32.1" customHeight="1">
      <c r="A149" s="71" t="s">
        <v>125</v>
      </c>
      <c r="B149" s="94">
        <v>45508</v>
      </c>
      <c r="C149" s="82" t="s">
        <v>22</v>
      </c>
      <c r="D149" s="82" t="s">
        <v>15</v>
      </c>
      <c r="E149" s="83">
        <v>1553</v>
      </c>
      <c r="F149" s="101">
        <f>SUM(Table1[[#This Row],[deliveried]]*Table1[[#This Row],[unique-opens-pc]]/100)</f>
        <v>970.93560000000002</v>
      </c>
      <c r="G149" s="84">
        <v>62.52</v>
      </c>
      <c r="H149" s="102">
        <f>SUM(Table1[[#This Row],[deliveried]]*Table1[[#This Row],[unique-clicks-pc]]/100)</f>
        <v>99.236699999999999</v>
      </c>
      <c r="I149" s="85">
        <v>6.39</v>
      </c>
      <c r="J149" s="100">
        <v>0</v>
      </c>
      <c r="K149" s="77">
        <f>(Table1[[#This Row],[unsub]]/Table1[[#This Row],[deliveried]])*100</f>
        <v>0</v>
      </c>
    </row>
    <row r="150" spans="1:11" ht="32.1" customHeight="1">
      <c r="A150" s="81" t="s">
        <v>126</v>
      </c>
      <c r="B150" s="94">
        <v>45504</v>
      </c>
      <c r="C150" s="82" t="s">
        <v>12</v>
      </c>
      <c r="D150" s="82" t="s">
        <v>17</v>
      </c>
      <c r="E150" s="83">
        <v>8525</v>
      </c>
      <c r="F150" s="101">
        <f>SUM(Table1[[#This Row],[deliveried]]*Table1[[#This Row],[unique-opens-pc]]/100)</f>
        <v>4762.0649999999996</v>
      </c>
      <c r="G150" s="84">
        <v>55.86</v>
      </c>
      <c r="H150" s="102">
        <f>SUM(Table1[[#This Row],[deliveried]]*Table1[[#This Row],[unique-clicks-pc]]/100)</f>
        <v>457.79250000000002</v>
      </c>
      <c r="I150" s="85">
        <v>5.37</v>
      </c>
      <c r="J150" s="100">
        <v>3</v>
      </c>
      <c r="K150" s="77">
        <f>(Table1[[#This Row],[unsub]]/Table1[[#This Row],[deliveried]])*100</f>
        <v>3.5190615835777123E-2</v>
      </c>
    </row>
    <row r="151" spans="1:11" ht="32.1" customHeight="1">
      <c r="A151" s="81" t="s">
        <v>127</v>
      </c>
      <c r="B151" s="94">
        <v>45503</v>
      </c>
      <c r="C151" s="82" t="s">
        <v>12</v>
      </c>
      <c r="D151" s="82" t="s">
        <v>13</v>
      </c>
      <c r="E151" s="83">
        <v>309707</v>
      </c>
      <c r="F151" s="101">
        <f>SUM(Table1[[#This Row],[deliveried]]*Table1[[#This Row],[unique-opens-pc]]/100)</f>
        <v>182696.1593</v>
      </c>
      <c r="G151" s="84">
        <v>58.99</v>
      </c>
      <c r="H151" s="102">
        <f>SUM(Table1[[#This Row],[deliveried]]*Table1[[#This Row],[unique-clicks-pc]]/100)</f>
        <v>30072.549700000003</v>
      </c>
      <c r="I151" s="85">
        <v>9.7100000000000009</v>
      </c>
      <c r="J151" s="100">
        <v>79</v>
      </c>
      <c r="K151" s="77">
        <f>(Table1[[#This Row],[unsub]]/Table1[[#This Row],[deliveried]])*100</f>
        <v>2.5507980123148654E-2</v>
      </c>
    </row>
    <row r="152" spans="1:11" ht="32.1" customHeight="1">
      <c r="A152" s="81" t="s">
        <v>128</v>
      </c>
      <c r="B152" s="94">
        <v>45503</v>
      </c>
      <c r="C152" s="82" t="s">
        <v>12</v>
      </c>
      <c r="D152" s="82" t="s">
        <v>15</v>
      </c>
      <c r="E152" s="83">
        <v>3484</v>
      </c>
      <c r="F152" s="101">
        <f>SUM(Table1[[#This Row],[deliveried]]*Table1[[#This Row],[unique-opens-pc]]/100)</f>
        <v>1813.7704000000001</v>
      </c>
      <c r="G152" s="84">
        <v>52.06</v>
      </c>
      <c r="H152" s="102">
        <f>SUM(Table1[[#This Row],[deliveried]]*Table1[[#This Row],[unique-clicks-pc]]/100)</f>
        <v>48.427599999999991</v>
      </c>
      <c r="I152" s="85">
        <v>1.39</v>
      </c>
      <c r="J152" s="100">
        <v>0</v>
      </c>
      <c r="K152" s="77">
        <f>(Table1[[#This Row],[unsub]]/Table1[[#This Row],[deliveried]])*100</f>
        <v>0</v>
      </c>
    </row>
    <row r="153" spans="1:11" ht="32.1" customHeight="1">
      <c r="A153" s="81" t="s">
        <v>128</v>
      </c>
      <c r="B153" s="94">
        <v>45503</v>
      </c>
      <c r="C153" s="82" t="s">
        <v>22</v>
      </c>
      <c r="D153" s="82" t="s">
        <v>15</v>
      </c>
      <c r="E153" s="100">
        <v>365</v>
      </c>
      <c r="F153" s="101">
        <f>SUM(Table1[[#This Row],[deliveried]]*Table1[[#This Row],[unique-opens-pc]]/100)</f>
        <v>219.58399999999997</v>
      </c>
      <c r="G153" s="84">
        <v>60.16</v>
      </c>
      <c r="H153" s="102">
        <f>SUM(Table1[[#This Row],[deliveried]]*Table1[[#This Row],[unique-clicks-pc]]/100)</f>
        <v>10.0375</v>
      </c>
      <c r="I153" s="85">
        <v>2.75</v>
      </c>
      <c r="J153" s="100">
        <v>0</v>
      </c>
      <c r="K153" s="77">
        <f>(Table1[[#This Row],[unsub]]/Table1[[#This Row],[deliveried]])*100</f>
        <v>0</v>
      </c>
    </row>
    <row r="154" spans="1:11" ht="32.1" customHeight="1">
      <c r="A154" s="81" t="s">
        <v>129</v>
      </c>
      <c r="B154" s="94">
        <v>45502</v>
      </c>
      <c r="C154" s="82" t="s">
        <v>12</v>
      </c>
      <c r="D154" s="82" t="s">
        <v>15</v>
      </c>
      <c r="E154" s="83">
        <v>9580</v>
      </c>
      <c r="F154" s="101">
        <f>SUM(Table1[[#This Row],[deliveried]]*Table1[[#This Row],[unique-opens-pc]]/100)</f>
        <v>4718.1499999999996</v>
      </c>
      <c r="G154" s="84">
        <v>49.25</v>
      </c>
      <c r="H154" s="102">
        <f>SUM(Table1[[#This Row],[deliveried]]*Table1[[#This Row],[unique-clicks-pc]]/100)</f>
        <v>97.716000000000008</v>
      </c>
      <c r="I154" s="85">
        <v>1.02</v>
      </c>
      <c r="J154" s="100">
        <v>3</v>
      </c>
      <c r="K154" s="77">
        <f>(Table1[[#This Row],[unsub]]/Table1[[#This Row],[deliveried]])*100</f>
        <v>3.1315240083507306E-2</v>
      </c>
    </row>
    <row r="155" spans="1:11" ht="32.1" customHeight="1">
      <c r="A155" s="81" t="s">
        <v>130</v>
      </c>
      <c r="B155" s="94">
        <v>45496</v>
      </c>
      <c r="C155" s="82" t="s">
        <v>12</v>
      </c>
      <c r="D155" s="82" t="s">
        <v>17</v>
      </c>
      <c r="E155" s="83">
        <v>4357</v>
      </c>
      <c r="F155" s="101">
        <f>SUM(Table1[[#This Row],[deliveried]]*Table1[[#This Row],[unique-opens-pc]]/100)</f>
        <v>2644.6990000000001</v>
      </c>
      <c r="G155" s="84">
        <v>60.7</v>
      </c>
      <c r="H155" s="102">
        <f>SUM(Table1[[#This Row],[deliveried]]*Table1[[#This Row],[unique-clicks-pc]]/100)</f>
        <v>133.75989999999999</v>
      </c>
      <c r="I155" s="85">
        <v>3.07</v>
      </c>
      <c r="J155" s="100">
        <v>1</v>
      </c>
      <c r="K155" s="77">
        <f>(Table1[[#This Row],[unsub]]/Table1[[#This Row],[deliveried]])*100</f>
        <v>2.2951572182694516E-2</v>
      </c>
    </row>
    <row r="156" spans="1:11" ht="32.1" customHeight="1">
      <c r="A156" s="86" t="s">
        <v>131</v>
      </c>
      <c r="B156" s="94">
        <v>45496</v>
      </c>
      <c r="C156" s="82" t="s">
        <v>12</v>
      </c>
      <c r="D156" s="82" t="s">
        <v>119</v>
      </c>
      <c r="E156" s="83">
        <v>4331</v>
      </c>
      <c r="F156" s="101">
        <f>SUM(Table1[[#This Row],[deliveried]]*Table1[[#This Row],[unique-opens-pc]]/100)</f>
        <v>2628.9169999999999</v>
      </c>
      <c r="G156" s="84">
        <v>60.7</v>
      </c>
      <c r="H156" s="102">
        <f>SUM(Table1[[#This Row],[deliveried]]*Table1[[#This Row],[unique-clicks-pc]]/100)</f>
        <v>132.96170000000001</v>
      </c>
      <c r="I156" s="85">
        <v>3.07</v>
      </c>
      <c r="J156" s="100">
        <v>13</v>
      </c>
      <c r="K156" s="77">
        <f>(Table1[[#This Row],[unsub]]/Table1[[#This Row],[deliveried]])*100</f>
        <v>0.30016162549064884</v>
      </c>
    </row>
    <row r="157" spans="1:11" ht="32.1" customHeight="1">
      <c r="A157" s="81" t="s">
        <v>132</v>
      </c>
      <c r="B157" s="94">
        <v>45492</v>
      </c>
      <c r="C157" s="82" t="s">
        <v>12</v>
      </c>
      <c r="D157" s="82" t="s">
        <v>15</v>
      </c>
      <c r="E157" s="83">
        <v>98299</v>
      </c>
      <c r="F157" s="101">
        <f>SUM(Table1[[#This Row],[deliveried]]*Table1[[#This Row],[unique-opens-pc]]/100)</f>
        <v>53327.207499999997</v>
      </c>
      <c r="G157" s="84">
        <v>54.25</v>
      </c>
      <c r="H157" s="102">
        <f>SUM(Table1[[#This Row],[deliveried]]*Table1[[#This Row],[unique-clicks-pc]]/100)</f>
        <v>3371.6557000000003</v>
      </c>
      <c r="I157" s="85">
        <v>3.43</v>
      </c>
      <c r="J157" s="100">
        <v>13</v>
      </c>
      <c r="K157" s="77">
        <f>(Table1[[#This Row],[unsub]]/Table1[[#This Row],[deliveried]])*100</f>
        <v>1.322495651023917E-2</v>
      </c>
    </row>
    <row r="158" spans="1:11" ht="32.1" customHeight="1">
      <c r="A158" s="81" t="s">
        <v>132</v>
      </c>
      <c r="B158" s="94">
        <v>45492</v>
      </c>
      <c r="C158" s="82" t="s">
        <v>22</v>
      </c>
      <c r="D158" s="82" t="s">
        <v>15</v>
      </c>
      <c r="E158" s="83">
        <v>98082</v>
      </c>
      <c r="F158" s="101">
        <f>SUM(Table1[[#This Row],[deliveried]]*Table1[[#This Row],[unique-opens-pc]]/100)</f>
        <v>53209.485000000001</v>
      </c>
      <c r="G158" s="84">
        <v>54.25</v>
      </c>
      <c r="H158" s="102">
        <f>SUM(Table1[[#This Row],[deliveried]]*Table1[[#This Row],[unique-clicks-pc]]/100)</f>
        <v>1824.3252000000002</v>
      </c>
      <c r="I158" s="85">
        <v>1.86</v>
      </c>
      <c r="J158" s="100">
        <v>0</v>
      </c>
      <c r="K158" s="77">
        <f>(Table1[[#This Row],[unsub]]/Table1[[#This Row],[deliveried]])*100</f>
        <v>0</v>
      </c>
    </row>
    <row r="159" spans="1:11" ht="32.1" customHeight="1">
      <c r="A159" s="81" t="s">
        <v>133</v>
      </c>
      <c r="B159" s="94">
        <v>45492</v>
      </c>
      <c r="C159" s="82" t="s">
        <v>134</v>
      </c>
      <c r="D159" s="82" t="s">
        <v>15</v>
      </c>
      <c r="E159" s="73">
        <v>98299</v>
      </c>
      <c r="F159" s="101">
        <f>SUM(Table1[[#This Row],[deliveried]]*Table1[[#This Row],[unique-opens-pc]]/100)</f>
        <v>53327.207499999997</v>
      </c>
      <c r="G159" s="84">
        <v>54.25</v>
      </c>
      <c r="H159" s="92">
        <f>SUM(Table1[[#This Row],[deliveried]]*Table1[[#This Row],[unique-clicks-pc]]/100)</f>
        <v>1838.1913</v>
      </c>
      <c r="I159" s="85">
        <v>1.87</v>
      </c>
      <c r="J159" s="100">
        <v>3</v>
      </c>
      <c r="K159" s="77">
        <f>(Table1[[#This Row],[unsub]]/Table1[[#This Row],[deliveried]])*100</f>
        <v>3.0519130408244231E-3</v>
      </c>
    </row>
    <row r="160" spans="1:11" ht="32.1" customHeight="1">
      <c r="A160" s="81" t="s">
        <v>135</v>
      </c>
      <c r="B160" s="94">
        <v>45490</v>
      </c>
      <c r="C160" s="82" t="s">
        <v>22</v>
      </c>
      <c r="D160" s="82" t="s">
        <v>15</v>
      </c>
      <c r="E160" s="100">
        <v>375</v>
      </c>
      <c r="F160" s="101">
        <f>SUM(Table1[[#This Row],[deliveried]]*Table1[[#This Row],[unique-opens-pc]]/100)</f>
        <v>223.57499999999999</v>
      </c>
      <c r="G160" s="84">
        <v>59.62</v>
      </c>
      <c r="H160" s="102">
        <f>SUM(Table1[[#This Row],[deliveried]]*Table1[[#This Row],[unique-clicks-pc]]/100)</f>
        <v>13.387499999999999</v>
      </c>
      <c r="I160" s="85">
        <v>3.57</v>
      </c>
      <c r="J160" s="100">
        <v>0</v>
      </c>
      <c r="K160" s="77">
        <f>(Table1[[#This Row],[unsub]]/Table1[[#This Row],[deliveried]])*100</f>
        <v>0</v>
      </c>
    </row>
    <row r="161" spans="1:11" ht="32.1" customHeight="1">
      <c r="A161" s="81" t="s">
        <v>135</v>
      </c>
      <c r="B161" s="94">
        <v>45490</v>
      </c>
      <c r="C161" s="82" t="s">
        <v>12</v>
      </c>
      <c r="D161" s="82" t="s">
        <v>15</v>
      </c>
      <c r="E161" s="83">
        <v>3422</v>
      </c>
      <c r="F161" s="101">
        <f>SUM(Table1[[#This Row],[deliveried]]*Table1[[#This Row],[unique-opens-pc]]/100)</f>
        <v>1694.5744</v>
      </c>
      <c r="G161" s="84">
        <v>49.52</v>
      </c>
      <c r="H161" s="102">
        <f>SUM(Table1[[#This Row],[deliveried]]*Table1[[#This Row],[unique-clicks-pc]]/100)</f>
        <v>79.390399999999985</v>
      </c>
      <c r="I161" s="85">
        <v>2.3199999999999998</v>
      </c>
      <c r="J161" s="100">
        <v>1</v>
      </c>
      <c r="K161" s="77">
        <f>(Table1[[#This Row],[unsub]]/Table1[[#This Row],[deliveried]])*100</f>
        <v>2.9222676797194622E-2</v>
      </c>
    </row>
    <row r="162" spans="1:11" ht="32.1" customHeight="1">
      <c r="A162" s="81" t="s">
        <v>136</v>
      </c>
      <c r="B162" s="94">
        <v>45490</v>
      </c>
      <c r="C162" s="82" t="s">
        <v>22</v>
      </c>
      <c r="D162" s="82" t="s">
        <v>15</v>
      </c>
      <c r="E162" s="100">
        <v>365</v>
      </c>
      <c r="F162" s="101">
        <f>SUM(Table1[[#This Row],[deliveried]]*Table1[[#This Row],[unique-opens-pc]]/100)</f>
        <v>217.613</v>
      </c>
      <c r="G162" s="84">
        <v>59.62</v>
      </c>
      <c r="H162" s="102">
        <f>SUM(Table1[[#This Row],[deliveried]]*Table1[[#This Row],[unique-clicks-pc]]/100)</f>
        <v>13.0305</v>
      </c>
      <c r="I162" s="85">
        <v>3.57</v>
      </c>
      <c r="J162" s="100">
        <v>0</v>
      </c>
      <c r="K162" s="77">
        <f>(Table1[[#This Row],[unsub]]/Table1[[#This Row],[deliveried]])*100</f>
        <v>0</v>
      </c>
    </row>
    <row r="163" spans="1:11" ht="32.1" customHeight="1">
      <c r="A163" s="81" t="s">
        <v>136</v>
      </c>
      <c r="B163" s="94">
        <v>45490</v>
      </c>
      <c r="C163" s="82" t="s">
        <v>12</v>
      </c>
      <c r="D163" s="82" t="s">
        <v>15</v>
      </c>
      <c r="E163" s="83">
        <v>3558</v>
      </c>
      <c r="F163" s="101">
        <f>SUM(Table1[[#This Row],[deliveried]]*Table1[[#This Row],[unique-opens-pc]]/100)</f>
        <v>1761.9216000000001</v>
      </c>
      <c r="G163" s="84">
        <v>49.52</v>
      </c>
      <c r="H163" s="102">
        <f>SUM(Table1[[#This Row],[deliveried]]*Table1[[#This Row],[unique-clicks-pc]]/100)</f>
        <v>82.545599999999993</v>
      </c>
      <c r="I163" s="85">
        <v>2.3199999999999998</v>
      </c>
      <c r="J163" s="100">
        <v>1</v>
      </c>
      <c r="K163" s="77">
        <f>(Table1[[#This Row],[unsub]]/Table1[[#This Row],[deliveried]])*100</f>
        <v>2.8105677346824058E-2</v>
      </c>
    </row>
    <row r="164" spans="1:11" ht="32.1" customHeight="1">
      <c r="A164" s="81" t="s">
        <v>137</v>
      </c>
      <c r="B164" s="94">
        <v>45484</v>
      </c>
      <c r="C164" s="82" t="s">
        <v>134</v>
      </c>
      <c r="D164" s="82" t="s">
        <v>17</v>
      </c>
      <c r="E164" s="83">
        <v>4226</v>
      </c>
      <c r="F164" s="101">
        <f>SUM(Table1[[#This Row],[deliveried]]*Table1[[#This Row],[unique-opens-pc]]/100)</f>
        <v>3228.2414000000003</v>
      </c>
      <c r="G164" s="84">
        <v>76.39</v>
      </c>
      <c r="H164" s="102">
        <f>SUM(Table1[[#This Row],[deliveried]]*Table1[[#This Row],[unique-clicks-pc]]/100)</f>
        <v>368.92980000000006</v>
      </c>
      <c r="I164" s="85">
        <v>8.73</v>
      </c>
      <c r="J164" s="100">
        <v>6</v>
      </c>
      <c r="K164" s="77">
        <f>(Table1[[#This Row],[unsub]]/Table1[[#This Row],[deliveried]])*100</f>
        <v>0.14197823000473261</v>
      </c>
    </row>
    <row r="165" spans="1:11" ht="32.1" customHeight="1">
      <c r="A165" s="81" t="s">
        <v>138</v>
      </c>
      <c r="B165" s="94">
        <v>45484</v>
      </c>
      <c r="C165" s="82" t="s">
        <v>134</v>
      </c>
      <c r="D165" s="82" t="s">
        <v>17</v>
      </c>
      <c r="E165" s="100">
        <v>457</v>
      </c>
      <c r="F165" s="101">
        <f>SUM(Table1[[#This Row],[deliveried]]*Table1[[#This Row],[unique-opens-pc]]/100)</f>
        <v>374.00880000000006</v>
      </c>
      <c r="G165" s="84">
        <v>81.84</v>
      </c>
      <c r="H165" s="102">
        <f>SUM(Table1[[#This Row],[deliveried]]*Table1[[#This Row],[unique-clicks-pc]]/100)</f>
        <v>139.97909999999999</v>
      </c>
      <c r="I165" s="85">
        <v>30.63</v>
      </c>
      <c r="J165" s="100">
        <v>0</v>
      </c>
      <c r="K165" s="77">
        <f>(Table1[[#This Row],[unsub]]/Table1[[#This Row],[deliveried]])*100</f>
        <v>0</v>
      </c>
    </row>
    <row r="166" spans="1:11" ht="32.1" customHeight="1">
      <c r="A166" s="81" t="s">
        <v>139</v>
      </c>
      <c r="B166" s="94">
        <v>45483</v>
      </c>
      <c r="C166" s="82" t="s">
        <v>12</v>
      </c>
      <c r="D166" s="82" t="s">
        <v>140</v>
      </c>
      <c r="E166" s="83">
        <v>17730</v>
      </c>
      <c r="F166" s="101">
        <f>SUM(Table1[[#This Row],[deliveried]]*Table1[[#This Row],[unique-opens-pc]]/100)</f>
        <v>8155.8</v>
      </c>
      <c r="G166" s="84">
        <v>46</v>
      </c>
      <c r="H166" s="102">
        <f>SUM(Table1[[#This Row],[deliveried]]*Table1[[#This Row],[unique-clicks-pc]]/100)</f>
        <v>283.68</v>
      </c>
      <c r="I166" s="85">
        <v>1.6</v>
      </c>
      <c r="J166" s="100">
        <v>17</v>
      </c>
      <c r="K166" s="77">
        <f>(Table1[[#This Row],[unsub]]/Table1[[#This Row],[deliveried]])*100</f>
        <v>9.5882684715172029E-2</v>
      </c>
    </row>
    <row r="167" spans="1:11" ht="32.1" customHeight="1">
      <c r="A167" s="81" t="s">
        <v>141</v>
      </c>
      <c r="B167" s="94">
        <v>45483</v>
      </c>
      <c r="C167" s="82" t="s">
        <v>22</v>
      </c>
      <c r="D167" s="82" t="s">
        <v>140</v>
      </c>
      <c r="E167" s="83">
        <v>35884</v>
      </c>
      <c r="F167" s="101">
        <f>SUM(Table1[[#This Row],[deliveried]]*Table1[[#This Row],[unique-opens-pc]]/100)</f>
        <v>23640.379199999999</v>
      </c>
      <c r="G167" s="84">
        <v>65.88</v>
      </c>
      <c r="H167" s="102">
        <f>SUM(Table1[[#This Row],[deliveried]]*Table1[[#This Row],[unique-clicks-pc]]/100)</f>
        <v>1309.7659999999998</v>
      </c>
      <c r="I167" s="85">
        <v>3.65</v>
      </c>
      <c r="J167" s="100">
        <v>3</v>
      </c>
      <c r="K167" s="77">
        <f>(Table1[[#This Row],[unsub]]/Table1[[#This Row],[deliveried]])*100</f>
        <v>8.3602719875153272E-3</v>
      </c>
    </row>
    <row r="168" spans="1:11" ht="32.1" customHeight="1">
      <c r="A168" s="81" t="s">
        <v>142</v>
      </c>
      <c r="B168" s="94">
        <v>45483</v>
      </c>
      <c r="C168" s="82" t="s">
        <v>12</v>
      </c>
      <c r="D168" s="82" t="s">
        <v>143</v>
      </c>
      <c r="E168" s="83">
        <v>7399</v>
      </c>
      <c r="F168" s="101">
        <f>SUM(Table1[[#This Row],[deliveried]]*Table1[[#This Row],[unique-opens-pc]]/100)</f>
        <v>5382.7725</v>
      </c>
      <c r="G168" s="84">
        <v>72.75</v>
      </c>
      <c r="H168" s="102">
        <f>SUM(Table1[[#This Row],[deliveried]]*Table1[[#This Row],[unique-clicks-pc]]/100)</f>
        <v>402.50560000000007</v>
      </c>
      <c r="I168" s="85">
        <v>5.44</v>
      </c>
      <c r="J168" s="100">
        <v>4</v>
      </c>
      <c r="K168" s="77">
        <f>(Table1[[#This Row],[unsub]]/Table1[[#This Row],[deliveried]])*100</f>
        <v>5.4061359643195028E-2</v>
      </c>
    </row>
    <row r="169" spans="1:11" ht="32.1" customHeight="1">
      <c r="A169" s="81" t="s">
        <v>144</v>
      </c>
      <c r="B169" s="94">
        <v>45483</v>
      </c>
      <c r="C169" s="82" t="s">
        <v>12</v>
      </c>
      <c r="D169" s="82" t="s">
        <v>140</v>
      </c>
      <c r="E169" s="83">
        <v>476382</v>
      </c>
      <c r="F169" s="101">
        <f>SUM(Table1[[#This Row],[deliveried]]*Table1[[#This Row],[unique-opens-pc]]/100)</f>
        <v>222946.77599999998</v>
      </c>
      <c r="G169" s="84">
        <v>46.8</v>
      </c>
      <c r="H169" s="102">
        <f>SUM(Table1[[#This Row],[deliveried]]*Table1[[#This Row],[unique-clicks-pc]]/100)</f>
        <v>7193.3681999999999</v>
      </c>
      <c r="I169" s="85">
        <v>1.51</v>
      </c>
      <c r="J169" s="100">
        <v>277</v>
      </c>
      <c r="K169" s="77">
        <f>(Table1[[#This Row],[unsub]]/Table1[[#This Row],[deliveried]])*100</f>
        <v>5.8146613432077617E-2</v>
      </c>
    </row>
    <row r="170" spans="1:11" ht="32.1" customHeight="1">
      <c r="A170" s="81" t="s">
        <v>145</v>
      </c>
      <c r="B170" s="94">
        <v>45482</v>
      </c>
      <c r="C170" s="82" t="s">
        <v>12</v>
      </c>
      <c r="D170" s="82" t="s">
        <v>15</v>
      </c>
      <c r="E170" s="83">
        <v>8599</v>
      </c>
      <c r="F170" s="101">
        <f>SUM(Table1[[#This Row],[deliveried]]*Table1[[#This Row],[unique-opens-pc]]/100)</f>
        <v>4299.5</v>
      </c>
      <c r="G170" s="84">
        <v>50</v>
      </c>
      <c r="H170" s="102">
        <f>SUM(Table1[[#This Row],[deliveried]]*Table1[[#This Row],[unique-clicks-pc]]/100)</f>
        <v>163.38099999999997</v>
      </c>
      <c r="I170" s="85">
        <v>1.9</v>
      </c>
      <c r="J170" s="100">
        <v>0</v>
      </c>
      <c r="K170" s="77">
        <f>(Table1[[#This Row],[unsub]]/Table1[[#This Row],[deliveried]])*100</f>
        <v>0</v>
      </c>
    </row>
    <row r="171" spans="1:11" ht="32.1" customHeight="1">
      <c r="A171" s="81" t="s">
        <v>145</v>
      </c>
      <c r="B171" s="94">
        <v>45482</v>
      </c>
      <c r="C171" s="82" t="s">
        <v>22</v>
      </c>
      <c r="D171" s="82" t="s">
        <v>15</v>
      </c>
      <c r="E171" s="100">
        <v>990</v>
      </c>
      <c r="F171" s="101">
        <f>SUM(Table1[[#This Row],[deliveried]]*Table1[[#This Row],[unique-opens-pc]]/100)</f>
        <v>643.5</v>
      </c>
      <c r="G171" s="84">
        <v>65</v>
      </c>
      <c r="H171" s="102">
        <f>SUM(Table1[[#This Row],[deliveried]]*Table1[[#This Row],[unique-clicks-pc]]/100)</f>
        <v>33.066000000000003</v>
      </c>
      <c r="I171" s="85">
        <v>3.34</v>
      </c>
      <c r="J171" s="100">
        <v>0</v>
      </c>
      <c r="K171" s="77">
        <f>(Table1[[#This Row],[unsub]]/Table1[[#This Row],[deliveried]])*100</f>
        <v>0</v>
      </c>
    </row>
    <row r="172" spans="1:11" ht="27.75" customHeight="1">
      <c r="A172" s="81" t="s">
        <v>146</v>
      </c>
      <c r="B172" s="94">
        <v>45476</v>
      </c>
      <c r="C172" s="82" t="s">
        <v>12</v>
      </c>
      <c r="D172" s="82" t="s">
        <v>15</v>
      </c>
      <c r="E172" s="83">
        <v>11889</v>
      </c>
      <c r="F172" s="101">
        <f>SUM(Table1[[#This Row],[deliveried]]*Table1[[#This Row],[unique-opens-pc]]/100)</f>
        <v>6657.84</v>
      </c>
      <c r="G172" s="84">
        <v>56</v>
      </c>
      <c r="H172" s="102">
        <f>SUM(Table1[[#This Row],[deliveried]]*Table1[[#This Row],[unique-clicks-pc]]/100)</f>
        <v>369.74790000000002</v>
      </c>
      <c r="I172" s="85">
        <v>3.11</v>
      </c>
      <c r="J172" s="100">
        <v>3</v>
      </c>
      <c r="K172" s="77">
        <f>(Table1[[#This Row],[unsub]]/Table1[[#This Row],[deliveried]])*100</f>
        <v>2.5233409033560434E-2</v>
      </c>
    </row>
    <row r="173" spans="1:11" ht="25.5" customHeight="1">
      <c r="A173" s="114" t="s">
        <v>146</v>
      </c>
      <c r="B173" s="94">
        <v>45476</v>
      </c>
      <c r="C173" s="82" t="s">
        <v>22</v>
      </c>
      <c r="D173" s="82" t="s">
        <v>15</v>
      </c>
      <c r="E173" s="120">
        <v>2674</v>
      </c>
      <c r="F173" s="122">
        <f>SUM(Table1[[#This Row],[deliveried]]*Table1[[#This Row],[unique-opens-pc]]/100)</f>
        <v>1845.06</v>
      </c>
      <c r="G173" s="84">
        <v>69</v>
      </c>
      <c r="H173" s="123">
        <f>SUM(Table1[[#This Row],[deliveried]]*Table1[[#This Row],[unique-clicks-pc]]/100)</f>
        <v>77.011200000000002</v>
      </c>
      <c r="I173" s="85">
        <v>2.88</v>
      </c>
      <c r="J173" s="121">
        <v>1</v>
      </c>
      <c r="K173" s="126">
        <f>(Table1[[#This Row],[unsub]]/Table1[[#This Row],[deliveried]])*100</f>
        <v>3.7397157816005985E-2</v>
      </c>
    </row>
    <row r="174" spans="1:11" ht="32.1" customHeight="1">
      <c r="A174" s="71" t="s">
        <v>147</v>
      </c>
      <c r="B174" s="94">
        <v>45475</v>
      </c>
      <c r="C174" s="82" t="s">
        <v>12</v>
      </c>
      <c r="D174" s="82" t="s">
        <v>15</v>
      </c>
      <c r="E174" s="120">
        <v>9248</v>
      </c>
      <c r="F174" s="122">
        <f>SUM(Table1[[#This Row],[deliveried]]*Table1[[#This Row],[unique-opens-pc]]/100)</f>
        <v>3884.16</v>
      </c>
      <c r="G174" s="84">
        <v>42</v>
      </c>
      <c r="H174" s="123">
        <f>SUM(Table1[[#This Row],[deliveried]]*Table1[[#This Row],[unique-clicks-pc]]/100)</f>
        <v>174.78719999999998</v>
      </c>
      <c r="I174" s="85">
        <v>1.89</v>
      </c>
      <c r="J174" s="121">
        <v>1</v>
      </c>
      <c r="K174" s="126">
        <f>(Table1[[#This Row],[unsub]]/Table1[[#This Row],[deliveried]])*100</f>
        <v>1.0813148788927337E-2</v>
      </c>
    </row>
    <row r="175" spans="1:11" ht="32.1" customHeight="1">
      <c r="A175" s="71" t="s">
        <v>147</v>
      </c>
      <c r="B175" s="94">
        <v>45475</v>
      </c>
      <c r="C175" s="82" t="s">
        <v>22</v>
      </c>
      <c r="D175" s="82" t="s">
        <v>15</v>
      </c>
      <c r="E175" s="121">
        <v>742</v>
      </c>
      <c r="F175" s="122">
        <f>SUM(Table1[[#This Row],[deliveried]]*Table1[[#This Row],[unique-opens-pc]]/100)</f>
        <v>472.654</v>
      </c>
      <c r="G175" s="84">
        <v>63.7</v>
      </c>
      <c r="H175" s="123">
        <f>SUM(Table1[[#This Row],[deliveried]]*Table1[[#This Row],[unique-clicks-pc]]/100)</f>
        <v>28.270199999999999</v>
      </c>
      <c r="I175" s="85">
        <v>3.81</v>
      </c>
      <c r="J175" s="121">
        <v>0</v>
      </c>
      <c r="K175" s="126">
        <f>(Table1[[#This Row],[unsub]]/Table1[[#This Row],[deliveried]])*100</f>
        <v>0</v>
      </c>
    </row>
    <row r="176" spans="1:11" ht="32.1" customHeight="1">
      <c r="A176" s="71" t="s">
        <v>148</v>
      </c>
      <c r="B176" s="94">
        <v>45468</v>
      </c>
      <c r="C176" s="82" t="s">
        <v>12</v>
      </c>
      <c r="D176" s="82" t="s">
        <v>15</v>
      </c>
      <c r="E176" s="120">
        <v>4058</v>
      </c>
      <c r="F176" s="122">
        <f>SUM(Table1[[#This Row],[deliveried]]*Table1[[#This Row],[unique-opens-pc]]/100)</f>
        <v>2741.1789999999996</v>
      </c>
      <c r="G176" s="84">
        <v>67.55</v>
      </c>
      <c r="H176" s="123">
        <f>SUM(Table1[[#This Row],[deliveried]]*Table1[[#This Row],[unique-clicks-pc]]/100)</f>
        <v>92.928200000000004</v>
      </c>
      <c r="I176" s="85">
        <v>2.29</v>
      </c>
      <c r="J176" s="121">
        <v>2</v>
      </c>
      <c r="K176" s="126">
        <f>(Table1[[#This Row],[unsub]]/Table1[[#This Row],[deliveried]])*100</f>
        <v>4.928536224741252E-2</v>
      </c>
    </row>
  </sheetData>
  <conditionalFormatting sqref="A60:A61 A63:A66">
    <cfRule type="cellIs" dxfId="18" priority="4" operator="lessThanOrEqual">
      <formula>TODAY()</formula>
    </cfRule>
  </conditionalFormatting>
  <conditionalFormatting sqref="G1:G1048576">
    <cfRule type="cellIs" dxfId="17" priority="2" operator="greaterThan">
      <formula>90</formula>
    </cfRule>
  </conditionalFormatting>
  <conditionalFormatting sqref="I1:I1048576">
    <cfRule type="cellIs" dxfId="16" priority="1" operator="greaterThan">
      <formula>90</formula>
    </cfRule>
  </conditionalFormatting>
  <hyperlinks>
    <hyperlink ref="A174" r:id="rId1" location="/@cbus/sname:prod/journey-optimizer/reports/journey/df039a9d-a427-4691-b479-dc9c2c33cbcf/email/business?filters=%257B%2522selectedAction%2522%253A%2522ALL%2522%252C%2522excludeTestEvents%2522%253Afalse%252C%2522startDate%2522%253A%25222024-05-29T05%253A00%253A00.000Z%2522%252C%2522endDate%2522%253A%25222024-09-26T07%253A00%253A00.000Z%2522%257D" display="https://experience.adobe.com/ - /@cbus/sname:prod/journey-optimizer/reports/journey/df039a9d-a427-4691-b479-dc9c2c33cbcf/email/business?filters=%257B%2522selectedAction%2522%253A%2522ALL%2522%252C%2522excludeTestEvents%2522%253Afalse%252C%2522startDate%2522%253A%25222024-05-29T05%253A00%253A00.000Z%2522%252C%2522endDate%2522%253A%25222024-09-26T07%253A00%253A00.000Z%2522%257D" xr:uid="{F46DAE99-BFFC-A947-A590-23F7E7B6D69F}"/>
    <hyperlink ref="A175" r:id="rId2" location="/@cbus/sname:prod/journey-optimizer/reports/journey/df039a9d-a427-4691-b479-dc9c2c33cbcf/email/business?filters=%257B%2522selectedAction%2522%253A%2522ALL%2522%252C%2522excludeTestEvents%2522%253Afalse%252C%2522startDate%2522%253A%25222024-05-29T05%253A00%253A00.000Z%2522%252C%2522endDate%2522%253A%25222024-09-26T07%253A00%253A00.000Z%2522%257D" display="https://experience.adobe.com/ - /@cbus/sname:prod/journey-optimizer/reports/journey/df039a9d-a427-4691-b479-dc9c2c33cbcf/email/business?filters=%257B%2522selectedAction%2522%253A%2522ALL%2522%252C%2522excludeTestEvents%2522%253Afalse%252C%2522startDate%2522%253A%25222024-05-29T05%253A00%253A00.000Z%2522%252C%2522endDate%2522%253A%25222024-09-26T07%253A00%253A00.000Z%2522%257D" xr:uid="{0962B588-1A8F-6F49-A6BA-C6FCA0998CA2}"/>
    <hyperlink ref="A172" r:id="rId3" location="/@cbus/sname:prod/journey-optimizer/reports/journey/96ea8a25-0269-4e23-9081-a483ad69369a/email/business?filters=%257B%2522selectedAction%2522%253A%2522ALL%2522%252C%2522excludeTestEvents%2522%253Afalse%252C%2522startDate%2522%253A%25222024-05-29T06%253A00%253A00.000Z%2522%252C%2522endDate%2522%253A%25222024-09-26T07%253A00%253A00.000Z%2522%257D" display="https://experience.adobe.com/ - /@cbus/sname:prod/journey-optimizer/reports/journey/96ea8a25-0269-4e23-9081-a483ad69369a/email/business?filters=%257B%2522selectedAction%2522%253A%2522ALL%2522%252C%2522excludeTestEvents%2522%253Afalse%252C%2522startDate%2522%253A%25222024-05-29T06%253A00%253A00.000Z%2522%252C%2522endDate%2522%253A%25222024-09-26T07%253A00%253A00.000Z%2522%257D" xr:uid="{B4D67FBE-05C6-DE47-ACA9-5E77471BAB5C}"/>
    <hyperlink ref="A173" r:id="rId4" location="/@cbus/sname:prod/journey-optimizer/reports/journey/96ea8a25-0269-4e23-9081-a483ad69369a/email/business?filters=%257B%2522selectedAction%2522%253A%2522ALL%2522%252C%2522excludeTestEvents%2522%253Afalse%252C%2522startDate%2522%253A%25222024-05-29T06%253A00%253A00.000Z%2522%252C%2522endDate%2522%253A%25222024-09-26T07%253A00%253A00.000Z%2522%257D" display="https://experience.adobe.com/ - /@cbus/sname:prod/journey-optimizer/reports/journey/96ea8a25-0269-4e23-9081-a483ad69369a/email/business?filters=%257B%2522selectedAction%2522%253A%2522ALL%2522%252C%2522excludeTestEvents%2522%253Afalse%252C%2522startDate%2522%253A%25222024-05-29T06%253A00%253A00.000Z%2522%252C%2522endDate%2522%253A%25222024-09-26T07%253A00%253A00.000Z%2522%257D" xr:uid="{C4D302B9-2F8F-DC41-9B45-DE805E3E31BF}"/>
    <hyperlink ref="A170" r:id="rId5" location="/@cbus/sname:prod/journey-optimizer/reports/journey/016683a2-8e9f-4770-a95e-26eb791b3076/email/business?filters=%257B%2522selectedAction%2522%253A%2522ALL%2522%252C%2522excludeTestEvents%2522%253Afalse%252C%2522startDate%2522%253A%25222024-05-29T06%253A00%253A00.000Z%2522%252C%2522endDate%2522%253A%25222024-09-26T07%253A00%253A00.000Z%2522%257D" display="https://experience.adobe.com/ - /@cbus/sname:prod/journey-optimizer/reports/journey/016683a2-8e9f-4770-a95e-26eb791b3076/email/business?filters=%257B%2522selectedAction%2522%253A%2522ALL%2522%252C%2522excludeTestEvents%2522%253Afalse%252C%2522startDate%2522%253A%25222024-05-29T06%253A00%253A00.000Z%2522%252C%2522endDate%2522%253A%25222024-09-26T07%253A00%253A00.000Z%2522%257D" xr:uid="{528F72D5-1BDD-0F40-ABA7-CD577D7ED782}"/>
    <hyperlink ref="A171" r:id="rId6" location="/@cbus/sname:prod/journey-optimizer/reports/journey/016683a2-8e9f-4770-a95e-26eb791b3076/email/business?filters=%257B%2522selectedAction%2522%253A%2522ALL%2522%252C%2522excludeTestEvents%2522%253Afalse%252C%2522startDate%2522%253A%25222024-05-29T06%253A00%253A00.000Z%2522%252C%2522endDate%2522%253A%25222024-09-26T07%253A00%253A00.000Z%2522%257D" display="https://experience.adobe.com/ - /@cbus/sname:prod/journey-optimizer/reports/journey/016683a2-8e9f-4770-a95e-26eb791b3076/email/business?filters=%257B%2522selectedAction%2522%253A%2522ALL%2522%252C%2522excludeTestEvents%2522%253Afalse%252C%2522startDate%2522%253A%25222024-05-29T06%253A00%253A00.000Z%2522%252C%2522endDate%2522%253A%25222024-09-26T07%253A00%253A00.000Z%2522%257D" xr:uid="{F4DE067E-5429-DC47-9BD1-600E29988C5F}"/>
    <hyperlink ref="A166" r:id="rId7" location="/@cbus/sname:prod/journey-optimizer/reports/journey/ee41d9a6-d5f5-42d7-ab62-ed7a179dc763/email/business?filters=%257B%2522selectedAction%2522%253A%2522ALL%2522%252C%2522excludeTestEvents%2522%253Afalse%252C%2522startDate%2522%253A%25222024-07-09T07%253A00%253A00.000Z%2522%252C%2522endDate%2522%253A%25222024-09-26T07%253A00%253A00.000Z%2522%257D" display="https://experience.adobe.com/ - /@cbus/sname:prod/journey-optimizer/reports/journey/ee41d9a6-d5f5-42d7-ab62-ed7a179dc763/email/business?filters=%257B%2522selectedAction%2522%253A%2522ALL%2522%252C%2522excludeTestEvents%2522%253Afalse%252C%2522startDate%2522%253A%25222024-07-09T07%253A00%253A00.000Z%2522%252C%2522endDate%2522%253A%25222024-09-26T07%253A00%253A00.000Z%2522%257D" xr:uid="{5A67A321-B2D4-EB44-AEF6-B35EE89A2A7C}"/>
    <hyperlink ref="A167" r:id="rId8" location="/@cbus/sname:prod/journey-optimizer/reports/journey/241e74eb-a982-425e-b90c-130613a47edd/email/business?filters=%257B%2522selectedAction%2522%253A%2522ALL%2522%252C%2522excludeTestEvents%2522%253Afalse%252C%2522startDate%2522%253A%25222024-07-03T04%253A00%253A00.000Z%2522%252C%2522endDate%2522%253A%25222024-09-26T07%253A00%253A00.000Z%2522%257D" display="https://experience.adobe.com/ - /@cbus/sname:prod/journey-optimizer/reports/journey/241e74eb-a982-425e-b90c-130613a47edd/email/business?filters=%257B%2522selectedAction%2522%253A%2522ALL%2522%252C%2522excludeTestEvents%2522%253Afalse%252C%2522startDate%2522%253A%25222024-07-03T04%253A00%253A00.000Z%2522%252C%2522endDate%2522%253A%25222024-09-26T07%253A00%253A00.000Z%2522%257D" xr:uid="{55481A0A-A231-EA45-B19E-1CCA71B55C79}"/>
    <hyperlink ref="A168" r:id="rId9" location="/@cbus/sname:prod/journey-optimizer/reports/journey/13902f7b-0dbf-4808-be97-f913d9125143/email/business?filters=%257B%2522selectedAction%2522%253A%2522ALL%2522%252C%2522excludeTestEvents%2522%253Afalse%252C%2522startDate%2522%253A%25222024-07-03T04%253A00%253A00.000Z%2522%252C%2522endDate%2522%253A%25222024-09-26T07%253A00%253A00.000Z%2522%257D" display="https://experience.adobe.com/ - /@cbus/sname:prod/journey-optimizer/reports/journey/13902f7b-0dbf-4808-be97-f913d9125143/email/business?filters=%257B%2522selectedAction%2522%253A%2522ALL%2522%252C%2522excludeTestEvents%2522%253Afalse%252C%2522startDate%2522%253A%25222024-07-03T04%253A00%253A00.000Z%2522%252C%2522endDate%2522%253A%25222024-09-26T07%253A00%253A00.000Z%2522%257D" xr:uid="{615256D3-E37F-514C-B59E-45EE621B8F1E}"/>
    <hyperlink ref="A169" r:id="rId10" location="/@cbus/sname:prod/journey-optimizer/reports/journey/f0ca0650-6867-45d8-b1d0-5401ec896b0c/email/business?filters=%257B%2522selectedAction%2522%253A%2522ALL%2522%252C%2522excludeTestEvents%2522%253Afalse%252C%2522startDate%2522%253A%25222024-07-02T00%253A00%253A00.000Z%2522%252C%2522endDate%2522%253A%25222024-09-26T07%253A00%253A00.000Z%2522%257D" display="https://experience.adobe.com/ - /@cbus/sname:prod/journey-optimizer/reports/journey/f0ca0650-6867-45d8-b1d0-5401ec896b0c/email/business?filters=%257B%2522selectedAction%2522%253A%2522ALL%2522%252C%2522excludeTestEvents%2522%253Afalse%252C%2522startDate%2522%253A%25222024-07-02T00%253A00%253A00.000Z%2522%252C%2522endDate%2522%253A%25222024-09-26T07%253A00%253A00.000Z%2522%257D" xr:uid="{3D8217A2-9A41-9F43-8553-7BBD22D05FC3}"/>
    <hyperlink ref="A157" r:id="rId11" location="/@cbus/sname:prod/journey-optimizer/reports/journey/1915354f-1fc1-414b-9b0a-f039aece7e0b/email/business?filters=%257B%2522selectedAction%2522%253A%2522ALL%2522%252C%2522excludeTestEvents%2522%253Afalse%252C%2522startDate%2522%253A%25222024-05-29T06%253A00%253A00.000Z%2522%252C%2522endDate%2522%253A%25222024-09-26T07%253A00%253A00.000Z%2522%257D" display="https://experience.adobe.com/ - /@cbus/sname:prod/journey-optimizer/reports/journey/1915354f-1fc1-414b-9b0a-f039aece7e0b/email/business?filters=%257B%2522selectedAction%2522%253A%2522ALL%2522%252C%2522excludeTestEvents%2522%253Afalse%252C%2522startDate%2522%253A%25222024-05-29T06%253A00%253A00.000Z%2522%252C%2522endDate%2522%253A%25222024-09-26T07%253A00%253A00.000Z%2522%257D" xr:uid="{8ABA4C9F-F6C9-9F4D-968D-2083E998715F}"/>
    <hyperlink ref="A158" r:id="rId12" location="/@cbus/sname:prod/journey-optimizer/reports/journey/1915354f-1fc1-414b-9b0a-f039aece7e0b/email/business?filters=%257B%2522selectedAction%2522%253A%2522ALL%2522%252C%2522excludeTestEvents%2522%253Afalse%252C%2522startDate%2522%253A%25222024-05-29T06%253A00%253A00.000Z%2522%252C%2522endDate%2522%253A%25222024-09-26T07%253A00%253A00.000Z%2522%257D" display="https://experience.adobe.com/ - /@cbus/sname:prod/journey-optimizer/reports/journey/1915354f-1fc1-414b-9b0a-f039aece7e0b/email/business?filters=%257B%2522selectedAction%2522%253A%2522ALL%2522%252C%2522excludeTestEvents%2522%253Afalse%252C%2522startDate%2522%253A%25222024-05-29T06%253A00%253A00.000Z%2522%252C%2522endDate%2522%253A%25222024-09-26T07%253A00%253A00.000Z%2522%257D" xr:uid="{10761826-039A-A541-9AEF-68D7BA1CC18C}"/>
    <hyperlink ref="A164" r:id="rId13" location="/@cbus/sname:prod/journey-optimizer/reports/journey/0496e1f4-c860-49e5-a0ba-916f44ec295c/email/business?filters=%257B%2522selectedAction%2522%253A%2522ALL%2522%252C%2522excludeTestEvents%2522%253Afalse%252C%2522startDate%2522%253A%25222024-06-18T00%253A00%253A00.000Z%2522%252C%2522endDate%2522%253A%25222024-09-30T00%253A00%253A00.000Z%2522%257D" display="https://experience.adobe.com/ - /@cbus/sname:prod/journey-optimizer/reports/journey/0496e1f4-c860-49e5-a0ba-916f44ec295c/email/business?filters=%257B%2522selectedAction%2522%253A%2522ALL%2522%252C%2522excludeTestEvents%2522%253Afalse%252C%2522startDate%2522%253A%25222024-06-18T00%253A00%253A00.000Z%2522%252C%2522endDate%2522%253A%25222024-09-30T00%253A00%253A00.000Z%2522%257D" xr:uid="{5A58CEE9-F925-1241-B286-816830E1CDFD}"/>
    <hyperlink ref="A160" r:id="rId14" location="/@cbus/sname:prod/journey-optimizer/reports/journey/5790bca0-3e8e-4814-a166-357c1d2667fe/email/business?filters=%257B%2522selectedAction%2522%253A%2522ALL%2522%252C%2522excludeTestEvents%2522%253Afalse%252C%2522startDate%2522%253A%25222024-06-24T08%253A00%253A00.000Z%2522%252C%2522endDate%2522%253A%25222024-09-30T00%253A00%253A00.000Z%2522%257D" display="https://experience.adobe.com/ - /@cbus/sname:prod/journey-optimizer/reports/journey/5790bca0-3e8e-4814-a166-357c1d2667fe/email/business?filters=%257B%2522selectedAction%2522%253A%2522ALL%2522%252C%2522excludeTestEvents%2522%253Afalse%252C%2522startDate%2522%253A%25222024-06-24T08%253A00%253A00.000Z%2522%252C%2522endDate%2522%253A%25222024-09-30T00%253A00%253A00.000Z%2522%257D" xr:uid="{D820F5AE-0BFC-FC44-B66C-22FD44A927BC}"/>
    <hyperlink ref="A161" r:id="rId15" location="/@cbus/sname:prod/journey-optimizer/reports/journey/5790bca0-3e8e-4814-a166-357c1d2667fe/email/business?filters=%257B%2522selectedAction%2522%253A%2522ALL%2522%252C%2522excludeTestEvents%2522%253Afalse%252C%2522startDate%2522%253A%25222024-06-24T08%253A00%253A00.000Z%2522%252C%2522endDate%2522%253A%25222024-09-30T00%253A00%253A00.000Z%2522%257D" display="https://experience.adobe.com/ - /@cbus/sname:prod/journey-optimizer/reports/journey/5790bca0-3e8e-4814-a166-357c1d2667fe/email/business?filters=%257B%2522selectedAction%2522%253A%2522ALL%2522%252C%2522excludeTestEvents%2522%253Afalse%252C%2522startDate%2522%253A%25222024-06-24T08%253A00%253A00.000Z%2522%252C%2522endDate%2522%253A%25222024-09-30T00%253A00%253A00.000Z%2522%257D" xr:uid="{4859E661-B07C-B941-B75F-0F00DC113DC8}"/>
    <hyperlink ref="A159" r:id="rId16" location="/@cbus/sname:prod/journey-optimizer/reports/journey/1915354f-1fc1-414b-9b0a-f039aece7e0b/email/business?filters=%257B%2522selectedAction%2522%253A%2522ALL%2522%252C%2522excludeTestEvents%2522%253Afalse%252C%2522startDate%2522%253A%25222024-05-29T06%253A00%253A00.000Z%2522%252C%2522endDate%2522%253A%25222024-09-30T00%253A00%253A00.000Z%2522%257D" display="https://experience.adobe.com/ - /@cbus/sname:prod/journey-optimizer/reports/journey/1915354f-1fc1-414b-9b0a-f039aece7e0b/email/business?filters=%257B%2522selectedAction%2522%253A%2522ALL%2522%252C%2522excludeTestEvents%2522%253Afalse%252C%2522startDate%2522%253A%25222024-05-29T06%253A00%253A00.000Z%2522%252C%2522endDate%2522%253A%25222024-09-30T00%253A00%253A00.000Z%2522%257D" xr:uid="{48FCDFF1-530E-0F45-A815-D2297FE8F838}"/>
    <hyperlink ref="A176" r:id="rId17" location="/@cbus/sname:prod/journey-optimizer/reports/journey/f789f276-fc37-4ec3-a878-47daa742168d/email/business?filters=%257B%2522selectedAction%2522%253A%2522ALL%2522%252C%2522excludeTestEvents%2522%253Afalse%252C%2522startDate%2522%253A%25222024-06-11T05%253A00%253A00.000Z%2522%252C%2522endDate%2522%253A%25222024-09-30T00%253A00%253A00.000Z%2522%257D" display="https://experience.adobe.com/ - /@cbus/sname:prod/journey-optimizer/reports/journey/f789f276-fc37-4ec3-a878-47daa742168d/email/business?filters=%257B%2522selectedAction%2522%253A%2522ALL%2522%252C%2522excludeTestEvents%2522%253Afalse%252C%2522startDate%2522%253A%25222024-06-11T05%253A00%253A00.000Z%2522%252C%2522endDate%2522%253A%25222024-09-30T00%253A00%253A00.000Z%2522%257D" xr:uid="{9A68E6A7-9DBB-434A-A805-2D104C259325}"/>
    <hyperlink ref="A155" r:id="rId18" location="/@cbus/sname:prod/journey-optimizer/reports/journey/d3210e53-d9f3-4178-8bfb-1cf128a910f3/email/business?filters=%257B%2522selectedAction%2522%253A%2522ALL%2522%252C%2522excludeTestEvents%2522%253Afalse%252C%2522startDate%2522%253A%25222024-07-22T04%253A00%253A00.000Z%2522%252C%2522endDate%2522%253A%25222024-09-30T00%253A00%253A00.000Z%2522%257D" display="https://experience.adobe.com/ - /@cbus/sname:prod/journey-optimizer/reports/journey/d3210e53-d9f3-4178-8bfb-1cf128a910f3/email/business?filters=%257B%2522selectedAction%2522%253A%2522ALL%2522%252C%2522excludeTestEvents%2522%253Afalse%252C%2522startDate%2522%253A%25222024-07-22T04%253A00%253A00.000Z%2522%252C%2522endDate%2522%253A%25222024-09-30T00%253A00%253A00.000Z%2522%257D" xr:uid="{273567E4-2196-9748-AF6D-EA2703663DD0}"/>
    <hyperlink ref="A156" r:id="rId19" location="/@cbus/sname:prod/journey-optimizer/journey/report/#/workspace/template/ajo-journey/b6ef4e07-c890-4086-a9b7-6f514d928d18" xr:uid="{F998EEB5-D10F-FA4C-8546-D16F42DD6AAE}"/>
    <hyperlink ref="A165" r:id="rId20" location="/@cbus/sname:prod/journey-optimizer/reports/journey/af287a5d-830a-4b28-a46a-49d649ab41eb/email/business?filters=%257B%2522selectedAction%2522%253A%2522ALL%2522%252C%2522excludeTestEvents%2522%253Afalse%252C%2522startDate%2522%253A%25222024-05-20T22%253A00%253A00.000Z%2522%252C%2522endDate%2522%253A%25222024-09-30T01%253A00%253A00.000Z%2522%257D" display="https://experience.adobe.com/ - /@cbus/sname:prod/journey-optimizer/reports/journey/af287a5d-830a-4b28-a46a-49d649ab41eb/email/business?filters=%257B%2522selectedAction%2522%253A%2522ALL%2522%252C%2522excludeTestEvents%2522%253Afalse%252C%2522startDate%2522%253A%25222024-05-20T22%253A00%253A00.000Z%2522%252C%2522endDate%2522%253A%25222024-09-30T01%253A00%253A00.000Z%2522%257D" xr:uid="{A26E8684-7296-E240-8FA4-D847294AC640}"/>
    <hyperlink ref="A154" r:id="rId21" location="/@cbus/sname:prod/journey-optimizer/reports/journey/fd1aa0ad-fdf9-4756-98fc-fb31478220f5/email/business?filters=%257B%2522selectedAction%2522%253A%2522ALL%2522%252C%2522excludeTestEvents%2522%253Afalse%252C%2522startDate%2522%253A%25222024-06-24T08%253A00%253A00.000Z%2522%252C%2522endDate%2522%253A%25222024-09-30T01%253A00%253A00.000Z%2522%257D" display="https://experience.adobe.com/ - /@cbus/sname:prod/journey-optimizer/reports/journey/fd1aa0ad-fdf9-4756-98fc-fb31478220f5/email/business?filters=%257B%2522selectedAction%2522%253A%2522ALL%2522%252C%2522excludeTestEvents%2522%253Afalse%252C%2522startDate%2522%253A%25222024-06-24T08%253A00%253A00.000Z%2522%252C%2522endDate%2522%253A%25222024-09-30T01%253A00%253A00.000Z%2522%257D" xr:uid="{88A3ECEB-6540-4E44-918F-C1955BFB32F8}"/>
    <hyperlink ref="A151" r:id="rId22" location="/@cbus/sname:prod/journey-optimizer/reports/journey/f9ed01b2-edf5-4e5c-a1b5-3876e0c0f61c/email/business?filters=%257B%2522selectedAction%2522%253A%2522ALL%2522%252C%2522excludeTestEvents%2522%253Afalse%252C%2522startDate%2522%253A%25222024-06-11T06%253A00%253A00.000Z%2522%252C%2522endDate%2522%253A%25222024-09-30T01%253A00%253A00.000Z%2522%257D" display="https://experience.adobe.com/ - /@cbus/sname:prod/journey-optimizer/reports/journey/f9ed01b2-edf5-4e5c-a1b5-3876e0c0f61c/email/business?filters=%257B%2522selectedAction%2522%253A%2522ALL%2522%252C%2522excludeTestEvents%2522%253Afalse%252C%2522startDate%2522%253A%25222024-06-11T06%253A00%253A00.000Z%2522%252C%2522endDate%2522%253A%25222024-09-30T01%253A00%253A00.000Z%2522%257D" xr:uid="{BE0631F5-2A0A-3041-8487-8A04F0DE8CDA}"/>
    <hyperlink ref="A152" r:id="rId23" location="/@cbus/sname:prod/journey-optimizer/reports/journey/61607682-de75-4b5a-8430-6341782e6dcd/email/business?filters=%257B%2522selectedAction%2522%253A%2522ALL%2522%252C%2522excludeTestEvents%2522%253Afalse%252C%2522startDate%2522%253A%25222024-07-25T02%253A00%253A00.000Z%2522%252C%2522endDate%2522%253A%25222024-09-30T01%253A00%253A00.000Z%2522%257D" display="https://experience.adobe.com/ - /@cbus/sname:prod/journey-optimizer/reports/journey/61607682-de75-4b5a-8430-6341782e6dcd/email/business?filters=%257B%2522selectedAction%2522%253A%2522ALL%2522%252C%2522excludeTestEvents%2522%253Afalse%252C%2522startDate%2522%253A%25222024-07-25T02%253A00%253A00.000Z%2522%252C%2522endDate%2522%253A%25222024-09-30T01%253A00%253A00.000Z%2522%257D" xr:uid="{E91184D3-6BE5-904F-AB14-F77292B8DC6D}"/>
    <hyperlink ref="A153" r:id="rId24" location="/@cbus/sname:prod/journey-optimizer/reports/journey/61607682-de75-4b5a-8430-6341782e6dcd/email/business?filters=%257B%2522selectedAction%2522%253A%2522ALL%2522%252C%2522excludeTestEvents%2522%253Afalse%252C%2522startDate%2522%253A%25222024-07-25T02%253A00%253A00.000Z%2522%252C%2522endDate%2522%253A%25222024-09-30T01%253A00%253A00.000Z%2522%257D" display="https://experience.adobe.com/ - /@cbus/sname:prod/journey-optimizer/reports/journey/61607682-de75-4b5a-8430-6341782e6dcd/email/business?filters=%257B%2522selectedAction%2522%253A%2522ALL%2522%252C%2522excludeTestEvents%2522%253Afalse%252C%2522startDate%2522%253A%25222024-07-25T02%253A00%253A00.000Z%2522%252C%2522endDate%2522%253A%25222024-09-30T01%253A00%253A00.000Z%2522%257D" xr:uid="{B9F3A27F-8B07-4941-BF16-014223BBBA26}"/>
    <hyperlink ref="A150" r:id="rId25" location="/@cbus/sname:prod/journey-optimizer/reports/journey/07fc12ba-f1dd-4f66-b9fd-afae35f63212/email/business?filters=%257B%2522selectedAction%2522%253A%2522ALL%2522%252C%2522excludeTestEvents%2522%253Afalse%252C%2522startDate%2522%253A%25222024-07-30T23%253A00%253A00.000Z%2522%252C%2522endDate%2522%253A%25222024-09-30T01%253A00%253A00.000Z%2522%257D" display="https://experience.adobe.com/ - /@cbus/sname:prod/journey-optimizer/reports/journey/07fc12ba-f1dd-4f66-b9fd-afae35f63212/email/business?filters=%257B%2522selectedAction%2522%253A%2522ALL%2522%252C%2522excludeTestEvents%2522%253Afalse%252C%2522startDate%2522%253A%25222024-07-30T23%253A00%253A00.000Z%2522%252C%2522endDate%2522%253A%25222024-09-30T01%253A00%253A00.000Z%2522%257D" xr:uid="{2ADC57CF-F4C0-234A-B236-27991AB09988}"/>
    <hyperlink ref="A162" r:id="rId26" location="/@cbus/sname:prod/journey-optimizer/reports/journey/5790bca0-3e8e-4814-a166-357c1d2667fe/email/business?filters=%257B%2522selectedAction%2522%253A%2522ALL%2522%252C%2522excludeTestEvents%2522%253Afalse%252C%2522startDate%2522%253A%25222024-06-24T08%253A00%253A00.000Z%2522%252C%2522endDate%2522%253A%25222024-09-30T01%253A00%253A00.000Z%2522%257D" display="https://experience.adobe.com/ - /@cbus/sname:prod/journey-optimizer/reports/journey/5790bca0-3e8e-4814-a166-357c1d2667fe/email/business?filters=%257B%2522selectedAction%2522%253A%2522ALL%2522%252C%2522excludeTestEvents%2522%253Afalse%252C%2522startDate%2522%253A%25222024-06-24T08%253A00%253A00.000Z%2522%252C%2522endDate%2522%253A%25222024-09-30T01%253A00%253A00.000Z%2522%257D" xr:uid="{6F3394B3-3D34-F348-88A7-0C2CF0E88C06}"/>
    <hyperlink ref="A163" r:id="rId27" location="/@cbus/sname:prod/journey-optimizer/reports/journey/5790bca0-3e8e-4814-a166-357c1d2667fe/email/business?filters=%257B%2522selectedAction%2522%253A%2522ALL%2522%252C%2522excludeTestEvents%2522%253Afalse%252C%2522startDate%2522%253A%25222024-06-24T08%253A00%253A00.000Z%2522%252C%2522endDate%2522%253A%25222024-09-30T01%253A00%253A00.000Z%2522%257D" display="https://experience.adobe.com/ - /@cbus/sname:prod/journey-optimizer/reports/journey/5790bca0-3e8e-4814-a166-357c1d2667fe/email/business?filters=%257B%2522selectedAction%2522%253A%2522ALL%2522%252C%2522excludeTestEvents%2522%253Afalse%252C%2522startDate%2522%253A%25222024-06-24T08%253A00%253A00.000Z%2522%252C%2522endDate%2522%253A%25222024-09-30T01%253A00%253A00.000Z%2522%257D" xr:uid="{F0845274-065C-BE47-994A-5CE6BAB7FADE}"/>
    <hyperlink ref="A148" r:id="rId28" location="/@cbus/sname:prod/journey-optimizer/reports/journey/ff1ff1a8-bdc4-4bd3-97f1-5e9726030021/email/business?filters=%257B%2522selectedAction%2522%253A%2522ALL%2522%252C%2522excludeTestEvents%2522%253Afalse%252C%2522startDate%2522%253A%25222024-03-06T07%253A00%253A00.000Z%2522%252C%2522endDate%2522%253A%25222024-09-30T01%253A00%253A00.000Z%2522%257D" display="https://experience.adobe.com/ - /@cbus/sname:prod/journey-optimizer/reports/journey/ff1ff1a8-bdc4-4bd3-97f1-5e9726030021/email/business?filters=%257B%2522selectedAction%2522%253A%2522ALL%2522%252C%2522excludeTestEvents%2522%253Afalse%252C%2522startDate%2522%253A%25222024-03-06T07%253A00%253A00.000Z%2522%252C%2522endDate%2522%253A%25222024-09-30T01%253A00%253A00.000Z%2522%257D" xr:uid="{63E1B91A-EC94-0E42-89E0-3595D45F2678}"/>
    <hyperlink ref="A149" r:id="rId29" location="/@cbus/sname:prod/journey-optimizer/reports/journey/ff1ff1a8-bdc4-4bd3-97f1-5e9726030021/email/business?filters=%257B%2522selectedAction%2522%253A%2522ALL%2522%252C%2522excludeTestEvents%2522%253Afalse%252C%2522startDate%2522%253A%25222024-03-06T07%253A00%253A00.000Z%2522%252C%2522endDate%2522%253A%25222024-09-30T01%253A00%253A00.000Z%2522%257D" display="https://experience.adobe.com/ - /@cbus/sname:prod/journey-optimizer/reports/journey/ff1ff1a8-bdc4-4bd3-97f1-5e9726030021/email/business?filters=%257B%2522selectedAction%2522%253A%2522ALL%2522%252C%2522excludeTestEvents%2522%253Afalse%252C%2522startDate%2522%253A%25222024-03-06T07%253A00%253A00.000Z%2522%252C%2522endDate%2522%253A%25222024-09-30T01%253A00%253A00.000Z%2522%257D" xr:uid="{09049D09-1924-CF41-8E2A-5F933F4A55CB}"/>
    <hyperlink ref="A146" r:id="rId30" location="/@cbus/sname:prod/journey-optimizer/reports/journey/ddab7e3d-e3c2-46e6-93b8-c54f09079489/email/business?filters=%257B%2522selectedAction%2522%253A%2522ALL%2522%252C%2522excludeTestEvents%2522%253Afalse%252C%2522startDate%2522%253A%25222024-08-13T00%253A00%253A00.000Z%2522%252C%2522endDate%2522%253A%25222024-09-30T03%253A00%253A00.000Z%2522%257D" display="https://experience.adobe.com/ - /@cbus/sname:prod/journey-optimizer/reports/journey/ddab7e3d-e3c2-46e6-93b8-c54f09079489/email/business?filters=%257B%2522selectedAction%2522%253A%2522ALL%2522%252C%2522excludeTestEvents%2522%253Afalse%252C%2522startDate%2522%253A%25222024-08-13T00%253A00%253A00.000Z%2522%252C%2522endDate%2522%253A%25222024-09-30T03%253A00%253A00.000Z%2522%257D" xr:uid="{BE572C1B-C047-1B44-9012-242F17140F8F}"/>
    <hyperlink ref="A147" r:id="rId31" location="/@cbus/sname:prod/journey-optimizer/reports/journey/ddab7e3d-e3c2-46e6-93b8-c54f09079489/email/business?filters=%257B%2522selectedAction%2522%253A%2522ALL%2522%252C%2522excludeTestEvents%2522%253Afalse%252C%2522startDate%2522%253A%25222024-08-13T00%253A00%253A00.000Z%2522%252C%2522endDate%2522%253A%25222024-09-30T03%253A00%253A00.000Z%2522%257D" display="https://experience.adobe.com/ - /@cbus/sname:prod/journey-optimizer/reports/journey/ddab7e3d-e3c2-46e6-93b8-c54f09079489/email/business?filters=%257B%2522selectedAction%2522%253A%2522ALL%2522%252C%2522excludeTestEvents%2522%253Afalse%252C%2522startDate%2522%253A%25222024-08-13T00%253A00%253A00.000Z%2522%252C%2522endDate%2522%253A%25222024-09-30T03%253A00%253A00.000Z%2522%257D" xr:uid="{D3C1C999-6015-8C44-9149-A7145ADF63BD}"/>
    <hyperlink ref="A142" r:id="rId32" location="/@cbus/sname:prod/journey-optimizer/reports/journey/1d22675e-c816-43ed-b5f0-28f1602a194e/email/business?filters=%257B%2522selectedAction%2522%253A%2522ALL%2522%252C%2522excludeTestEvents%2522%253Afalse%252C%2522startDate%2522%253A%25222024-08-13T00%253A00%253A00.000Z%2522%252C%2522endDate%2522%253A%25222024-09-30T03%253A00%253A00.000Z%2522%257D" display="https://experience.adobe.com/ - /@cbus/sname:prod/journey-optimizer/reports/journey/1d22675e-c816-43ed-b5f0-28f1602a194e/email/business?filters=%257B%2522selectedAction%2522%253A%2522ALL%2522%252C%2522excludeTestEvents%2522%253Afalse%252C%2522startDate%2522%253A%25222024-08-13T00%253A00%253A00.000Z%2522%252C%2522endDate%2522%253A%25222024-09-30T03%253A00%253A00.000Z%2522%257D" xr:uid="{BCB17198-2A01-1C47-ADD2-FF34CB4232E4}"/>
    <hyperlink ref="A143" r:id="rId33" location="/@cbus/sname:prod/journey-optimizer/reports/journey/1d22675e-c816-43ed-b5f0-28f1602a194e/email/business?filters=%257B%2522selectedAction%2522%253A%2522ALL%2522%252C%2522excludeTestEvents%2522%253Afalse%252C%2522startDate%2522%253A%25222024-08-13T00%253A00%253A00.000Z%2522%252C%2522endDate%2522%253A%25222024-09-30T03%253A00%253A00.000Z%2522%257D" display="https://experience.adobe.com/ - /@cbus/sname:prod/journey-optimizer/reports/journey/1d22675e-c816-43ed-b5f0-28f1602a194e/email/business?filters=%257B%2522selectedAction%2522%253A%2522ALL%2522%252C%2522excludeTestEvents%2522%253Afalse%252C%2522startDate%2522%253A%25222024-08-13T00%253A00%253A00.000Z%2522%252C%2522endDate%2522%253A%25222024-09-30T03%253A00%253A00.000Z%2522%257D" xr:uid="{9DA35E4D-5552-A44F-A4E9-95EDBA139326}"/>
    <hyperlink ref="A144" r:id="rId34" location="/@cbus/sname:prod/journey-optimizer/reports/journey/a0feea29-22af-4c95-a314-065cf0745093/email/business?filters=%257B%2522selectedAction%2522%253A%2522ALL%2522%252C%2522excludeTestEvents%2522%253Afalse%252C%2522startDate%2522%253A%25222024-08-08T04%253A00%253A00.000Z%2522%252C%2522endDate%2522%253A%25222024-09-30T03%253A00%253A00.000Z%2522%257D" display="https://experience.adobe.com/ - /@cbus/sname:prod/journey-optimizer/reports/journey/a0feea29-22af-4c95-a314-065cf0745093/email/business?filters=%257B%2522selectedAction%2522%253A%2522ALL%2522%252C%2522excludeTestEvents%2522%253Afalse%252C%2522startDate%2522%253A%25222024-08-08T04%253A00%253A00.000Z%2522%252C%2522endDate%2522%253A%25222024-09-30T03%253A00%253A00.000Z%2522%257D" xr:uid="{FE876E2F-691E-9F46-A0DB-BE8399DBC978}"/>
    <hyperlink ref="A145" r:id="rId35" location="/@cbus/sname:prod/journey-optimizer/reports/journey/a0feea29-22af-4c95-a314-065cf0745093/email/business?filters=%257B%2522selectedAction%2522%253A%2522ALL%2522%252C%2522excludeTestEvents%2522%253Afalse%252C%2522startDate%2522%253A%25222024-08-08T04%253A00%253A00.000Z%2522%252C%2522endDate%2522%253A%25222024-09-30T03%253A00%253A00.000Z%2522%257D" display="https://experience.adobe.com/ - /@cbus/sname:prod/journey-optimizer/reports/journey/a0feea29-22af-4c95-a314-065cf0745093/email/business?filters=%257B%2522selectedAction%2522%253A%2522ALL%2522%252C%2522excludeTestEvents%2522%253Afalse%252C%2522startDate%2522%253A%25222024-08-08T04%253A00%253A00.000Z%2522%252C%2522endDate%2522%253A%25222024-09-30T03%253A00%253A00.000Z%2522%257D" xr:uid="{7CF69E10-ACD2-7D40-A990-B11DE9190F99}"/>
    <hyperlink ref="A138" r:id="rId36" location="/@cbus/sname:prod/journey-optimizer/reports/journey/977a78d2-a94f-4d81-93c2-ba3c93a7ef2a/email/business?filters=%257B%2522selectedAction%2522%253A%2522ALL%2522%252C%2522excludeTestEvents%2522%253Afalse%252C%2522startDate%2522%253A%25222024-08-15T04%253A00%253A00.000Z%2522%252C%2522endDate%2522%253A%25222024-09-30T04%253A00%253A00.000Z%2522%257D" display="https://experience.adobe.com/ - /@cbus/sname:prod/journey-optimizer/reports/journey/977a78d2-a94f-4d81-93c2-ba3c93a7ef2a/email/business?filters=%257B%2522selectedAction%2522%253A%2522ALL%2522%252C%2522excludeTestEvents%2522%253Afalse%252C%2522startDate%2522%253A%25222024-08-15T04%253A00%253A00.000Z%2522%252C%2522endDate%2522%253A%25222024-09-30T04%253A00%253A00.000Z%2522%257D" xr:uid="{650876B2-836C-EF43-9259-521FBE989C5D}"/>
    <hyperlink ref="A139" r:id="rId37" location="/@cbus/sname:prod/journey-optimizer/reports/journey/977a78d2-a94f-4d81-93c2-ba3c93a7ef2a/email/business?filters=%257B%2522selectedAction%2522%253A%2522ALL%2522%252C%2522excludeTestEvents%2522%253Afalse%252C%2522startDate%2522%253A%25222024-08-15T04%253A00%253A00.000Z%2522%252C%2522endDate%2522%253A%25222024-09-30T04%253A00%253A00.000Z%2522%257D" display="https://experience.adobe.com/ - /@cbus/sname:prod/journey-optimizer/reports/journey/977a78d2-a94f-4d81-93c2-ba3c93a7ef2a/email/business?filters=%257B%2522selectedAction%2522%253A%2522ALL%2522%252C%2522excludeTestEvents%2522%253Afalse%252C%2522startDate%2522%253A%25222024-08-15T04%253A00%253A00.000Z%2522%252C%2522endDate%2522%253A%25222024-09-30T04%253A00%253A00.000Z%2522%257D" xr:uid="{F9C7E0F7-E5CD-FB46-BA54-EBE8796795D3}"/>
    <hyperlink ref="A134" r:id="rId38" location="/@cbus/sname:prod/journey-optimizer/reports/journey/0a0492a7-00e7-4994-91c6-f22f59a6b2af/email/business?filters=%257B%2522selectedAction%2522%253A%2522ALL%2522%252C%2522excludeTestEvents%2522%253Afalse%252C%2522startDate%2522%253A%25222024-08-13T00%253A00%253A00.000Z%2522%252C%2522endDate%2522%253A%25222024-09-30T04%253A00%253A00.000Z%2522%257D" display="https://experience.adobe.com/ - /@cbus/sname:prod/journey-optimizer/reports/journey/0a0492a7-00e7-4994-91c6-f22f59a6b2af/email/business?filters=%257B%2522selectedAction%2522%253A%2522ALL%2522%252C%2522excludeTestEvents%2522%253Afalse%252C%2522startDate%2522%253A%25222024-08-13T00%253A00%253A00.000Z%2522%252C%2522endDate%2522%253A%25222024-09-30T04%253A00%253A00.000Z%2522%257D" xr:uid="{3943F1E8-1839-A94B-B7CC-69A0B6CF76EF}"/>
    <hyperlink ref="A135" r:id="rId39" location="/@cbus/sname:prod/journey-optimizer/reports/journey/e031e1a8-b135-4c34-a99f-76ba35fdd2c7/email/business?filters=%257B%2522selectedAction%2522%253A%2522ALL%2522%252C%2522excludeTestEvents%2522%253Afalse%252C%2522startDate%2522%253A%25222024-08-08T04%253A00%253A00.000Z%2522%252C%2522endDate%2522%253A%25222024-09-30T04%253A00%253A00.000Z%2522%257D" display="https://experience.adobe.com/ - /@cbus/sname:prod/journey-optimizer/reports/journey/e031e1a8-b135-4c34-a99f-76ba35fdd2c7/email/business?filters=%257B%2522selectedAction%2522%253A%2522ALL%2522%252C%2522excludeTestEvents%2522%253Afalse%252C%2522startDate%2522%253A%25222024-08-08T04%253A00%253A00.000Z%2522%252C%2522endDate%2522%253A%25222024-09-30T04%253A00%253A00.000Z%2522%257D" xr:uid="{AF2D4B65-9015-FF47-8DF8-0C7949257666}"/>
    <hyperlink ref="A136" r:id="rId40" location="/@cbus/sname:prod/journey-optimizer/reports/journey/e031e1a8-b135-4c34-a99f-76ba35fdd2c7/email/business?filters=%257B%2522selectedAction%2522%253A%2522ALL%2522%252C%2522excludeTestEvents%2522%253Afalse%252C%2522startDate%2522%253A%25222024-08-08T04%253A00%253A00.000Z%2522%252C%2522endDate%2522%253A%25222024-09-30T04%253A00%253A00.000Z%2522%257D" display="https://experience.adobe.com/ - /@cbus/sname:prod/journey-optimizer/reports/journey/e031e1a8-b135-4c34-a99f-76ba35fdd2c7/email/business?filters=%257B%2522selectedAction%2522%253A%2522ALL%2522%252C%2522excludeTestEvents%2522%253Afalse%252C%2522startDate%2522%253A%25222024-08-08T04%253A00%253A00.000Z%2522%252C%2522endDate%2522%253A%25222024-09-30T04%253A00%253A00.000Z%2522%257D" xr:uid="{D8B2945E-9A0C-9D43-9D19-549585009ACC}"/>
    <hyperlink ref="A132" r:id="rId41" location="/@cbus/sname:prod/journey-optimizer/reports/journey/18b611e2-e194-4952-a3f0-197466518a16/email/business?filters=%257B%2522selectedAction%2522%253A%2522ALL%2522%252C%2522excludeTestEvents%2522%253Afalse%252C%2522startDate%2522%253A%25222024-08-15T07%253A00%253A00.000Z%2522%252C%2522endDate%2522%253A%25222024-09-30T04%253A00%253A00.000Z%2522%257D" display="https://experience.adobe.com/ - /@cbus/sname:prod/journey-optimizer/reports/journey/18b611e2-e194-4952-a3f0-197466518a16/email/business?filters=%257B%2522selectedAction%2522%253A%2522ALL%2522%252C%2522excludeTestEvents%2522%253Afalse%252C%2522startDate%2522%253A%25222024-08-15T07%253A00%253A00.000Z%2522%252C%2522endDate%2522%253A%25222024-09-30T04%253A00%253A00.000Z%2522%257D" xr:uid="{821CC34E-23FE-1D41-9461-4898CE07FE2D}"/>
    <hyperlink ref="A133" r:id="rId42" location="/@cbus/sname:prod/journey-optimizer/reports/journey/18b611e2-e194-4952-a3f0-197466518a16/email/business?filters=%257B%2522selectedAction%2522%253A%2522ALL%2522%252C%2522excludeTestEvents%2522%253Afalse%252C%2522startDate%2522%253A%25222024-08-15T07%253A00%253A00.000Z%2522%252C%2522endDate%2522%253A%25222024-09-30T04%253A00%253A00.000Z%2522%257D" display="https://experience.adobe.com/ - /@cbus/sname:prod/journey-optimizer/reports/journey/18b611e2-e194-4952-a3f0-197466518a16/email/business?filters=%257B%2522selectedAction%2522%253A%2522ALL%2522%252C%2522excludeTestEvents%2522%253Afalse%252C%2522startDate%2522%253A%25222024-08-15T07%253A00%253A00.000Z%2522%252C%2522endDate%2522%253A%25222024-09-30T04%253A00%253A00.000Z%2522%257D" xr:uid="{92B61EBF-CC39-8347-ACCC-ECC1007AF77E}"/>
    <hyperlink ref="A140" r:id="rId43" location="/@cbus/sname:prod/journey-optimizer/reports/journey/433cd8b7-e336-45d6-962f-5827851dce0e/email/business?filters=%257B%2522selectedAction%2522%253A%2522ALL%2522%252C%2522excludeTestEvents%2522%253Afalse%252C%2522startDate%2522%253A%25222023-08-04T03%253A00%253A00.000Z%2522%252C%2522endDate%2522%253A%25222024-09-30T04%253A00%253A00.000Z%2522%257D" display="https://experience.adobe.com/ - /@cbus/sname:prod/journey-optimizer/reports/journey/433cd8b7-e336-45d6-962f-5827851dce0e/email/business?filters=%257B%2522selectedAction%2522%253A%2522ALL%2522%252C%2522excludeTestEvents%2522%253Afalse%252C%2522startDate%2522%253A%25222023-08-04T03%253A00%253A00.000Z%2522%252C%2522endDate%2522%253A%25222024-09-30T04%253A00%253A00.000Z%2522%257D" xr:uid="{A4A53BA9-950D-CC4D-BFEB-6A1B587D9AAE}"/>
    <hyperlink ref="A141" r:id="rId44" location="/@cbus/sname:prod/journey-optimizer/reports/journey/433cd8b7-e336-45d6-962f-5827851dce0e/email/business?filters=%257B%2522selectedAction%2522%253A%2522ALL%2522%252C%2522excludeTestEvents%2522%253Afalse%252C%2522startDate%2522%253A%25222023-08-04T03%253A00%253A00.000Z%2522%252C%2522endDate%2522%253A%25222024-09-30T04%253A00%253A00.000Z%2522%257D" display="https://experience.adobe.com/ - /@cbus/sname:prod/journey-optimizer/reports/journey/433cd8b7-e336-45d6-962f-5827851dce0e/email/business?filters=%257B%2522selectedAction%2522%253A%2522ALL%2522%252C%2522excludeTestEvents%2522%253Afalse%252C%2522startDate%2522%253A%25222023-08-04T03%253A00%253A00.000Z%2522%252C%2522endDate%2522%253A%25222024-09-30T04%253A00%253A00.000Z%2522%257D" xr:uid="{AA6912D0-A7B6-544D-A4CD-5FA528ED3210}"/>
    <hyperlink ref="A130" r:id="rId45" location="/@cbus/sname:prod/journey-optimizer/reports/journey/b4ce693e-bbb5-4402-9046-434c0b1563ce/email/business?filters=%257B%2522selectedAction%2522%253A%2522ALL%2522%252C%2522excludeTestEvents%2522%253Afalse%252C%2522startDate%2522%253A%25222024-08-22T03%253A00%253A00.000Z%2522%252C%2522endDate%2522%253A%25222024-09-30T04%253A00%253A00.000Z%2522%257D" display="https://experience.adobe.com/ - /@cbus/sname:prod/journey-optimizer/reports/journey/b4ce693e-bbb5-4402-9046-434c0b1563ce/email/business?filters=%257B%2522selectedAction%2522%253A%2522ALL%2522%252C%2522excludeTestEvents%2522%253Afalse%252C%2522startDate%2522%253A%25222024-08-22T03%253A00%253A00.000Z%2522%252C%2522endDate%2522%253A%25222024-09-30T04%253A00%253A00.000Z%2522%257D" xr:uid="{D1BA915F-D2D5-2948-9C90-46D02729F9E4}"/>
    <hyperlink ref="A131" r:id="rId46" location="/@cbus/sname:prod/journey-optimizer/reports/journey/40f8ad0c-3a2f-4251-9340-560b21e6a7c1/email/business?filters=%257B%2522selectedAction%2522%253A%2522ALL%2522%252C%2522excludeTestEvents%2522%253Afalse%252C%2522startDate%2522%253A%25222024-08-22T04%253A00%253A00.000Z%2522%252C%2522endDate%2522%253A%25222024-09-30T04%253A00%253A00.000Z%2522%257D" display="https://experience.adobe.com/ - /@cbus/sname:prod/journey-optimizer/reports/journey/40f8ad0c-3a2f-4251-9340-560b21e6a7c1/email/business?filters=%257B%2522selectedAction%2522%253A%2522ALL%2522%252C%2522excludeTestEvents%2522%253Afalse%252C%2522startDate%2522%253A%25222024-08-22T04%253A00%253A00.000Z%2522%252C%2522endDate%2522%253A%25222024-09-30T04%253A00%253A00.000Z%2522%257D" xr:uid="{BF9192AA-808D-8643-A74B-20CB0796EBEC}"/>
    <hyperlink ref="A127" r:id="rId47" location="/@cbus/sname:prod/journey-optimizer/reports/journey/d0c562d1-6e53-4b97-8210-32a9d9157b2a/email/business?filters=%257B%2522selectedAction%2522%253A%2522ALL%2522%252C%2522excludeTestEvents%2522%253Afalse%252C%2522startDate%2522%253A%25222024-09-12T04%253A00%253A00.000Z%2522%252C%2522endDate%2522%253A%25222024-09-30T04%253A00%253A00.000Z%2522%257D" display="https://experience.adobe.com/ - /@cbus/sname:prod/journey-optimizer/reports/journey/d0c562d1-6e53-4b97-8210-32a9d9157b2a/email/business?filters=%257B%2522selectedAction%2522%253A%2522ALL%2522%252C%2522excludeTestEvents%2522%253Afalse%252C%2522startDate%2522%253A%25222024-09-12T04%253A00%253A00.000Z%2522%252C%2522endDate%2522%253A%25222024-09-30T04%253A00%253A00.000Z%2522%257D" xr:uid="{64DDB93D-97AB-B74E-9074-ABE07268F401}"/>
    <hyperlink ref="A128" r:id="rId48" location="/@cbus/sname:prod/journey-optimizer/reports/journey/d0c562d1-6e53-4b97-8210-32a9d9157b2a/email/business?filters=%257B%2522selectedAction%2522%253A%2522ALL%2522%252C%2522excludeTestEvents%2522%253Afalse%252C%2522startDate%2522%253A%25222024-09-12T04%253A00%253A00.000Z%2522%252C%2522endDate%2522%253A%25222024-09-30T04%253A00%253A00.000Z%2522%257D" display="https://experience.adobe.com/ - /@cbus/sname:prod/journey-optimizer/reports/journey/d0c562d1-6e53-4b97-8210-32a9d9157b2a/email/business?filters=%257B%2522selectedAction%2522%253A%2522ALL%2522%252C%2522excludeTestEvents%2522%253Afalse%252C%2522startDate%2522%253A%25222024-09-12T04%253A00%253A00.000Z%2522%252C%2522endDate%2522%253A%25222024-09-30T04%253A00%253A00.000Z%2522%257D" xr:uid="{A47EB444-2552-0A40-9F7F-F15565FED549}"/>
    <hyperlink ref="A129" r:id="rId49" location="/@cbus/sname:prod/journey-optimizer/reports/journey/d0c562d1-6e53-4b97-8210-32a9d9157b2a/email/business?filters=%257B%2522selectedAction%2522%253A%2522ALL%2522%252C%2522excludeTestEvents%2522%253Afalse%252C%2522startDate%2522%253A%25222024-09-12T04%253A00%253A00.000Z%2522%252C%2522endDate%2522%253A%25222024-09-30T04%253A00%253A00.000Z%2522%257D" display="https://experience.adobe.com/ - /@cbus/sname:prod/journey-optimizer/reports/journey/d0c562d1-6e53-4b97-8210-32a9d9157b2a/email/business?filters=%257B%2522selectedAction%2522%253A%2522ALL%2522%252C%2522excludeTestEvents%2522%253Afalse%252C%2522startDate%2522%253A%25222024-09-12T04%253A00%253A00.000Z%2522%252C%2522endDate%2522%253A%25222024-09-30T04%253A00%253A00.000Z%2522%257D" xr:uid="{9EFC8994-5DEE-5948-AEB6-2D470B3C63EC}"/>
    <hyperlink ref="A125" r:id="rId50" location="/@cbus/sname:prod/journey-optimizer/reports/journey/acf7d302-d381-4cdd-927a-054705b8caf6/email/business?filters=%257B%2522selectedAction%2522%253A%2522ALL%2522%252C%2522excludeTestEvents%2522%253Afalse%252C%2522startDate%2522%253A%25222024-08-16T03%253A00%253A00.000Z%2522%252C%2522endDate%2522%253A%25222024-09-30T04%253A00%253A00.000Z%2522%257D" display="https://experience.adobe.com/ - /@cbus/sname:prod/journey-optimizer/reports/journey/acf7d302-d381-4cdd-927a-054705b8caf6/email/business?filters=%257B%2522selectedAction%2522%253A%2522ALL%2522%252C%2522excludeTestEvents%2522%253Afalse%252C%2522startDate%2522%253A%25222024-08-16T03%253A00%253A00.000Z%2522%252C%2522endDate%2522%253A%25222024-09-30T04%253A00%253A00.000Z%2522%257D" xr:uid="{279BD7E3-FF8B-D348-B370-031CA5233E0B}"/>
    <hyperlink ref="A126" r:id="rId51" location="/@cbus/sname:prod/journey-optimizer/reports/journey/acf7d302-d381-4cdd-927a-054705b8caf6/email/business?filters=%257B%2522selectedAction%2522%253A%2522ALL%2522%252C%2522excludeTestEvents%2522%253Afalse%252C%2522startDate%2522%253A%25222024-08-16T03%253A00%253A00.000Z%2522%252C%2522endDate%2522%253A%25222024-09-30T04%253A00%253A00.000Z%2522%257D" display="https://experience.adobe.com/ - /@cbus/sname:prod/journey-optimizer/reports/journey/acf7d302-d381-4cdd-927a-054705b8caf6/email/business?filters=%257B%2522selectedAction%2522%253A%2522ALL%2522%252C%2522excludeTestEvents%2522%253Afalse%252C%2522startDate%2522%253A%25222024-08-16T03%253A00%253A00.000Z%2522%252C%2522endDate%2522%253A%25222024-09-30T04%253A00%253A00.000Z%2522%257D" xr:uid="{49036FE8-89FC-DF45-9A05-78AFB43AD70A}"/>
    <hyperlink ref="A137" r:id="rId52" location="/@cbus/sname:prod/journey-optimizer/reports/journey/0a0492a7-00e7-4994-91c6-f22f59a6b2af/email/business?filters=%257B%2522selectedAction%2522%253A%2522ALL%2522%252C%2522excludeTestEvents%2522%253Afalse%252C%2522startDate%2522%253A%25222024-08-13T00%253A00%253A00.000Z%2522%252C%2522endDate%2522%253A%25222024-10-07T01%253A00%253A00.000Z%2522%257D" xr:uid="{F7E363CD-F471-44F7-BC9B-B9BB76E221F9}"/>
    <hyperlink ref="A123" r:id="rId53" location="/@cbus/sname:prod/journey-optimizer/reports/journey/afc55b29-927c-40df-93f9-1a6353bdbc9e/email/business?filters=%257B%2522selectedAction%2522%253A%2522ALL%2522%252C%2522excludeTestEvents%2522%253Afalse%252C%2522startDate%2522%253A%25222024-08-27T05%253A00%253A00.000Z%2522%252C%2522endDate%2522%253A%25222024-10-07T01%253A00%253A00.000Z%2522%257D" display="BUS - 2024 Teaser Statements - Retirement Scheme" xr:uid="{92E020CA-1F9E-43BF-932E-6925B11B3E93}"/>
    <hyperlink ref="A124" r:id="rId54" location="/@cbus/sname:prod/journey-optimizer/reports/journey/cbabd0e4-a876-4ae6-86eb-6b896fb194d5/email/business?filters=%257B%2522selectedAction%2522%253A%2522ALL%2522%252C%2522excludeTestEvents%2522%253Afalse%252C%2522startDate%2522%253A%25222024-08-27T05%253A00%253A00.000Z%2522%252C%2522endDate%2522%253A%25222024-10-07T01%253A00%253A00.000Z%2522%257D" xr:uid="{6BD6B56C-C8E6-48B7-A968-BB97ECEC6015}"/>
    <hyperlink ref="A119" r:id="rId55" location="/@cbus/sname:prod/journey-optimizer/reports/journey/bcc9470a-dfc6-41fb-a46c-5deebf6d8a7d/email/business?filters=%257B%2522selectedAction%2522%253A%2522ALL%2522%252C%2522excludeTestEvents%2522%253Afalse%252C%2522startDate%2522%253A%25222024-09-18T05%253A00%253A00.000Z%2522%252C%2522endDate%2522%253A%25222024-11-28T00%253A00%253A00.000Z%2522%257D" xr:uid="{FB0D4CA6-8129-4C4C-97F1-F78339330FE0}"/>
    <hyperlink ref="A120" r:id="rId56" location="/@cbus/sname:prod/journey-optimizer/reports/journey/c3cc3258-729c-490e-998e-442775f11d2b/email/business?filters=%257B%2522selectedAction%2522%253A%2522ALL%2522%252C%2522excludeTestEvents%2522%253Afalse%252C%2522startDate%2522%253A%25222024-09-20T01%253A00%253A00.000Z%2522%252C%2522endDate%2522%253A%25222024-11-28T00%253A00%253A00.000Z%2522%257D" xr:uid="{44263220-417B-46FE-9364-19DC3D0FDE04}"/>
    <hyperlink ref="A118" r:id="rId57" location="/@cbus/sname:prod/journey-optimizer/journey/report/#/workspace/template/ajo-journey/f3b83109-3b5b-40ab-91f3-763b2015a06a" xr:uid="{1541A772-0D24-49BC-A1A9-231EADEB673F}"/>
    <hyperlink ref="A117" r:id="rId58" location="/@cbus/sname:prod/journey-optimizer/reports/journey/f5bf04fa-1fa5-4e28-88dc-e1c215b6e307/email/business?filters=%257B%2522selectedAction%2522%253A%2522ALL%2522%252C%2522excludeTestEvents%2522%253Afalse%252C%2522startDate%2522%253A%25222024-09-16T00%253A00%253A00.000Z%2522%252C%2522endDate%2522%253A%25222024-11-28T00%253A00%253A00.000Z%2522%257D" xr:uid="{5E9ABDE9-B5D6-49DC-8EEA-88A8AFF6EDB0}"/>
    <hyperlink ref="A114" r:id="rId59" location="/@cbus/sname:prod/journey-optimizer/reports/journey/1c682201-fe6d-41b6-b05b-21d436a8f17c/email/business?filters=%257B%2522selectedAction%2522%253A%2522ALL%2522%252C%2522excludeTestEvents%2522%253Afalse%252C%2522startDate%2522%253A%25222024-09-12T06%253A00%253A00.000Z%2522%252C%2522endDate%2522%253A%25222024-11-28T00%253A00%253A00.000Z%2522%257D" xr:uid="{DD4D8C16-BF36-4434-81F7-FAE7FE0E1E5B}"/>
    <hyperlink ref="A115" r:id="rId60" location="/@cbus/sname:prod/journey-optimizer/reports/journey/ff8e74c2-2335-4b7e-b9ac-7c3a6bab9e38/email/business?filters=%257B%2522selectedAction%2522%253A%2522ALL%2522%252C%2522excludeTestEvents%2522%253Afalse%252C%2522startDate%2522%253A%25222024-09-06T06%253A00%253A00.000Z%2522%252C%2522endDate%2522%253A%25222024-11-28T00%253A00%253A00.000Z%2522%257D" xr:uid="{2CFC30FD-886D-4FEE-A362-12AD64254C15}"/>
    <hyperlink ref="A116" r:id="rId61" location="/@cbus/sname:prod/journey-optimizer/reports/journey/149281ca-fe54-4cde-83f0-fbb1aedef06c/email/business?filters=%257B%2522selectedAction%2522%253A%2522ALL%2522%252C%2522excludeTestEvents%2522%253Afalse%252C%2522startDate%2522%253A%25222024-09-10T06%253A00%253A00.000Z%2522%252C%2522endDate%2522%253A%25222024-11-28T00%253A00%253A00.000Z%2522%257D" xr:uid="{E5B3FEA2-93E6-40FB-BFDD-DBD39B06CA04}"/>
    <hyperlink ref="A112" r:id="rId62" location="/@cbus/sname:prod/journey-optimizer/reports/journey/f851158c-6e7d-4603-a9aa-84d66f5cd929/email/business?filters=%257B%2522selectedAction%2522%253A%2522ALL%2522%252C%2522excludeTestEvents%2522%253Afalse%252C%2522startDate%2522%253A%25222024-09-12T05%253A00%253A00.000Z%2522%252C%2522endDate%2522%253A%25222024-11-28T00%253A00%253A00.000Z%2522%257D" xr:uid="{D73F3374-503C-4BDF-BDEF-AAB7224C00FA}"/>
    <hyperlink ref="A113" r:id="rId63" location="/@cbus/sname:prod/journey-optimizer/reports/journey/f851158c-6e7d-4603-a9aa-84d66f5cd929/email/business?filters=%257B%2522selectedAction%2522%253A%2522ALL%2522%252C%2522excludeTestEvents%2522%253Afalse%252C%2522startDate%2522%253A%25222024-09-12T05%253A00%253A00.000Z%2522%252C%2522endDate%2522%253A%25222024-11-28T00%253A00%253A00.000Z%2522%257D" xr:uid="{9DAE588D-2242-47F5-92D0-1608D36FD3F0}"/>
    <hyperlink ref="A108" r:id="rId64" location="/@cbus/sname:prod/journey-optimizer/reports/journey/b32f0391-2fd2-43b0-bb65-3d49e7aa1897/email/business?filters=%257B%2522selectedAction%2522%253A%2522ALL%2522%252C%2522excludeTestEvents%2522%253Afalse%252C%2522startDate%2522%253A%25222024-08-15T07%253A00%253A00.000Z%2522%252C%2522endDate%2522%253A%25222024-11-28T00%253A00%253A00.000Z%2522%257D" xr:uid="{E983BAF2-92E4-4128-BBFD-1A45B2364CCF}"/>
    <hyperlink ref="A109" r:id="rId65" location="/@cbus/sname:prod/journey-optimizer/reports/journey/b32f0391-2fd2-43b0-bb65-3d49e7aa1897/email/business?filters=%257B%2522selectedAction%2522%253A%2522ALL%2522%252C%2522excludeTestEvents%2522%253Afalse%252C%2522startDate%2522%253A%25222024-08-15T07%253A00%253A00.000Z%2522%252C%2522endDate%2522%253A%25222024-11-28T00%253A00%253A00.000Z%2522%257D" xr:uid="{38985A1D-3F95-48B4-83B9-303359663AEA}"/>
    <hyperlink ref="A110" r:id="rId66" location="/@cbus/sname:prod/journey-optimizer/reports/journey/7e69f36a-c94c-435d-a577-e38c77e913e0/email/business?filters=%257B%2522selectedAction%2522%253A%2522ALL%2522%252C%2522excludeTestEvents%2522%253Afalse%252C%2522startDate%2522%253A%25222024-08-15T07%253A00%253A00.000Z%2522%252C%2522endDate%2522%253A%25222024-11-28T00%253A00%253A00.000Z%2522%257D" xr:uid="{C26E4884-79BE-43B8-B1A5-643D41361273}"/>
    <hyperlink ref="A111" r:id="rId67" location="/@cbus/sname:prod/journey-optimizer/reports/journey/7e69f36a-c94c-435d-a577-e38c77e913e0/email/business?filters=%257B%2522selectedAction%2522%253A%2522ALL%2522%252C%2522excludeTestEvents%2522%253Afalse%252C%2522startDate%2522%253A%25222024-08-15T07%253A00%253A00.000Z%2522%252C%2522endDate%2522%253A%25222024-11-28T00%253A00%253A00.000Z%2522%257D" xr:uid="{AE61D81E-722A-4D84-B44E-AB574D23F506}"/>
    <hyperlink ref="A105" r:id="rId68" location="/@cbus/sname:prod/journey-optimizer/reports/journey/8750aa0b-3592-4a30-ab91-f034eaf63810/email/business?filters=%257B%2522selectedAction%2522%253A%2522ALL%2522%252C%2522excludeTestEvents%2522%253Afalse%252C%2522startDate%2522%253A%25222024-08-15T07%253A00%253A00.000Z%2522%252C%2522endDate%2522%253A%25222024-12-02T23%253A00%253A00.000Z%2522%257D" xr:uid="{60C0AC47-567B-44EB-9250-3F435DCB1678}"/>
    <hyperlink ref="A107" r:id="rId69" location="/@cbus/sname:prod/journey-optimizer/reports/journey/d8447696-b187-4bd1-9abe-377ac234db91/email/business?filters=%257B%2522selectedAction%2522%253A%2522ALL%2522%252C%2522excludeTestEvents%2522%253Afalse%252C%2522startDate%2522%253A%25222024-09-25T04%253A00%253A00.000Z%2522%252C%2522endDate%2522%253A%25222024-12-02T23%253A00%253A00.000Z%2522%257D" xr:uid="{7D96C9EC-7B4E-4AEA-8FF8-C67CA3B84FCC}"/>
    <hyperlink ref="A103" r:id="rId70" location="/@cbus/sname:prod/journey-optimizer/reports/journey/75e721fe-4b6b-4f80-a0b1-20a85296fb5b/email/business?filters=%257B%2522selectedAction%2522%253A%2522ALL%2522%252C%2522excludeTestEvents%2522%253Afalse%252C%2522startDate%2522%253A%25222024-11-18T08%253A00%253A00.000Z%2522%252C%2522endDate%2522%253A%25222024-12-02T23%253A00%253A00.000Z%2522%257D" xr:uid="{94B9F0ED-E54F-4FE9-94DA-A10A5A621E0E}"/>
    <hyperlink ref="A104" r:id="rId71" location="/@cbus/sname:prod/journey-optimizer/reports/journey/75e721fe-4b6b-4f80-a0b1-20a85296fb5b/email/business?filters=%257B%2522selectedAction%2522%253A%2522ALL%2522%252C%2522excludeTestEvents%2522%253Afalse%252C%2522startDate%2522%253A%25222024-11-18T08%253A00%253A00.000Z%2522%252C%2522endDate%2522%253A%25222024-12-02T23%253A00%253A00.000Z%2522%257D" xr:uid="{8DF82CDE-4F6D-4058-AEBD-012F2387396B}"/>
    <hyperlink ref="A88" r:id="rId72" location="/@cbus/sname:prod/journey-optimizer/reports/journey/08d9f8fb-66fc-48ff-9e31-6fe2c9b13918/email/business?filters=%257B%2522selectedAction%2522%253A%2522ALL%2522%252C%2522excludeTestEvents%2522%253Afalse%252C%2522startDate%2522%253A%25222024-10-30T04%253A00%253A00.000Z%2522%252C%2522endDate%2522%253A%25222024-12-02T23%253A00%253A00.000Z%2522%257D" display="ALL BRANDS - SIS Acquisition Nov 2024 - Segment 3" xr:uid="{7B800CBB-CE1B-4CF2-8835-FA104A1AA661}"/>
    <hyperlink ref="A89" r:id="rId73" location="/@cbus/sname:prod/journey-optimizer/reports/journey/08d9f8fb-66fc-48ff-9e31-6fe2c9b13918/email/business?filters=%257B%2522selectedAction%2522%253A%2522ALL%2522%252C%2522excludeTestEvents%2522%253Afalse%252C%2522startDate%2522%253A%25222024-10-30T04%253A00%253A00.000Z%2522%252C%2522endDate%2522%253A%25222024-12-02T23%253A00%253A00.000Z%2522%257D" display="ALL BRANDS - SIS Acquisition Nov 2024 - Segment 3" xr:uid="{4D23A5FF-03F2-42E1-BFA5-B8C2DF0C6E87}"/>
    <hyperlink ref="A90" r:id="rId74" location="/@cbus/sname:prod/journey-optimizer/reports/journey/08d9f8fb-66fc-48ff-9e31-6fe2c9b13918/email/business?filters=%257B%2522selectedAction%2522%253A%2522ALL%2522%252C%2522excludeTestEvents%2522%253Afalse%252C%2522startDate%2522%253A%25222024-10-30T04%253A00%253A00.000Z%2522%252C%2522endDate%2522%253A%25222024-12-02T23%253A00%253A00.000Z%2522%257D" display="ALL BRANDS - SIS Acquisition Nov 2024 - Segment 3" xr:uid="{E081A915-E9F3-41F5-AC99-B606ABE4BC0C}"/>
    <hyperlink ref="A93" r:id="rId75" location="/@cbus/sname:prod/journey-optimizer/reports/journey/1a8fcd9a-e3fc-40a4-80fe-84ab1e5ebf97/email/business?filters=%257B%2522selectedAction%2522%253A%2522ALL%2522%252C%2522excludeTestEvents%2522%253Afalse%252C%2522startDate%2522%253A%25222024-10-30T04%253A00%253A00.000Z%2522%252C%2522endDate%2522%253A%25222024-12-02T23%253A00%253A00.000Z%2522%257D" xr:uid="{4A56D93C-ECF1-4E79-8FAD-E3A4FD0ED64F}"/>
    <hyperlink ref="A94" r:id="rId76" location="/@cbus/sname:prod/journey-optimizer/reports/journey/1a8fcd9a-e3fc-40a4-80fe-84ab1e5ebf97/email/business?filters=%257B%2522selectedAction%2522%253A%2522ALL%2522%252C%2522excludeTestEvents%2522%253Afalse%252C%2522startDate%2522%253A%25222024-10-30T04%253A00%253A00.000Z%2522%252C%2522endDate%2522%253A%25222024-12-02T23%253A00%253A00.000Z%2522%257D" xr:uid="{B26CEE93-9B21-4CE6-85B0-4A5FEC10B009}"/>
    <hyperlink ref="A95" r:id="rId77" location="/@cbus/sname:prod/journey-optimizer/reports/journey/892ec33b-9e59-4b99-9ca1-dd15c1c84e59/email/business?filters=%257B%2522selectedAction%2522%253A%2522ALL%2522%252C%2522excludeTestEvents%2522%253Afalse%252C%2522startDate%2522%253A%25222024-10-30T04%253A00%253A00.000Z%2522%252C%2522endDate%2522%253A%25222024-12-03T00%253A00%253A00.000Z%2522%257D" xr:uid="{40BC0293-0C6D-4907-B1CB-5CCE956AD4BC}"/>
    <hyperlink ref="A96" r:id="rId78" location="/@cbus/sname:prod/journey-optimizer/reports/journey/892ec33b-9e59-4b99-9ca1-dd15c1c84e59/email/business?filters=%257B%2522selectedAction%2522%253A%2522ALL%2522%252C%2522excludeTestEvents%2522%253Afalse%252C%2522startDate%2522%253A%25222024-10-30T04%253A00%253A00.000Z%2522%252C%2522endDate%2522%253A%25222024-12-03T00%253A00%253A00.000Z%2522%257D" xr:uid="{4E0B35AA-CAEB-4B1D-A6B5-D4EF800F055E}"/>
    <hyperlink ref="A97" r:id="rId79" location="/@cbus/sname:prod/journey-optimizer/reports/journey/4e2ffdd4-6b10-4880-b682-9b295895ac97/email/business?filters=%257B%2522selectedAction%2522%253A%2522ALL%2522%252C%2522excludeTestEvents%2522%253Afalse%252C%2522startDate%2522%253A%25222024-08-15T07%253A00%253A00.000Z%2522%252C%2522endDate%2522%253A%25222024-12-17T03%253A00%253A00.000Z%2522%257D" xr:uid="{3A9E7DF4-C3D5-4EAB-A12E-D4596386FCD7}"/>
    <hyperlink ref="A98" r:id="rId80" location="/@cbus/sname:prod/journey-optimizer/reports/journey/4e2ffdd4-6b10-4880-b682-9b295895ac97/email/business?filters=%257B%2522selectedAction%2522%253A%2522ALL%2522%252C%2522excludeTestEvents%2522%253Afalse%252C%2522startDate%2522%253A%25222024-08-15T07%253A00%253A00.000Z%2522%252C%2522endDate%2522%253A%25222024-12-17T03%253A00%253A00.000Z%2522%257D" xr:uid="{A942FD50-CA61-4C47-975A-951D265F2D7B}"/>
    <hyperlink ref="A99" r:id="rId81" location="/@cbus/sname:prod/journey-optimizer/reports/journey/dc2c8d9c-73b3-42cc-9ca6-4c4586884137/email/business?filters=%257B%2522selectedAction%2522%253A%2522ALL%2522%252C%2522excludeTestEvents%2522%253Afalse%252C%2522startDate%2522%253A%25222024-08-15T07%253A00%253A00.000Z%2522%252C%2522endDate%2522%253A%25222024-12-17T03%253A00%253A00.000Z%2522%257D" xr:uid="{B4C380DE-CAB3-4156-A89B-E30D777315D1}"/>
    <hyperlink ref="A100" r:id="rId82" location="/@cbus/sname:prod/journey-optimizer/reports/journey/dc2c8d9c-73b3-42cc-9ca6-4c4586884137/email/business?filters=%257B%2522selectedAction%2522%253A%2522ALL%2522%252C%2522excludeTestEvents%2522%253Afalse%252C%2522startDate%2522%253A%25222024-08-15T07%253A00%253A00.000Z%2522%252C%2522endDate%2522%253A%25222024-12-17T03%253A00%253A00.000Z%2522%257D" xr:uid="{95E18CEE-DADB-4506-88AD-31C0FA6D8C39}"/>
    <hyperlink ref="A101" r:id="rId83" location="/@cbus/sname:prod/journey-optimizer/reports/journey/71cecbe7-be4f-4ca1-8319-7b8aa74dc597/email/business?filters=%257B%2522selectedAction%2522%253A%2522ALL%2522%252C%2522excludeTestEvents%2522%253Afalse%252C%2522startDate%2522%253A%25222024-09-25T01%253A00%253A00.000Z%2522%252C%2522endDate%2522%253A%25222024-12-17T03%253A00%253A00.000Z%2522%257D" xr:uid="{6AC2444E-DFF4-454C-808E-5451701EB434}"/>
    <hyperlink ref="A102" r:id="rId84" location="/@cbus/sname:prod/journey-optimizer/reports/journey/7fa37f53-aa18-4744-841f-0c2faa1e42d0/email/business?filters=%257B%2522selectedAction%2522%253A%2522ALL%2522%252C%2522excludeTestEvents%2522%253Afalse%252C%2522startDate%2522%253A%25222024-09-25T00%253A00%253A00.000Z%2522%252C%2522endDate%2522%253A%25222024-12-17T03%253A00%253A00.000Z%2522%257D" xr:uid="{A3F9D2CE-17AE-4C9D-9B88-E21DDD5D51A2}"/>
    <hyperlink ref="A86" r:id="rId85" location="/@cbus/sname:prod/journey-optimizer/reports/journey/aa855d91-e3d5-4041-a1af-1dd696f8aa19/email/business?filters=%257B%2522selectedAction%2522%253A%2522ALL%2522%252C%2522excludeTestEvents%2522%253Afalse%252C%2522startDate%2522%253A%25222024-11-19T01%253A00%253A00.000Z%2522%252C%2522endDate%2522%253A%25222024-12-17T03%253A00%253A00.000Z%2522%257D" xr:uid="{507ACC08-C5FF-4DE7-835E-19D32D4859B7}"/>
    <hyperlink ref="A87" r:id="rId86" location="/@cbus/sname:prod/journey-optimizer/reports/journey/7450af5d-a893-42f4-a598-077d519cad7b/email/business?filters=%257B%2522selectedAction%2522%253A%2522ALL%2522%252C%2522excludeTestEvents%2522%253Afalse%252C%2522startDate%2522%253A%25222024-11-19T01%253A00%253A00.000Z%2522%252C%2522endDate%2522%253A%25222024-12-17T03%253A00%253A00.000Z%2522%257D" xr:uid="{6834DF9C-0C49-4FE9-A5AC-C85479A42D52}"/>
    <hyperlink ref="A85" r:id="rId87" location="/@cbus/sname:prod/journey-optimizer/reports/journey/76d3da13-8dc6-4cb3-96ef-f677ccd33460/email/business?filters=%257B%2522selectedAction%2522%253A%2522ALL%2522%252C%2522excludeTestEvents%2522%253Afalse%252C%2522startDate%2522%253A%25222024-09-16T08%253A00%253A00.000Z%2522%252C%2522endDate%2522%253A%25222024-12-17T03%253A00%253A00.000Z%2522%257D" xr:uid="{03C8458B-FD69-4E37-B4F4-09A31D378A40}"/>
    <hyperlink ref="A84" r:id="rId88" location="/@cbus/sname:prod/journey-optimizer/reports/journey/ef8171b6-ad0a-4dab-ad6b-587bc0af6a28/email/business?filters=%257B%2522selectedAction%2522%253A%2522ALL%2522%252C%2522excludeTestEvents%2522%253Afalse%252C%2522startDate%2522%253A%25222024-11-04T03%253A00%253A00.000Z%2522%252C%2522endDate%2522%253A%25222024-12-17T03%253A00%253A00.000Z%2522%257D" xr:uid="{8B68C2FB-D56F-4ABF-82DE-ED2F5DD97D69}"/>
    <hyperlink ref="A81" r:id="rId89" location="/@cbus/sname:prod/journey-optimizer/reports/journey/c11d516e-214f-47cc-a69a-96f688fd8500/email/business?filters=%257B%2522selectedAction%2522%253A%2522ALL%2522%252C%2522excludeTestEvents%2522%253Afalse%252C%2522startDate%2522%253A%25222024-11-21T23%253A00%253A00.000Z%2522%252C%2522endDate%2522%253A%25222024-12-17T03%253A00%253A00.000Z%2522%257D" xr:uid="{2D78B247-4F05-4E2C-8EE5-03E3BCBF45DF}"/>
    <hyperlink ref="A82" r:id="rId90" location="/@cbus/sname:prod/journey-optimizer/reports/journey/1331f081-4a9f-4db8-bfd2-7abf2a61d584/email/business?filters=%257B%2522selectedAction%2522%253A%2522ALL%2522%252C%2522excludeTestEvents%2522%253Afalse%252C%2522startDate%2522%253A%25222024-11-21T23%253A00%253A00.000Z%2522%252C%2522endDate%2522%253A%25222024-12-17T03%253A00%253A00.000Z%2522%257D" xr:uid="{EDA381B8-3FA2-44D7-B3CA-0E00F291B082}"/>
    <hyperlink ref="A83" r:id="rId91" location="/@cbus/sname:prod/journey-optimizer/reports/journey/9f4521fa-3312-4233-aa91-91dfcd77edbd/email/business?filters=%257B%2522selectedAction%2522%253A%2522ALL%2522%252C%2522excludeTestEvents%2522%253Afalse%252C%2522startDate%2522%253A%25222024-11-04T03%253A00%253A00.000Z%2522%252C%2522endDate%2522%253A%25222024-12-17T03%253A00%253A00.000Z%2522%257D" xr:uid="{634533B5-A1C3-4F15-BA84-C1E61941C638}"/>
    <hyperlink ref="A106" r:id="rId92" location="/@cbus/sname:prod/journey-optimizer/journey/report/#/workspace/template/ajo-journey/031480ee-ea0c-46b8-a9c3-2f8bd40848df" xr:uid="{42A6DB14-1EEE-4278-B8B5-367218169C6D}"/>
    <hyperlink ref="A76" r:id="rId93" location="/@cbus/sname:prod/journey-optimizer/reports/journey/d583257d-386a-42e1-bc25-a46a130acbc6/business" xr:uid="{25845EBB-117C-484A-B2F0-D8AC3EFD6C5F}"/>
    <hyperlink ref="A79" r:id="rId94" location="/@cbus/sname:prod/journey-optimizer/journey/report/#/workspace/template/ajo-journey/597992d0-0fd8-4069-873e-2751f76ed4e0" xr:uid="{8F2E791A-046F-4058-ADA4-BF531EBF46A3}"/>
    <hyperlink ref="A77" r:id="rId95" location="/@cbus/sname:prod/journey-optimizer/journey/report/#/workspace/template/ajo-journey/37531719-4268-418e-be00-f174f67178dc" xr:uid="{90B0EABB-1D97-457D-978F-7973C687574B}"/>
    <hyperlink ref="A75" r:id="rId96" location="/@cbus/sname:prod/journey-optimizer/journey/report/#/workspace/template/ajo-journey/cb78440d-7788-41d3-b9e0-f0157b88fce8" xr:uid="{C1927981-82FE-43FE-BDDA-DE463BB3B909}"/>
    <hyperlink ref="A72" r:id="rId97" location="/@cbus/sname:prod/journey-optimizer/journey/report/#/workspace/template/ajo-journey/5b8f2c5c-2a81-471d-8814-3fd16dc4a5bc" xr:uid="{46B4D528-7DC0-4A30-B73F-2E1630B5CC1E}"/>
    <hyperlink ref="A73" r:id="rId98" location="/@cbus/sname:prod/journey-optimizer/journey/report/#/workspace/template/ajo-journey/5b8f2c5c-2a81-471d-8814-3fd16dc4a5bc" xr:uid="{FD4EECFE-4DAB-4B0D-9F7F-1A8BE61C46DC}"/>
    <hyperlink ref="A71" r:id="rId99" location="/@cbus/sname:prod/journey-optimizer/journey/report/#/workspace/template/ajo-journey/cb78440d-7788-41d3-b9e0-f0157b88fce8" xr:uid="{9145830A-8006-4B7D-8633-A05BD61B4B74}"/>
    <hyperlink ref="A74" r:id="rId100" location="/@cbus/sname:prod/journey-optimizer/journey/report/#/workspace/template/ajo-journey/958a1a06-5d25-4fbb-afb7-cbe353c45fd9" xr:uid="{6EABD3B2-9A20-43A8-B3FD-538866678FDE}"/>
    <hyperlink ref="A80" r:id="rId101" location="/@cbus/sname:prod/journey-optimizer/journey/report/#/workspace/template/ajo-journey/ba534198-f0d8-4580-afd2-a89ac4c2306c" xr:uid="{02E56926-24E2-4618-8BE3-F9D1CC47CE6B}"/>
    <hyperlink ref="A78" r:id="rId102" location="/@cbus/sname:prod/journey-optimizer/journey/report/#/workspace/template/ajo-journey/7e68fda3-b97d-4e4e-979c-1a0d37dcb8c1" xr:uid="{1552C76E-FC36-4202-8B24-8A52AE865D9C}"/>
    <hyperlink ref="A70" r:id="rId103" location="/@cbus/sname:prod/journey-optimizer/journey/report/#/workspace/template/ajo-journey/37f59447-938b-431c-9b83-9c56b1f1ad60" xr:uid="{67B0C41A-8003-4CFA-B9B6-B76B949CC78F}"/>
    <hyperlink ref="A68" r:id="rId104" location="/@cbus/sname:prod/journey-optimizer/journey/report/#/workspace/template/ajo-journey/8c0cf027-b9ad-41d7-991d-cb0ad21331cf" xr:uid="{9EFE624F-CC71-4160-8307-6507B6A9CE00}"/>
    <hyperlink ref="A69" r:id="rId105" location="/@cbus/sname:prod/journey-optimizer/journey/report/#/workspace/template/ajo-journey/8c0cf027-b9ad-41d7-991d-cb0ad21331cf" xr:uid="{1A4AFD89-C91B-4582-B069-6B1B4BDE3F93}"/>
    <hyperlink ref="A67" r:id="rId106" location="/@cbus/sname:prod/journey-optimizer/journey/report/#/workspace/template/ajo-journey/51a813ac-7f47-4d34-ae16-a03e810e8e20" display="CBUS - Insurance SEN catch-up [Jan 25]_x000a_" xr:uid="{BC3D71DF-BA4A-4334-8B64-935DE26183E4}"/>
    <hyperlink ref="A64" r:id="rId107" location="/@cbus/sname:prod/journey-optimizer/journey/report/#/workspace/template/ajo-journey/d454aedb-9fb3-4ea5-b300-1b9c3d74e535" xr:uid="{3B29B1E7-88C4-4D4E-A2CF-C214B1B62706}"/>
    <hyperlink ref="A62" r:id="rId108" location="/@cbus/sname:prod/journey-optimizer/journey/report/#/workspace/template/ajo-journey/88013f94-7776-4a8e-abd3-f263dd04c99d" xr:uid="{D1BC9051-6ACB-4A89-AFFE-7DA86EB31D09}"/>
    <hyperlink ref="A63" r:id="rId109" location="/@cbus/sname:prod/journey-optimizer/journey/report/#/workspace/template/ajo-journey/88013f94-7776-4a8e-abd3-f263dd04c99d" xr:uid="{19BEF9B7-0556-4D72-A000-7AFAF558C601}"/>
    <hyperlink ref="A60" r:id="rId110" location="/@cbus/sname:prod/journey-optimizer/journey/report/#/workspace/template/ajo-journey/5fa80d3f-a29e-4b61-b3b0-b394551196c0" xr:uid="{1C14C34F-D7BE-464B-9BD6-0D0EA33091B5}"/>
    <hyperlink ref="A61" r:id="rId111" location="/@cbus/sname:prod/journey-optimizer/journey/report/#/workspace/template/ajo-journey/5fa80d3f-a29e-4b61-b3b0-b394551196c0" xr:uid="{82F12FB8-9ADF-4607-933D-37E363AA7CED}"/>
    <hyperlink ref="A58" r:id="rId112" location="/@cbus/sname:prod/journey-optimizer/journey/report/#/workspace/template/ajo-journey/10909524-bc81-4fea-9de9-f2e738f65ed3" xr:uid="{21353597-2944-4C1D-80E0-36D0E5A0E233}"/>
    <hyperlink ref="A59" r:id="rId113" location="/@cbus/sname:prod/journey-optimizer/journey/report/#/workspace/template/ajo-journey/10909524-bc81-4fea-9de9-f2e738f65ed3" xr:uid="{1BF04DAB-C4DC-4511-860E-66C36D6682A7}"/>
    <hyperlink ref="A47" r:id="rId114" location="/@cbus/sname:prod/journey-optimizer/journey/report/#/workspace/template/ajo-journey/bac62fd4-ad76-4139-be23-d226a0c4387f" xr:uid="{F9FA63EE-CB42-4EB2-8E5A-2BFF27E1754E}"/>
    <hyperlink ref="A48" r:id="rId115" location="/@cbus/sname:prod/journey-optimizer/journey/report/#/workspace/template/ajo-journey/50b5b648-b0ea-4382-9421-ef883caaf2eb" xr:uid="{27D7022C-7881-4666-9C69-57140D44A130}"/>
    <hyperlink ref="A46" r:id="rId116" location="/@cbus/sname:prod/journey-optimizer/journey/report/#/workspace/template/ajo-journey/70fa883a-d8e9-4098-88c4-3720820fa797" xr:uid="{EA89D983-486B-45B2-8057-8A9E5B738078}"/>
    <hyperlink ref="A49" r:id="rId117" location="/@cbus/sname:prod/journey-optimizer/journey/report/#/workspace/template/ajo-journey/344a5803-baf8-4dea-8515-e0e55906bb42" xr:uid="{FB96BAD0-8BB4-4050-B6CD-A67B2D281135}"/>
    <hyperlink ref="A41" r:id="rId118" location="/@cbus/sname:prod/journey-optimizer/journey/report/#/workspace/template/ajo-journey/6eb35d44-dabd-4926-bea9-7b86c74c3c20" xr:uid="{7E220D3B-201D-4A4E-8DC7-D89C21E95F63}"/>
    <hyperlink ref="A42" r:id="rId119" location="/@cbus/sname:prod/journey-optimizer/journey/report/#/workspace/template/ajo-journey/6eb35d44-dabd-4926-bea9-7b86c74c3c20" xr:uid="{1C80F935-EFB8-49E9-8A30-C4317509BC8D}"/>
    <hyperlink ref="A43" r:id="rId120" location="/@cbus/sname:prod/journey-optimizer/journey/report/#/workspace/template/ajo-journey/fe1d6903-6164-4d06-982d-da0401a1eab8" xr:uid="{76BB7CDA-D5C2-44D5-911E-64128DD11DF4}"/>
    <hyperlink ref="A44" r:id="rId121" location="/@cbus/sname:prod/journey-optimizer/journey/report/#/workspace/template/ajo-journey/fe1d6903-6164-4d06-982d-da0401a1eab8" xr:uid="{7E82A992-60CE-4E98-AA45-D9877334E71A}"/>
    <hyperlink ref="A45" r:id="rId122" location="/@cbus/sname:prod/journey-optimizer/journey/report/#/workspace/template/ajo-journey/2b363977-6120-4c28-8d6e-8450b945584c" xr:uid="{5C093CF1-B159-4CAB-B4D1-B6E3BAE18E4A}"/>
    <hyperlink ref="A39" r:id="rId123" location="/@cbus/sname:prod/journey-optimizer/journey/report/#/workspace/template/ajo-journey/1f938c36-014a-49ac-b500-6811469ba76e" xr:uid="{EA4AF12C-178C-4FED-91FB-29D568B92670}"/>
    <hyperlink ref="A40" r:id="rId124" location="/@cbus/sname:prod/journey-optimizer/journey/report/#/workspace/template/ajo-journey/1f938c36-014a-49ac-b500-6811469ba76e" xr:uid="{5A15D593-5037-4001-9C70-E3DB10B8D763}"/>
    <hyperlink ref="A35" r:id="rId125" location="/@cbus/sname:prod/journey-optimizer/journey/report/#/workspace/template/ajo-journey/6b7f3bf7-696a-4fc2-bb1d-d44462aac067" xr:uid="{7DDC7C07-95BE-4B62-AE11-B6D0B3950A3B}"/>
    <hyperlink ref="A36" r:id="rId126" location="/@cbus/sname:prod/journey-optimizer/journey/report/#/workspace/template/ajo-journey/6b7f3bf7-696a-4fc2-bb1d-d44462aac067" xr:uid="{72A3DE38-93B5-491D-B801-CEB7DF1D0A4F}"/>
    <hyperlink ref="A33" r:id="rId127" location="/@cbus/sname:prod/journey-optimizer/journey/report/#/workspace/template/ajo-journey/8671df9a-0e36-48d8-9603-cf6c200c05c3" xr:uid="{C51C704A-4813-4D09-8D3B-CC49495F0E0B}"/>
    <hyperlink ref="A34" r:id="rId128" location="/@cbus/sname:prod/journey-optimizer/journey/report/#/workspace/template/ajo-journey/8671df9a-0e36-48d8-9603-cf6c200c05c3" xr:uid="{C09138BD-FB49-48F1-8F1B-F76C0A8865C4}"/>
    <hyperlink ref="A31" r:id="rId129" location="/@cbus/sname:prod/journey-optimizer/journey/report/#/workspace/template/ajo-journey/fdbea88f-ba41-4f77-a9b6-f52000cb6317" xr:uid="{97B639CB-C0CD-4BA1-8C76-576472F23401}"/>
    <hyperlink ref="A32" r:id="rId130" location="/@cbus/sname:prod/journey-optimizer/journey/report/#/workspace/template/ajo-journey/fdbea88f-ba41-4f77-a9b6-f52000cb6317" xr:uid="{3C371E08-C0D7-42B5-B88D-A5614EE50E48}"/>
    <hyperlink ref="A29" r:id="rId131" location="/@cbus/sname:prod/journey-optimizer/journey/report/#/workspace/template/ajo-journey/ec179dfa-93f3-4085-8a3c-afb004e9e6a1" display="ALL BRANDS - WEBINAR - MAR 25 - Federal Budget &amp; Superannuation update - Invite _x000a_" xr:uid="{6D888C07-60D6-4BD8-9670-32760BFB6428}"/>
    <hyperlink ref="A30" r:id="rId132" location="/@cbus/sname:prod/journey-optimizer/journey/report/#/workspace/template/ajo-journey/ec179dfa-93f3-4085-8a3c-afb004e9e6a1" display="ALL BRANDS - WEBINAR - MAR 25 - Federal Budget &amp; Superannuation update - Invite _x000a_" xr:uid="{B21AF744-490C-4BCF-B353-8BB1587866C8}"/>
    <hyperlink ref="A27" r:id="rId133" location="/@cbus/sname:prod/journey-optimizer/journey/report/#/workspace/template/ajo-journey/738aea6b-ef3b-4ee7-9cf6-87929e2debfb" xr:uid="{1E794751-9397-4880-87EC-7E6A031D8EF7}"/>
    <hyperlink ref="A28" r:id="rId134" location="/@cbus/sname:prod/journey-optimizer/journey/report/#/workspace/template/ajo-journey/738aea6b-ef3b-4ee7-9cf6-87929e2debfb" xr:uid="{23CD2DAE-08E8-4B98-948C-42780F884B93}"/>
    <hyperlink ref="A23" r:id="rId135" location="/@cbus/sname:prod/journey-optimizer/journey/report/#/workspace/template/ajo-journey/9bdd126c-b2f4-4d51-b1b0-9beedf1b6a55" xr:uid="{8E613442-0285-401B-A9D6-E0B7B15F1695}"/>
    <hyperlink ref="A24" r:id="rId136" location="/@cbus/sname:prod/journey-optimizer/journey/report/#/workspace/template/ajo-journey/9bdd126c-b2f4-4d51-b1b0-9beedf1b6a55" xr:uid="{1B85FA58-1DD0-4FFC-B57D-5D49F8A314BB}"/>
    <hyperlink ref="A19" r:id="rId137" location="/@cbus/sname:prod/journey-optimizer/journey/report/#/workspace/template/ajo-journey/d06aef54-97fe-44b7-8299-52dc7ca4109b" xr:uid="{E5D644EA-F5A2-4694-B4BA-0657CCC597B8}"/>
    <hyperlink ref="A20" r:id="rId138" location="/@cbus/sname:prod/journey-optimizer/journey/report/#/workspace/template/ajo-journey/d06aef54-97fe-44b7-8299-52dc7ca4109b" xr:uid="{60EAB733-FA00-4052-A8B5-36853DC589E5}"/>
    <hyperlink ref="A21" r:id="rId139" location="/@cbus/sname:prod/journey-optimizer/journey/report/#/workspace/template/ajo-journey/a1256c88-c4ef-468c-9ed6-26235c345b37" xr:uid="{AF3158C0-2E98-40BB-AC49-0B391E4168E8}"/>
    <hyperlink ref="A22" r:id="rId140" location="/@cbus/sname:prod/journey-optimizer/journey/report/#/workspace/template/ajo-journey/a1256c88-c4ef-468c-9ed6-26235c345b37" xr:uid="{8F67CFCC-CFD4-476D-9139-5ED7CACAC4D5}"/>
    <hyperlink ref="A14" r:id="rId141" location="/@cbus/sname:prod/journey-optimizer/journey/report/#/workspace/template/ajo-journey/8d5edcc4-fd6e-4375-acdb-fdf2fca90f99" xr:uid="{AC904E8D-E4DB-4C77-9D6D-635DEF27BC9D}"/>
    <hyperlink ref="A15" r:id="rId142" location="/@cbus/sname:prod/journey-optimizer/journey/report/#/workspace/template/ajo-journey/8d5edcc4-fd6e-4375-acdb-fdf2fca90f99" xr:uid="{5EB12AE0-95D3-4F62-83CF-0289E82C8F65}"/>
    <hyperlink ref="A16" r:id="rId143" location="/@cbus/sname:prod/journey-optimizer/journey/report/#/workspace/template/ajo-journey/332f2798-8ace-42e5-a750-7c8ccb162579" xr:uid="{1560EBB2-1274-432C-959B-30D99552F92D}"/>
    <hyperlink ref="A17" r:id="rId144" location="/@cbus/sname:prod/journey-optimizer/journey/report/#/workspace/template/ajo-journey/332f2798-8ace-42e5-a750-7c8ccb162579" xr:uid="{E4FF8CF4-E2E3-4072-9A69-29F7E98308B8}"/>
    <hyperlink ref="A18" r:id="rId145" location="/@cbus/sname:prod/journey-optimizer/journey/report/#/workspace/template/ajo-journey/21b4fc75-b277-418f-9c29-973d0fb4a80c" xr:uid="{DAB76CF7-8356-493F-A131-F595A55F52E4}"/>
    <hyperlink ref="A12" r:id="rId146" location="/@cbus/sname:prod/journey-optimizer/journey/report/#/workspace/template/ajo-journey/8f45fe33-bd9b-4571-975f-50c6cde365f5" xr:uid="{4CCE7949-2262-478C-ACE2-75FCBD10C3DA}"/>
    <hyperlink ref="A13" r:id="rId147" location="/@cbus/sname:prod/journey-optimizer/journey/report/#/workspace/template/ajo-journey/8f45fe33-bd9b-4571-975f-50c6cde365f5" xr:uid="{81E771A8-0834-4495-97AE-D4C0502E3147}"/>
    <hyperlink ref="A9" r:id="rId148" location="/@cbus/sname:prod/journey-optimizer/journey/report/#/workspace/template/ajo-journey/f6628c63-7e81-479f-994f-04d0a81140ae" xr:uid="{1C6FF9F9-9C40-4567-ABB3-AED8A48CBF5D}"/>
    <hyperlink ref="A11" r:id="rId149" location="/@cbus/sname:prod/journey-optimizer/journey/report/#/workspace/template/ajo-journey/c2bc4ad1-7d23-49f9-8b27-1b089a7f9324" xr:uid="{71C794D5-E5A0-412B-BC23-B0230B70A0D3}"/>
    <hyperlink ref="A3" r:id="rId150" location="/@cbus/sname:prod/journey-optimizer/journey/report/#/workspace/template/ajo-journey/46d445cb-ce24-4254-87bb-ca88434439e0" xr:uid="{BC45559B-19E3-4603-8805-FD31EC7E5CE7}"/>
    <hyperlink ref="A2" r:id="rId151" location="/@cbus/sname:prod/journey-optimizer/journey/report/#/workspace/template/ajo-journey/cb13a4ec-a774-4a69-9033-4b72587b5392" display="CBUS - SEN - Insurance May 25 - Non Corporate_x000a_" xr:uid="{9476B490-5BDA-4904-ABAA-8FCF86348D34}"/>
    <hyperlink ref="A65" r:id="rId152" location="/@cbus/sname:prod/journey-optimizer/journey/report/#/workspace/template/ajo-journey/0be03e42-1e28-409a-b2d0-8cf468685d79" xr:uid="{6F824331-B482-4B06-A286-E44C912661B6}"/>
    <hyperlink ref="A66" r:id="rId153" location="/@cbus/sname:prod/journey-optimizer/journey/report/#/workspace/template/ajo-journey/0be03e42-1e28-409a-b2d0-8cf468685d79" xr:uid="{11100667-5BD5-455A-AEAF-BE8A7D3A97A8}"/>
    <hyperlink ref="A50" r:id="rId154" location="/@cbus/sname:prod/journey-optimizer/journey/report/#/workspace/template/ajo-journey/977081d2-f0ac-46e1-b9a0-acd7c18e1586" xr:uid="{B7836BB4-D84C-439C-9F58-EE0DDD9C18E5}"/>
    <hyperlink ref="A51" r:id="rId155" location="/@cbus/sname:prod/journey-optimizer/journey/report/#/workspace/template/ajo-journey/977081d2-f0ac-46e1-b9a0-acd7c18e1586" xr:uid="{2727C184-61AE-4E67-8063-0044C832106B}"/>
    <hyperlink ref="A37" r:id="rId156" location="/@cbus/sname:prod/journey-optimizer/journey/report/#/workspace/template/ajo-journey/389e92c2-8e2f-45bb-87f1-47639cf54cc9" xr:uid="{C12B5B88-A5BF-42E7-B0C1-DF4D1DCD0BFE}"/>
    <hyperlink ref="A38" r:id="rId157" location="/@cbus/sname:prod/journey-optimizer/journey/report/#/workspace/template/ajo-journey/389e92c2-8e2f-45bb-87f1-47639cf54cc9" xr:uid="{3E33AA54-EDE4-421A-B4E6-1727CBEFE885}"/>
    <hyperlink ref="A173:A175" r:id="rId158" location="/@cbus/sname:prod/journey-optimizer/journey/report/#/workspace/template/ajo-journey/b17a7d18-c2c4-4726-bcbc-bc9f8caf44ff" display="Email - CBUS - Young Cohort 2025 - May - 1. eDM [30-34]" xr:uid="{887A13A9-63F6-4FEB-A44C-A14848537DBA}"/>
    <hyperlink ref="A7" r:id="rId159" location="/@cbus/sname:prod/journey-optimizer/journey/report/#/workspace/template/ajo-journey/b17a7d18-c2c4-4726-bcbc-bc9f8caf44ff" xr:uid="{8EA51640-4C65-4A36-89FE-340DEB2E1CE4}"/>
    <hyperlink ref="A10" r:id="rId160" location="/@cbus/sname:prod/journey-optimizer/journey/report/#/workspace/template/ajo-journey/c2bc4ad1-7d23-49f9-8b27-1b089a7f9324" xr:uid="{70E2F968-5F6C-4AAD-BD48-DE09517801D8}"/>
    <hyperlink ref="A8" r:id="rId161" location="/@cbus/sname:prod/journey-optimizer/journey/report/#/workspace/template/ajo-journey/f6628c63-7e81-479f-994f-04d0a81140ae" xr:uid="{EC1C3F34-0A0A-4763-99F5-999AB2BE9A9B}"/>
  </hyperlinks>
  <pageMargins left="0.7" right="0.7" top="0.75" bottom="0.75" header="0.3" footer="0.3"/>
  <legacyDrawing r:id="rId162"/>
  <tableParts count="1">
    <tablePart r:id="rId16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AF2A5-B354-0543-83CA-09B3C1433E23}">
  <dimension ref="A1:U20"/>
  <sheetViews>
    <sheetView workbookViewId="0">
      <pane ySplit="2" topLeftCell="G4" activePane="bottomLeft" state="frozen"/>
      <selection pane="bottomLeft" activeCell="G4" sqref="G4"/>
    </sheetView>
  </sheetViews>
  <sheetFormatPr defaultColWidth="20.875" defaultRowHeight="32.1" customHeight="1"/>
  <cols>
    <col min="1" max="1" width="17.5" style="2" customWidth="1"/>
    <col min="2" max="2" width="6.375" style="2" customWidth="1"/>
    <col min="3" max="3" width="14.375" style="19" customWidth="1"/>
    <col min="4" max="4" width="5.875" style="19" customWidth="1"/>
    <col min="5" max="5" width="14.875" style="19" customWidth="1"/>
    <col min="6" max="6" width="3.625" style="19" customWidth="1"/>
    <col min="7" max="7" width="14.5" style="19" customWidth="1"/>
    <col min="8" max="8" width="3.625" style="19" customWidth="1"/>
    <col min="9" max="9" width="12.5" style="19" customWidth="1"/>
    <col min="10" max="10" width="3.625" style="19" customWidth="1"/>
    <col min="11" max="11" width="13.125" style="19" customWidth="1"/>
    <col min="12" max="12" width="3.625" style="19" customWidth="1"/>
    <col min="13" max="13" width="13.625" style="19" customWidth="1"/>
    <col min="14" max="14" width="3.625" style="19" customWidth="1"/>
    <col min="15" max="15" width="14.5" style="19" customWidth="1"/>
    <col min="16" max="16" width="3.625" style="19" customWidth="1"/>
    <col min="17" max="17" width="15" style="19" customWidth="1"/>
    <col min="18" max="18" width="3.625" style="19" customWidth="1"/>
    <col min="19" max="19" width="13.875" style="19" customWidth="1"/>
    <col min="20" max="20" width="3.625" style="19" customWidth="1"/>
    <col min="21" max="16384" width="20.875" style="2"/>
  </cols>
  <sheetData>
    <row r="1" spans="1:20" s="22" customFormat="1" ht="15.95" customHeight="1">
      <c r="A1" s="6"/>
      <c r="B1" s="21"/>
      <c r="C1" s="127" t="s">
        <v>149</v>
      </c>
      <c r="D1" s="129"/>
      <c r="E1" s="127" t="s">
        <v>150</v>
      </c>
      <c r="F1" s="129"/>
      <c r="G1" s="127" t="s">
        <v>151</v>
      </c>
      <c r="H1" s="129"/>
      <c r="I1" s="127" t="s">
        <v>152</v>
      </c>
      <c r="J1" s="129"/>
      <c r="K1" s="127" t="s">
        <v>13</v>
      </c>
      <c r="L1" s="129"/>
      <c r="M1" s="127" t="s">
        <v>153</v>
      </c>
      <c r="N1" s="129"/>
      <c r="O1" s="127" t="s">
        <v>17</v>
      </c>
      <c r="P1" s="129"/>
      <c r="Q1" s="127" t="s">
        <v>154</v>
      </c>
      <c r="R1" s="129"/>
      <c r="S1" s="127" t="s">
        <v>155</v>
      </c>
      <c r="T1" s="129"/>
    </row>
    <row r="2" spans="1:20" s="22" customFormat="1" ht="27">
      <c r="A2" s="5" t="s">
        <v>156</v>
      </c>
      <c r="B2" s="23"/>
      <c r="C2" s="128"/>
      <c r="D2" s="129"/>
      <c r="E2" s="128"/>
      <c r="F2" s="129"/>
      <c r="G2" s="128"/>
      <c r="H2" s="129"/>
      <c r="I2" s="128"/>
      <c r="J2" s="129"/>
      <c r="K2" s="128"/>
      <c r="L2" s="129"/>
      <c r="M2" s="128"/>
      <c r="N2" s="129"/>
      <c r="O2" s="128"/>
      <c r="P2" s="129"/>
      <c r="Q2" s="128"/>
      <c r="R2" s="129"/>
      <c r="S2" s="128"/>
      <c r="T2" s="129"/>
    </row>
    <row r="3" spans="1:20" s="27" customFormat="1" ht="68.099999999999994" customHeight="1">
      <c r="A3" s="24" t="s">
        <v>157</v>
      </c>
      <c r="B3" s="26"/>
      <c r="C3" s="34">
        <f ca="1">AVERAGE('FY-ajo-report'!G:G)</f>
        <v>53.076591608424643</v>
      </c>
      <c r="D3" s="8" t="s">
        <v>158</v>
      </c>
      <c r="E3" s="35">
        <f ca="1">AVERAGEIF('FY-ajo-report'!C:C,"Cbus",'FY-ajo-report'!G:G)</f>
        <v>49.628627173269535</v>
      </c>
      <c r="F3" s="8" t="s">
        <v>158</v>
      </c>
      <c r="G3" s="35">
        <f>AVERAGEIF('FY-ajo-report'!C:C,"Media",'FY-ajo-report'!G:G)</f>
        <v>58.267719889852408</v>
      </c>
      <c r="H3" s="8" t="s">
        <v>158</v>
      </c>
      <c r="I3" s="35">
        <f ca="1">AVERAGEIF('FY-ajo-report'!D:D,"Event",'FY-ajo-report'!G:G)</f>
        <v>52.656871649302985</v>
      </c>
      <c r="J3" s="8" t="s">
        <v>158</v>
      </c>
      <c r="K3" s="35">
        <f>AVERAGEIF('FY-ajo-report'!D:D,"Comms",'FY-ajo-report'!G:G)</f>
        <v>60.353958866856814</v>
      </c>
      <c r="L3" s="8" t="s">
        <v>158</v>
      </c>
      <c r="M3" s="35">
        <f>AVERAGEIF('FY-ajo-report'!D:D,"research",'FY-ajo-report'!G:G)</f>
        <v>52.062857142857133</v>
      </c>
      <c r="N3" s="8" t="s">
        <v>158</v>
      </c>
      <c r="O3" s="35">
        <f>AVERAGEIF('FY-ajo-report'!D:D,"Marketing",'FY-ajo-report'!G:G)</f>
        <v>47.427717108674791</v>
      </c>
      <c r="P3" s="8" t="s">
        <v>158</v>
      </c>
      <c r="Q3" s="35">
        <f>AVERAGEIF('FY-ajo-report'!D:D,"SIS",'FY-ajo-report'!G:G)</f>
        <v>72.75</v>
      </c>
      <c r="R3" s="8" t="s">
        <v>158</v>
      </c>
      <c r="S3" s="35">
        <f>AVERAGEIF('FY-ajo-report'!D:D,"Accum",'FY-ajo-report'!G:G)</f>
        <v>52.893333333333338</v>
      </c>
      <c r="T3" s="8" t="s">
        <v>158</v>
      </c>
    </row>
    <row r="4" spans="1:20" s="29" customFormat="1" ht="72.95" customHeight="1">
      <c r="A4" s="25" t="s">
        <v>159</v>
      </c>
      <c r="B4" s="28"/>
      <c r="C4" s="20">
        <f>AVERAGE('FY-ajo-report'!I:I)</f>
        <v>7.8940284645903853</v>
      </c>
      <c r="D4" s="7" t="s">
        <v>158</v>
      </c>
      <c r="E4" s="20">
        <f>AVERAGEIF('FY-ajo-report'!C:C,"Cbus",'FY-ajo-report'!I:I)</f>
        <v>7.3787868517315651</v>
      </c>
      <c r="F4" s="7" t="s">
        <v>158</v>
      </c>
      <c r="G4" s="20">
        <f>AVERAGEIF('FY-ajo-report'!C:C,"Media",'FY-ajo-report'!I:I)</f>
        <v>7.2288294772968271</v>
      </c>
      <c r="H4" s="7" t="s">
        <v>158</v>
      </c>
      <c r="I4" s="20">
        <f>AVERAGEIF('FY-ajo-report'!D:D,"Event",'FY-ajo-report'!I:I)</f>
        <v>5.5641604076466971</v>
      </c>
      <c r="J4" s="7" t="s">
        <v>158</v>
      </c>
      <c r="K4" s="20">
        <f>AVERAGEIF('FY-ajo-report'!D:D,"Comms",'FY-ajo-report'!I:I)</f>
        <v>15.629822213033812</v>
      </c>
      <c r="L4" s="7" t="s">
        <v>158</v>
      </c>
      <c r="M4" s="20">
        <f>AVERAGEIF('FY-ajo-report'!D:D,"research",'FY-ajo-report'!I:I)</f>
        <v>1.1342857142857141</v>
      </c>
      <c r="N4" s="7" t="s">
        <v>158</v>
      </c>
      <c r="O4" s="20">
        <f>AVERAGEIF('FY-ajo-report'!D:D,"Marketing",'FY-ajo-report'!I:I)</f>
        <v>7.1544719578729135</v>
      </c>
      <c r="P4" s="7" t="s">
        <v>158</v>
      </c>
      <c r="Q4" s="20">
        <f>AVERAGEIF('FY-ajo-report'!D:D,"SIS",'FY-ajo-report'!I:I)</f>
        <v>5.44</v>
      </c>
      <c r="R4" s="7" t="s">
        <v>158</v>
      </c>
      <c r="S4" s="20">
        <f>AVERAGEIF('FY-ajo-report'!D:D,"Accum",'FY-ajo-report'!I:I)</f>
        <v>2.2533333333333334</v>
      </c>
      <c r="T4" s="7" t="s">
        <v>158</v>
      </c>
    </row>
    <row r="5" spans="1:20" s="4" customFormat="1" ht="32.1" customHeight="1">
      <c r="A5" s="6"/>
      <c r="B5" s="3"/>
      <c r="C5" s="9"/>
      <c r="D5" s="9"/>
      <c r="E5" s="9"/>
      <c r="F5" s="9"/>
      <c r="G5" s="9"/>
      <c r="H5" s="9"/>
      <c r="I5" s="10"/>
      <c r="J5" s="9"/>
      <c r="K5" s="11"/>
      <c r="L5" s="9"/>
      <c r="M5" s="12"/>
      <c r="N5" s="9"/>
      <c r="O5" s="13"/>
      <c r="P5" s="9"/>
      <c r="Q5" s="13"/>
      <c r="R5" s="9"/>
      <c r="S5" s="13"/>
      <c r="T5" s="9"/>
    </row>
    <row r="6" spans="1:20" ht="32.1" customHeight="1">
      <c r="A6" s="5" t="s">
        <v>160</v>
      </c>
      <c r="B6" s="1"/>
      <c r="C6" s="14"/>
      <c r="D6" s="14"/>
      <c r="E6" s="14"/>
      <c r="F6" s="14"/>
      <c r="G6" s="14"/>
      <c r="H6" s="14"/>
      <c r="I6" s="15"/>
      <c r="J6" s="14"/>
      <c r="K6" s="16"/>
      <c r="L6" s="14"/>
      <c r="M6" s="17"/>
      <c r="N6" s="14"/>
      <c r="O6" s="18"/>
      <c r="P6" s="14"/>
      <c r="Q6" s="18"/>
      <c r="R6" s="14"/>
      <c r="S6" s="18"/>
      <c r="T6" s="14"/>
    </row>
    <row r="7" spans="1:20" s="27" customFormat="1" ht="68.099999999999994" customHeight="1">
      <c r="A7" s="24" t="s">
        <v>157</v>
      </c>
      <c r="B7" s="26"/>
      <c r="C7" s="30">
        <f>AVERAGE(E7,G7)</f>
        <v>60</v>
      </c>
      <c r="D7" s="31" t="s">
        <v>158</v>
      </c>
      <c r="E7" s="32">
        <v>58</v>
      </c>
      <c r="F7" s="31" t="s">
        <v>158</v>
      </c>
      <c r="G7" s="32">
        <v>62</v>
      </c>
      <c r="H7" s="31" t="s">
        <v>158</v>
      </c>
      <c r="I7" s="32">
        <v>47</v>
      </c>
      <c r="J7" s="31" t="s">
        <v>158</v>
      </c>
      <c r="K7" s="32">
        <v>65</v>
      </c>
      <c r="L7" s="31" t="s">
        <v>158</v>
      </c>
      <c r="M7" s="32" t="s">
        <v>161</v>
      </c>
      <c r="N7" s="31"/>
      <c r="O7" s="32">
        <v>49</v>
      </c>
      <c r="P7" s="31" t="s">
        <v>158</v>
      </c>
      <c r="Q7" s="32" t="s">
        <v>161</v>
      </c>
      <c r="R7" s="31"/>
      <c r="S7" s="32" t="s">
        <v>161</v>
      </c>
      <c r="T7" s="31"/>
    </row>
    <row r="8" spans="1:20" s="29" customFormat="1" ht="72.95" customHeight="1">
      <c r="A8" s="25" t="s">
        <v>159</v>
      </c>
      <c r="B8" s="28"/>
      <c r="C8" s="33">
        <v>4</v>
      </c>
      <c r="D8" s="31" t="s">
        <v>158</v>
      </c>
      <c r="E8" s="33">
        <v>3.5</v>
      </c>
      <c r="F8" s="31" t="s">
        <v>158</v>
      </c>
      <c r="G8" s="33">
        <v>4</v>
      </c>
      <c r="H8" s="31" t="s">
        <v>158</v>
      </c>
      <c r="I8" s="33">
        <v>3</v>
      </c>
      <c r="J8" s="31" t="s">
        <v>158</v>
      </c>
      <c r="K8" s="33">
        <v>14</v>
      </c>
      <c r="L8" s="31" t="s">
        <v>158</v>
      </c>
      <c r="M8" s="33" t="s">
        <v>161</v>
      </c>
      <c r="N8" s="31"/>
      <c r="O8" s="33">
        <v>3</v>
      </c>
      <c r="P8" s="31" t="s">
        <v>158</v>
      </c>
      <c r="Q8" s="33" t="s">
        <v>161</v>
      </c>
      <c r="R8" s="31"/>
      <c r="S8" s="33" t="s">
        <v>161</v>
      </c>
      <c r="T8" s="31"/>
    </row>
    <row r="20" spans="5:21" ht="32.1" customHeight="1">
      <c r="E20" s="36"/>
      <c r="S20" s="36"/>
      <c r="U20" s="39" t="s">
        <v>162</v>
      </c>
    </row>
  </sheetData>
  <mergeCells count="18">
    <mergeCell ref="P1:P2"/>
    <mergeCell ref="R1:R2"/>
    <mergeCell ref="H1:H2"/>
    <mergeCell ref="T1:T2"/>
    <mergeCell ref="O1:O2"/>
    <mergeCell ref="Q1:Q2"/>
    <mergeCell ref="S1:S2"/>
    <mergeCell ref="J1:J2"/>
    <mergeCell ref="N1:N2"/>
    <mergeCell ref="I1:I2"/>
    <mergeCell ref="K1:K2"/>
    <mergeCell ref="M1:M2"/>
    <mergeCell ref="L1:L2"/>
    <mergeCell ref="C1:C2"/>
    <mergeCell ref="E1:E2"/>
    <mergeCell ref="D1:D2"/>
    <mergeCell ref="F1:F2"/>
    <mergeCell ref="G1:G2"/>
  </mergeCells>
  <conditionalFormatting sqref="C4 E4 G4 I4 K4 M4 O4 Q4 S4">
    <cfRule type="cellIs" dxfId="0" priority="1" operator="lessThan">
      <formula>3.5</formula>
    </cfRule>
  </conditionalFormatting>
  <hyperlinks>
    <hyperlink ref="U20" r:id="rId1" display="( Should be 2.6%+)" xr:uid="{1FC34052-1E1E-4482-854A-649560161937}"/>
  </hyperlink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CD756-8916-446B-BD43-3945950F195C}">
  <dimension ref="A1:E14"/>
  <sheetViews>
    <sheetView workbookViewId="0">
      <selection activeCell="E8" sqref="E8"/>
    </sheetView>
  </sheetViews>
  <sheetFormatPr defaultColWidth="11" defaultRowHeight="15.95"/>
  <cols>
    <col min="1" max="1" width="7.875" style="44" customWidth="1"/>
    <col min="2" max="2" width="13.625" style="48" customWidth="1"/>
    <col min="3" max="3" width="11.125" style="48" customWidth="1"/>
    <col min="4" max="4" width="18" style="50" customWidth="1"/>
    <col min="5" max="5" width="13.625" style="48" customWidth="1"/>
  </cols>
  <sheetData>
    <row r="1" spans="1:5" s="37" customFormat="1" ht="18.95">
      <c r="A1" s="40" t="s">
        <v>163</v>
      </c>
      <c r="B1" s="41" t="s">
        <v>164</v>
      </c>
      <c r="C1" s="42" t="s">
        <v>165</v>
      </c>
      <c r="D1" s="43" t="s">
        <v>166</v>
      </c>
      <c r="E1" s="40" t="s">
        <v>167</v>
      </c>
    </row>
    <row r="2" spans="1:5">
      <c r="A2" s="44" t="s">
        <v>168</v>
      </c>
      <c r="B2" s="45">
        <v>951443</v>
      </c>
      <c r="C2" s="46">
        <v>8.2000000000000007E-3</v>
      </c>
      <c r="D2" s="47">
        <v>8.0000000000000004E-4</v>
      </c>
      <c r="E2" s="48">
        <v>99</v>
      </c>
    </row>
    <row r="3" spans="1:5">
      <c r="A3" s="44" t="s">
        <v>169</v>
      </c>
      <c r="B3" s="45">
        <v>220832</v>
      </c>
      <c r="C3" s="46">
        <v>1.26E-2</v>
      </c>
      <c r="D3" s="47">
        <v>1.1000000000000001E-3</v>
      </c>
      <c r="E3" s="48">
        <v>99</v>
      </c>
    </row>
    <row r="4" spans="1:5">
      <c r="A4" s="44" t="s">
        <v>170</v>
      </c>
      <c r="B4" s="45">
        <v>994169</v>
      </c>
      <c r="C4" s="49">
        <v>0.1051</v>
      </c>
      <c r="D4" s="47">
        <v>1.8E-3</v>
      </c>
      <c r="E4" s="48">
        <v>99</v>
      </c>
    </row>
    <row r="5" spans="1:5">
      <c r="A5" s="44" t="s">
        <v>171</v>
      </c>
      <c r="B5" s="45">
        <v>727206</v>
      </c>
      <c r="C5" s="46">
        <v>1.1299999999999999E-2</v>
      </c>
      <c r="D5" s="47">
        <v>1.1000000000000001E-3</v>
      </c>
      <c r="E5" s="48">
        <v>100</v>
      </c>
    </row>
    <row r="6" spans="1:5">
      <c r="A6" s="44" t="s">
        <v>172</v>
      </c>
      <c r="B6" s="45">
        <v>679049</v>
      </c>
      <c r="C6" s="48">
        <v>0.53</v>
      </c>
      <c r="D6" s="50">
        <v>0.1</v>
      </c>
      <c r="E6" s="48">
        <v>100</v>
      </c>
    </row>
    <row r="7" spans="1:5">
      <c r="A7" s="44" t="s">
        <v>173</v>
      </c>
      <c r="B7" s="45">
        <v>294163</v>
      </c>
      <c r="E7" s="48">
        <v>100</v>
      </c>
    </row>
    <row r="8" spans="1:5">
      <c r="A8" s="44" t="s">
        <v>174</v>
      </c>
    </row>
    <row r="9" spans="1:5">
      <c r="A9" s="44" t="s">
        <v>175</v>
      </c>
    </row>
    <row r="10" spans="1:5">
      <c r="A10" s="44" t="s">
        <v>176</v>
      </c>
    </row>
    <row r="11" spans="1:5">
      <c r="A11" s="44" t="s">
        <v>177</v>
      </c>
    </row>
    <row r="12" spans="1:5">
      <c r="A12" s="44" t="s">
        <v>178</v>
      </c>
    </row>
    <row r="13" spans="1:5">
      <c r="A13" s="44" t="s">
        <v>179</v>
      </c>
    </row>
    <row r="14" spans="1:5" s="38" customFormat="1" ht="18.95">
      <c r="A14" s="40" t="s">
        <v>180</v>
      </c>
      <c r="B14" s="51">
        <f>SUM(B2:B13)</f>
        <v>3866862</v>
      </c>
      <c r="C14" s="52"/>
      <c r="D14" s="53"/>
      <c r="E14" s="52"/>
    </row>
  </sheetData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CAB1339F159CD428AD0F5BA99C368F2" ma:contentTypeVersion="15" ma:contentTypeDescription="Create a new document." ma:contentTypeScope="" ma:versionID="f0c74bf1a42c2d75d8315edd8b34847e">
  <xsd:schema xmlns:xsd="http://www.w3.org/2001/XMLSchema" xmlns:xs="http://www.w3.org/2001/XMLSchema" xmlns:p="http://schemas.microsoft.com/office/2006/metadata/properties" xmlns:ns2="c0eeac73-9918-465e-bdd8-785547fbc2d9" xmlns:ns3="d777fa6b-bca0-4864-8d50-ac77b155e846" targetNamespace="http://schemas.microsoft.com/office/2006/metadata/properties" ma:root="true" ma:fieldsID="e574cbbd1e27f27e000ab280241298b2" ns2:_="" ns3:_="">
    <xsd:import namespace="c0eeac73-9918-465e-bdd8-785547fbc2d9"/>
    <xsd:import namespace="d777fa6b-bca0-4864-8d50-ac77b155e84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0eeac73-9918-465e-bdd8-785547fbc2d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074a3df9-e9b9-4334-a53f-c9be2cd3e37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77fa6b-bca0-4864-8d50-ac77b155e846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3ee6e43f-588e-4f64-8fef-53b151ba83ec}" ma:internalName="TaxCatchAll" ma:showField="CatchAllData" ma:web="d777fa6b-bca0-4864-8d50-ac77b155e84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777fa6b-bca0-4864-8d50-ac77b155e846" xsi:nil="true"/>
    <lcf76f155ced4ddcb4097134ff3c332f xmlns="c0eeac73-9918-465e-bdd8-785547fbc2d9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EE0ECD7C-9783-4AF2-B19D-668092346D66}"/>
</file>

<file path=customXml/itemProps2.xml><?xml version="1.0" encoding="utf-8"?>
<ds:datastoreItem xmlns:ds="http://schemas.openxmlformats.org/officeDocument/2006/customXml" ds:itemID="{BCFB8158-C1A2-453A-A951-1338C1FD9481}"/>
</file>

<file path=customXml/itemProps3.xml><?xml version="1.0" encoding="utf-8"?>
<ds:datastoreItem xmlns:ds="http://schemas.openxmlformats.org/officeDocument/2006/customXml" ds:itemID="{9BB0AA99-F2C0-47AC-BEFF-11024E9EC09D}"/>
</file>

<file path=docMetadata/LabelInfo.xml><?xml version="1.0" encoding="utf-8"?>
<clbl:labelList xmlns:clbl="http://schemas.microsoft.com/office/2020/mipLabelMetadata">
  <clbl:label id="{16322807-cf6a-46b9-ae21-fb47e54e5b93}" enabled="1" method="Privileged" siteId="{b9cf4b28-87bb-4f3d-b522-6767a5f04c01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Donna Galletta</dc:creator>
  <cp:keywords/>
  <dc:description/>
  <cp:lastModifiedBy/>
  <cp:revision/>
  <dcterms:created xsi:type="dcterms:W3CDTF">2024-09-30T04:35:43Z</dcterms:created>
  <dcterms:modified xsi:type="dcterms:W3CDTF">2025-06-03T01:07:42Z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6322807-cf6a-46b9-ae21-fb47e54e5b93_Enabled">
    <vt:lpwstr>true</vt:lpwstr>
  </property>
  <property fmtid="{D5CDD505-2E9C-101B-9397-08002B2CF9AE}" pid="3" name="MSIP_Label_16322807-cf6a-46b9-ae21-fb47e54e5b93_SetDate">
    <vt:lpwstr>2024-09-30T04:42:54Z</vt:lpwstr>
  </property>
  <property fmtid="{D5CDD505-2E9C-101B-9397-08002B2CF9AE}" pid="4" name="MSIP_Label_16322807-cf6a-46b9-ae21-fb47e54e5b93_Method">
    <vt:lpwstr>Privileged</vt:lpwstr>
  </property>
  <property fmtid="{D5CDD505-2E9C-101B-9397-08002B2CF9AE}" pid="5" name="MSIP_Label_16322807-cf6a-46b9-ae21-fb47e54e5b93_Name">
    <vt:lpwstr>General</vt:lpwstr>
  </property>
  <property fmtid="{D5CDD505-2E9C-101B-9397-08002B2CF9AE}" pid="6" name="MSIP_Label_16322807-cf6a-46b9-ae21-fb47e54e5b93_SiteId">
    <vt:lpwstr>b9cf4b28-87bb-4f3d-b522-6767a5f04c01</vt:lpwstr>
  </property>
  <property fmtid="{D5CDD505-2E9C-101B-9397-08002B2CF9AE}" pid="7" name="MSIP_Label_16322807-cf6a-46b9-ae21-fb47e54e5b93_ActionId">
    <vt:lpwstr>9ca49759-395b-4b84-84dc-24d488b59a5f</vt:lpwstr>
  </property>
  <property fmtid="{D5CDD505-2E9C-101B-9397-08002B2CF9AE}" pid="8" name="MSIP_Label_16322807-cf6a-46b9-ae21-fb47e54e5b93_ContentBits">
    <vt:lpwstr>0</vt:lpwstr>
  </property>
  <property fmtid="{D5CDD505-2E9C-101B-9397-08002B2CF9AE}" pid="9" name="ContentTypeId">
    <vt:lpwstr>0x0101005CAB1339F159CD428AD0F5BA99C368F2</vt:lpwstr>
  </property>
  <property fmtid="{D5CDD505-2E9C-101B-9397-08002B2CF9AE}" pid="10" name="MediaServiceImageTags">
    <vt:lpwstr/>
  </property>
</Properties>
</file>