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Users/donnagalletta/Downloads/"/>
    </mc:Choice>
  </mc:AlternateContent>
  <xr:revisionPtr revIDLastSave="0" documentId="8_{9A63BDDF-EC72-4B77-8816-0B1431584528}" xr6:coauthVersionLast="47" xr6:coauthVersionMax="47" xr10:uidLastSave="{00000000-0000-0000-0000-000000000000}"/>
  <bookViews>
    <workbookView xWindow="320" yWindow="740" windowWidth="29920" windowHeight="17700" xr2:uid="{2AF7D318-117B-4C45-A242-FA29CA5E08DD}"/>
  </bookViews>
  <sheets>
    <sheet name="FY-ajo-repor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6" i="1" l="1"/>
  <c r="L146" i="1"/>
  <c r="M146" i="1"/>
  <c r="N146" i="1"/>
  <c r="O146" i="1"/>
  <c r="P146" i="1"/>
  <c r="K145" i="1"/>
  <c r="L145" i="1"/>
  <c r="M145" i="1"/>
  <c r="N145" i="1"/>
  <c r="O145" i="1"/>
  <c r="P145" i="1"/>
  <c r="O2" i="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K144" i="1"/>
  <c r="L144" i="1"/>
  <c r="M144" i="1"/>
  <c r="N144" i="1"/>
  <c r="K143" i="1"/>
  <c r="L143" i="1"/>
  <c r="M143" i="1"/>
  <c r="N143" i="1"/>
  <c r="K141" i="1"/>
  <c r="K142" i="1"/>
  <c r="L141" i="1"/>
  <c r="L142" i="1"/>
  <c r="M141" i="1"/>
  <c r="M142" i="1"/>
  <c r="N141" i="1"/>
  <c r="N142" i="1"/>
  <c r="K140" i="1"/>
  <c r="L140" i="1"/>
  <c r="M140" i="1"/>
  <c r="N140" i="1"/>
  <c r="N139" i="1"/>
  <c r="M139" i="1"/>
  <c r="L139" i="1"/>
  <c r="K139" i="1"/>
  <c r="K138" i="1"/>
  <c r="L138" i="1"/>
  <c r="M138" i="1"/>
  <c r="N138" i="1"/>
  <c r="K137" i="1"/>
  <c r="L137" i="1"/>
  <c r="M137" i="1"/>
  <c r="N137" i="1"/>
  <c r="K133" i="1"/>
  <c r="K134" i="1"/>
  <c r="K135" i="1"/>
  <c r="K136" i="1"/>
  <c r="L133" i="1"/>
  <c r="L134" i="1"/>
  <c r="L135" i="1"/>
  <c r="L136" i="1"/>
  <c r="M133" i="1"/>
  <c r="M134" i="1"/>
  <c r="M135" i="1"/>
  <c r="M136" i="1"/>
  <c r="N133" i="1"/>
  <c r="N134" i="1"/>
  <c r="N135" i="1"/>
  <c r="N136" i="1"/>
  <c r="K132" i="1"/>
  <c r="L132" i="1"/>
  <c r="M132" i="1"/>
  <c r="N132" i="1"/>
  <c r="K131" i="1"/>
  <c r="L131" i="1"/>
  <c r="M131" i="1"/>
  <c r="N131" i="1"/>
  <c r="K129" i="1"/>
  <c r="K130" i="1"/>
  <c r="L129" i="1"/>
  <c r="L130" i="1"/>
  <c r="M129" i="1"/>
  <c r="M130" i="1"/>
  <c r="N129" i="1"/>
  <c r="N130" i="1"/>
  <c r="K127" i="1"/>
  <c r="K128" i="1"/>
  <c r="L127" i="1"/>
  <c r="L128" i="1"/>
  <c r="M127" i="1"/>
  <c r="M128" i="1"/>
  <c r="N127" i="1"/>
  <c r="N128" i="1"/>
  <c r="K126" i="1"/>
  <c r="L126" i="1"/>
  <c r="M126" i="1"/>
  <c r="N126" i="1"/>
  <c r="K125" i="1"/>
  <c r="L125" i="1"/>
  <c r="M125" i="1"/>
  <c r="N125" i="1"/>
  <c r="K124" i="1"/>
  <c r="L124" i="1"/>
  <c r="M124" i="1"/>
  <c r="N124" i="1"/>
  <c r="K122" i="1"/>
  <c r="K123" i="1"/>
  <c r="L122" i="1"/>
  <c r="L123" i="1"/>
  <c r="M122" i="1"/>
  <c r="M123" i="1"/>
  <c r="N122" i="1"/>
  <c r="N123" i="1"/>
  <c r="K121" i="1"/>
  <c r="L121" i="1"/>
  <c r="M121" i="1"/>
  <c r="N121" i="1"/>
  <c r="K120" i="1"/>
  <c r="L120" i="1"/>
  <c r="M120" i="1"/>
  <c r="N120" i="1"/>
  <c r="K119" i="1"/>
  <c r="L119" i="1"/>
  <c r="M119" i="1"/>
  <c r="N119" i="1"/>
  <c r="K117" i="1"/>
  <c r="K118" i="1"/>
  <c r="L117" i="1"/>
  <c r="L118" i="1"/>
  <c r="M117" i="1"/>
  <c r="M118" i="1"/>
  <c r="N117" i="1"/>
  <c r="N118" i="1"/>
  <c r="K115" i="1"/>
  <c r="K116" i="1"/>
  <c r="L115" i="1"/>
  <c r="L116" i="1"/>
  <c r="M115" i="1"/>
  <c r="M116" i="1"/>
  <c r="N115" i="1"/>
  <c r="N116" i="1"/>
  <c r="K114" i="1"/>
  <c r="L114" i="1"/>
  <c r="M114" i="1"/>
  <c r="N114" i="1"/>
  <c r="K113" i="1"/>
  <c r="L113" i="1"/>
  <c r="M113" i="1"/>
  <c r="N113" i="1"/>
  <c r="K109" i="1"/>
  <c r="K110" i="1"/>
  <c r="K111" i="1"/>
  <c r="K112" i="1"/>
  <c r="L109" i="1"/>
  <c r="L110" i="1"/>
  <c r="L111" i="1"/>
  <c r="L112" i="1"/>
  <c r="M109" i="1"/>
  <c r="M110" i="1"/>
  <c r="M111" i="1"/>
  <c r="M112" i="1"/>
  <c r="N109" i="1"/>
  <c r="N110" i="1"/>
  <c r="N111" i="1"/>
  <c r="N112" i="1"/>
  <c r="K105" i="1"/>
  <c r="K106" i="1"/>
  <c r="K107" i="1"/>
  <c r="K108" i="1"/>
  <c r="L105" i="1"/>
  <c r="L106" i="1"/>
  <c r="L107" i="1"/>
  <c r="L108" i="1"/>
  <c r="M105" i="1"/>
  <c r="M106" i="1"/>
  <c r="M107" i="1"/>
  <c r="M108" i="1"/>
  <c r="N105" i="1"/>
  <c r="N106" i="1"/>
  <c r="N107" i="1"/>
  <c r="N108" i="1"/>
  <c r="K103" i="1"/>
  <c r="K104" i="1"/>
  <c r="L103" i="1"/>
  <c r="L104" i="1"/>
  <c r="M103" i="1"/>
  <c r="M104" i="1"/>
  <c r="N103" i="1"/>
  <c r="N104" i="1"/>
  <c r="K102" i="1"/>
  <c r="L102" i="1"/>
  <c r="M102" i="1"/>
  <c r="N102" i="1"/>
  <c r="K101" i="1"/>
  <c r="L101" i="1"/>
  <c r="M101" i="1"/>
  <c r="N101" i="1"/>
  <c r="K96" i="1"/>
  <c r="K97" i="1"/>
  <c r="K98" i="1"/>
  <c r="K99" i="1"/>
  <c r="K100" i="1"/>
  <c r="L96" i="1"/>
  <c r="L97" i="1"/>
  <c r="L98" i="1"/>
  <c r="L99" i="1"/>
  <c r="L100" i="1"/>
  <c r="M96" i="1"/>
  <c r="M97" i="1"/>
  <c r="M98" i="1"/>
  <c r="M99" i="1"/>
  <c r="M100" i="1"/>
  <c r="N96" i="1"/>
  <c r="N97" i="1"/>
  <c r="N98" i="1"/>
  <c r="N99" i="1"/>
  <c r="N100" i="1"/>
  <c r="K95" i="1"/>
  <c r="L95" i="1"/>
  <c r="M95" i="1"/>
  <c r="N95" i="1"/>
  <c r="K80" i="1"/>
  <c r="L80" i="1"/>
  <c r="M80" i="1"/>
  <c r="N80" i="1"/>
  <c r="K79" i="1"/>
  <c r="L79" i="1"/>
  <c r="M79" i="1"/>
  <c r="N79" i="1"/>
  <c r="K78" i="1"/>
  <c r="L78" i="1"/>
  <c r="M78" i="1"/>
  <c r="N78" i="1"/>
  <c r="K77" i="1"/>
  <c r="L77" i="1"/>
  <c r="M77" i="1"/>
  <c r="N77" i="1"/>
  <c r="K93" i="1"/>
  <c r="K94" i="1"/>
  <c r="L93" i="1"/>
  <c r="L94" i="1"/>
  <c r="M93" i="1"/>
  <c r="M94" i="1"/>
  <c r="N93" i="1"/>
  <c r="N94" i="1"/>
  <c r="L91" i="1"/>
  <c r="L92" i="1"/>
  <c r="M91" i="1"/>
  <c r="M92" i="1"/>
  <c r="N91" i="1"/>
  <c r="N92" i="1"/>
  <c r="K91" i="1"/>
  <c r="K92" i="1"/>
  <c r="K90" i="1"/>
  <c r="L90" i="1"/>
  <c r="M90" i="1"/>
  <c r="N90" i="1"/>
  <c r="K89" i="1"/>
  <c r="L89" i="1"/>
  <c r="M89" i="1"/>
  <c r="N89" i="1"/>
  <c r="K88" i="1"/>
  <c r="L88" i="1"/>
  <c r="M88" i="1"/>
  <c r="N88" i="1"/>
  <c r="K87" i="1"/>
  <c r="L87" i="1"/>
  <c r="M87" i="1"/>
  <c r="N87" i="1"/>
  <c r="K86" i="1"/>
  <c r="L86" i="1"/>
  <c r="M86" i="1"/>
  <c r="N86" i="1"/>
  <c r="K85" i="1"/>
  <c r="L85" i="1"/>
  <c r="M85" i="1"/>
  <c r="N85" i="1"/>
  <c r="K84" i="1"/>
  <c r="L84" i="1"/>
  <c r="M84" i="1"/>
  <c r="N84" i="1"/>
  <c r="K83" i="1"/>
  <c r="L83" i="1"/>
  <c r="M83" i="1"/>
  <c r="N83" i="1"/>
  <c r="K82" i="1"/>
  <c r="L82" i="1"/>
  <c r="M82" i="1"/>
  <c r="N82" i="1"/>
  <c r="K81" i="1"/>
  <c r="L81" i="1"/>
  <c r="M81" i="1"/>
  <c r="N81" i="1"/>
  <c r="K76" i="1"/>
  <c r="L76" i="1"/>
  <c r="M76" i="1"/>
  <c r="N76" i="1"/>
  <c r="K75" i="1"/>
  <c r="L75" i="1"/>
  <c r="M75" i="1"/>
  <c r="N75" i="1"/>
  <c r="K74" i="1"/>
  <c r="L74" i="1"/>
  <c r="M74" i="1"/>
  <c r="N74" i="1"/>
  <c r="K73" i="1"/>
  <c r="L73" i="1"/>
  <c r="M73" i="1"/>
  <c r="N73" i="1"/>
  <c r="K72" i="1"/>
  <c r="L72" i="1"/>
  <c r="M72" i="1"/>
  <c r="N72" i="1"/>
  <c r="K71" i="1"/>
  <c r="L71" i="1"/>
  <c r="M71" i="1"/>
  <c r="N71" i="1"/>
  <c r="K70" i="1"/>
  <c r="L70" i="1"/>
  <c r="M70" i="1"/>
  <c r="N70" i="1"/>
  <c r="K69" i="1"/>
  <c r="L69" i="1"/>
  <c r="M69" i="1"/>
  <c r="N69" i="1"/>
  <c r="K68" i="1"/>
  <c r="L68" i="1"/>
  <c r="M68" i="1"/>
  <c r="N68" i="1"/>
  <c r="K67" i="1"/>
  <c r="L67" i="1"/>
  <c r="M67" i="1"/>
  <c r="N67" i="1"/>
  <c r="K66" i="1"/>
  <c r="L66" i="1"/>
  <c r="M66" i="1"/>
  <c r="N66" i="1"/>
  <c r="K65" i="1"/>
  <c r="L65" i="1"/>
  <c r="M65" i="1"/>
  <c r="N65" i="1"/>
  <c r="K64" i="1"/>
  <c r="L64" i="1"/>
  <c r="M64" i="1"/>
  <c r="N64" i="1"/>
  <c r="K63" i="1"/>
  <c r="L63" i="1"/>
  <c r="M63" i="1"/>
  <c r="N63" i="1"/>
  <c r="K62" i="1"/>
  <c r="L62" i="1"/>
  <c r="M62" i="1"/>
  <c r="N62" i="1"/>
  <c r="K61" i="1"/>
  <c r="L61" i="1"/>
  <c r="M61" i="1"/>
  <c r="N61" i="1"/>
  <c r="K60" i="1"/>
  <c r="L60" i="1"/>
  <c r="M60" i="1"/>
  <c r="N60" i="1"/>
  <c r="K59" i="1"/>
  <c r="L59" i="1"/>
  <c r="M59" i="1"/>
  <c r="N59" i="1"/>
  <c r="K58" i="1"/>
  <c r="L58" i="1"/>
  <c r="M58" i="1"/>
  <c r="N58" i="1"/>
  <c r="K56" i="1"/>
  <c r="K57" i="1"/>
  <c r="L56" i="1"/>
  <c r="L57" i="1"/>
  <c r="M56" i="1"/>
  <c r="M57" i="1"/>
  <c r="N56" i="1"/>
  <c r="N57" i="1"/>
  <c r="K55" i="1"/>
  <c r="L55" i="1"/>
  <c r="M55" i="1"/>
  <c r="N5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K54" i="1"/>
  <c r="L54" i="1"/>
  <c r="M54" i="1"/>
  <c r="K53" i="1"/>
  <c r="L53" i="1"/>
  <c r="M53" i="1"/>
  <c r="K52" i="1"/>
  <c r="L52" i="1"/>
  <c r="M52" i="1"/>
  <c r="K47" i="1"/>
  <c r="K48" i="1"/>
  <c r="K49" i="1"/>
  <c r="K51" i="1"/>
  <c r="K50" i="1"/>
  <c r="L47" i="1"/>
  <c r="L48" i="1"/>
  <c r="L49" i="1"/>
  <c r="L51" i="1"/>
  <c r="L50" i="1"/>
  <c r="M47" i="1"/>
  <c r="M48" i="1"/>
  <c r="M49" i="1"/>
  <c r="M51" i="1"/>
  <c r="M50" i="1"/>
  <c r="K46" i="1"/>
  <c r="L46" i="1"/>
  <c r="M46" i="1"/>
  <c r="L45" i="1"/>
  <c r="M45" i="1"/>
  <c r="K45" i="1"/>
  <c r="L44" i="1"/>
  <c r="M44" i="1"/>
  <c r="K44" i="1"/>
  <c r="K43" i="1"/>
  <c r="L43" i="1"/>
  <c r="M43" i="1"/>
  <c r="K42" i="1"/>
  <c r="L42" i="1"/>
  <c r="M42" i="1"/>
  <c r="K41" i="1"/>
  <c r="L41" i="1"/>
  <c r="M41" i="1"/>
  <c r="K40" i="1"/>
  <c r="L40" i="1"/>
  <c r="M40" i="1"/>
  <c r="K39" i="1"/>
  <c r="L39" i="1"/>
  <c r="M39" i="1"/>
  <c r="M37" i="1"/>
  <c r="L37" i="1"/>
  <c r="K37" i="1"/>
  <c r="K38" i="1"/>
  <c r="L38" i="1"/>
  <c r="M38" i="1"/>
  <c r="K36" i="1"/>
  <c r="L36" i="1"/>
  <c r="M36" i="1"/>
  <c r="K35" i="1"/>
  <c r="L35" i="1"/>
  <c r="M35" i="1"/>
  <c r="K34" i="1"/>
  <c r="L34" i="1"/>
  <c r="M34" i="1"/>
  <c r="K33" i="1"/>
  <c r="L33" i="1"/>
  <c r="M33" i="1"/>
  <c r="K32" i="1"/>
  <c r="L32" i="1"/>
  <c r="M32" i="1"/>
  <c r="K31" i="1"/>
  <c r="L31" i="1"/>
  <c r="M31" i="1"/>
  <c r="K30" i="1"/>
  <c r="L30" i="1"/>
  <c r="M30" i="1"/>
  <c r="K29" i="1"/>
  <c r="L29" i="1"/>
  <c r="M29" i="1"/>
  <c r="K28" i="1"/>
  <c r="L28" i="1"/>
  <c r="M28" i="1"/>
  <c r="K27" i="1"/>
  <c r="L27" i="1"/>
  <c r="M27" i="1"/>
  <c r="M2" i="1"/>
  <c r="K2" i="1"/>
  <c r="M3" i="1"/>
  <c r="M4" i="1"/>
  <c r="M5" i="1"/>
  <c r="M6" i="1"/>
  <c r="M7" i="1"/>
  <c r="M8" i="1"/>
  <c r="M9" i="1"/>
  <c r="M10" i="1"/>
  <c r="M11" i="1"/>
  <c r="M12" i="1"/>
  <c r="M13" i="1"/>
  <c r="M14" i="1"/>
  <c r="M15" i="1"/>
  <c r="M16" i="1"/>
  <c r="M17" i="1"/>
  <c r="M18" i="1"/>
  <c r="M19" i="1"/>
  <c r="M20" i="1"/>
  <c r="M21" i="1"/>
  <c r="M22" i="1"/>
  <c r="M23" i="1"/>
  <c r="M24" i="1"/>
  <c r="M25" i="1"/>
  <c r="M26" i="1"/>
  <c r="L2" i="1"/>
  <c r="L3" i="1"/>
  <c r="L4" i="1"/>
  <c r="L5" i="1"/>
  <c r="L6" i="1"/>
  <c r="L7" i="1"/>
  <c r="L8" i="1"/>
  <c r="L9" i="1"/>
  <c r="L10" i="1"/>
  <c r="L11" i="1"/>
  <c r="L12" i="1"/>
  <c r="L13" i="1"/>
  <c r="L14" i="1"/>
  <c r="L15" i="1"/>
  <c r="L16" i="1"/>
  <c r="L17" i="1"/>
  <c r="L18" i="1"/>
  <c r="L19" i="1"/>
  <c r="L20" i="1"/>
  <c r="L21" i="1"/>
  <c r="L22" i="1"/>
  <c r="L23" i="1"/>
  <c r="L24" i="1"/>
  <c r="L25" i="1"/>
  <c r="L26" i="1"/>
  <c r="K26" i="1"/>
  <c r="K25" i="1"/>
  <c r="K24" i="1"/>
  <c r="K23" i="1"/>
  <c r="K22" i="1"/>
  <c r="K21" i="1"/>
  <c r="K19" i="1"/>
  <c r="K20"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Donna Galletta</author>
  </authors>
  <commentList>
    <comment ref="G1" authorId="0" shapeId="0" xr:uid="{651A3BC9-9674-4298-9C29-D0A8752ADD35}">
      <text>
        <r>
          <rPr>
            <sz val="12"/>
            <color rgb="FF000000"/>
            <rFont val="Aptos Narrow"/>
            <family val="2"/>
          </rPr>
          <t xml:space="preserve">Donna Galletta:
</t>
        </r>
        <r>
          <rPr>
            <sz val="12"/>
            <color rgb="FF000000"/>
            <rFont val="Aptos Narrow"/>
            <family val="2"/>
          </rPr>
          <t>Unique Delivered</t>
        </r>
      </text>
    </comment>
    <comment ref="H1" authorId="0" shapeId="0" xr:uid="{761775B3-0FA0-C74F-B0E5-F8D8501271BC}">
      <text>
        <r>
          <rPr>
            <b/>
            <sz val="10"/>
            <color rgb="FF000000"/>
            <rFont val="Tahoma"/>
            <family val="2"/>
          </rPr>
          <t>Donna Galletta:</t>
        </r>
        <r>
          <rPr>
            <sz val="10"/>
            <color rgb="FF000000"/>
            <rFont val="Tahoma"/>
            <family val="2"/>
          </rPr>
          <t xml:space="preserve">
</t>
        </r>
        <r>
          <rPr>
            <sz val="10"/>
            <color rgb="FF000000"/>
            <rFont val="Tahoma"/>
            <family val="2"/>
          </rPr>
          <t xml:space="preserve">Unique Estimated Email Opens
</t>
        </r>
      </text>
    </comment>
    <comment ref="I1" authorId="0" shapeId="0" xr:uid="{CA7289F9-DD5C-094B-A1F9-837957C16609}">
      <text>
        <r>
          <rPr>
            <b/>
            <sz val="10"/>
            <color rgb="FF000000"/>
            <rFont val="Tahoma"/>
            <family val="2"/>
          </rPr>
          <t>Donna Galletta:</t>
        </r>
        <r>
          <rPr>
            <sz val="10"/>
            <color rgb="FF000000"/>
            <rFont val="Tahoma"/>
            <family val="2"/>
          </rPr>
          <t xml:space="preserve">
</t>
        </r>
        <r>
          <rPr>
            <sz val="10"/>
            <color rgb="FF000000"/>
            <rFont val="Tahoma"/>
            <family val="2"/>
          </rPr>
          <t xml:space="preserve">Unique Clicks
</t>
        </r>
      </text>
    </comment>
    <comment ref="L1" authorId="0" shapeId="0" xr:uid="{001E35C9-A833-4BAF-AFEF-45767160AAD2}">
      <text>
        <r>
          <rPr>
            <sz val="12"/>
            <color rgb="FF000000"/>
            <rFont val="Aptos Narrow"/>
            <family val="2"/>
          </rPr>
          <t xml:space="preserve">Donna Galletta:
</t>
        </r>
        <r>
          <rPr>
            <sz val="12"/>
            <color rgb="FF000000"/>
            <rFont val="Aptos Narrow"/>
            <family val="2"/>
          </rPr>
          <t>Unique Estimated Email Opens</t>
        </r>
      </text>
    </comment>
    <comment ref="M1" authorId="0" shapeId="0" xr:uid="{804E0167-C66F-4E99-BA53-5FA4C0ED2323}">
      <text>
        <r>
          <rPr>
            <sz val="12"/>
            <color rgb="FF000000"/>
            <rFont val="Aptos Narrow"/>
            <family val="2"/>
          </rPr>
          <t xml:space="preserve">Donna Galletta:
</t>
        </r>
        <r>
          <rPr>
            <sz val="12"/>
            <color rgb="FF000000"/>
            <rFont val="Aptos Narrow"/>
            <family val="2"/>
          </rPr>
          <t xml:space="preserve">Unique Clicks (AJO)
</t>
        </r>
      </text>
    </comment>
    <comment ref="N1" authorId="0" shapeId="0" xr:uid="{C532881C-78D0-47C7-88B0-EC09AAD9C203}">
      <text>
        <r>
          <rPr>
            <sz val="12"/>
            <color rgb="FF000000"/>
            <rFont val="Aptos Narrow"/>
            <family val="2"/>
          </rPr>
          <t xml:space="preserve">Donna Galletta:
</t>
        </r>
        <r>
          <rPr>
            <sz val="12"/>
            <color rgb="FF000000"/>
            <rFont val="Aptos Narrow"/>
            <family val="2"/>
          </rPr>
          <t xml:space="preserve">Unique Clicks (AJO)
</t>
        </r>
      </text>
    </comment>
    <comment ref="O1" authorId="0" shapeId="0" xr:uid="{392D3804-56EC-4160-B43F-7901312E770F}">
      <text>
        <r>
          <rPr>
            <sz val="12"/>
            <color theme="1"/>
            <rFont val="Aptos Narrow"/>
            <family val="2"/>
            <scheme val="minor"/>
          </rPr>
          <t xml:space="preserve">Engagement Score (%) =
(Open Rate (%) × 0.5) + (Click Rate (%) × 0.5) − 2 × Unsub Rate (%)
&gt;Open Rate: Accounts for 50% of the score. Campaigns with more opens get a higher score.
&gt;Click Rate: Also accounts for 50% of the score. Campaigns with very few clicks will see their score reduced, even if open rates are high.
&gt;Unsubscribe Rate: Each unsubscribe counts double, so campaigns with higher unsubscribes are penalised more.
Rewards campaigns that not only get opened but also encourage engagement.
</t>
        </r>
      </text>
    </comment>
    <comment ref="P1" authorId="0" shapeId="0" xr:uid="{E6510ECF-D05E-4F7D-9FA1-A4B9CE20D238}">
      <text>
        <r>
          <rPr>
            <sz val="12"/>
            <color theme="1"/>
            <rFont val="Aptos Narrow"/>
            <family val="2"/>
            <scheme val="minor"/>
          </rPr>
          <t xml:space="preserve">🟢 Green: Score ≥ 40 (really strong engagement, opens + clicks significant)
🟡 Yellow: Score ≥ 30 and &lt; 40 (moderate engagement)
🔴 Red: Score &lt; 30 (low engagement, clicks too low)
</t>
        </r>
      </text>
    </comment>
    <comment ref="T1" authorId="0" shapeId="0" xr:uid="{C85A22D2-5413-4932-95A0-6343FF53898D}">
      <text>
        <r>
          <rPr>
            <sz val="12"/>
            <color theme="1"/>
            <rFont val="Aptos Narrow"/>
            <family val="2"/>
            <scheme val="minor"/>
          </rPr>
          <t>Donna Galletta:
Filter via: 
Aggregate Report</t>
        </r>
      </text>
    </comment>
    <comment ref="B64" authorId="0" shapeId="0" xr:uid="{C9B65281-9BE7-415E-BC60-82F4EC705313}">
      <text>
        <r>
          <rPr>
            <sz val="12"/>
            <color theme="1"/>
            <rFont val="Aptos Narrow"/>
            <family val="2"/>
            <scheme val="minor"/>
          </rPr>
          <t xml:space="preserve">Donna Galletta:
For context: both journeys were deployed. The Media Super audience was updated to include the full targeted group, as the initial list didn’t upload all the required MS members. Hence we then published 2. Media Super [Audience Update]. Hope that helps clarify the difference between the two journeys.
</t>
        </r>
      </text>
    </comment>
  </commentList>
</comments>
</file>

<file path=xl/sharedStrings.xml><?xml version="1.0" encoding="utf-8"?>
<sst xmlns="http://schemas.openxmlformats.org/spreadsheetml/2006/main" count="672" uniqueCount="166">
  <si>
    <t>img-id</t>
  </si>
  <si>
    <t>name</t>
  </si>
  <si>
    <t>date</t>
  </si>
  <si>
    <t>brand</t>
  </si>
  <si>
    <t>type</t>
  </si>
  <si>
    <t>send-type</t>
  </si>
  <si>
    <t>unique-sends</t>
  </si>
  <si>
    <t>unique-opens</t>
  </si>
  <si>
    <t>unique-clicks</t>
  </si>
  <si>
    <t>unsub</t>
  </si>
  <si>
    <t>unsub-pc</t>
  </si>
  <si>
    <t>unique-opens-pc</t>
  </si>
  <si>
    <t>unique-clicks-pc</t>
  </si>
  <si>
    <t>ctor-pc</t>
  </si>
  <si>
    <t>Engagement Score</t>
  </si>
  <si>
    <t>Traffic Light</t>
  </si>
  <si>
    <t>read-over-8s</t>
  </si>
  <si>
    <t>read-under-8s</t>
  </si>
  <si>
    <t>read-under-2s</t>
  </si>
  <si>
    <t>Litmus-tacking-id</t>
  </si>
  <si>
    <t xml:space="preserve">ALL BRANDS - WEBINAR - JUL 25 - Financial Literacy - Invite </t>
  </si>
  <si>
    <t>Cbus</t>
  </si>
  <si>
    <t>Event</t>
  </si>
  <si>
    <t>Direct Blast</t>
  </si>
  <si>
    <t>https://litmus.com/folders/324180/emails/18380262/analytics</t>
  </si>
  <si>
    <t>Media</t>
  </si>
  <si>
    <t>https://litmus.com/folders/358386/emails/18105943/analytics</t>
  </si>
  <si>
    <t>WEBINAR - WAG - JUL Super health check seminar INVITE</t>
  </si>
  <si>
    <t>https://litmus.com/folders/324180/emails/18300323/analytics</t>
  </si>
  <si>
    <t>https://litmus.com/folders/324180/emails/18300326/analytics</t>
  </si>
  <si>
    <t xml:space="preserve">SEMINAR - AUG (TAS) Retirement Seminar &amp; webinars (CBUS &amp; MS) INVITE </t>
  </si>
  <si>
    <t>https://litmus.com/folders/324180/emails/18452986/analytics</t>
  </si>
  <si>
    <t>https://litmus.com/folders/324180/emails/18452988/analytics</t>
  </si>
  <si>
    <t>WEBINAR - JUL Transition to Retirement strategy (TTR) INVITE</t>
  </si>
  <si>
    <t>https://litmus.com/folders/324180/emails/18452760/analytics</t>
  </si>
  <si>
    <t>https://litmus.com/folders/324180/emails/18452759/analytics</t>
  </si>
  <si>
    <t>SEMINAR - AUG (CAN) Retirement Seminar &amp; webinars (CBUS &amp; MS) INVITE</t>
  </si>
  <si>
    <t>https://litmus.com/folders/324180/emails/18485780/analytics</t>
  </si>
  <si>
    <t>https://litmus.com/folders/324180/emails/18485781/analytics</t>
  </si>
  <si>
    <t>EOFY Performance - Accum</t>
  </si>
  <si>
    <t>Marketing</t>
  </si>
  <si>
    <t>EOFY Performance - Media</t>
  </si>
  <si>
    <t>EOFY Performance - HNW</t>
  </si>
  <si>
    <t>https://litmus.com/folders/405552/emails/18364177/analytics</t>
  </si>
  <si>
    <t>EOFY Performance - SIS</t>
  </si>
  <si>
    <t>WEBINAR - WAG - JUL How much is enough? INVITE</t>
  </si>
  <si>
    <t>https://litmus.com/folders/324180/emails/18529297/analytics</t>
  </si>
  <si>
    <t>https://litmus.com/folders/324180/emails/18529296/analytics</t>
  </si>
  <si>
    <t>CBUS - Corporate insurance SEN (AME)</t>
  </si>
  <si>
    <t>Comms</t>
  </si>
  <si>
    <t>WEBINAR - JUL EOFY Investment Update INVITE</t>
  </si>
  <si>
    <t>https://litmus.com/folders/324180/emails/18619780/analytics</t>
  </si>
  <si>
    <t>https://litmus.com/folders/324180/emails/18619775/analytics</t>
  </si>
  <si>
    <t>WEBINAR - WAG - AUG Choosing the right investment option INVITE</t>
  </si>
  <si>
    <t>https://litmus.com/folders/324180/emails/18679502/analytics</t>
  </si>
  <si>
    <t>https://litmus.com/folders/324180/emails/18679501/analytics</t>
  </si>
  <si>
    <t>SEMINAR - AUG (TAS) Retirement Seminar &amp; webinars (CBUS &amp; MS) REMINDER</t>
  </si>
  <si>
    <t>SEMINAR - AUG (CAN) Retirement Seminar &amp; webinars (CBUS &amp; MS) REMINDER</t>
  </si>
  <si>
    <t>EOFY investment performance campaign (Microsoft Accum)Week 1</t>
  </si>
  <si>
    <t>https://litmus.com/folders/405552/emails/18192937/analytics</t>
  </si>
  <si>
    <t>EOFY investment performance campaign (Microsoft Accum)Week 2</t>
  </si>
  <si>
    <t>EOFY investment performance campaign (Microsoft Accum)Week 3</t>
  </si>
  <si>
    <t>WEBINAR - WAG - AUG Super health check seminar INVITE</t>
  </si>
  <si>
    <t>https://litmus.com/folders/358386/emails/18527135/analytics</t>
  </si>
  <si>
    <t>https://litmus.com/folders/324180/emails/18752356/analytics</t>
  </si>
  <si>
    <t>SEMINAR - SEP (VIC Mornington) Retirement Seminar &amp; webinars Invite</t>
  </si>
  <si>
    <t>https://litmus.com/folders/324180/emails/18752012/analytics</t>
  </si>
  <si>
    <t>https://litmus.com/folders/366549/emails/18664429/analytics</t>
  </si>
  <si>
    <t>WEBINAR - WAG - AUG Financial Literacy INVITE</t>
  </si>
  <si>
    <t>https://litmus.com/folders/324180/emails/18823362/analytics</t>
  </si>
  <si>
    <t>https://litmus.com/folders/324180/emails/18823361/analytics</t>
  </si>
  <si>
    <t xml:space="preserve">SEMINAR - SEP (VIC) Retirement Info Forum (RIF) (CBUS) INVITE </t>
  </si>
  <si>
    <t>https://litmus.com/folders/366549/emails/18737825/analytics</t>
  </si>
  <si>
    <t>SEMINAR - SEP (VIC Doncaster) Retirement Seminar &amp; webinars (CBUS &amp; MS) INVITE</t>
  </si>
  <si>
    <t>https://litmus.com/folders/324180/emails/18892611/analytics</t>
  </si>
  <si>
    <t>https://litmus.com/folders/324180/emails/18892607/analytics</t>
  </si>
  <si>
    <t>Cbus Advocacy Research Survey</t>
  </si>
  <si>
    <t>Other</t>
  </si>
  <si>
    <t>https://litmus.com/folders/421343/emails/18865528/analytics</t>
  </si>
  <si>
    <t>WEBINAR - WAG - SEP Discover your insurance options within super (CBUS only)</t>
  </si>
  <si>
    <t>https://litmus.com/folders/324180/emails/18965907/analytics</t>
  </si>
  <si>
    <t>SEMINAR - SEP (VIC Mornington) Retirement Seminar &amp; webinars (CBUS &amp; MS) REMINDER</t>
  </si>
  <si>
    <t>EOFY investment performance campaign (Microsoft Media)</t>
  </si>
  <si>
    <t>EOFY investment performance campaign (Microsoft SIS)</t>
  </si>
  <si>
    <t>EOFY investment performance campaign (Microsoft HNW)</t>
  </si>
  <si>
    <t>SIS Acquisition Sept 2025 - Segment 1 - Cbus</t>
  </si>
  <si>
    <t>https://litmus.com/folders/418112/emails/18808546/analytics</t>
  </si>
  <si>
    <t>SIS Acquisition Sept 2025 - Segment 1 - Media</t>
  </si>
  <si>
    <t>https://litmus.com/folders/418112/emails/18807835/analytics</t>
  </si>
  <si>
    <t>SIS Acquisition Sept 2025 - Segment 2 - Cbus</t>
  </si>
  <si>
    <t>https://litmus.com/folders/418112/emails/18808545/analytics</t>
  </si>
  <si>
    <t>SIS Acquisition Sept 2025 - Segment 2 - Media</t>
  </si>
  <si>
    <t>https://litmus.com/folders/418112/emails/18808822/analytics</t>
  </si>
  <si>
    <t>SIS Acquisition Sept 2025 - Segment 3 - Media</t>
  </si>
  <si>
    <t>https://litmus.com/folders/418112/emails/18808813/analytics</t>
  </si>
  <si>
    <t>SIS Acquisition Sept 2025 - Segment 3 - Cbus B</t>
  </si>
  <si>
    <t>https://litmus.com/folders/418112/emails/18808542/analytics</t>
  </si>
  <si>
    <t>SIS Acquisition Sept 2025 - Segment 3 - Cbus A</t>
  </si>
  <si>
    <t>https://litmus.com/folders/418112/emails/18808544/analytics</t>
  </si>
  <si>
    <t>SIS Acquisition Sept 2025 - Segment 4  - Media</t>
  </si>
  <si>
    <t>https://litmus.com/folders/418112/emails/18808809/analytics</t>
  </si>
  <si>
    <t>SIS Acquisition Sept 2025 - Segment 4  - Cbus</t>
  </si>
  <si>
    <t>https://litmus.com/folders/418112/emails/18808537/analytics</t>
  </si>
  <si>
    <t xml:space="preserve">News Sep - Accum3 - Approaching or in retirement </t>
  </si>
  <si>
    <t>https://litmus.com/folders/419116/emails/18877130/analytics</t>
  </si>
  <si>
    <t>News Sep - Accum2- Working</t>
  </si>
  <si>
    <t>https://litmus.com/folders/419116/emails/18877094/analytics</t>
  </si>
  <si>
    <t>News Sep - Accum1 - Starting out</t>
  </si>
  <si>
    <t>https://litmus.com/folders/419116/emails/18808667/analytics</t>
  </si>
  <si>
    <t>News Sep - Accum3 - Approaching or in retirement  (Microsoft)</t>
  </si>
  <si>
    <t>News Sep - Accum2- Working (Microsoft)</t>
  </si>
  <si>
    <t>News Sep - Accum1 - Starting out (Microsoft)</t>
  </si>
  <si>
    <t>News Sep - TTR</t>
  </si>
  <si>
    <t>https://litmus.com/folders/419116/emails/18877194/analytics</t>
  </si>
  <si>
    <t>News Sep - SIS Fully Ret.</t>
  </si>
  <si>
    <t>https://litmus.com/folders/419116/emails/18877286/analytics</t>
  </si>
  <si>
    <t>News Sep- MS</t>
  </si>
  <si>
    <t>https://litmus.com/folders/419116/emails/18956115/analytics</t>
  </si>
  <si>
    <t>News Sep - MS Audience update</t>
  </si>
  <si>
    <t>WEBINAR - WAG - SEP Discover your insurance option within super (MEDIA only)</t>
  </si>
  <si>
    <t>https://litmus.com/folders/324180/emails/19029860/analytics</t>
  </si>
  <si>
    <t>SEMINAR - SEP (VIC) Retirement Info Forum (RIF) (CBUS) REMINDER</t>
  </si>
  <si>
    <t>SEMINAR - OCT (VIC Geelong) Retirement Seminar &amp; webinars (CBUS &amp; MS) INVITE</t>
  </si>
  <si>
    <t>https://litmus.com/folders/324180/emails/19043996/analytics</t>
  </si>
  <si>
    <t>https://litmus.com/folders/324180/emails/19043995/analytics</t>
  </si>
  <si>
    <t>Cbus Advocacy Research Survey - Reminder1</t>
  </si>
  <si>
    <t>https://litmus.com/folders/420447/emails/19021328/analytics</t>
  </si>
  <si>
    <t>Cbus Advocacy Research Survey - Reminder2</t>
  </si>
  <si>
    <t>https://litmus.com/folders/420447/emails/19098417/analytics</t>
  </si>
  <si>
    <t>SEMINAR - SEP (VIC Doncaster) Retirement Seminar &amp; webinars (CBUS &amp; MS) REMINDER</t>
  </si>
  <si>
    <t>USM (Unclaim Super Money)</t>
  </si>
  <si>
    <t>https://litmus.com/folders/420731/emails/18878858/analytics</t>
  </si>
  <si>
    <t>https://litmus.com/folders/420731/emails/18878857/analytics</t>
  </si>
  <si>
    <t>Beneficiaries - Seg 1 -New member</t>
  </si>
  <si>
    <t>Automated</t>
  </si>
  <si>
    <t xml:space="preserve">Beneficiaries - Seg 1 -New member </t>
  </si>
  <si>
    <t>6 Month Tenure [Sept 2025]</t>
  </si>
  <si>
    <t>Age Pension - 68 Years</t>
  </si>
  <si>
    <t>https://litmus.com/folders/372742/emails/16700910/analytics</t>
  </si>
  <si>
    <t>Age Pension - 67 Years</t>
  </si>
  <si>
    <t>Age Pension - 66 Years</t>
  </si>
  <si>
    <t>Age Pension - 57 Years</t>
  </si>
  <si>
    <t>Data Capture- Accum - [Sept 2025]</t>
  </si>
  <si>
    <t>Data Capture - Accum -  [Sept 2025]</t>
  </si>
  <si>
    <t>PYS 9 Months</t>
  </si>
  <si>
    <t>https://litmus.com/folders/308698/emails/13915034/analytics</t>
  </si>
  <si>
    <t>PYS 5 Months</t>
  </si>
  <si>
    <t>Consolidation - 90 days</t>
  </si>
  <si>
    <t>Consolidation - 30 days</t>
  </si>
  <si>
    <t xml:space="preserve">Consolidation - 90 days </t>
  </si>
  <si>
    <t xml:space="preserve">Consolidation - 30 days </t>
  </si>
  <si>
    <t>Downsizer - 73 yrs</t>
  </si>
  <si>
    <t>Downsizer - 55 yrs</t>
  </si>
  <si>
    <t>12 Month Check in - 35+ Rolled in</t>
  </si>
  <si>
    <t>12 Month Check in - 35+ Not Rolled in</t>
  </si>
  <si>
    <t>12 Month Check in - 18-34 Not Rolled in</t>
  </si>
  <si>
    <t>Beneficiaries [Seg 4 - Lapsed binding]</t>
  </si>
  <si>
    <t>PYS 12 Months</t>
  </si>
  <si>
    <t>SPC - Unpaid Super</t>
  </si>
  <si>
    <t>Abandoned  Cart MJOL</t>
  </si>
  <si>
    <t>Cbus - 2025 Statements - SIS</t>
  </si>
  <si>
    <t>https://litmus.com/folders/416254/emails/19097350/analytics</t>
  </si>
  <si>
    <t xml:space="preserve">Cbus - 2025 Statements - SIS - Microsoft </t>
  </si>
  <si>
    <t xml:space="preserve">WEBINAR - OCT 25 - Super Health Check seminar </t>
  </si>
  <si>
    <t>https://litmus.com/folders/358386/emails/19028939/analytics</t>
  </si>
  <si>
    <t>https://litmus.com/folders/324180/emails/19332991/analytics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</si>
</sst>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2"/>
      <color theme="1"/>
      <name val="Aptos Narrow"/>
      <family val="2"/>
      <scheme val="minor"/>
    </font>
    <font>
      <u/>
      <sz val="12"/>
      <color theme="10"/>
      <name val="Aptos Narrow"/>
      <family val="2"/>
      <scheme val="minor"/>
    </font>
    <font>
      <sz val="12"/>
      <color rgb="FF000000"/>
      <name val="Aptos Narrow"/>
      <family val="2"/>
    </font>
    <font>
      <sz val="11"/>
      <color theme="1" tint="0.14993743705557422"/>
      <name val="Aptos Narrow"/>
      <family val="2"/>
      <scheme val="minor"/>
    </font>
    <font>
      <sz val="11"/>
      <color theme="1"/>
      <name val="Arial"/>
      <family val="2"/>
    </font>
    <font>
      <b/>
      <sz val="11"/>
      <color rgb="FF000000"/>
      <name val="Arial"/>
      <family val="2"/>
    </font>
    <font>
      <sz val="11"/>
      <color rgb="FF000000"/>
      <name val="Arial"/>
      <family val="2"/>
    </font>
    <font>
      <b/>
      <sz val="11"/>
      <color theme="1" tint="0.499984740745262"/>
      <name val="Arial"/>
      <family val="2"/>
    </font>
    <font>
      <sz val="11"/>
      <color theme="1" tint="0.499984740745262"/>
      <name val="Arial"/>
      <family val="2"/>
    </font>
    <font>
      <sz val="10"/>
      <color rgb="FF000000"/>
      <name val="Tahoma"/>
      <family val="2"/>
    </font>
    <font>
      <b/>
      <sz val="10"/>
      <color rgb="FF000000"/>
      <name val="Tahoma"/>
      <family val="2"/>
    </font>
    <font>
      <b/>
      <sz val="11"/>
      <color theme="5"/>
      <name val="Arial"/>
      <family val="2"/>
    </font>
    <font>
      <sz val="12"/>
      <color rgb="FF000000"/>
      <name val="Aptos Narrow"/>
      <family val="2"/>
      <scheme val="minor"/>
    </font>
    <font>
      <u/>
      <sz val="12"/>
      <color rgb="FF000000"/>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0">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theme="1" tint="0.34998626667073579"/>
      </bottom>
      <diagonal/>
    </border>
    <border>
      <left style="thin">
        <color theme="2"/>
      </left>
      <right style="thin">
        <color theme="2"/>
      </right>
      <top/>
      <bottom style="thin">
        <color theme="2"/>
      </bottom>
      <diagonal/>
    </border>
    <border>
      <left/>
      <right style="thin">
        <color theme="2"/>
      </right>
      <top/>
      <bottom style="thin">
        <color theme="2"/>
      </bottom>
      <diagonal/>
    </border>
    <border>
      <left style="thin">
        <color theme="2"/>
      </left>
      <right/>
      <top/>
      <bottom style="thin">
        <color theme="2"/>
      </bottom>
      <diagonal/>
    </border>
    <border>
      <left style="thin">
        <color theme="2"/>
      </left>
      <right/>
      <top style="thin">
        <color theme="2"/>
      </top>
      <bottom style="thin">
        <color theme="2"/>
      </bottom>
      <diagonal/>
    </border>
    <border>
      <left/>
      <right style="thin">
        <color theme="2"/>
      </right>
      <top/>
      <bottom style="thin">
        <color theme="1" tint="0.34998626667073579"/>
      </bottom>
      <diagonal/>
    </border>
    <border>
      <left style="thin">
        <color theme="2"/>
      </left>
      <right style="thin">
        <color theme="2"/>
      </right>
      <top/>
      <bottom style="thin">
        <color theme="1" tint="0.34998626667073579"/>
      </bottom>
      <diagonal/>
    </border>
    <border>
      <left style="thin">
        <color theme="2"/>
      </left>
      <right/>
      <top/>
      <bottom style="thin">
        <color theme="1" tint="0.34998626667073579"/>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theme="2"/>
      </right>
      <top/>
      <bottom/>
      <diagonal/>
    </border>
    <border>
      <left style="thin">
        <color theme="2"/>
      </left>
      <right/>
      <top/>
      <bottom/>
      <diagonal/>
    </border>
    <border>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right/>
      <top style="thin">
        <color theme="2"/>
      </top>
      <bottom style="thin">
        <color theme="2"/>
      </bottom>
      <diagonal/>
    </border>
    <border>
      <left/>
      <right/>
      <top/>
      <bottom style="thin">
        <color theme="1" tint="0.34998626667073579"/>
      </bottom>
      <diagonal/>
    </border>
  </borders>
  <cellStyleXfs count="4">
    <xf numFmtId="0" fontId="0" fillId="0" borderId="0"/>
    <xf numFmtId="0" fontId="1" fillId="0" borderId="0" applyNumberFormat="0" applyFill="0" applyBorder="0" applyAlignment="0" applyProtection="0"/>
    <xf numFmtId="14" fontId="3" fillId="0" borderId="0">
      <alignment horizontal="right" vertical="center" indent="2"/>
    </xf>
    <xf numFmtId="0" fontId="3" fillId="0" borderId="0"/>
  </cellStyleXfs>
  <cellXfs count="81">
    <xf numFmtId="0" fontId="0" fillId="0" borderId="0" xfId="0"/>
    <xf numFmtId="0" fontId="5" fillId="0" borderId="7" xfId="0" applyFont="1" applyBorder="1" applyAlignment="1">
      <alignment horizontal="left" vertical="center"/>
    </xf>
    <xf numFmtId="0" fontId="5" fillId="0" borderId="8" xfId="0" applyFont="1" applyBorder="1" applyAlignment="1">
      <alignment horizontal="center" vertical="center" indent="1"/>
    </xf>
    <xf numFmtId="0" fontId="5" fillId="0" borderId="8" xfId="0" applyFont="1" applyBorder="1" applyAlignment="1">
      <alignment horizontal="right" vertical="center"/>
    </xf>
    <xf numFmtId="0" fontId="7" fillId="0" borderId="8" xfId="0" applyFont="1" applyBorder="1" applyAlignment="1">
      <alignment horizontal="right" vertical="center"/>
    </xf>
    <xf numFmtId="0" fontId="4" fillId="0" borderId="2" xfId="0" applyFont="1" applyBorder="1"/>
    <xf numFmtId="3" fontId="6" fillId="0" borderId="3" xfId="0" applyNumberFormat="1" applyFont="1" applyBorder="1" applyAlignment="1">
      <alignment vertical="center"/>
    </xf>
    <xf numFmtId="3" fontId="8" fillId="0" borderId="3" xfId="0" applyNumberFormat="1" applyFont="1" applyBorder="1" applyAlignment="1">
      <alignment vertical="center"/>
    </xf>
    <xf numFmtId="0" fontId="6" fillId="0" borderId="3" xfId="0" applyFont="1" applyBorder="1" applyAlignment="1">
      <alignment vertical="center"/>
    </xf>
    <xf numFmtId="0" fontId="4" fillId="0" borderId="3" xfId="0" applyFont="1" applyBorder="1"/>
    <xf numFmtId="3"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xf numFmtId="3" fontId="6" fillId="0" borderId="11" xfId="0" applyNumberFormat="1" applyFont="1" applyBorder="1" applyAlignment="1">
      <alignment vertical="center"/>
    </xf>
    <xf numFmtId="2" fontId="6" fillId="0" borderId="11" xfId="0" applyNumberFormat="1" applyFont="1" applyBorder="1" applyAlignment="1">
      <alignment vertical="center"/>
    </xf>
    <xf numFmtId="0" fontId="6" fillId="0" borderId="11" xfId="0" applyFont="1" applyBorder="1" applyAlignment="1">
      <alignment horizontal="center" vertical="center" indent="2"/>
    </xf>
    <xf numFmtId="0" fontId="6" fillId="0" borderId="11"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indent="1"/>
    </xf>
    <xf numFmtId="0" fontId="8" fillId="0" borderId="1" xfId="0" applyFont="1" applyBorder="1"/>
    <xf numFmtId="2" fontId="4" fillId="0" borderId="1" xfId="0" applyNumberFormat="1" applyFont="1" applyBorder="1"/>
    <xf numFmtId="0" fontId="6" fillId="0" borderId="3" xfId="0" applyFont="1" applyBorder="1" applyAlignment="1">
      <alignment horizontal="center" vertical="center" indent="1"/>
    </xf>
    <xf numFmtId="0" fontId="1" fillId="0" borderId="10" xfId="1" applyBorder="1" applyAlignment="1">
      <alignment horizontal="left" vertical="center"/>
    </xf>
    <xf numFmtId="0" fontId="1" fillId="0" borderId="4" xfId="1" applyBorder="1" applyAlignment="1">
      <alignment horizontal="left" vertical="center"/>
    </xf>
    <xf numFmtId="0" fontId="6" fillId="0" borderId="1" xfId="0" applyFont="1" applyBorder="1" applyAlignment="1">
      <alignment horizontal="center" vertical="center" indent="2"/>
    </xf>
    <xf numFmtId="0" fontId="11" fillId="0" borderId="8" xfId="0" applyFont="1" applyBorder="1" applyAlignment="1">
      <alignment horizontal="right" vertical="center"/>
    </xf>
    <xf numFmtId="3" fontId="8" fillId="0" borderId="13" xfId="0" applyNumberFormat="1" applyFont="1" applyBorder="1" applyAlignment="1">
      <alignment vertical="center"/>
    </xf>
    <xf numFmtId="1" fontId="5" fillId="0" borderId="8" xfId="0" applyNumberFormat="1" applyFont="1" applyBorder="1" applyAlignment="1">
      <alignment horizontal="right" vertical="center"/>
    </xf>
    <xf numFmtId="1" fontId="6" fillId="0" borderId="3" xfId="0" applyNumberFormat="1" applyFont="1" applyBorder="1" applyAlignment="1">
      <alignment vertical="center"/>
    </xf>
    <xf numFmtId="1" fontId="6" fillId="0" borderId="11" xfId="0" applyNumberFormat="1" applyFont="1" applyBorder="1" applyAlignment="1">
      <alignment vertical="center"/>
    </xf>
    <xf numFmtId="1" fontId="6" fillId="0" borderId="1" xfId="0" applyNumberFormat="1" applyFont="1" applyBorder="1" applyAlignment="1">
      <alignment vertical="center"/>
    </xf>
    <xf numFmtId="1" fontId="5" fillId="0" borderId="9" xfId="0" applyNumberFormat="1" applyFont="1" applyBorder="1" applyAlignment="1">
      <alignment horizontal="right" vertical="center"/>
    </xf>
    <xf numFmtId="1" fontId="6" fillId="0" borderId="5" xfId="0" applyNumberFormat="1" applyFont="1" applyBorder="1" applyAlignment="1">
      <alignment vertical="center"/>
    </xf>
    <xf numFmtId="1" fontId="6" fillId="0" borderId="12" xfId="0" applyNumberFormat="1" applyFont="1" applyBorder="1" applyAlignment="1">
      <alignment vertical="center"/>
    </xf>
    <xf numFmtId="1" fontId="6" fillId="0" borderId="6" xfId="0" applyNumberFormat="1" applyFont="1" applyBorder="1" applyAlignment="1">
      <alignment vertical="center"/>
    </xf>
    <xf numFmtId="2" fontId="7" fillId="0" borderId="9" xfId="0" applyNumberFormat="1" applyFont="1" applyBorder="1" applyAlignment="1">
      <alignment horizontal="right" vertical="center"/>
    </xf>
    <xf numFmtId="2" fontId="8" fillId="0" borderId="5" xfId="0" applyNumberFormat="1" applyFont="1" applyBorder="1" applyAlignment="1">
      <alignment vertical="center"/>
    </xf>
    <xf numFmtId="2" fontId="8" fillId="0" borderId="1" xfId="0" applyNumberFormat="1" applyFont="1" applyBorder="1"/>
    <xf numFmtId="2" fontId="7" fillId="0" borderId="8" xfId="0" applyNumberFormat="1" applyFont="1" applyBorder="1" applyAlignment="1">
      <alignment horizontal="right" vertical="center"/>
    </xf>
    <xf numFmtId="2" fontId="8" fillId="0" borderId="3" xfId="0" applyNumberFormat="1" applyFont="1" applyBorder="1" applyAlignment="1">
      <alignment vertical="center"/>
    </xf>
    <xf numFmtId="2" fontId="8" fillId="0" borderId="11" xfId="0" applyNumberFormat="1" applyFont="1" applyBorder="1" applyAlignment="1">
      <alignment vertical="center"/>
    </xf>
    <xf numFmtId="2" fontId="8" fillId="0" borderId="1" xfId="0" applyNumberFormat="1" applyFont="1" applyBorder="1" applyAlignment="1">
      <alignment vertical="center"/>
    </xf>
    <xf numFmtId="0" fontId="5" fillId="0" borderId="8" xfId="0" applyFont="1" applyBorder="1" applyAlignment="1">
      <alignment horizontal="left" vertical="center"/>
    </xf>
    <xf numFmtId="0" fontId="1" fillId="0" borderId="1" xfId="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xf>
    <xf numFmtId="0" fontId="1" fillId="0" borderId="3" xfId="1" applyBorder="1" applyAlignment="1">
      <alignment horizontal="left" vertical="center"/>
    </xf>
    <xf numFmtId="2" fontId="8" fillId="0" borderId="14" xfId="0" applyNumberFormat="1" applyFont="1" applyBorder="1" applyAlignment="1">
      <alignment vertical="center"/>
    </xf>
    <xf numFmtId="0" fontId="1" fillId="0" borderId="11" xfId="1" applyBorder="1" applyAlignment="1">
      <alignment horizontal="left" vertical="center"/>
    </xf>
    <xf numFmtId="0" fontId="6" fillId="0" borderId="11" xfId="0" applyFont="1" applyBorder="1" applyAlignment="1">
      <alignment horizontal="left" vertical="center"/>
    </xf>
    <xf numFmtId="0" fontId="6" fillId="0" borderId="11" xfId="0" applyFont="1" applyBorder="1" applyAlignment="1">
      <alignment horizontal="center" vertical="center" indent="3"/>
    </xf>
    <xf numFmtId="164" fontId="6" fillId="0" borderId="7" xfId="0" applyNumberFormat="1" applyFont="1" applyBorder="1" applyAlignment="1">
      <alignment vertical="center"/>
    </xf>
    <xf numFmtId="164" fontId="6" fillId="0" borderId="4" xfId="1" applyNumberFormat="1" applyFont="1" applyBorder="1" applyAlignment="1">
      <alignment vertical="center"/>
    </xf>
    <xf numFmtId="164" fontId="6" fillId="0" borderId="10" xfId="1" applyNumberFormat="1" applyFont="1" applyBorder="1" applyAlignment="1">
      <alignment vertical="center"/>
    </xf>
    <xf numFmtId="164" fontId="6" fillId="0" borderId="1" xfId="0" applyNumberFormat="1" applyFont="1" applyBorder="1"/>
    <xf numFmtId="0" fontId="1" fillId="0" borderId="1" xfId="1" applyBorder="1"/>
    <xf numFmtId="0" fontId="1" fillId="0" borderId="15" xfId="1" applyBorder="1" applyAlignment="1">
      <alignment horizontal="left" vertical="center"/>
    </xf>
    <xf numFmtId="3" fontId="8" fillId="0" borderId="1" xfId="0" applyNumberFormat="1" applyFont="1" applyBorder="1" applyAlignment="1">
      <alignment vertical="center"/>
    </xf>
    <xf numFmtId="2" fontId="8" fillId="0" borderId="6" xfId="0" applyNumberFormat="1" applyFont="1" applyBorder="1" applyAlignment="1">
      <alignment vertical="center"/>
    </xf>
    <xf numFmtId="0" fontId="6" fillId="0" borderId="1" xfId="0" applyFont="1" applyBorder="1" applyAlignment="1">
      <alignment horizontal="center" vertical="center" indent="3"/>
    </xf>
    <xf numFmtId="164" fontId="6" fillId="0" borderId="15" xfId="1" applyNumberFormat="1" applyFont="1" applyBorder="1" applyAlignment="1">
      <alignment vertical="center"/>
    </xf>
    <xf numFmtId="0" fontId="6" fillId="0" borderId="1" xfId="0" applyFont="1" applyBorder="1"/>
    <xf numFmtId="1" fontId="12" fillId="0" borderId="0" xfId="0" applyNumberFormat="1" applyFont="1"/>
    <xf numFmtId="3" fontId="8" fillId="0" borderId="11" xfId="0" applyNumberFormat="1" applyFont="1" applyBorder="1" applyAlignment="1">
      <alignment vertical="center"/>
    </xf>
    <xf numFmtId="2" fontId="8" fillId="0" borderId="12" xfId="0" applyNumberFormat="1" applyFont="1" applyBorder="1" applyAlignment="1">
      <alignment vertical="center"/>
    </xf>
    <xf numFmtId="0" fontId="6" fillId="2" borderId="16" xfId="0" applyFont="1" applyFill="1" applyBorder="1" applyAlignment="1">
      <alignment vertical="center"/>
    </xf>
    <xf numFmtId="0" fontId="6" fillId="0" borderId="17" xfId="0" applyFont="1" applyBorder="1" applyAlignment="1">
      <alignment vertical="center"/>
    </xf>
    <xf numFmtId="0" fontId="6" fillId="2" borderId="17" xfId="0" applyFont="1" applyFill="1" applyBorder="1" applyAlignment="1">
      <alignment vertical="center"/>
    </xf>
    <xf numFmtId="0" fontId="6" fillId="0" borderId="18" xfId="0" applyFont="1" applyBorder="1" applyAlignment="1">
      <alignment vertical="center"/>
    </xf>
    <xf numFmtId="0" fontId="6" fillId="2" borderId="18" xfId="0" applyFont="1" applyFill="1" applyBorder="1" applyAlignment="1">
      <alignment vertical="center"/>
    </xf>
    <xf numFmtId="0" fontId="5" fillId="0" borderId="19" xfId="0" applyFont="1" applyBorder="1" applyAlignment="1">
      <alignment horizontal="right" vertical="center"/>
    </xf>
    <xf numFmtId="0" fontId="6" fillId="0" borderId="18" xfId="0" applyFont="1" applyBorder="1"/>
    <xf numFmtId="0" fontId="13" fillId="0" borderId="18" xfId="1" applyFont="1" applyFill="1" applyBorder="1"/>
    <xf numFmtId="0" fontId="12" fillId="0" borderId="18" xfId="0" applyFont="1" applyBorder="1"/>
    <xf numFmtId="0" fontId="6" fillId="0" borderId="17" xfId="0" applyFont="1" applyBorder="1"/>
    <xf numFmtId="0" fontId="6" fillId="0" borderId="1" xfId="0" applyFont="1" applyBorder="1" applyAlignment="1">
      <alignment horizontal="center" vertical="center" indent="4"/>
    </xf>
    <xf numFmtId="0" fontId="6" fillId="0" borderId="11" xfId="0" applyFont="1" applyBorder="1" applyAlignment="1">
      <alignment horizontal="center" vertical="center" indent="4"/>
    </xf>
    <xf numFmtId="0" fontId="6" fillId="0" borderId="1" xfId="0" applyFont="1" applyBorder="1" applyAlignment="1">
      <alignment horizontal="center" vertical="center" indent="5"/>
    </xf>
    <xf numFmtId="0" fontId="6" fillId="0" borderId="11" xfId="0" applyFont="1" applyBorder="1" applyAlignment="1">
      <alignment horizontal="center" vertical="center" indent="5"/>
    </xf>
    <xf numFmtId="2" fontId="8" fillId="0" borderId="5" xfId="0" applyNumberFormat="1" applyFont="1" applyBorder="1" applyAlignment="1">
      <alignment vertical="center" wrapText="1"/>
    </xf>
  </cellXfs>
  <cellStyles count="4">
    <cellStyle name="Date" xfId="2" xr:uid="{6F0A8B01-0191-40A2-B00A-ED1E02AD1E5F}"/>
    <cellStyle name="Hyperlink" xfId="1" builtinId="8"/>
    <cellStyle name="Normal" xfId="0" builtinId="0"/>
    <cellStyle name="Normal 3" xfId="3" xr:uid="{770A8CE4-86FC-45BF-95B8-E1D8E67E3936}"/>
  </cellStyles>
  <dxfs count="34">
    <dxf>
      <font>
        <b val="0"/>
        <i val="0"/>
        <strike val="0"/>
        <condense val="0"/>
        <extend val="0"/>
        <outline val="0"/>
        <shadow val="0"/>
        <u val="none"/>
        <vertAlign val="baseline"/>
        <sz val="11"/>
        <color rgb="FF000000"/>
        <name val="Arial"/>
        <family val="2"/>
        <scheme val="none"/>
      </font>
      <border diagonalUp="0" diagonalDown="0">
        <left/>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indent="2"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64" formatCode="[$-F800]dddd\,\ mmmm\ dd\,\ yyyy"/>
      <alignment horizontal="general" vertical="center" textRotation="0" wrapText="0" indent="0" justifyLastLine="0" shrinkToFit="0" readingOrder="0"/>
      <border diagonalUp="0" diagonalDown="0">
        <left/>
        <right style="thin">
          <color theme="2"/>
        </right>
        <top style="thin">
          <color theme="2"/>
        </top>
        <bottom style="thin">
          <color theme="2"/>
        </bottom>
        <vertical/>
        <horizontal/>
      </border>
    </dxf>
    <dxf>
      <alignment horizontal="left" vertical="center" textRotation="0" wrapText="0" relativeIndent="-1" justifyLastLine="0" shrinkToFit="0" readingOrder="0"/>
      <border diagonalUp="0" diagonalDown="0">
        <left/>
        <right style="thin">
          <color theme="2"/>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border diagonalUp="0" diagonalDown="0">
        <left style="thin">
          <color theme="2"/>
        </left>
        <right style="thin">
          <color theme="2"/>
        </right>
        <top/>
        <bottom/>
      </border>
    </dxf>
    <dxf>
      <font>
        <b/>
        <i val="0"/>
      </font>
    </dxf>
    <dxf>
      <font>
        <color rgb="FF9C0006"/>
      </font>
      <fill>
        <patternFill>
          <bgColor rgb="FFFFC7CE"/>
        </patternFill>
      </fill>
    </dxf>
    <dxf>
      <font>
        <b/>
        <i val="0"/>
      </font>
    </dxf>
    <dxf>
      <font>
        <color rgb="FF9C0006"/>
      </font>
      <fill>
        <patternFill>
          <bgColor rgb="FFFFC7CE"/>
        </patternFill>
      </fill>
    </dxf>
    <dxf>
      <font>
        <b/>
        <i val="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D768E-A427-4502-A92D-DAA15A17B5EF}" name="Table1" displayName="Table1" ref="B1:T146" totalsRowShown="0" headerRowDxfId="27" dataDxfId="26" headerRowBorderDxfId="24" tableBorderDxfId="25">
  <autoFilter ref="B1:T146" xr:uid="{50DD768E-A427-4502-A92D-DAA15A17B5EF}"/>
  <sortState xmlns:xlrd2="http://schemas.microsoft.com/office/spreadsheetml/2017/richdata2" ref="B2:T94">
    <sortCondition descending="1" ref="F1:F94"/>
  </sortState>
  <tableColumns count="19">
    <tableColumn id="1" xr3:uid="{592A3136-8A60-4650-9DF6-CD74A33464B1}" name="name" dataDxfId="23" dataCellStyle="Hyperlink"/>
    <tableColumn id="7" xr3:uid="{1F194343-9489-4FF7-8BA8-8FE4AD211F8B}" name="date" dataDxfId="22" dataCellStyle="Hyperlink"/>
    <tableColumn id="2" xr3:uid="{613F8D1F-C5D7-46FB-834A-5183617D5BF8}" name="brand" dataDxfId="21"/>
    <tableColumn id="3" xr3:uid="{39913B7C-CBB3-470C-8F4E-6888A201DA8B}" name="type" dataDxfId="20"/>
    <tableColumn id="16" xr3:uid="{DAD37DCA-0435-441A-B8E1-5FE82B0D8B9D}" name="send-type" dataDxfId="19"/>
    <tableColumn id="4" xr3:uid="{0D81733F-25B3-4A7C-B3C0-DFE06A90464F}" name="unique-sends" dataDxfId="18"/>
    <tableColumn id="5" xr3:uid="{274A7B85-7FDE-4D40-8515-C885EF39314B}" name="unique-opens" dataDxfId="17"/>
    <tableColumn id="6" xr3:uid="{C860F744-163F-46E0-BC1A-15DDD6121358}" name="unique-clicks" dataDxfId="16"/>
    <tableColumn id="10" xr3:uid="{A71DAAD5-121C-41AC-A08E-BF363CF89DFE}" name="unsub" dataDxfId="15"/>
    <tableColumn id="11" xr3:uid="{3E23A808-3FEF-4D90-BACE-62A3345A0868}" name="unsub-pc" dataDxfId="14">
      <calculatedColumnFormula>(Table1[[#This Row],[unsub]]/Table1[[#This Row],[unique-sends]])*100</calculatedColumnFormula>
    </tableColumn>
    <tableColumn id="8" xr3:uid="{E7D2EFD0-301C-4002-8501-CE02665F086E}" name="unique-opens-pc" dataDxfId="13">
      <calculatedColumnFormula>Table1[[#This Row],[unique-opens]] / Table1[[#This Row],[unique-sends]] * 100</calculatedColumnFormula>
    </tableColumn>
    <tableColumn id="9" xr3:uid="{FE8ED384-E8DC-43C9-9628-C6A9E5DFA5BE}" name="unique-clicks-pc" dataDxfId="12">
      <calculatedColumnFormula>Table1[[#This Row],[unique-clicks]] / Table1[[#This Row],[unique-sends]] * 100</calculatedColumnFormula>
    </tableColumn>
    <tableColumn id="17" xr3:uid="{E60FB7EF-7008-49DF-B5E7-A73B4E9595D4}" name="ctor-pc" dataDxfId="11">
      <calculatedColumnFormula>Table1[[#This Row],[unique-clicks]] / Table1[[#This Row],[unique-opens]] * 100</calculatedColumnFormula>
    </tableColumn>
    <tableColumn id="18" xr3:uid="{EA74FC93-B969-4F46-9C49-8927D6B3A01B}" name="Engagement Score" dataDxfId="10">
      <calculatedColumnFormula>(MIN(Table1[[#This Row],[unique-opens]]/Table1[[#This Row],[unique-sends]],1)*50
 + MIN(Table1[[#This Row],[unique-clicks]]/Table1[[#This Row],[unique-sends]],1)*50)
 * (1 + MIN(Table1[[#This Row],[unique-clicks]]/Table1[[#This Row],[unique-sends]],1))
 - ((Table1[[#This Row],[unsub]]/Table1[[#This Row],[unique-sends]]*100)*2)</calculatedColumnFormula>
    </tableColumn>
    <tableColumn id="19" xr3:uid="{E01D85AE-C032-4929-BBDB-DEDD7A99ADE8}" name="Traffic Light" dataDxfId="9">
      <calculatedColumnFormula>IF(Table1[[#This Row],[Engagement Score]]&lt;30,"🔴",IF(Table1[[#This Row],[Engagement Score]]&lt;40,"🟡","🟢"))</calculatedColumnFormula>
    </tableColumn>
    <tableColumn id="12" xr3:uid="{3CA46112-C95F-E64B-A58D-81BDEBF2FDC4}" name="read-over-8s" dataDxfId="8"/>
    <tableColumn id="13" xr3:uid="{985DCAD1-25BF-804E-9E49-5E19FC44B93C}" name="read-under-8s" dataDxfId="7"/>
    <tableColumn id="14" xr3:uid="{986830C2-C7E6-C645-8ACD-C78E1B2E462F}" name="read-under-2s" dataDxfId="6"/>
    <tableColumn id="15" xr3:uid="{D273CFB9-324F-4CB2-B1BA-58EEE2D8C50F}" name="Litmus-tacking-id" dataDxfId="5"/>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92C28-E924-43CA-A90D-41C9C51AEB77}" name="Table2" displayName="Table2" ref="A1:A120" totalsRowShown="0" headerRowDxfId="4" dataDxfId="3" headerRowBorderDxfId="1" tableBorderDxfId="2">
  <autoFilter ref="A1:A120" xr:uid="{9EF92C28-E924-43CA-A90D-41C9C51AEB77}"/>
  <tableColumns count="1">
    <tableColumn id="1" xr3:uid="{58D2A550-142B-41D9-AB54-C14A9D8A0483}" name="img-id"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xperience.adobe.com/" TargetMode="External"/><Relationship Id="rId21" Type="http://schemas.openxmlformats.org/officeDocument/2006/relationships/hyperlink" Target="https://experience.adobe.com/" TargetMode="External"/><Relationship Id="rId42" Type="http://schemas.openxmlformats.org/officeDocument/2006/relationships/hyperlink" Target="https://experience.adobe.com/" TargetMode="External"/><Relationship Id="rId63" Type="http://schemas.openxmlformats.org/officeDocument/2006/relationships/hyperlink" Target="https://experience.adobe.com/" TargetMode="External"/><Relationship Id="rId84" Type="http://schemas.openxmlformats.org/officeDocument/2006/relationships/hyperlink" Target="https://experience.adobe.com/" TargetMode="External"/><Relationship Id="rId138" Type="http://schemas.openxmlformats.org/officeDocument/2006/relationships/hyperlink" Target="https://experience.adobe.com/" TargetMode="External"/><Relationship Id="rId159" Type="http://schemas.openxmlformats.org/officeDocument/2006/relationships/hyperlink" Target="https://experience.adobe.com/" TargetMode="External"/><Relationship Id="rId170" Type="http://schemas.openxmlformats.org/officeDocument/2006/relationships/hyperlink" Target="https://experience.adobe.com/" TargetMode="External"/><Relationship Id="rId191" Type="http://schemas.openxmlformats.org/officeDocument/2006/relationships/hyperlink" Target="https://experience.adobe.com/" TargetMode="External"/><Relationship Id="rId205" Type="http://schemas.openxmlformats.org/officeDocument/2006/relationships/hyperlink" Target="https://litmus.com/folders/308698/emails/13915034/analytics" TargetMode="External"/><Relationship Id="rId107" Type="http://schemas.openxmlformats.org/officeDocument/2006/relationships/hyperlink" Target="https://litmus.com/folders/419116/emails/18877130/analytics" TargetMode="External"/><Relationship Id="rId11" Type="http://schemas.openxmlformats.org/officeDocument/2006/relationships/hyperlink" Target="https://experience.adobe.com/" TargetMode="External"/><Relationship Id="rId32" Type="http://schemas.openxmlformats.org/officeDocument/2006/relationships/hyperlink" Target="https://litmus.com/folders/324180/emails/18452760/analytics" TargetMode="External"/><Relationship Id="rId53" Type="http://schemas.openxmlformats.org/officeDocument/2006/relationships/hyperlink" Target="https://experience.adobe.com/" TargetMode="External"/><Relationship Id="rId74" Type="http://schemas.openxmlformats.org/officeDocument/2006/relationships/hyperlink" Target="https://experience.adobe.com/" TargetMode="External"/><Relationship Id="rId128" Type="http://schemas.openxmlformats.org/officeDocument/2006/relationships/hyperlink" Target="https://litmus.com/folders/420447/emails/19098417/analytics" TargetMode="External"/><Relationship Id="rId149" Type="http://schemas.openxmlformats.org/officeDocument/2006/relationships/hyperlink" Target="https://experience.adobe.com/" TargetMode="External"/><Relationship Id="rId5" Type="http://schemas.openxmlformats.org/officeDocument/2006/relationships/hyperlink" Target="https://experience.adobe.com/" TargetMode="External"/><Relationship Id="rId95" Type="http://schemas.openxmlformats.org/officeDocument/2006/relationships/hyperlink" Target="https://litmus.com/folders/418112/emails/18808813/analytics" TargetMode="External"/><Relationship Id="rId160" Type="http://schemas.openxmlformats.org/officeDocument/2006/relationships/hyperlink" Target="https://experience.adobe.com/" TargetMode="External"/><Relationship Id="rId181" Type="http://schemas.openxmlformats.org/officeDocument/2006/relationships/hyperlink" Target="https://experience.adobe.com/" TargetMode="External"/><Relationship Id="rId216" Type="http://schemas.openxmlformats.org/officeDocument/2006/relationships/table" Target="../tables/table2.xml"/><Relationship Id="rId22" Type="http://schemas.openxmlformats.org/officeDocument/2006/relationships/hyperlink" Target="https://experience.adobe.com/" TargetMode="External"/><Relationship Id="rId43" Type="http://schemas.openxmlformats.org/officeDocument/2006/relationships/hyperlink" Target="https://litmus.com/folders/405552/emails/18192937/analytics" TargetMode="External"/><Relationship Id="rId64" Type="http://schemas.openxmlformats.org/officeDocument/2006/relationships/hyperlink" Target="https://litmus.com/folders/324180/emails/18892611/analytics" TargetMode="External"/><Relationship Id="rId118" Type="http://schemas.openxmlformats.org/officeDocument/2006/relationships/hyperlink" Target="https://litmus.com/folders/324180/emails/19029860/analytics" TargetMode="External"/><Relationship Id="rId139" Type="http://schemas.openxmlformats.org/officeDocument/2006/relationships/hyperlink" Target="https://experience.adobe.com/" TargetMode="External"/><Relationship Id="rId85" Type="http://schemas.openxmlformats.org/officeDocument/2006/relationships/hyperlink" Target="https://experience.adobe.com/" TargetMode="External"/><Relationship Id="rId150" Type="http://schemas.openxmlformats.org/officeDocument/2006/relationships/hyperlink" Target="https://experience.adobe.com/" TargetMode="External"/><Relationship Id="rId171" Type="http://schemas.openxmlformats.org/officeDocument/2006/relationships/hyperlink" Target="https://experience.adobe.com/" TargetMode="External"/><Relationship Id="rId192" Type="http://schemas.openxmlformats.org/officeDocument/2006/relationships/hyperlink" Target="https://experience.adobe.com/" TargetMode="External"/><Relationship Id="rId206" Type="http://schemas.openxmlformats.org/officeDocument/2006/relationships/hyperlink" Target="https://experience.adobe.com/" TargetMode="External"/><Relationship Id="rId12" Type="http://schemas.openxmlformats.org/officeDocument/2006/relationships/hyperlink" Target="https://experience.adobe.com/" TargetMode="External"/><Relationship Id="rId33" Type="http://schemas.openxmlformats.org/officeDocument/2006/relationships/hyperlink" Target="https://litmus.com/folders/324180/emails/18452759/analytics" TargetMode="External"/><Relationship Id="rId108" Type="http://schemas.openxmlformats.org/officeDocument/2006/relationships/hyperlink" Target="https://litmus.com/folders/419116/emails/18877094/analytics" TargetMode="External"/><Relationship Id="rId129" Type="http://schemas.openxmlformats.org/officeDocument/2006/relationships/hyperlink" Target="https://experience.adobe.com/" TargetMode="External"/><Relationship Id="rId54" Type="http://schemas.openxmlformats.org/officeDocument/2006/relationships/hyperlink" Target="https://litmus.com/folders/324180/emails/18752012/analytics" TargetMode="External"/><Relationship Id="rId75" Type="http://schemas.openxmlformats.org/officeDocument/2006/relationships/hyperlink" Target="https://experience.adobe.com/" TargetMode="External"/><Relationship Id="rId96" Type="http://schemas.openxmlformats.org/officeDocument/2006/relationships/hyperlink" Target="https://litmus.com/folders/418112/emails/18808542/analytics" TargetMode="External"/><Relationship Id="rId140" Type="http://schemas.openxmlformats.org/officeDocument/2006/relationships/hyperlink" Target="https://experience.adobe.com/" TargetMode="External"/><Relationship Id="rId161" Type="http://schemas.openxmlformats.org/officeDocument/2006/relationships/hyperlink" Target="https://experience.adobe.com/" TargetMode="External"/><Relationship Id="rId182" Type="http://schemas.openxmlformats.org/officeDocument/2006/relationships/hyperlink" Target="https://experience.adobe.com/" TargetMode="External"/><Relationship Id="rId217" Type="http://schemas.openxmlformats.org/officeDocument/2006/relationships/comments" Target="../comments1.xml"/><Relationship Id="rId6" Type="http://schemas.openxmlformats.org/officeDocument/2006/relationships/hyperlink" Target="https://experience.adobe.com/" TargetMode="External"/><Relationship Id="rId23" Type="http://schemas.openxmlformats.org/officeDocument/2006/relationships/hyperlink" Target="https://experience.adobe.com/" TargetMode="External"/><Relationship Id="rId119" Type="http://schemas.openxmlformats.org/officeDocument/2006/relationships/hyperlink" Target="https://experience.adobe.com/" TargetMode="External"/><Relationship Id="rId44" Type="http://schemas.openxmlformats.org/officeDocument/2006/relationships/hyperlink" Target="https://experience.adobe.com/" TargetMode="External"/><Relationship Id="rId65" Type="http://schemas.openxmlformats.org/officeDocument/2006/relationships/hyperlink" Target="https://litmus.com/folders/324180/emails/18892607/analytics" TargetMode="External"/><Relationship Id="rId86" Type="http://schemas.openxmlformats.org/officeDocument/2006/relationships/hyperlink" Target="https://experience.adobe.com/" TargetMode="External"/><Relationship Id="rId130" Type="http://schemas.openxmlformats.org/officeDocument/2006/relationships/hyperlink" Target="https://experience.adobe.com/" TargetMode="External"/><Relationship Id="rId151" Type="http://schemas.openxmlformats.org/officeDocument/2006/relationships/hyperlink" Target="https://experience.adobe.com/" TargetMode="External"/><Relationship Id="rId172" Type="http://schemas.openxmlformats.org/officeDocument/2006/relationships/hyperlink" Target="https://experience.adobe.com/" TargetMode="External"/><Relationship Id="rId193" Type="http://schemas.openxmlformats.org/officeDocument/2006/relationships/hyperlink" Target="https://experience.adobe.com/" TargetMode="External"/><Relationship Id="rId207" Type="http://schemas.openxmlformats.org/officeDocument/2006/relationships/hyperlink" Target="https://experience.adobe.com/" TargetMode="External"/><Relationship Id="rId13" Type="http://schemas.openxmlformats.org/officeDocument/2006/relationships/hyperlink" Target="https://experience.adobe.com/" TargetMode="External"/><Relationship Id="rId109" Type="http://schemas.openxmlformats.org/officeDocument/2006/relationships/hyperlink" Target="https://litmus.com/folders/419116/emails/18808667/analytics" TargetMode="External"/><Relationship Id="rId34" Type="http://schemas.openxmlformats.org/officeDocument/2006/relationships/hyperlink" Target="https://litmus.com/folders/324180/emails/18485780/analytics" TargetMode="External"/><Relationship Id="rId55" Type="http://schemas.openxmlformats.org/officeDocument/2006/relationships/hyperlink" Target="https://litmus.com/folders/366549/emails/18664429/analytics" TargetMode="External"/><Relationship Id="rId76" Type="http://schemas.openxmlformats.org/officeDocument/2006/relationships/hyperlink" Target="https://experience.adobe.com/" TargetMode="External"/><Relationship Id="rId97" Type="http://schemas.openxmlformats.org/officeDocument/2006/relationships/hyperlink" Target="https://litmus.com/folders/418112/emails/18808544/analytics" TargetMode="External"/><Relationship Id="rId120" Type="http://schemas.openxmlformats.org/officeDocument/2006/relationships/hyperlink" Target="https://litmus.com/folders/366549/emails/18737825/analytics" TargetMode="External"/><Relationship Id="rId141" Type="http://schemas.openxmlformats.org/officeDocument/2006/relationships/hyperlink" Target="https://experience.adobe.com/" TargetMode="External"/><Relationship Id="rId7" Type="http://schemas.openxmlformats.org/officeDocument/2006/relationships/hyperlink" Target="https://experience.adobe.com/" TargetMode="External"/><Relationship Id="rId162" Type="http://schemas.openxmlformats.org/officeDocument/2006/relationships/hyperlink" Target="https://experience.adobe.com/" TargetMode="External"/><Relationship Id="rId183" Type="http://schemas.openxmlformats.org/officeDocument/2006/relationships/hyperlink" Target="https://experience.adobe.com/" TargetMode="External"/><Relationship Id="rId24" Type="http://schemas.openxmlformats.org/officeDocument/2006/relationships/hyperlink" Target="https://experience.adobe.com/" TargetMode="External"/><Relationship Id="rId45" Type="http://schemas.openxmlformats.org/officeDocument/2006/relationships/hyperlink" Target="https://litmus.com/folders/405552/emails/18192937/analytics" TargetMode="External"/><Relationship Id="rId66" Type="http://schemas.openxmlformats.org/officeDocument/2006/relationships/hyperlink" Target="https://experience.adobe.com/" TargetMode="External"/><Relationship Id="rId87" Type="http://schemas.openxmlformats.org/officeDocument/2006/relationships/hyperlink" Target="https://experience.adobe.com/" TargetMode="External"/><Relationship Id="rId110" Type="http://schemas.openxmlformats.org/officeDocument/2006/relationships/hyperlink" Target="https://litmus.com/folders/419116/emails/18877130/analytics" TargetMode="External"/><Relationship Id="rId131" Type="http://schemas.openxmlformats.org/officeDocument/2006/relationships/hyperlink" Target="https://litmus.com/folders/324180/emails/18892611/analytics" TargetMode="External"/><Relationship Id="rId152" Type="http://schemas.openxmlformats.org/officeDocument/2006/relationships/hyperlink" Target="https://experience.adobe.com/" TargetMode="External"/><Relationship Id="rId173" Type="http://schemas.openxmlformats.org/officeDocument/2006/relationships/hyperlink" Target="https://experience.adobe.com/" TargetMode="External"/><Relationship Id="rId194" Type="http://schemas.openxmlformats.org/officeDocument/2006/relationships/hyperlink" Target="https://experience.adobe.com/" TargetMode="External"/><Relationship Id="rId208" Type="http://schemas.openxmlformats.org/officeDocument/2006/relationships/hyperlink" Target="https://litmus.com/folders/416254/emails/19097350/analytics" TargetMode="External"/><Relationship Id="rId14" Type="http://schemas.openxmlformats.org/officeDocument/2006/relationships/hyperlink" Target="https://experience.adobe.com/" TargetMode="External"/><Relationship Id="rId30" Type="http://schemas.openxmlformats.org/officeDocument/2006/relationships/hyperlink" Target="https://litmus.com/folders/324180/emails/18452986/analytics" TargetMode="External"/><Relationship Id="rId35" Type="http://schemas.openxmlformats.org/officeDocument/2006/relationships/hyperlink" Target="https://litmus.com/folders/324180/emails/18485781/analytics" TargetMode="External"/><Relationship Id="rId56" Type="http://schemas.openxmlformats.org/officeDocument/2006/relationships/hyperlink" Target="https://experience.adobe.com/" TargetMode="External"/><Relationship Id="rId77" Type="http://schemas.openxmlformats.org/officeDocument/2006/relationships/hyperlink" Target="https://litmus.com/folders/405552/emails/18364177/analytics" TargetMode="External"/><Relationship Id="rId100" Type="http://schemas.openxmlformats.org/officeDocument/2006/relationships/hyperlink" Target="https://experience.adobe.com/" TargetMode="External"/><Relationship Id="rId105" Type="http://schemas.openxmlformats.org/officeDocument/2006/relationships/hyperlink" Target="https://experience.adobe.com/" TargetMode="External"/><Relationship Id="rId126" Type="http://schemas.openxmlformats.org/officeDocument/2006/relationships/hyperlink" Target="https://litmus.com/folders/420447/emails/19021328/analytics" TargetMode="External"/><Relationship Id="rId147" Type="http://schemas.openxmlformats.org/officeDocument/2006/relationships/hyperlink" Target="https://litmus.com/folders/372742/emails/16700910/analytics" TargetMode="External"/><Relationship Id="rId168" Type="http://schemas.openxmlformats.org/officeDocument/2006/relationships/hyperlink" Target="https://experience.adobe.com/" TargetMode="External"/><Relationship Id="rId8" Type="http://schemas.openxmlformats.org/officeDocument/2006/relationships/hyperlink" Target="https://experience.adobe.com/" TargetMode="External"/><Relationship Id="rId51" Type="http://schemas.openxmlformats.org/officeDocument/2006/relationships/hyperlink" Target="https://litmus.com/folders/324180/emails/18752356/analytics" TargetMode="External"/><Relationship Id="rId72" Type="http://schemas.openxmlformats.org/officeDocument/2006/relationships/hyperlink" Target="https://litmus.com/folders/324180/emails/18752012/analytics" TargetMode="External"/><Relationship Id="rId93" Type="http://schemas.openxmlformats.org/officeDocument/2006/relationships/hyperlink" Target="https://litmus.com/folders/418112/emails/18808545/analytics" TargetMode="External"/><Relationship Id="rId98" Type="http://schemas.openxmlformats.org/officeDocument/2006/relationships/hyperlink" Target="https://litmus.com/folders/418112/emails/18808537/analytics" TargetMode="External"/><Relationship Id="rId121" Type="http://schemas.openxmlformats.org/officeDocument/2006/relationships/hyperlink" Target="https://experience.adobe.com/" TargetMode="External"/><Relationship Id="rId142" Type="http://schemas.openxmlformats.org/officeDocument/2006/relationships/hyperlink" Target="https://experience.adobe.com/" TargetMode="External"/><Relationship Id="rId163" Type="http://schemas.openxmlformats.org/officeDocument/2006/relationships/hyperlink" Target="https://experience.adobe.com/" TargetMode="External"/><Relationship Id="rId184" Type="http://schemas.openxmlformats.org/officeDocument/2006/relationships/hyperlink" Target="https://experience.adobe.com/" TargetMode="External"/><Relationship Id="rId189" Type="http://schemas.openxmlformats.org/officeDocument/2006/relationships/hyperlink" Target="https://experience.adobe.com/" TargetMode="External"/><Relationship Id="rId3" Type="http://schemas.openxmlformats.org/officeDocument/2006/relationships/hyperlink" Target="https://experience.adobe.com/" TargetMode="External"/><Relationship Id="rId214" Type="http://schemas.openxmlformats.org/officeDocument/2006/relationships/vmlDrawing" Target="../drawings/vmlDrawing1.vml"/><Relationship Id="rId25" Type="http://schemas.openxmlformats.org/officeDocument/2006/relationships/hyperlink" Target="https://experience.adobe.com/" TargetMode="External"/><Relationship Id="rId46" Type="http://schemas.openxmlformats.org/officeDocument/2006/relationships/hyperlink" Target="https://experience.adobe.com/" TargetMode="External"/><Relationship Id="rId67" Type="http://schemas.openxmlformats.org/officeDocument/2006/relationships/hyperlink" Target="https://litmus.com/folders/421343/emails/18865528/analytics" TargetMode="External"/><Relationship Id="rId116" Type="http://schemas.openxmlformats.org/officeDocument/2006/relationships/hyperlink" Target="https://litmus.com/folders/419116/emails/18956115/analytics" TargetMode="External"/><Relationship Id="rId137" Type="http://schemas.openxmlformats.org/officeDocument/2006/relationships/hyperlink" Target="https://experience.adobe.com/" TargetMode="External"/><Relationship Id="rId158" Type="http://schemas.openxmlformats.org/officeDocument/2006/relationships/hyperlink" Target="https://experience.adobe.com/" TargetMode="External"/><Relationship Id="rId20" Type="http://schemas.openxmlformats.org/officeDocument/2006/relationships/hyperlink" Target="https://experience.adobe.com/" TargetMode="External"/><Relationship Id="rId41" Type="http://schemas.openxmlformats.org/officeDocument/2006/relationships/hyperlink" Target="https://litmus.com/folders/324180/emails/18679501/analytics" TargetMode="External"/><Relationship Id="rId62" Type="http://schemas.openxmlformats.org/officeDocument/2006/relationships/hyperlink" Target="https://experience.adobe.com/" TargetMode="External"/><Relationship Id="rId83" Type="http://schemas.openxmlformats.org/officeDocument/2006/relationships/hyperlink" Target="https://experience.adobe.com/" TargetMode="External"/><Relationship Id="rId88" Type="http://schemas.openxmlformats.org/officeDocument/2006/relationships/hyperlink" Target="https://experience.adobe.com/" TargetMode="External"/><Relationship Id="rId111" Type="http://schemas.openxmlformats.org/officeDocument/2006/relationships/hyperlink" Target="https://litmus.com/folders/419116/emails/18877094/analytics" TargetMode="External"/><Relationship Id="rId132" Type="http://schemas.openxmlformats.org/officeDocument/2006/relationships/hyperlink" Target="https://litmus.com/folders/324180/emails/18892607/analytics" TargetMode="External"/><Relationship Id="rId153" Type="http://schemas.openxmlformats.org/officeDocument/2006/relationships/hyperlink" Target="https://experience.adobe.com/" TargetMode="External"/><Relationship Id="rId174" Type="http://schemas.openxmlformats.org/officeDocument/2006/relationships/hyperlink" Target="https://experience.adobe.com/" TargetMode="External"/><Relationship Id="rId179" Type="http://schemas.openxmlformats.org/officeDocument/2006/relationships/hyperlink" Target="https://experience.adobe.com/" TargetMode="External"/><Relationship Id="rId195" Type="http://schemas.openxmlformats.org/officeDocument/2006/relationships/hyperlink" Target="https://experience.adobe.com/" TargetMode="External"/><Relationship Id="rId209" Type="http://schemas.openxmlformats.org/officeDocument/2006/relationships/hyperlink" Target="https://litmus.com/folders/416254/emails/19097350/analytics" TargetMode="External"/><Relationship Id="rId190" Type="http://schemas.openxmlformats.org/officeDocument/2006/relationships/hyperlink" Target="https://experience.adobe.com/" TargetMode="External"/><Relationship Id="rId204" Type="http://schemas.openxmlformats.org/officeDocument/2006/relationships/hyperlink" Target="https://experience.adobe.com/" TargetMode="External"/><Relationship Id="rId15" Type="http://schemas.openxmlformats.org/officeDocument/2006/relationships/hyperlink" Target="https://experience.adobe.com/" TargetMode="External"/><Relationship Id="rId36" Type="http://schemas.openxmlformats.org/officeDocument/2006/relationships/hyperlink" Target="https://litmus.com/folders/324180/emails/18529297/analytics" TargetMode="External"/><Relationship Id="rId57" Type="http://schemas.openxmlformats.org/officeDocument/2006/relationships/hyperlink" Target="https://experience.adobe.com/" TargetMode="External"/><Relationship Id="rId106" Type="http://schemas.openxmlformats.org/officeDocument/2006/relationships/hyperlink" Target="https://experience.adobe.com/" TargetMode="External"/><Relationship Id="rId127" Type="http://schemas.openxmlformats.org/officeDocument/2006/relationships/hyperlink" Target="https://experience.adobe.com/" TargetMode="External"/><Relationship Id="rId10" Type="http://schemas.openxmlformats.org/officeDocument/2006/relationships/hyperlink" Target="https://experience.adobe.com/" TargetMode="External"/><Relationship Id="rId31" Type="http://schemas.openxmlformats.org/officeDocument/2006/relationships/hyperlink" Target="https://litmus.com/folders/324180/emails/18452988/analytics" TargetMode="External"/><Relationship Id="rId52" Type="http://schemas.openxmlformats.org/officeDocument/2006/relationships/hyperlink" Target="https://experience.adobe.com/" TargetMode="External"/><Relationship Id="rId73" Type="http://schemas.openxmlformats.org/officeDocument/2006/relationships/hyperlink" Target="https://litmus.com/folders/366549/emails/18664429/analytics" TargetMode="External"/><Relationship Id="rId78" Type="http://schemas.openxmlformats.org/officeDocument/2006/relationships/hyperlink" Target="https://litmus.com/folders/405552/emails/18364177/analytics" TargetMode="External"/><Relationship Id="rId94" Type="http://schemas.openxmlformats.org/officeDocument/2006/relationships/hyperlink" Target="https://litmus.com/folders/418112/emails/18808822/analytics" TargetMode="External"/><Relationship Id="rId99" Type="http://schemas.openxmlformats.org/officeDocument/2006/relationships/hyperlink" Target="https://litmus.com/folders/418112/emails/18808809/analytics" TargetMode="External"/><Relationship Id="rId101" Type="http://schemas.openxmlformats.org/officeDocument/2006/relationships/hyperlink" Target="https://experience.adobe.com/" TargetMode="External"/><Relationship Id="rId122" Type="http://schemas.openxmlformats.org/officeDocument/2006/relationships/hyperlink" Target="https://experience.adobe.com/" TargetMode="External"/><Relationship Id="rId143" Type="http://schemas.openxmlformats.org/officeDocument/2006/relationships/hyperlink" Target="https://experience.adobe.com/" TargetMode="External"/><Relationship Id="rId148" Type="http://schemas.openxmlformats.org/officeDocument/2006/relationships/hyperlink" Target="https://litmus.com/folders/372742/emails/16700910/analytics" TargetMode="External"/><Relationship Id="rId164" Type="http://schemas.openxmlformats.org/officeDocument/2006/relationships/hyperlink" Target="https://experience.adobe.com/" TargetMode="External"/><Relationship Id="rId169" Type="http://schemas.openxmlformats.org/officeDocument/2006/relationships/hyperlink" Target="https://experience.adobe.com/" TargetMode="External"/><Relationship Id="rId185" Type="http://schemas.openxmlformats.org/officeDocument/2006/relationships/hyperlink" Target="https://experience.adobe.com/" TargetMode="External"/><Relationship Id="rId4" Type="http://schemas.openxmlformats.org/officeDocument/2006/relationships/hyperlink" Target="https://experience.adobe.com/" TargetMode="External"/><Relationship Id="rId9" Type="http://schemas.openxmlformats.org/officeDocument/2006/relationships/hyperlink" Target="https://experience.adobe.com/" TargetMode="External"/><Relationship Id="rId180" Type="http://schemas.openxmlformats.org/officeDocument/2006/relationships/hyperlink" Target="https://experience.adobe.com/" TargetMode="External"/><Relationship Id="rId210" Type="http://schemas.openxmlformats.org/officeDocument/2006/relationships/hyperlink" Target="https://experience.adobe.com/" TargetMode="External"/><Relationship Id="rId215" Type="http://schemas.openxmlformats.org/officeDocument/2006/relationships/table" Target="../tables/table1.xml"/><Relationship Id="rId26" Type="http://schemas.openxmlformats.org/officeDocument/2006/relationships/hyperlink" Target="https://litmus.com/folders/358386/emails/18105943/analytics" TargetMode="External"/><Relationship Id="rId47" Type="http://schemas.openxmlformats.org/officeDocument/2006/relationships/hyperlink" Target="https://litmus.com/folders/405552/emails/18192937/analytics" TargetMode="External"/><Relationship Id="rId68" Type="http://schemas.openxmlformats.org/officeDocument/2006/relationships/hyperlink" Target="https://litmus.com/folders/421343/emails/18865528/analyticshttps:/experience.adobe.com/" TargetMode="External"/><Relationship Id="rId89" Type="http://schemas.openxmlformats.org/officeDocument/2006/relationships/hyperlink" Target="https://experience.adobe.com/" TargetMode="External"/><Relationship Id="rId112" Type="http://schemas.openxmlformats.org/officeDocument/2006/relationships/hyperlink" Target="https://litmus.com/folders/419116/emails/18808667/analytics" TargetMode="External"/><Relationship Id="rId133" Type="http://schemas.openxmlformats.org/officeDocument/2006/relationships/hyperlink" Target="https://experience.adobe.com/" TargetMode="External"/><Relationship Id="rId154" Type="http://schemas.openxmlformats.org/officeDocument/2006/relationships/hyperlink" Target="https://experience.adobe.com/" TargetMode="External"/><Relationship Id="rId175" Type="http://schemas.openxmlformats.org/officeDocument/2006/relationships/hyperlink" Target="https://experience.adobe.com/" TargetMode="External"/><Relationship Id="rId196" Type="http://schemas.openxmlformats.org/officeDocument/2006/relationships/hyperlink" Target="https://experience.adobe.com/" TargetMode="External"/><Relationship Id="rId200" Type="http://schemas.openxmlformats.org/officeDocument/2006/relationships/hyperlink" Target="https://experience.adobe.com/" TargetMode="External"/><Relationship Id="rId16" Type="http://schemas.openxmlformats.org/officeDocument/2006/relationships/hyperlink" Target="https://experience.adobe.com/" TargetMode="External"/><Relationship Id="rId37" Type="http://schemas.openxmlformats.org/officeDocument/2006/relationships/hyperlink" Target="https://litmus.com/folders/324180/emails/18529296/analytics" TargetMode="External"/><Relationship Id="rId58" Type="http://schemas.openxmlformats.org/officeDocument/2006/relationships/hyperlink" Target="https://litmus.com/folders/324180/emails/18823362/analytics" TargetMode="External"/><Relationship Id="rId79" Type="http://schemas.openxmlformats.org/officeDocument/2006/relationships/hyperlink" Target="https://email-gallery.netlify.app/pages/gallery/" TargetMode="External"/><Relationship Id="rId102" Type="http://schemas.openxmlformats.org/officeDocument/2006/relationships/hyperlink" Target="https://experience.adobe.com/" TargetMode="External"/><Relationship Id="rId123" Type="http://schemas.openxmlformats.org/officeDocument/2006/relationships/hyperlink" Target="https://litmus.com/folders/324180/emails/19043996/analytics" TargetMode="External"/><Relationship Id="rId144" Type="http://schemas.openxmlformats.org/officeDocument/2006/relationships/hyperlink" Target="https://experience.adobe.com/" TargetMode="External"/><Relationship Id="rId90" Type="http://schemas.openxmlformats.org/officeDocument/2006/relationships/hyperlink" Target="https://experience.adobe.com/" TargetMode="External"/><Relationship Id="rId165" Type="http://schemas.openxmlformats.org/officeDocument/2006/relationships/hyperlink" Target="https://experience.adobe.com/" TargetMode="External"/><Relationship Id="rId186" Type="http://schemas.openxmlformats.org/officeDocument/2006/relationships/hyperlink" Target="https://experience.adobe.com/" TargetMode="External"/><Relationship Id="rId211" Type="http://schemas.openxmlformats.org/officeDocument/2006/relationships/hyperlink" Target="https://experience.adobe.com/" TargetMode="External"/><Relationship Id="rId27" Type="http://schemas.openxmlformats.org/officeDocument/2006/relationships/hyperlink" Target="https://litmus.com/folders/324180/emails/18380262/analytics" TargetMode="External"/><Relationship Id="rId48" Type="http://schemas.openxmlformats.org/officeDocument/2006/relationships/hyperlink" Target="https://experience.adobe.com/" TargetMode="External"/><Relationship Id="rId69" Type="http://schemas.openxmlformats.org/officeDocument/2006/relationships/hyperlink" Target="https://litmus.com/folders/324180/emails/18965907/analytics" TargetMode="External"/><Relationship Id="rId113" Type="http://schemas.openxmlformats.org/officeDocument/2006/relationships/hyperlink" Target="https://litmus.com/folders/419116/emails/18877194/analytics" TargetMode="External"/><Relationship Id="rId134" Type="http://schemas.openxmlformats.org/officeDocument/2006/relationships/hyperlink" Target="https://experience.adobe.com/" TargetMode="External"/><Relationship Id="rId80" Type="http://schemas.openxmlformats.org/officeDocument/2006/relationships/hyperlink" Target="https://email-gallery.netlify.app/pages/gallery/" TargetMode="External"/><Relationship Id="rId155" Type="http://schemas.openxmlformats.org/officeDocument/2006/relationships/hyperlink" Target="https://experience.adobe.com/" TargetMode="External"/><Relationship Id="rId176" Type="http://schemas.openxmlformats.org/officeDocument/2006/relationships/hyperlink" Target="https://experience.adobe.com/" TargetMode="External"/><Relationship Id="rId197" Type="http://schemas.openxmlformats.org/officeDocument/2006/relationships/hyperlink" Target="https://experience.adobe.com/" TargetMode="External"/><Relationship Id="rId201" Type="http://schemas.openxmlformats.org/officeDocument/2006/relationships/hyperlink" Target="https://experience.adobe.com/" TargetMode="External"/><Relationship Id="rId17" Type="http://schemas.openxmlformats.org/officeDocument/2006/relationships/hyperlink" Target="https://experience.adobe.com/" TargetMode="External"/><Relationship Id="rId38" Type="http://schemas.openxmlformats.org/officeDocument/2006/relationships/hyperlink" Target="https://litmus.com/folders/324180/emails/18619780/analytics" TargetMode="External"/><Relationship Id="rId59" Type="http://schemas.openxmlformats.org/officeDocument/2006/relationships/hyperlink" Target="https://litmus.com/folders/324180/emails/18823361/analytics" TargetMode="External"/><Relationship Id="rId103" Type="http://schemas.openxmlformats.org/officeDocument/2006/relationships/hyperlink" Target="https://experience.adobe.com/" TargetMode="External"/><Relationship Id="rId124" Type="http://schemas.openxmlformats.org/officeDocument/2006/relationships/hyperlink" Target="https://litmus.com/folders/324180/emails/19043995/analytics" TargetMode="External"/><Relationship Id="rId70" Type="http://schemas.openxmlformats.org/officeDocument/2006/relationships/hyperlink" Target="https://experience.adobe.com/" TargetMode="External"/><Relationship Id="rId91" Type="http://schemas.openxmlformats.org/officeDocument/2006/relationships/hyperlink" Target="https://litmus.com/folders/418112/emails/18808546/analytics" TargetMode="External"/><Relationship Id="rId145" Type="http://schemas.openxmlformats.org/officeDocument/2006/relationships/hyperlink" Target="https://litmus.com/folders/372742/emails/16700910/analytics" TargetMode="External"/><Relationship Id="rId166" Type="http://schemas.openxmlformats.org/officeDocument/2006/relationships/hyperlink" Target="https://experience.adobe.com/" TargetMode="External"/><Relationship Id="rId187" Type="http://schemas.openxmlformats.org/officeDocument/2006/relationships/hyperlink" Target="https://experience.adobe.com/" TargetMode="External"/><Relationship Id="rId1" Type="http://schemas.openxmlformats.org/officeDocument/2006/relationships/hyperlink" Target="https://experience.adobe.com/" TargetMode="External"/><Relationship Id="rId212" Type="http://schemas.openxmlformats.org/officeDocument/2006/relationships/hyperlink" Target="https://litmus.com/folders/358386/emails/19028939/analytics" TargetMode="External"/><Relationship Id="rId28" Type="http://schemas.openxmlformats.org/officeDocument/2006/relationships/hyperlink" Target="https://litmus.com/folders/324180/emails/18300323/analytics" TargetMode="External"/><Relationship Id="rId49" Type="http://schemas.openxmlformats.org/officeDocument/2006/relationships/hyperlink" Target="https://experience.adobe.com/" TargetMode="External"/><Relationship Id="rId114" Type="http://schemas.openxmlformats.org/officeDocument/2006/relationships/hyperlink" Target="https://litmus.com/folders/419116/emails/18877286/analytics" TargetMode="External"/><Relationship Id="rId60" Type="http://schemas.openxmlformats.org/officeDocument/2006/relationships/hyperlink" Target="https://experience.adobe.com/" TargetMode="External"/><Relationship Id="rId81" Type="http://schemas.openxmlformats.org/officeDocument/2006/relationships/hyperlink" Target="https://email-gallery.netlify.app/pages/gallery/" TargetMode="External"/><Relationship Id="rId135" Type="http://schemas.openxmlformats.org/officeDocument/2006/relationships/hyperlink" Target="https://litmus.com/folders/420731/emails/18878858/analytics" TargetMode="External"/><Relationship Id="rId156" Type="http://schemas.openxmlformats.org/officeDocument/2006/relationships/hyperlink" Target="https://experience.adobe.com/" TargetMode="External"/><Relationship Id="rId177" Type="http://schemas.openxmlformats.org/officeDocument/2006/relationships/hyperlink" Target="https://experience.adobe.com/" TargetMode="External"/><Relationship Id="rId198" Type="http://schemas.openxmlformats.org/officeDocument/2006/relationships/hyperlink" Target="https://experience.adobe.com/" TargetMode="External"/><Relationship Id="rId202" Type="http://schemas.openxmlformats.org/officeDocument/2006/relationships/hyperlink" Target="https://experience.adobe.com/" TargetMode="External"/><Relationship Id="rId18" Type="http://schemas.openxmlformats.org/officeDocument/2006/relationships/hyperlink" Target="https://experience.adobe.com/" TargetMode="External"/><Relationship Id="rId39" Type="http://schemas.openxmlformats.org/officeDocument/2006/relationships/hyperlink" Target="https://litmus.com/folders/324180/emails/18619775/analytics" TargetMode="External"/><Relationship Id="rId50" Type="http://schemas.openxmlformats.org/officeDocument/2006/relationships/hyperlink" Target="https://litmus.com/folders/358386/emails/18527135/analytics" TargetMode="External"/><Relationship Id="rId104" Type="http://schemas.openxmlformats.org/officeDocument/2006/relationships/hyperlink" Target="https://experience.adobe.com/" TargetMode="External"/><Relationship Id="rId125" Type="http://schemas.openxmlformats.org/officeDocument/2006/relationships/hyperlink" Target="https://experience.adobe.com/" TargetMode="External"/><Relationship Id="rId146" Type="http://schemas.openxmlformats.org/officeDocument/2006/relationships/hyperlink" Target="https://litmus.com/folders/372742/emails/16700910/analytics" TargetMode="External"/><Relationship Id="rId167" Type="http://schemas.openxmlformats.org/officeDocument/2006/relationships/hyperlink" Target="https://experience.adobe.com/" TargetMode="External"/><Relationship Id="rId188" Type="http://schemas.openxmlformats.org/officeDocument/2006/relationships/hyperlink" Target="https://experience.adobe.com/" TargetMode="External"/><Relationship Id="rId71" Type="http://schemas.openxmlformats.org/officeDocument/2006/relationships/hyperlink" Target="https://experience.adobe.com/" TargetMode="External"/><Relationship Id="rId92" Type="http://schemas.openxmlformats.org/officeDocument/2006/relationships/hyperlink" Target="https://litmus.com/folders/418112/emails/18807835/analytics" TargetMode="External"/><Relationship Id="rId213" Type="http://schemas.openxmlformats.org/officeDocument/2006/relationships/hyperlink" Target="https://litmus.com/folders/324180/emails/19332991/analytics" TargetMode="External"/><Relationship Id="rId2" Type="http://schemas.openxmlformats.org/officeDocument/2006/relationships/hyperlink" Target="https://experience.adobe.com/" TargetMode="External"/><Relationship Id="rId29" Type="http://schemas.openxmlformats.org/officeDocument/2006/relationships/hyperlink" Target="https://litmus.com/folders/324180/emails/18300326/analytics" TargetMode="External"/><Relationship Id="rId40" Type="http://schemas.openxmlformats.org/officeDocument/2006/relationships/hyperlink" Target="https://litmus.com/folders/324180/emails/18679502/analytics" TargetMode="External"/><Relationship Id="rId115" Type="http://schemas.openxmlformats.org/officeDocument/2006/relationships/hyperlink" Target="https://litmus.com/folders/419116/emails/18956115/analytics" TargetMode="External"/><Relationship Id="rId136" Type="http://schemas.openxmlformats.org/officeDocument/2006/relationships/hyperlink" Target="https://litmus.com/folders/420731/emails/18878857/analytics" TargetMode="External"/><Relationship Id="rId157" Type="http://schemas.openxmlformats.org/officeDocument/2006/relationships/hyperlink" Target="https://experience.adobe.com/" TargetMode="External"/><Relationship Id="rId178" Type="http://schemas.openxmlformats.org/officeDocument/2006/relationships/hyperlink" Target="https://experience.adobe.com/" TargetMode="External"/><Relationship Id="rId61" Type="http://schemas.openxmlformats.org/officeDocument/2006/relationships/hyperlink" Target="https://litmus.com/folders/366549/emails/18737825/analytics" TargetMode="External"/><Relationship Id="rId82" Type="http://schemas.openxmlformats.org/officeDocument/2006/relationships/hyperlink" Target="https://experience.adobe.com/" TargetMode="External"/><Relationship Id="rId199" Type="http://schemas.openxmlformats.org/officeDocument/2006/relationships/hyperlink" Target="https://experience.adobe.com/" TargetMode="External"/><Relationship Id="rId203" Type="http://schemas.openxmlformats.org/officeDocument/2006/relationships/hyperlink" Target="https://experience.adobe.com/" TargetMode="External"/><Relationship Id="rId19" Type="http://schemas.openxmlformats.org/officeDocument/2006/relationships/hyperlink" Target="https://experience.adob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F1A7-A843-E143-B142-84B9EDCB7AA1}">
  <dimension ref="A1:T146"/>
  <sheetViews>
    <sheetView tabSelected="1" topLeftCell="B1" workbookViewId="0">
      <pane ySplit="1" topLeftCell="L139" activePane="bottomLeft" state="frozen"/>
      <selection pane="bottomLeft" activeCell="T146" sqref="T146"/>
    </sheetView>
  </sheetViews>
  <sheetFormatPr defaultColWidth="10.875" defaultRowHeight="32.1" customHeight="1"/>
  <cols>
    <col min="1" max="1" width="8.875" style="62" customWidth="1"/>
    <col min="2" max="2" width="66.5" style="18" customWidth="1"/>
    <col min="3" max="3" width="27.25" style="55" customWidth="1"/>
    <col min="4" max="6" width="14.375" style="19" customWidth="1"/>
    <col min="7" max="7" width="15.125" style="62" customWidth="1"/>
    <col min="8" max="8" width="13.375" style="63" customWidth="1"/>
    <col min="9" max="9" width="14.625" style="63" customWidth="1"/>
    <col min="10" max="10" width="11.5" style="62" customWidth="1"/>
    <col min="11" max="11" width="15.375" style="21" customWidth="1"/>
    <col min="12" max="12" width="15.875" style="13" customWidth="1"/>
    <col min="13" max="15" width="21" style="38" customWidth="1"/>
    <col min="16" max="16" width="12" style="38" customWidth="1"/>
    <col min="17" max="17" width="17.125" style="21" customWidth="1"/>
    <col min="18" max="18" width="14.625" style="20" customWidth="1"/>
    <col min="19" max="19" width="15.375" style="13" customWidth="1"/>
    <col min="20" max="20" width="74.625" style="46" customWidth="1"/>
    <col min="21" max="16384" width="10.875" style="13"/>
  </cols>
  <sheetData>
    <row r="1" spans="1:20" s="5" customFormat="1" ht="32.1" customHeight="1">
      <c r="A1" s="71" t="s">
        <v>0</v>
      </c>
      <c r="B1" s="1" t="s">
        <v>1</v>
      </c>
      <c r="C1" s="52" t="s">
        <v>2</v>
      </c>
      <c r="D1" s="2" t="s">
        <v>3</v>
      </c>
      <c r="E1" s="2" t="s">
        <v>4</v>
      </c>
      <c r="F1" s="2" t="s">
        <v>5</v>
      </c>
      <c r="G1" s="3" t="s">
        <v>6</v>
      </c>
      <c r="H1" s="28" t="s">
        <v>7</v>
      </c>
      <c r="I1" s="32" t="s">
        <v>8</v>
      </c>
      <c r="J1" s="3" t="s">
        <v>9</v>
      </c>
      <c r="K1" s="39" t="s">
        <v>10</v>
      </c>
      <c r="L1" s="4" t="s">
        <v>11</v>
      </c>
      <c r="M1" s="36" t="s">
        <v>12</v>
      </c>
      <c r="N1" s="36" t="s">
        <v>13</v>
      </c>
      <c r="O1" s="36" t="s">
        <v>14</v>
      </c>
      <c r="P1" s="36" t="s">
        <v>15</v>
      </c>
      <c r="Q1" s="26" t="s">
        <v>16</v>
      </c>
      <c r="R1" s="26" t="s">
        <v>17</v>
      </c>
      <c r="S1" s="26" t="s">
        <v>18</v>
      </c>
      <c r="T1" s="43" t="s">
        <v>19</v>
      </c>
    </row>
    <row r="2" spans="1:20" s="9" customFormat="1" ht="32.1" customHeight="1">
      <c r="A2" s="66">
        <v>31</v>
      </c>
      <c r="B2" s="24" t="s">
        <v>20</v>
      </c>
      <c r="C2" s="53">
        <v>45839</v>
      </c>
      <c r="D2" s="22" t="s">
        <v>21</v>
      </c>
      <c r="E2" s="22" t="s">
        <v>22</v>
      </c>
      <c r="F2" s="22" t="s">
        <v>23</v>
      </c>
      <c r="G2" s="6">
        <v>9564</v>
      </c>
      <c r="H2" s="29">
        <v>5260</v>
      </c>
      <c r="I2" s="33">
        <v>50</v>
      </c>
      <c r="J2" s="8">
        <v>3</v>
      </c>
      <c r="K2" s="40">
        <f>(Table1[[#This Row],[unsub]]/Table1[[#This Row],[unique-sends]])*100</f>
        <v>3.1367628607277286E-2</v>
      </c>
      <c r="L2" s="7">
        <f>Table1[[#This Row],[unique-opens]] / Table1[[#This Row],[unique-sends]] * 100</f>
        <v>54.997908824759513</v>
      </c>
      <c r="M2" s="37">
        <f>Table1[[#This Row],[unique-clicks]] / Table1[[#This Row],[unique-sends]] * 100</f>
        <v>0.52279381012128812</v>
      </c>
      <c r="N2" s="37">
        <f>Table1[[#This Row],[unique-clicks]] / Table1[[#This Row],[unique-opens]] * 100</f>
        <v>0.95057034220532322</v>
      </c>
      <c r="O2" s="80">
        <f>(MIN(Table1[[#This Row],[unique-opens]]/Table1[[#This Row],[unique-sends]],1)*50
 + MIN(Table1[[#This Row],[unique-clicks]]/Table1[[#This Row],[unique-sends]],1)*50)
 * (1 + MIN(Table1[[#This Row],[unique-clicks]]/Table1[[#This Row],[unique-sends]],1))
 - ((Table1[[#This Row],[unsub]]/Table1[[#This Row],[unique-sends]]*100)*2)</f>
        <v>27.842745458581344</v>
      </c>
      <c r="P2" s="37" t="str">
        <f>IF(Table1[[#This Row],[Engagement Score]]&lt;30,"🔴",IF(Table1[[#This Row],[Engagement Score]]&lt;40,"🟡","🟢"))</f>
        <v>🔴</v>
      </c>
      <c r="Q2" s="8">
        <v>61.9</v>
      </c>
      <c r="R2" s="8">
        <v>19</v>
      </c>
      <c r="S2" s="8">
        <v>19</v>
      </c>
      <c r="T2" s="47" t="s">
        <v>24</v>
      </c>
    </row>
    <row r="3" spans="1:20" ht="32.1" customHeight="1">
      <c r="A3" s="67">
        <v>31</v>
      </c>
      <c r="B3" s="24" t="s">
        <v>20</v>
      </c>
      <c r="C3" s="54">
        <v>45839</v>
      </c>
      <c r="D3" s="16" t="s">
        <v>25</v>
      </c>
      <c r="E3" s="22" t="s">
        <v>22</v>
      </c>
      <c r="F3" s="22" t="s">
        <v>23</v>
      </c>
      <c r="G3" s="14">
        <v>230</v>
      </c>
      <c r="H3" s="30">
        <v>132</v>
      </c>
      <c r="I3" s="34">
        <v>0</v>
      </c>
      <c r="J3" s="17">
        <v>0</v>
      </c>
      <c r="K3" s="41">
        <f>(Table1[[#This Row],[unsub]]/Table1[[#This Row],[unique-sends]])*100</f>
        <v>0</v>
      </c>
      <c r="L3" s="7">
        <f>Table1[[#This Row],[unique-opens]] / Table1[[#This Row],[unique-sends]] * 100</f>
        <v>57.391304347826086</v>
      </c>
      <c r="M3" s="37">
        <f>Table1[[#This Row],[unique-clicks]] / Table1[[#This Row],[unique-sends]] * 100</f>
        <v>0</v>
      </c>
      <c r="N3" s="37">
        <f>Table1[[#This Row],[unique-clicks]] / Table1[[#This Row],[unique-opens]] * 100</f>
        <v>0</v>
      </c>
      <c r="O3" s="37">
        <f>(MIN(Table1[[#This Row],[unique-opens]]/Table1[[#This Row],[unique-sends]],1)*50
 + MIN(Table1[[#This Row],[unique-clicks]]/Table1[[#This Row],[unique-sends]],1)*50)
 * (1 + MIN(Table1[[#This Row],[unique-clicks]]/Table1[[#This Row],[unique-sends]],1))
 - ((Table1[[#This Row],[unsub]]/Table1[[#This Row],[unique-sends]]*100)*2)</f>
        <v>28.695652173913043</v>
      </c>
      <c r="P3" s="37" t="str">
        <f>IF(Table1[[#This Row],[Engagement Score]]&lt;30,"🔴",IF(Table1[[#This Row],[Engagement Score]]&lt;40,"🟡","🟢"))</f>
        <v>🔴</v>
      </c>
      <c r="Q3" s="8">
        <v>83.3</v>
      </c>
      <c r="R3" s="8">
        <v>16.7</v>
      </c>
      <c r="S3" s="8">
        <v>0</v>
      </c>
      <c r="T3" s="44" t="s">
        <v>26</v>
      </c>
    </row>
    <row r="4" spans="1:20" ht="32.1" customHeight="1">
      <c r="A4" s="68">
        <v>31</v>
      </c>
      <c r="B4" s="23" t="s">
        <v>27</v>
      </c>
      <c r="C4" s="54">
        <v>45846</v>
      </c>
      <c r="D4" s="16" t="s">
        <v>21</v>
      </c>
      <c r="E4" s="22" t="s">
        <v>22</v>
      </c>
      <c r="F4" s="22" t="s">
        <v>23</v>
      </c>
      <c r="G4" s="14">
        <v>8314</v>
      </c>
      <c r="H4" s="30">
        <v>3958</v>
      </c>
      <c r="I4" s="34">
        <v>126</v>
      </c>
      <c r="J4" s="17">
        <v>2</v>
      </c>
      <c r="K4" s="41">
        <f>(Table1[[#This Row],[unsub]]/Table1[[#This Row],[unique-sends]])*100</f>
        <v>2.4055809477988934E-2</v>
      </c>
      <c r="L4" s="27">
        <f>Table1[[#This Row],[unique-opens]] / Table1[[#This Row],[unique-sends]] * 100</f>
        <v>47.606446956940104</v>
      </c>
      <c r="M4" s="37">
        <f>Table1[[#This Row],[unique-clicks]] / Table1[[#This Row],[unique-sends]] * 100</f>
        <v>1.5155159971133028</v>
      </c>
      <c r="N4" s="37">
        <f>Table1[[#This Row],[unique-clicks]] / Table1[[#This Row],[unique-opens]] * 100</f>
        <v>3.1834259727134917</v>
      </c>
      <c r="O4" s="37">
        <f>(MIN(Table1[[#This Row],[unique-opens]]/Table1[[#This Row],[unique-sends]],1)*50
 + MIN(Table1[[#This Row],[unique-clicks]]/Table1[[#This Row],[unique-sends]],1)*50)
 * (1 + MIN(Table1[[#This Row],[unique-clicks]]/Table1[[#This Row],[unique-sends]],1))
 - ((Table1[[#This Row],[unsub]]/Table1[[#This Row],[unique-sends]]*100)*2)</f>
        <v>24.8850954614031</v>
      </c>
      <c r="P4" s="37" t="str">
        <f>IF(Table1[[#This Row],[Engagement Score]]&lt;30,"🔴",IF(Table1[[#This Row],[Engagement Score]]&lt;40,"🟡","🟢"))</f>
        <v>🔴</v>
      </c>
      <c r="Q4" s="8">
        <v>78.8</v>
      </c>
      <c r="R4" s="8">
        <v>14.1</v>
      </c>
      <c r="S4" s="8">
        <v>7.1</v>
      </c>
      <c r="T4" s="44" t="s">
        <v>28</v>
      </c>
    </row>
    <row r="5" spans="1:20" ht="32.1" customHeight="1">
      <c r="A5" s="67">
        <v>31</v>
      </c>
      <c r="B5" s="23" t="s">
        <v>27</v>
      </c>
      <c r="C5" s="54">
        <v>45846</v>
      </c>
      <c r="D5" s="16" t="s">
        <v>25</v>
      </c>
      <c r="E5" s="22" t="s">
        <v>22</v>
      </c>
      <c r="F5" s="22" t="s">
        <v>23</v>
      </c>
      <c r="G5" s="14">
        <v>465</v>
      </c>
      <c r="H5" s="30">
        <v>279</v>
      </c>
      <c r="I5" s="34">
        <v>11</v>
      </c>
      <c r="J5" s="17">
        <v>0</v>
      </c>
      <c r="K5" s="41">
        <f>(Table1[[#This Row],[unsub]]/Table1[[#This Row],[unique-sends]])*100</f>
        <v>0</v>
      </c>
      <c r="L5" s="27">
        <f>Table1[[#This Row],[unique-opens]] / Table1[[#This Row],[unique-sends]] * 100</f>
        <v>60</v>
      </c>
      <c r="M5" s="37">
        <f>Table1[[#This Row],[unique-clicks]] / Table1[[#This Row],[unique-sends]] * 100</f>
        <v>2.3655913978494625</v>
      </c>
      <c r="N5" s="37">
        <f>Table1[[#This Row],[unique-clicks]] / Table1[[#This Row],[unique-opens]] * 100</f>
        <v>3.9426523297491038</v>
      </c>
      <c r="O5" s="37">
        <f>(MIN(Table1[[#This Row],[unique-opens]]/Table1[[#This Row],[unique-sends]],1)*50
 + MIN(Table1[[#This Row],[unique-clicks]]/Table1[[#This Row],[unique-sends]],1)*50)
 * (1 + MIN(Table1[[#This Row],[unique-clicks]]/Table1[[#This Row],[unique-sends]],1))
 - ((Table1[[#This Row],[unsub]]/Table1[[#This Row],[unique-sends]]*100)*2)</f>
        <v>31.920453231587469</v>
      </c>
      <c r="P5" s="37" t="str">
        <f>IF(Table1[[#This Row],[Engagement Score]]&lt;30,"🔴",IF(Table1[[#This Row],[Engagement Score]]&lt;40,"🟡","🟢"))</f>
        <v>🟡</v>
      </c>
      <c r="Q5" s="8">
        <v>60</v>
      </c>
      <c r="R5" s="8">
        <v>20</v>
      </c>
      <c r="S5" s="8">
        <v>20</v>
      </c>
      <c r="T5" s="44" t="s">
        <v>29</v>
      </c>
    </row>
    <row r="6" spans="1:20" ht="32.1" customHeight="1">
      <c r="A6" s="68">
        <v>30</v>
      </c>
      <c r="B6" s="23" t="s">
        <v>30</v>
      </c>
      <c r="C6" s="54">
        <v>45846</v>
      </c>
      <c r="D6" s="16" t="s">
        <v>21</v>
      </c>
      <c r="E6" s="22" t="s">
        <v>22</v>
      </c>
      <c r="F6" s="22" t="s">
        <v>23</v>
      </c>
      <c r="G6" s="14">
        <v>2085</v>
      </c>
      <c r="H6" s="30">
        <v>1052</v>
      </c>
      <c r="I6" s="34">
        <v>102</v>
      </c>
      <c r="J6" s="17">
        <v>0</v>
      </c>
      <c r="K6" s="41">
        <f>(Table1[[#This Row],[unsub]]/Table1[[#This Row],[unique-sends]])*100</f>
        <v>0</v>
      </c>
      <c r="L6" s="27">
        <f>Table1[[#This Row],[unique-opens]] / Table1[[#This Row],[unique-sends]] * 100</f>
        <v>50.455635491606706</v>
      </c>
      <c r="M6" s="37">
        <f>Table1[[#This Row],[unique-clicks]] / Table1[[#This Row],[unique-sends]] * 100</f>
        <v>4.8920863309352516</v>
      </c>
      <c r="N6" s="37">
        <f>Table1[[#This Row],[unique-clicks]] / Table1[[#This Row],[unique-opens]] * 100</f>
        <v>9.6958174904942958</v>
      </c>
      <c r="O6" s="37">
        <f>(MIN(Table1[[#This Row],[unique-opens]]/Table1[[#This Row],[unique-sends]],1)*50
 + MIN(Table1[[#This Row],[unique-clicks]]/Table1[[#This Row],[unique-sends]],1)*50)
 * (1 + MIN(Table1[[#This Row],[unique-clicks]]/Table1[[#This Row],[unique-sends]],1))
 - ((Table1[[#This Row],[unsub]]/Table1[[#This Row],[unique-sends]]*100)*2)</f>
        <v>29.027690078153299</v>
      </c>
      <c r="P6" s="37" t="str">
        <f>IF(Table1[[#This Row],[Engagement Score]]&lt;30,"🔴",IF(Table1[[#This Row],[Engagement Score]]&lt;40,"🟡","🟢"))</f>
        <v>🔴</v>
      </c>
      <c r="Q6" s="8">
        <v>82</v>
      </c>
      <c r="R6" s="8">
        <v>8.9</v>
      </c>
      <c r="S6" s="8">
        <v>8.9</v>
      </c>
      <c r="T6" s="44" t="s">
        <v>31</v>
      </c>
    </row>
    <row r="7" spans="1:20" ht="32.1" customHeight="1">
      <c r="A7" s="69">
        <v>30</v>
      </c>
      <c r="B7" s="23" t="s">
        <v>30</v>
      </c>
      <c r="C7" s="54">
        <v>45846</v>
      </c>
      <c r="D7" s="16" t="s">
        <v>25</v>
      </c>
      <c r="E7" s="22" t="s">
        <v>22</v>
      </c>
      <c r="F7" s="22" t="s">
        <v>23</v>
      </c>
      <c r="G7" s="10">
        <v>217</v>
      </c>
      <c r="H7" s="31">
        <v>152</v>
      </c>
      <c r="I7" s="35">
        <v>13</v>
      </c>
      <c r="J7" s="12">
        <v>0</v>
      </c>
      <c r="K7" s="42">
        <f>(Table1[[#This Row],[unsub]]/Table1[[#This Row],[unique-sends]])*100</f>
        <v>0</v>
      </c>
      <c r="L7" s="7">
        <f>Table1[[#This Row],[unique-opens]] / Table1[[#This Row],[unique-sends]] * 100</f>
        <v>70.046082949308754</v>
      </c>
      <c r="M7" s="37">
        <f>Table1[[#This Row],[unique-clicks]] / Table1[[#This Row],[unique-sends]] * 100</f>
        <v>5.9907834101382482</v>
      </c>
      <c r="N7" s="37">
        <f>Table1[[#This Row],[unique-clicks]] / Table1[[#This Row],[unique-opens]] * 100</f>
        <v>8.5526315789473681</v>
      </c>
      <c r="O7" s="37">
        <f>(MIN(Table1[[#This Row],[unique-opens]]/Table1[[#This Row],[unique-sends]],1)*50
 + MIN(Table1[[#This Row],[unique-clicks]]/Table1[[#This Row],[unique-sends]],1)*50)
 * (1 + MIN(Table1[[#This Row],[unique-clicks]]/Table1[[#This Row],[unique-sends]],1))
 - ((Table1[[#This Row],[unsub]]/Table1[[#This Row],[unique-sends]]*100)*2)</f>
        <v>40.296035167448878</v>
      </c>
      <c r="P7" s="37" t="str">
        <f>IF(Table1[[#This Row],[Engagement Score]]&lt;30,"🔴",IF(Table1[[#This Row],[Engagement Score]]&lt;40,"🟡","🟢"))</f>
        <v>🟢</v>
      </c>
      <c r="Q7" s="8">
        <v>73.099999999999994</v>
      </c>
      <c r="R7" s="8">
        <v>19.2</v>
      </c>
      <c r="S7" s="8">
        <v>7.7</v>
      </c>
      <c r="T7" s="44" t="s">
        <v>32</v>
      </c>
    </row>
    <row r="8" spans="1:20" ht="32.1" customHeight="1">
      <c r="A8" s="68">
        <v>30</v>
      </c>
      <c r="B8" s="23" t="s">
        <v>33</v>
      </c>
      <c r="C8" s="54">
        <v>45846</v>
      </c>
      <c r="D8" s="16" t="s">
        <v>21</v>
      </c>
      <c r="E8" s="22" t="s">
        <v>22</v>
      </c>
      <c r="F8" s="22" t="s">
        <v>23</v>
      </c>
      <c r="G8" s="14">
        <v>8369</v>
      </c>
      <c r="H8" s="30">
        <v>4411</v>
      </c>
      <c r="I8" s="34">
        <v>235</v>
      </c>
      <c r="J8" s="17">
        <v>1</v>
      </c>
      <c r="K8" s="41">
        <f>(Table1[[#This Row],[unsub]]/Table1[[#This Row],[unique-sends]])*100</f>
        <v>1.1948858883976579E-2</v>
      </c>
      <c r="L8" s="27">
        <f>Table1[[#This Row],[unique-opens]] / Table1[[#This Row],[unique-sends]] * 100</f>
        <v>52.70641653722069</v>
      </c>
      <c r="M8" s="37">
        <f>Table1[[#This Row],[unique-clicks]] / Table1[[#This Row],[unique-sends]] * 100</f>
        <v>2.8079818377344963</v>
      </c>
      <c r="N8" s="37">
        <f>Table1[[#This Row],[unique-clicks]] / Table1[[#This Row],[unique-opens]] * 100</f>
        <v>5.3275901156200405</v>
      </c>
      <c r="O8" s="37">
        <f>(MIN(Table1[[#This Row],[unique-opens]]/Table1[[#This Row],[unique-sends]],1)*50
 + MIN(Table1[[#This Row],[unique-clicks]]/Table1[[#This Row],[unique-sends]],1)*50)
 * (1 + MIN(Table1[[#This Row],[unique-clicks]]/Table1[[#This Row],[unique-sends]],1))
 - ((Table1[[#This Row],[unsub]]/Table1[[#This Row],[unique-sends]]*100)*2)</f>
        <v>28.512718581557799</v>
      </c>
      <c r="P8" s="37" t="str">
        <f>IF(Table1[[#This Row],[Engagement Score]]&lt;30,"🔴",IF(Table1[[#This Row],[Engagement Score]]&lt;40,"🟡","🟢"))</f>
        <v>🔴</v>
      </c>
      <c r="Q8" s="8">
        <v>73.599999999999994</v>
      </c>
      <c r="R8" s="8">
        <v>14.6</v>
      </c>
      <c r="S8" s="8">
        <v>11.8</v>
      </c>
      <c r="T8" s="44" t="s">
        <v>34</v>
      </c>
    </row>
    <row r="9" spans="1:20" ht="32.1" customHeight="1">
      <c r="A9" s="69">
        <v>30</v>
      </c>
      <c r="B9" s="23" t="s">
        <v>33</v>
      </c>
      <c r="C9" s="54">
        <v>45846</v>
      </c>
      <c r="D9" s="16" t="s">
        <v>25</v>
      </c>
      <c r="E9" s="22" t="s">
        <v>22</v>
      </c>
      <c r="F9" s="22" t="s">
        <v>23</v>
      </c>
      <c r="G9" s="10">
        <v>1253</v>
      </c>
      <c r="H9" s="31">
        <v>800</v>
      </c>
      <c r="I9" s="35">
        <v>46</v>
      </c>
      <c r="J9" s="12">
        <v>0</v>
      </c>
      <c r="K9" s="42">
        <f>(Table1[[#This Row],[unsub]]/Table1[[#This Row],[unique-sends]])*100</f>
        <v>0</v>
      </c>
      <c r="L9" s="7">
        <f>Table1[[#This Row],[unique-opens]] / Table1[[#This Row],[unique-sends]] * 100</f>
        <v>63.846767757382281</v>
      </c>
      <c r="M9" s="37">
        <f>Table1[[#This Row],[unique-clicks]] / Table1[[#This Row],[unique-sends]] * 100</f>
        <v>3.6711891460494814</v>
      </c>
      <c r="N9" s="37">
        <f>Table1[[#This Row],[unique-clicks]] / Table1[[#This Row],[unique-opens]] * 100</f>
        <v>5.75</v>
      </c>
      <c r="O9" s="37">
        <f>(MIN(Table1[[#This Row],[unique-opens]]/Table1[[#This Row],[unique-sends]],1)*50
 + MIN(Table1[[#This Row],[unique-clicks]]/Table1[[#This Row],[unique-sends]],1)*50)
 * (1 + MIN(Table1[[#This Row],[unique-clicks]]/Table1[[#This Row],[unique-sends]],1))
 - ((Table1[[#This Row],[unsub]]/Table1[[#This Row],[unique-sends]]*100)*2)</f>
        <v>34.998334404452464</v>
      </c>
      <c r="P9" s="37" t="str">
        <f>IF(Table1[[#This Row],[Engagement Score]]&lt;30,"🔴",IF(Table1[[#This Row],[Engagement Score]]&lt;40,"🟡","🟢"))</f>
        <v>🟡</v>
      </c>
      <c r="Q9" s="8">
        <v>66.7</v>
      </c>
      <c r="R9" s="8">
        <v>25.3</v>
      </c>
      <c r="S9" s="8">
        <v>8.1</v>
      </c>
      <c r="T9" s="44" t="s">
        <v>35</v>
      </c>
    </row>
    <row r="10" spans="1:20" ht="32.1" customHeight="1">
      <c r="A10" s="68">
        <v>30</v>
      </c>
      <c r="B10" s="23" t="s">
        <v>36</v>
      </c>
      <c r="C10" s="54">
        <v>45848</v>
      </c>
      <c r="D10" s="16" t="s">
        <v>21</v>
      </c>
      <c r="E10" s="22" t="s">
        <v>22</v>
      </c>
      <c r="F10" s="22" t="s">
        <v>23</v>
      </c>
      <c r="G10" s="14">
        <v>1542</v>
      </c>
      <c r="H10" s="30">
        <v>822</v>
      </c>
      <c r="I10" s="34">
        <v>44</v>
      </c>
      <c r="J10" s="17">
        <v>0</v>
      </c>
      <c r="K10" s="41">
        <f>(Table1[[#This Row],[unsub]]/Table1[[#This Row],[unique-sends]])*100</f>
        <v>0</v>
      </c>
      <c r="L10" s="27">
        <f>Table1[[#This Row],[unique-opens]] / Table1[[#This Row],[unique-sends]] * 100</f>
        <v>53.307392996108952</v>
      </c>
      <c r="M10" s="37">
        <f>Table1[[#This Row],[unique-clicks]] / Table1[[#This Row],[unique-sends]] * 100</f>
        <v>2.8534370946822309</v>
      </c>
      <c r="N10" s="37">
        <f>Table1[[#This Row],[unique-clicks]] / Table1[[#This Row],[unique-opens]] * 100</f>
        <v>5.3527980535279802</v>
      </c>
      <c r="O10" s="37">
        <f>(MIN(Table1[[#This Row],[unique-opens]]/Table1[[#This Row],[unique-sends]],1)*50
 + MIN(Table1[[#This Row],[unique-clicks]]/Table1[[#This Row],[unique-sends]],1)*50)
 * (1 + MIN(Table1[[#This Row],[unique-clicks]]/Table1[[#This Row],[unique-sends]],1))
 - ((Table1[[#This Row],[unsub]]/Table1[[#This Row],[unique-sends]]*100)*2)</f>
        <v>28.881672024641635</v>
      </c>
      <c r="P10" s="37" t="str">
        <f>IF(Table1[[#This Row],[Engagement Score]]&lt;30,"🔴",IF(Table1[[#This Row],[Engagement Score]]&lt;40,"🟡","🟢"))</f>
        <v>🔴</v>
      </c>
      <c r="Q10" s="8">
        <v>75.8</v>
      </c>
      <c r="R10" s="8">
        <v>13.2</v>
      </c>
      <c r="S10" s="8">
        <v>11.1</v>
      </c>
      <c r="T10" s="44" t="s">
        <v>37</v>
      </c>
    </row>
    <row r="11" spans="1:20" ht="32.1" customHeight="1">
      <c r="A11" s="69">
        <v>30</v>
      </c>
      <c r="B11" s="23" t="s">
        <v>36</v>
      </c>
      <c r="C11" s="54">
        <v>45848</v>
      </c>
      <c r="D11" s="16" t="s">
        <v>25</v>
      </c>
      <c r="E11" s="22" t="s">
        <v>22</v>
      </c>
      <c r="F11" s="22" t="s">
        <v>23</v>
      </c>
      <c r="G11" s="10">
        <v>182</v>
      </c>
      <c r="H11" s="31">
        <v>109</v>
      </c>
      <c r="I11" s="35">
        <v>4</v>
      </c>
      <c r="J11" s="12">
        <v>0</v>
      </c>
      <c r="K11" s="42">
        <f>(Table1[[#This Row],[unsub]]/Table1[[#This Row],[unique-sends]])*100</f>
        <v>0</v>
      </c>
      <c r="L11" s="7">
        <f>Table1[[#This Row],[unique-opens]] / Table1[[#This Row],[unique-sends]] * 100</f>
        <v>59.890109890109891</v>
      </c>
      <c r="M11" s="37">
        <f>Table1[[#This Row],[unique-clicks]] / Table1[[#This Row],[unique-sends]] * 100</f>
        <v>2.197802197802198</v>
      </c>
      <c r="N11" s="37">
        <f>Table1[[#This Row],[unique-clicks]] / Table1[[#This Row],[unique-opens]] * 100</f>
        <v>3.669724770642202</v>
      </c>
      <c r="O11" s="37">
        <f>(MIN(Table1[[#This Row],[unique-opens]]/Table1[[#This Row],[unique-sends]],1)*50
 + MIN(Table1[[#This Row],[unique-clicks]]/Table1[[#This Row],[unique-sends]],1)*50)
 * (1 + MIN(Table1[[#This Row],[unique-clicks]]/Table1[[#This Row],[unique-sends]],1))
 - ((Table1[[#This Row],[unsub]]/Table1[[#This Row],[unique-sends]]*100)*2)</f>
        <v>31.726240792174856</v>
      </c>
      <c r="P11" s="37" t="str">
        <f>IF(Table1[[#This Row],[Engagement Score]]&lt;30,"🔴",IF(Table1[[#This Row],[Engagement Score]]&lt;40,"🟡","🟢"))</f>
        <v>🟡</v>
      </c>
      <c r="Q11" s="8">
        <v>66.7</v>
      </c>
      <c r="R11" s="8">
        <v>14.8</v>
      </c>
      <c r="S11" s="8">
        <v>18.5</v>
      </c>
      <c r="T11" s="44" t="s">
        <v>38</v>
      </c>
    </row>
    <row r="12" spans="1:20" ht="32.1" customHeight="1">
      <c r="A12" s="68">
        <v>61</v>
      </c>
      <c r="B12" s="23" t="s">
        <v>39</v>
      </c>
      <c r="C12" s="54">
        <v>45852</v>
      </c>
      <c r="D12" s="16" t="s">
        <v>21</v>
      </c>
      <c r="E12" s="16" t="s">
        <v>40</v>
      </c>
      <c r="F12" s="22" t="s">
        <v>23</v>
      </c>
      <c r="G12" s="14">
        <v>320093</v>
      </c>
      <c r="H12" s="30">
        <v>144678</v>
      </c>
      <c r="I12" s="34">
        <v>4310</v>
      </c>
      <c r="J12" s="17">
        <v>4310</v>
      </c>
      <c r="K12" s="41">
        <f>(Table1[[#This Row],[unsub]]/Table1[[#This Row],[unique-sends]])*100</f>
        <v>1.3464836781810285</v>
      </c>
      <c r="L12" s="27">
        <f>Table1[[#This Row],[unique-opens]] / Table1[[#This Row],[unique-sends]] * 100</f>
        <v>45.19873911644428</v>
      </c>
      <c r="M12" s="37">
        <f>Table1[[#This Row],[unique-clicks]] / Table1[[#This Row],[unique-sends]] * 100</f>
        <v>1.3464836781810285</v>
      </c>
      <c r="N12" s="37">
        <f>Table1[[#This Row],[unique-clicks]] / Table1[[#This Row],[unique-opens]] * 100</f>
        <v>2.9790292926360609</v>
      </c>
      <c r="O12" s="37">
        <f>(MIN(Table1[[#This Row],[unique-opens]]/Table1[[#This Row],[unique-sends]],1)*50
 + MIN(Table1[[#This Row],[unique-clicks]]/Table1[[#This Row],[unique-sends]],1)*50)
 * (1 + MIN(Table1[[#This Row],[unique-clicks]]/Table1[[#This Row],[unique-sends]],1))
 - ((Table1[[#This Row],[unsub]]/Table1[[#This Row],[unique-sends]]*100)*2)</f>
        <v>20.893005954901909</v>
      </c>
      <c r="P12" s="37" t="str">
        <f>IF(Table1[[#This Row],[Engagement Score]]&lt;30,"🔴",IF(Table1[[#This Row],[Engagement Score]]&lt;40,"🟡","🟢"))</f>
        <v>🔴</v>
      </c>
      <c r="Q12" s="8">
        <v>68.5</v>
      </c>
      <c r="R12" s="8">
        <v>17.2</v>
      </c>
      <c r="S12" s="8">
        <v>14.3</v>
      </c>
      <c r="T12" s="45"/>
    </row>
    <row r="13" spans="1:20" ht="32.1" customHeight="1">
      <c r="A13" s="67">
        <v>5</v>
      </c>
      <c r="B13" s="23" t="s">
        <v>41</v>
      </c>
      <c r="C13" s="54">
        <v>45852</v>
      </c>
      <c r="D13" s="16" t="s">
        <v>25</v>
      </c>
      <c r="E13" s="16" t="s">
        <v>40</v>
      </c>
      <c r="F13" s="22" t="s">
        <v>23</v>
      </c>
      <c r="G13" s="14">
        <v>28154</v>
      </c>
      <c r="H13" s="30">
        <v>17646</v>
      </c>
      <c r="I13" s="34">
        <v>950</v>
      </c>
      <c r="J13" s="17">
        <v>13</v>
      </c>
      <c r="K13" s="41">
        <f>(Table1[[#This Row],[unsub]]/Table1[[#This Row],[unique-sends]])*100</f>
        <v>4.617461106769908E-2</v>
      </c>
      <c r="L13" s="27">
        <f>Table1[[#This Row],[unique-opens]] / Table1[[#This Row],[unique-sends]] * 100</f>
        <v>62.676706684662932</v>
      </c>
      <c r="M13" s="37">
        <f>Table1[[#This Row],[unique-clicks]] / Table1[[#This Row],[unique-sends]] * 100</f>
        <v>3.3742985011010869</v>
      </c>
      <c r="N13" s="37">
        <f>Table1[[#This Row],[unique-clicks]] / Table1[[#This Row],[unique-opens]] * 100</f>
        <v>5.3836563527144961</v>
      </c>
      <c r="O13" s="48">
        <f>(MIN(Table1[[#This Row],[unique-opens]]/Table1[[#This Row],[unique-sends]],1)*50
 + MIN(Table1[[#This Row],[unique-clicks]]/Table1[[#This Row],[unique-sends]],1)*50)
 * (1 + MIN(Table1[[#This Row],[unique-clicks]]/Table1[[#This Row],[unique-sends]],1))
 - ((Table1[[#This Row],[unsub]]/Table1[[#This Row],[unique-sends]]*100)*2)</f>
        <v>34.047532409719331</v>
      </c>
      <c r="P13" s="48" t="str">
        <f>IF(Table1[[#This Row],[Engagement Score]]&lt;30,"🔴",IF(Table1[[#This Row],[Engagement Score]]&lt;40,"🟡","🟢"))</f>
        <v>🟡</v>
      </c>
      <c r="Q13" s="15">
        <v>66.3</v>
      </c>
      <c r="R13" s="17">
        <v>16.399999999999999</v>
      </c>
      <c r="S13" s="17">
        <v>17.2</v>
      </c>
      <c r="T13" s="45"/>
    </row>
    <row r="14" spans="1:20" ht="32.1" customHeight="1">
      <c r="A14" s="70">
        <v>62</v>
      </c>
      <c r="B14" s="23" t="s">
        <v>42</v>
      </c>
      <c r="C14" s="54">
        <v>45852</v>
      </c>
      <c r="D14" s="25" t="s">
        <v>21</v>
      </c>
      <c r="E14" s="16" t="s">
        <v>40</v>
      </c>
      <c r="F14" s="22" t="s">
        <v>23</v>
      </c>
      <c r="G14" s="10">
        <v>20052</v>
      </c>
      <c r="H14" s="31">
        <v>12307</v>
      </c>
      <c r="I14" s="35">
        <v>875</v>
      </c>
      <c r="J14" s="12">
        <v>1</v>
      </c>
      <c r="K14" s="42">
        <f>(Table1[[#This Row],[unsub]]/Table1[[#This Row],[unique-sends]])*100</f>
        <v>4.9870337123478952E-3</v>
      </c>
      <c r="L14" s="7">
        <f>Table1[[#This Row],[unique-opens]] / Table1[[#This Row],[unique-sends]] * 100</f>
        <v>61.375423897865545</v>
      </c>
      <c r="M14" s="37">
        <f>Table1[[#This Row],[unique-clicks]] / Table1[[#This Row],[unique-sends]] * 100</f>
        <v>4.3636544983044079</v>
      </c>
      <c r="N14" s="37">
        <f>Table1[[#This Row],[unique-clicks]] / Table1[[#This Row],[unique-opens]] * 100</f>
        <v>7.1097749248395221</v>
      </c>
      <c r="O14" s="37">
        <f>(MIN(Table1[[#This Row],[unique-opens]]/Table1[[#This Row],[unique-sends]],1)*50
 + MIN(Table1[[#This Row],[unique-clicks]]/Table1[[#This Row],[unique-sends]],1)*50)
 * (1 + MIN(Table1[[#This Row],[unique-clicks]]/Table1[[#This Row],[unique-sends]],1))
 - ((Table1[[#This Row],[unsub]]/Table1[[#This Row],[unique-sends]]*100)*2)</f>
        <v>34.293878256449453</v>
      </c>
      <c r="P14" s="37" t="str">
        <f>IF(Table1[[#This Row],[Engagement Score]]&lt;30,"🔴",IF(Table1[[#This Row],[Engagement Score]]&lt;40,"🟡","🟢"))</f>
        <v>🟡</v>
      </c>
      <c r="Q14" s="11">
        <v>73.3</v>
      </c>
      <c r="R14" s="12">
        <v>15.1</v>
      </c>
      <c r="S14" s="12">
        <v>11.6</v>
      </c>
      <c r="T14" s="44" t="s">
        <v>43</v>
      </c>
    </row>
    <row r="15" spans="1:20" ht="32.1" customHeight="1">
      <c r="A15" s="69">
        <v>63</v>
      </c>
      <c r="B15" s="23" t="s">
        <v>44</v>
      </c>
      <c r="C15" s="54">
        <v>45852</v>
      </c>
      <c r="D15" s="25" t="s">
        <v>21</v>
      </c>
      <c r="E15" s="16" t="s">
        <v>40</v>
      </c>
      <c r="F15" s="22" t="s">
        <v>23</v>
      </c>
      <c r="G15" s="10">
        <v>6012</v>
      </c>
      <c r="H15" s="31">
        <v>4122</v>
      </c>
      <c r="I15" s="35">
        <v>315</v>
      </c>
      <c r="J15" s="12">
        <v>3</v>
      </c>
      <c r="K15" s="42">
        <f>(Table1[[#This Row],[unsub]]/Table1[[#This Row],[unique-sends]])*100</f>
        <v>4.9900199600798396E-2</v>
      </c>
      <c r="L15" s="7">
        <f>Table1[[#This Row],[unique-opens]] / Table1[[#This Row],[unique-sends]] * 100</f>
        <v>68.562874251497007</v>
      </c>
      <c r="M15" s="37">
        <f>Table1[[#This Row],[unique-clicks]] / Table1[[#This Row],[unique-sends]] * 100</f>
        <v>5.2395209580838316</v>
      </c>
      <c r="N15" s="37">
        <f>Table1[[#This Row],[unique-clicks]] / Table1[[#This Row],[unique-opens]] * 100</f>
        <v>7.6419213973799121</v>
      </c>
      <c r="O15" s="37">
        <f>(MIN(Table1[[#This Row],[unique-opens]]/Table1[[#This Row],[unique-sends]],1)*50
 + MIN(Table1[[#This Row],[unique-clicks]]/Table1[[#This Row],[unique-sends]],1)*50)
 * (1 + MIN(Table1[[#This Row],[unique-clicks]]/Table1[[#This Row],[unique-sends]],1))
 - ((Table1[[#This Row],[unsub]]/Table1[[#This Row],[unique-sends]]*100)*2)</f>
        <v>38.73484318787574</v>
      </c>
      <c r="P15" s="37" t="str">
        <f>IF(Table1[[#This Row],[Engagement Score]]&lt;30,"🔴",IF(Table1[[#This Row],[Engagement Score]]&lt;40,"🟡","🟢"))</f>
        <v>🟡</v>
      </c>
      <c r="Q15" s="11">
        <v>76.3</v>
      </c>
      <c r="R15" s="12">
        <v>14.8</v>
      </c>
      <c r="S15" s="12">
        <v>9</v>
      </c>
      <c r="T15" s="45"/>
    </row>
    <row r="16" spans="1:20" ht="32.1" customHeight="1">
      <c r="A16" s="68">
        <v>31</v>
      </c>
      <c r="B16" s="23" t="s">
        <v>45</v>
      </c>
      <c r="C16" s="54">
        <v>45853</v>
      </c>
      <c r="D16" s="16" t="s">
        <v>21</v>
      </c>
      <c r="E16" s="16" t="s">
        <v>22</v>
      </c>
      <c r="F16" s="22" t="s">
        <v>23</v>
      </c>
      <c r="G16" s="14">
        <v>6597</v>
      </c>
      <c r="H16" s="30">
        <v>4032</v>
      </c>
      <c r="I16" s="34">
        <v>176</v>
      </c>
      <c r="J16" s="17">
        <v>1</v>
      </c>
      <c r="K16" s="41">
        <f>(Table1[[#This Row],[unsub]]/Table1[[#This Row],[unique-sends]])*100</f>
        <v>1.5158405335758679E-2</v>
      </c>
      <c r="L16" s="27">
        <f>Table1[[#This Row],[unique-opens]] / Table1[[#This Row],[unique-sends]] * 100</f>
        <v>61.118690313778991</v>
      </c>
      <c r="M16" s="37">
        <f>Table1[[#This Row],[unique-clicks]] / Table1[[#This Row],[unique-sends]] * 100</f>
        <v>2.6678793390935271</v>
      </c>
      <c r="N16" s="37">
        <f>Table1[[#This Row],[unique-clicks]] / Table1[[#This Row],[unique-opens]] * 100</f>
        <v>4.3650793650793647</v>
      </c>
      <c r="O16" s="37">
        <f>(MIN(Table1[[#This Row],[unique-opens]]/Table1[[#This Row],[unique-sends]],1)*50
 + MIN(Table1[[#This Row],[unique-clicks]]/Table1[[#This Row],[unique-sends]],1)*50)
 * (1 + MIN(Table1[[#This Row],[unique-clicks]]/Table1[[#This Row],[unique-sends]],1))
 - ((Table1[[#This Row],[unsub]]/Table1[[#This Row],[unique-sends]]*100)*2)</f>
        <v>32.713842372207488</v>
      </c>
      <c r="P16" s="37" t="str">
        <f>IF(Table1[[#This Row],[Engagement Score]]&lt;30,"🔴",IF(Table1[[#This Row],[Engagement Score]]&lt;40,"🟡","🟢"))</f>
        <v>🟡</v>
      </c>
      <c r="Q16" s="8">
        <v>64</v>
      </c>
      <c r="R16" s="8">
        <v>23.4</v>
      </c>
      <c r="S16" s="8">
        <v>126</v>
      </c>
      <c r="T16" s="44" t="s">
        <v>46</v>
      </c>
    </row>
    <row r="17" spans="1:20" ht="32.1" customHeight="1">
      <c r="A17" s="67">
        <v>31</v>
      </c>
      <c r="B17" s="23" t="s">
        <v>45</v>
      </c>
      <c r="C17" s="54">
        <v>45853</v>
      </c>
      <c r="D17" s="16" t="s">
        <v>25</v>
      </c>
      <c r="E17" s="16" t="s">
        <v>22</v>
      </c>
      <c r="F17" s="22" t="s">
        <v>23</v>
      </c>
      <c r="G17" s="14">
        <v>432</v>
      </c>
      <c r="H17" s="30">
        <v>306</v>
      </c>
      <c r="I17" s="34">
        <v>21</v>
      </c>
      <c r="J17" s="17">
        <v>0</v>
      </c>
      <c r="K17" s="41">
        <f>(Table1[[#This Row],[unsub]]/Table1[[#This Row],[unique-sends]])*100</f>
        <v>0</v>
      </c>
      <c r="L17" s="27">
        <f>Table1[[#This Row],[unique-opens]] / Table1[[#This Row],[unique-sends]] * 100</f>
        <v>70.833333333333343</v>
      </c>
      <c r="M17" s="37">
        <f>Table1[[#This Row],[unique-clicks]] / Table1[[#This Row],[unique-sends]] * 100</f>
        <v>4.8611111111111116</v>
      </c>
      <c r="N17" s="37">
        <f>Table1[[#This Row],[unique-clicks]] / Table1[[#This Row],[unique-opens]] * 100</f>
        <v>6.8627450980392162</v>
      </c>
      <c r="O17" s="37">
        <f>(MIN(Table1[[#This Row],[unique-opens]]/Table1[[#This Row],[unique-sends]],1)*50
 + MIN(Table1[[#This Row],[unique-clicks]]/Table1[[#This Row],[unique-sends]],1)*50)
 * (1 + MIN(Table1[[#This Row],[unique-clicks]]/Table1[[#This Row],[unique-sends]],1))
 - ((Table1[[#This Row],[unsub]]/Table1[[#This Row],[unique-sends]]*100)*2)</f>
        <v>39.68701774691359</v>
      </c>
      <c r="P17" s="37" t="str">
        <f>IF(Table1[[#This Row],[Engagement Score]]&lt;30,"🔴",IF(Table1[[#This Row],[Engagement Score]]&lt;40,"🟡","🟢"))</f>
        <v>🟡</v>
      </c>
      <c r="Q17" s="8">
        <v>51.2</v>
      </c>
      <c r="R17" s="8">
        <v>24.4</v>
      </c>
      <c r="S17" s="8">
        <v>4.4000000000000004</v>
      </c>
      <c r="T17" s="44" t="s">
        <v>47</v>
      </c>
    </row>
    <row r="18" spans="1:20" ht="32.1" customHeight="1">
      <c r="A18" s="68">
        <v>77</v>
      </c>
      <c r="B18" s="23" t="s">
        <v>48</v>
      </c>
      <c r="C18" s="54">
        <v>45860</v>
      </c>
      <c r="D18" s="16" t="s">
        <v>21</v>
      </c>
      <c r="E18" s="16" t="s">
        <v>49</v>
      </c>
      <c r="F18" s="22" t="s">
        <v>23</v>
      </c>
      <c r="G18" s="10">
        <v>28</v>
      </c>
      <c r="H18" s="31">
        <v>12</v>
      </c>
      <c r="I18" s="35">
        <v>5</v>
      </c>
      <c r="J18" s="17">
        <v>0</v>
      </c>
      <c r="K18" s="41">
        <f>(Table1[[#This Row],[unsub]]/Table1[[#This Row],[unique-sends]])*100</f>
        <v>0</v>
      </c>
      <c r="L18" s="27">
        <f>Table1[[#This Row],[unique-opens]] / Table1[[#This Row],[unique-sends]] * 100</f>
        <v>42.857142857142854</v>
      </c>
      <c r="M18" s="37">
        <f>Table1[[#This Row],[unique-clicks]] / Table1[[#This Row],[unique-sends]] * 100</f>
        <v>17.857142857142858</v>
      </c>
      <c r="N18" s="37">
        <f>Table1[[#This Row],[unique-clicks]] / Table1[[#This Row],[unique-opens]] * 100</f>
        <v>41.666666666666671</v>
      </c>
      <c r="O18" s="48">
        <f>(MIN(Table1[[#This Row],[unique-opens]]/Table1[[#This Row],[unique-sends]],1)*50
 + MIN(Table1[[#This Row],[unique-clicks]]/Table1[[#This Row],[unique-sends]],1)*50)
 * (1 + MIN(Table1[[#This Row],[unique-clicks]]/Table1[[#This Row],[unique-sends]],1))
 - ((Table1[[#This Row],[unsub]]/Table1[[#This Row],[unique-sends]]*100)*2)</f>
        <v>35.778061224489797</v>
      </c>
      <c r="P18" s="48" t="str">
        <f>IF(Table1[[#This Row],[Engagement Score]]&lt;30,"🔴",IF(Table1[[#This Row],[Engagement Score]]&lt;40,"🟡","🟢"))</f>
        <v>🟡</v>
      </c>
      <c r="Q18" s="15">
        <v>60</v>
      </c>
      <c r="R18" s="17">
        <v>10</v>
      </c>
      <c r="S18" s="17">
        <v>30</v>
      </c>
      <c r="T18" s="45"/>
    </row>
    <row r="19" spans="1:20" ht="32.1" customHeight="1">
      <c r="A19" s="69">
        <v>31</v>
      </c>
      <c r="B19" s="23" t="s">
        <v>50</v>
      </c>
      <c r="C19" s="54">
        <v>45861</v>
      </c>
      <c r="D19" s="25" t="s">
        <v>21</v>
      </c>
      <c r="E19" s="16" t="s">
        <v>22</v>
      </c>
      <c r="F19" s="22" t="s">
        <v>23</v>
      </c>
      <c r="G19" s="14">
        <v>52075</v>
      </c>
      <c r="H19" s="30">
        <v>31853</v>
      </c>
      <c r="I19" s="34">
        <v>852</v>
      </c>
      <c r="J19" s="12">
        <v>53</v>
      </c>
      <c r="K19" s="41">
        <f>(Table1[[#This Row],[unsub]]/Table1[[#This Row],[unique-sends]])*100</f>
        <v>0.10177628420547288</v>
      </c>
      <c r="L19" s="27">
        <f>Table1[[#This Row],[unique-opens]] / Table1[[#This Row],[unique-sends]] * 100</f>
        <v>61.167546807489202</v>
      </c>
      <c r="M19" s="37">
        <f>Table1[[#This Row],[unique-clicks]] / Table1[[#This Row],[unique-sends]] * 100</f>
        <v>1.6361017762842056</v>
      </c>
      <c r="N19" s="37">
        <f>Table1[[#This Row],[unique-clicks]] / Table1[[#This Row],[unique-opens]] * 100</f>
        <v>2.6747873041785701</v>
      </c>
      <c r="O19" s="37">
        <f>(MIN(Table1[[#This Row],[unique-opens]]/Table1[[#This Row],[unique-sends]],1)*50
 + MIN(Table1[[#This Row],[unique-clicks]]/Table1[[#This Row],[unique-sends]],1)*50)
 * (1 + MIN(Table1[[#This Row],[unique-clicks]]/Table1[[#This Row],[unique-sends]],1))
 - ((Table1[[#This Row],[unsub]]/Table1[[#This Row],[unique-sends]]*100)*2)</f>
        <v>31.712037528500964</v>
      </c>
      <c r="P19" s="37" t="str">
        <f>IF(Table1[[#This Row],[Engagement Score]]&lt;30,"🔴",IF(Table1[[#This Row],[Engagement Score]]&lt;40,"🟡","🟢"))</f>
        <v>🟡</v>
      </c>
      <c r="Q19" s="8">
        <v>63.7</v>
      </c>
      <c r="R19" s="8">
        <v>22.8</v>
      </c>
      <c r="S19" s="8">
        <v>13.6</v>
      </c>
      <c r="T19" s="44" t="s">
        <v>51</v>
      </c>
    </row>
    <row r="20" spans="1:20" ht="32.1" customHeight="1">
      <c r="A20" s="70">
        <v>31</v>
      </c>
      <c r="B20" s="23" t="s">
        <v>50</v>
      </c>
      <c r="C20" s="54">
        <v>45861</v>
      </c>
      <c r="D20" s="25" t="s">
        <v>25</v>
      </c>
      <c r="E20" s="16" t="s">
        <v>22</v>
      </c>
      <c r="F20" s="22" t="s">
        <v>23</v>
      </c>
      <c r="G20" s="10">
        <v>8068</v>
      </c>
      <c r="H20" s="31">
        <v>5683</v>
      </c>
      <c r="I20" s="35">
        <v>269</v>
      </c>
      <c r="J20" s="12">
        <v>0</v>
      </c>
      <c r="K20" s="41">
        <f>(Table1[[#This Row],[unsub]]/Table1[[#This Row],[unique-sends]])*100</f>
        <v>0</v>
      </c>
      <c r="L20" s="27">
        <f>Table1[[#This Row],[unique-opens]] / Table1[[#This Row],[unique-sends]] * 100</f>
        <v>70.438770451165098</v>
      </c>
      <c r="M20" s="37">
        <f>Table1[[#This Row],[unique-clicks]] / Table1[[#This Row],[unique-sends]] * 100</f>
        <v>3.3341596430342091</v>
      </c>
      <c r="N20" s="37">
        <f>Table1[[#This Row],[unique-clicks]] / Table1[[#This Row],[unique-opens]] * 100</f>
        <v>4.7334154495864862</v>
      </c>
      <c r="O20" s="37">
        <f>(MIN(Table1[[#This Row],[unique-opens]]/Table1[[#This Row],[unique-sends]],1)*50
 + MIN(Table1[[#This Row],[unique-clicks]]/Table1[[#This Row],[unique-sends]],1)*50)
 * (1 + MIN(Table1[[#This Row],[unique-clicks]]/Table1[[#This Row],[unique-sends]],1))
 - ((Table1[[#This Row],[unsub]]/Table1[[#This Row],[unique-sends]]*100)*2)</f>
        <v>38.116318678441971</v>
      </c>
      <c r="P20" s="37" t="str">
        <f>IF(Table1[[#This Row],[Engagement Score]]&lt;30,"🔴",IF(Table1[[#This Row],[Engagement Score]]&lt;40,"🟡","🟢"))</f>
        <v>🟡</v>
      </c>
      <c r="Q20" s="8">
        <v>59</v>
      </c>
      <c r="R20" s="8">
        <v>22.4</v>
      </c>
      <c r="S20" s="8">
        <v>18.600000000000001</v>
      </c>
      <c r="T20" s="44" t="s">
        <v>52</v>
      </c>
    </row>
    <row r="21" spans="1:20" ht="32.1" customHeight="1">
      <c r="A21" s="69">
        <v>31</v>
      </c>
      <c r="B21" s="23" t="s">
        <v>53</v>
      </c>
      <c r="C21" s="54">
        <v>45867</v>
      </c>
      <c r="D21" s="16" t="s">
        <v>21</v>
      </c>
      <c r="E21" s="16" t="s">
        <v>22</v>
      </c>
      <c r="F21" s="22" t="s">
        <v>23</v>
      </c>
      <c r="G21" s="14">
        <v>8974</v>
      </c>
      <c r="H21" s="30">
        <v>5645</v>
      </c>
      <c r="I21" s="34">
        <v>165</v>
      </c>
      <c r="J21" s="17">
        <v>31</v>
      </c>
      <c r="K21" s="41">
        <f>(Table1[[#This Row],[unsub]]/Table1[[#This Row],[unique-sends]])*100</f>
        <v>0.34544238912413638</v>
      </c>
      <c r="L21" s="27">
        <f>Table1[[#This Row],[unique-opens]] / Table1[[#This Row],[unique-sends]] * 100</f>
        <v>62.903944729217741</v>
      </c>
      <c r="M21" s="37">
        <f>Table1[[#This Row],[unique-clicks]] / Table1[[#This Row],[unique-sends]] * 100</f>
        <v>1.8386449743704034</v>
      </c>
      <c r="N21" s="37">
        <f>Table1[[#This Row],[unique-clicks]] / Table1[[#This Row],[unique-opens]] * 100</f>
        <v>2.9229406554472983</v>
      </c>
      <c r="O21" s="37">
        <f>(MIN(Table1[[#This Row],[unique-opens]]/Table1[[#This Row],[unique-sends]],1)*50
 + MIN(Table1[[#This Row],[unique-clicks]]/Table1[[#This Row],[unique-sends]],1)*50)
 * (1 + MIN(Table1[[#This Row],[unique-clicks]]/Table1[[#This Row],[unique-sends]],1))
 - ((Table1[[#This Row],[unsub]]/Table1[[#This Row],[unique-sends]]*100)*2)</f>
        <v>32.275603259476938</v>
      </c>
      <c r="P21" s="37" t="str">
        <f>IF(Table1[[#This Row],[Engagement Score]]&lt;30,"🔴",IF(Table1[[#This Row],[Engagement Score]]&lt;40,"🟡","🟢"))</f>
        <v>🟡</v>
      </c>
      <c r="Q21" s="8">
        <v>61.8</v>
      </c>
      <c r="R21" s="8">
        <v>19.100000000000001</v>
      </c>
      <c r="S21" s="8">
        <v>19.100000000000001</v>
      </c>
      <c r="T21" s="44" t="s">
        <v>54</v>
      </c>
    </row>
    <row r="22" spans="1:20" ht="32.1" customHeight="1">
      <c r="A22" s="70">
        <v>31</v>
      </c>
      <c r="B22" s="23" t="s">
        <v>53</v>
      </c>
      <c r="C22" s="54">
        <v>45867</v>
      </c>
      <c r="D22" s="16" t="s">
        <v>25</v>
      </c>
      <c r="E22" s="16" t="s">
        <v>22</v>
      </c>
      <c r="F22" s="22" t="s">
        <v>23</v>
      </c>
      <c r="G22" s="14">
        <v>610</v>
      </c>
      <c r="H22" s="30">
        <v>388</v>
      </c>
      <c r="I22" s="34">
        <v>12</v>
      </c>
      <c r="J22" s="17">
        <v>0</v>
      </c>
      <c r="K22" s="41">
        <f>(Table1[[#This Row],[unsub]]/Table1[[#This Row],[unique-sends]])*100</f>
        <v>0</v>
      </c>
      <c r="L22" s="27">
        <f>Table1[[#This Row],[unique-opens]] / Table1[[#This Row],[unique-sends]] * 100</f>
        <v>63.606557377049178</v>
      </c>
      <c r="M22" s="37">
        <f>Table1[[#This Row],[unique-clicks]] / Table1[[#This Row],[unique-sends]] * 100</f>
        <v>1.9672131147540985</v>
      </c>
      <c r="N22" s="37">
        <f>Table1[[#This Row],[unique-clicks]] / Table1[[#This Row],[unique-opens]] * 100</f>
        <v>3.0927835051546393</v>
      </c>
      <c r="O22" s="37">
        <f>(MIN(Table1[[#This Row],[unique-opens]]/Table1[[#This Row],[unique-sends]],1)*50
 + MIN(Table1[[#This Row],[unique-clicks]]/Table1[[#This Row],[unique-sends]],1)*50)
 * (1 + MIN(Table1[[#This Row],[unique-clicks]]/Table1[[#This Row],[unique-sends]],1))
 - ((Table1[[#This Row],[unsub]]/Table1[[#This Row],[unique-sends]]*100)*2)</f>
        <v>33.431873152378387</v>
      </c>
      <c r="P22" s="37" t="str">
        <f>IF(Table1[[#This Row],[Engagement Score]]&lt;30,"🔴",IF(Table1[[#This Row],[Engagement Score]]&lt;40,"🟡","🟢"))</f>
        <v>🟡</v>
      </c>
      <c r="Q22" s="8">
        <v>52.4</v>
      </c>
      <c r="R22" s="8">
        <v>14.3</v>
      </c>
      <c r="S22" s="8">
        <v>33.299999999999997</v>
      </c>
      <c r="T22" s="44" t="s">
        <v>55</v>
      </c>
    </row>
    <row r="23" spans="1:20" ht="32.1" customHeight="1">
      <c r="A23" s="67">
        <v>30</v>
      </c>
      <c r="B23" s="23" t="s">
        <v>56</v>
      </c>
      <c r="C23" s="54">
        <v>45867</v>
      </c>
      <c r="D23" s="16" t="s">
        <v>21</v>
      </c>
      <c r="E23" s="16" t="s">
        <v>22</v>
      </c>
      <c r="F23" s="22" t="s">
        <v>23</v>
      </c>
      <c r="G23" s="14">
        <v>1628</v>
      </c>
      <c r="H23" s="30">
        <v>911</v>
      </c>
      <c r="I23" s="34">
        <v>53</v>
      </c>
      <c r="J23" s="17">
        <v>7</v>
      </c>
      <c r="K23" s="41">
        <f>(Table1[[#This Row],[unsub]]/Table1[[#This Row],[unique-sends]])*100</f>
        <v>0.42997542997542998</v>
      </c>
      <c r="L23" s="27">
        <f>Table1[[#This Row],[unique-opens]] / Table1[[#This Row],[unique-sends]] * 100</f>
        <v>55.958230958230956</v>
      </c>
      <c r="M23" s="37">
        <f>Table1[[#This Row],[unique-clicks]] / Table1[[#This Row],[unique-sends]] * 100</f>
        <v>3.2555282555282554</v>
      </c>
      <c r="N23" s="37">
        <f>Table1[[#This Row],[unique-clicks]] / Table1[[#This Row],[unique-opens]] * 100</f>
        <v>5.8177826564215147</v>
      </c>
      <c r="O23" s="37">
        <f>(MIN(Table1[[#This Row],[unique-opens]]/Table1[[#This Row],[unique-sends]],1)*50
 + MIN(Table1[[#This Row],[unique-clicks]]/Table1[[#This Row],[unique-sends]],1)*50)
 * (1 + MIN(Table1[[#This Row],[unique-clicks]]/Table1[[#This Row],[unique-sends]],1))
 - ((Table1[[#This Row],[unsub]]/Table1[[#This Row],[unique-sends]]*100)*2)</f>
        <v>29.710789078110945</v>
      </c>
      <c r="P23" s="37" t="str">
        <f>IF(Table1[[#This Row],[Engagement Score]]&lt;30,"🔴",IF(Table1[[#This Row],[Engagement Score]]&lt;40,"🟡","🟢"))</f>
        <v>🔴</v>
      </c>
      <c r="Q23" s="8">
        <v>0</v>
      </c>
      <c r="R23" s="8">
        <v>0</v>
      </c>
      <c r="S23" s="8">
        <v>0</v>
      </c>
      <c r="T23" s="45"/>
    </row>
    <row r="24" spans="1:20" ht="32.1" customHeight="1">
      <c r="A24" s="68">
        <v>30</v>
      </c>
      <c r="B24" s="23" t="s">
        <v>56</v>
      </c>
      <c r="C24" s="54">
        <v>45867</v>
      </c>
      <c r="D24" s="16" t="s">
        <v>25</v>
      </c>
      <c r="E24" s="16" t="s">
        <v>22</v>
      </c>
      <c r="F24" s="22" t="s">
        <v>23</v>
      </c>
      <c r="G24" s="14">
        <v>188</v>
      </c>
      <c r="H24" s="30">
        <v>127</v>
      </c>
      <c r="I24" s="34">
        <v>16</v>
      </c>
      <c r="J24" s="17">
        <v>0</v>
      </c>
      <c r="K24" s="41">
        <f>(Table1[[#This Row],[unsub]]/Table1[[#This Row],[unique-sends]])*100</f>
        <v>0</v>
      </c>
      <c r="L24" s="27">
        <f>Table1[[#This Row],[unique-opens]] / Table1[[#This Row],[unique-sends]] * 100</f>
        <v>67.553191489361694</v>
      </c>
      <c r="M24" s="37">
        <f>Table1[[#This Row],[unique-clicks]] / Table1[[#This Row],[unique-sends]] * 100</f>
        <v>8.5106382978723403</v>
      </c>
      <c r="N24" s="37">
        <f>Table1[[#This Row],[unique-clicks]] / Table1[[#This Row],[unique-opens]] * 100</f>
        <v>12.598425196850393</v>
      </c>
      <c r="O24" s="37">
        <f>(MIN(Table1[[#This Row],[unique-opens]]/Table1[[#This Row],[unique-sends]],1)*50
 + MIN(Table1[[#This Row],[unique-clicks]]/Table1[[#This Row],[unique-sends]],1)*50)
 * (1 + MIN(Table1[[#This Row],[unique-clicks]]/Table1[[#This Row],[unique-sends]],1))
 - ((Table1[[#This Row],[unsub]]/Table1[[#This Row],[unique-sends]]*100)*2)</f>
        <v>41.268673607967393</v>
      </c>
      <c r="P24" s="37" t="str">
        <f>IF(Table1[[#This Row],[Engagement Score]]&lt;30,"🔴",IF(Table1[[#This Row],[Engagement Score]]&lt;40,"🟡","🟢"))</f>
        <v>🟢</v>
      </c>
      <c r="Q24" s="8">
        <v>0</v>
      </c>
      <c r="R24" s="8">
        <v>0</v>
      </c>
      <c r="S24" s="8">
        <v>0</v>
      </c>
      <c r="T24" s="45"/>
    </row>
    <row r="25" spans="1:20" ht="32.1" customHeight="1">
      <c r="A25" s="67">
        <v>30</v>
      </c>
      <c r="B25" s="23" t="s">
        <v>57</v>
      </c>
      <c r="C25" s="54">
        <v>45867</v>
      </c>
      <c r="D25" s="16" t="s">
        <v>21</v>
      </c>
      <c r="E25" s="16" t="s">
        <v>22</v>
      </c>
      <c r="F25" s="22" t="s">
        <v>23</v>
      </c>
      <c r="G25" s="14">
        <v>1217</v>
      </c>
      <c r="H25" s="30">
        <v>733</v>
      </c>
      <c r="I25" s="34">
        <v>38</v>
      </c>
      <c r="J25" s="17">
        <v>1</v>
      </c>
      <c r="K25" s="41">
        <f>(Table1[[#This Row],[unsub]]/Table1[[#This Row],[unique-sends]])*100</f>
        <v>8.2169268693508629E-2</v>
      </c>
      <c r="L25" s="27">
        <f>Table1[[#This Row],[unique-opens]] / Table1[[#This Row],[unique-sends]] * 100</f>
        <v>60.230073952341826</v>
      </c>
      <c r="M25" s="37">
        <f>Table1[[#This Row],[unique-clicks]] / Table1[[#This Row],[unique-sends]] * 100</f>
        <v>3.122432210353328</v>
      </c>
      <c r="N25" s="37">
        <f>Table1[[#This Row],[unique-clicks]] / Table1[[#This Row],[unique-opens]] * 100</f>
        <v>5.1841746248294678</v>
      </c>
      <c r="O25" s="37">
        <f>(MIN(Table1[[#This Row],[unique-opens]]/Table1[[#This Row],[unique-sends]],1)*50
 + MIN(Table1[[#This Row],[unique-clicks]]/Table1[[#This Row],[unique-sends]],1)*50)
 * (1 + MIN(Table1[[#This Row],[unique-clicks]]/Table1[[#This Row],[unique-sends]],1))
 - ((Table1[[#This Row],[unsub]]/Table1[[#This Row],[unique-sends]]*100)*2)</f>
        <v>32.500984073205601</v>
      </c>
      <c r="P25" s="37" t="str">
        <f>IF(Table1[[#This Row],[Engagement Score]]&lt;30,"🔴",IF(Table1[[#This Row],[Engagement Score]]&lt;40,"🟡","🟢"))</f>
        <v>🟡</v>
      </c>
      <c r="Q25" s="8">
        <v>0</v>
      </c>
      <c r="R25" s="8">
        <v>0</v>
      </c>
      <c r="S25" s="8">
        <v>0</v>
      </c>
      <c r="T25" s="45"/>
    </row>
    <row r="26" spans="1:20" ht="32.1" customHeight="1">
      <c r="A26" s="70">
        <v>30</v>
      </c>
      <c r="B26" s="23" t="s">
        <v>57</v>
      </c>
      <c r="C26" s="54">
        <v>45867</v>
      </c>
      <c r="D26" s="16" t="s">
        <v>25</v>
      </c>
      <c r="E26" s="16" t="s">
        <v>22</v>
      </c>
      <c r="F26" s="22" t="s">
        <v>23</v>
      </c>
      <c r="G26" s="10">
        <v>155</v>
      </c>
      <c r="H26" s="31">
        <v>106</v>
      </c>
      <c r="I26" s="35">
        <v>4</v>
      </c>
      <c r="J26" s="12">
        <v>0</v>
      </c>
      <c r="K26" s="42">
        <f>(Table1[[#This Row],[unsub]]/Table1[[#This Row],[unique-sends]])*100</f>
        <v>0</v>
      </c>
      <c r="L26" s="7">
        <f>Table1[[#This Row],[unique-opens]] / Table1[[#This Row],[unique-sends]] * 100</f>
        <v>68.387096774193552</v>
      </c>
      <c r="M26" s="37">
        <f>Table1[[#This Row],[unique-clicks]] / Table1[[#This Row],[unique-sends]] * 100</f>
        <v>2.5806451612903225</v>
      </c>
      <c r="N26" s="37">
        <f>Table1[[#This Row],[unique-clicks]] / Table1[[#This Row],[unique-opens]] * 100</f>
        <v>3.7735849056603774</v>
      </c>
      <c r="O26" s="37">
        <f>(MIN(Table1[[#This Row],[unique-opens]]/Table1[[#This Row],[unique-sends]],1)*50
 + MIN(Table1[[#This Row],[unique-clicks]]/Table1[[#This Row],[unique-sends]],1)*50)
 * (1 + MIN(Table1[[#This Row],[unique-clicks]]/Table1[[#This Row],[unique-sends]],1))
 - ((Table1[[#This Row],[unsub]]/Table1[[#This Row],[unique-sends]]*100)*2)</f>
        <v>36.399583766909473</v>
      </c>
      <c r="P26" s="37" t="str">
        <f>IF(Table1[[#This Row],[Engagement Score]]&lt;30,"🔴",IF(Table1[[#This Row],[Engagement Score]]&lt;40,"🟡","🟢"))</f>
        <v>🟡</v>
      </c>
      <c r="Q26" s="8">
        <v>0</v>
      </c>
      <c r="R26" s="8">
        <v>0</v>
      </c>
      <c r="S26" s="8">
        <v>0</v>
      </c>
      <c r="T26" s="45"/>
    </row>
    <row r="27" spans="1:20" ht="32.1" customHeight="1">
      <c r="A27" s="72">
        <v>61</v>
      </c>
      <c r="B27" s="23" t="s">
        <v>58</v>
      </c>
      <c r="C27" s="54">
        <v>45870</v>
      </c>
      <c r="D27" s="16" t="s">
        <v>21</v>
      </c>
      <c r="E27" s="16" t="s">
        <v>40</v>
      </c>
      <c r="F27" s="22" t="s">
        <v>23</v>
      </c>
      <c r="G27" s="14">
        <v>2677</v>
      </c>
      <c r="H27" s="30">
        <v>418</v>
      </c>
      <c r="I27" s="34">
        <v>24</v>
      </c>
      <c r="J27" s="17">
        <v>0</v>
      </c>
      <c r="K27" s="41">
        <f>(Table1[[#This Row],[unsub]]/Table1[[#This Row],[unique-sends]])*100</f>
        <v>0</v>
      </c>
      <c r="L27" s="27">
        <f>Table1[[#This Row],[unique-opens]] / Table1[[#This Row],[unique-sends]] * 100</f>
        <v>15.61449383638401</v>
      </c>
      <c r="M27" s="48">
        <f>Table1[[#This Row],[unique-clicks]] / Table1[[#This Row],[unique-sends]] * 100</f>
        <v>0.89652596189764666</v>
      </c>
      <c r="N27" s="48">
        <f>Table1[[#This Row],[unique-clicks]] / Table1[[#This Row],[unique-opens]] * 100</f>
        <v>5.741626794258373</v>
      </c>
      <c r="O27" s="48">
        <f>(MIN(Table1[[#This Row],[unique-opens]]/Table1[[#This Row],[unique-sends]],1)*50
 + MIN(Table1[[#This Row],[unique-clicks]]/Table1[[#This Row],[unique-sends]],1)*50)
 * (1 + MIN(Table1[[#This Row],[unique-clicks]]/Table1[[#This Row],[unique-sends]],1))
 - ((Table1[[#This Row],[unsub]]/Table1[[#This Row],[unique-sends]]*100)*2)</f>
        <v>8.3295226886736575</v>
      </c>
      <c r="P27" s="48" t="str">
        <f>IF(Table1[[#This Row],[Engagement Score]]&lt;30,"🔴",IF(Table1[[#This Row],[Engagement Score]]&lt;40,"🟡","🟢"))</f>
        <v>🔴</v>
      </c>
      <c r="Q27" s="8">
        <v>68.5</v>
      </c>
      <c r="R27" s="8">
        <v>17.2</v>
      </c>
      <c r="S27" s="8">
        <v>14.3</v>
      </c>
      <c r="T27" s="49" t="s">
        <v>59</v>
      </c>
    </row>
    <row r="28" spans="1:20" ht="32.1" customHeight="1">
      <c r="A28" s="72">
        <v>61</v>
      </c>
      <c r="B28" s="23" t="s">
        <v>60</v>
      </c>
      <c r="C28" s="54">
        <v>45870</v>
      </c>
      <c r="D28" s="16" t="s">
        <v>21</v>
      </c>
      <c r="E28" s="16" t="s">
        <v>40</v>
      </c>
      <c r="F28" s="22" t="s">
        <v>23</v>
      </c>
      <c r="G28" s="10">
        <v>14113</v>
      </c>
      <c r="H28" s="31">
        <v>2099</v>
      </c>
      <c r="I28" s="35">
        <v>104</v>
      </c>
      <c r="J28" s="12">
        <v>0</v>
      </c>
      <c r="K28" s="42">
        <f>(Table1[[#This Row],[unsub]]/Table1[[#This Row],[unique-sends]])*100</f>
        <v>0</v>
      </c>
      <c r="L28" s="7">
        <f>Table1[[#This Row],[unique-opens]] / Table1[[#This Row],[unique-sends]] * 100</f>
        <v>14.872812300715651</v>
      </c>
      <c r="M28" s="37">
        <f>Table1[[#This Row],[unique-clicks]] / Table1[[#This Row],[unique-sends]] * 100</f>
        <v>0.73690923262240482</v>
      </c>
      <c r="N28" s="37">
        <f>Table1[[#This Row],[unique-clicks]] / Table1[[#This Row],[unique-opens]] * 100</f>
        <v>4.9547403525488329</v>
      </c>
      <c r="O28" s="37">
        <f>(MIN(Table1[[#This Row],[unique-opens]]/Table1[[#This Row],[unique-sends]],1)*50
 + MIN(Table1[[#This Row],[unique-clicks]]/Table1[[#This Row],[unique-sends]],1)*50)
 * (1 + MIN(Table1[[#This Row],[unique-clicks]]/Table1[[#This Row],[unique-sends]],1))
 - ((Table1[[#This Row],[unsub]]/Table1[[#This Row],[unique-sends]]*100)*2)</f>
        <v>7.8623755062519356</v>
      </c>
      <c r="P28" s="37" t="str">
        <f>IF(Table1[[#This Row],[Engagement Score]]&lt;30,"🔴",IF(Table1[[#This Row],[Engagement Score]]&lt;40,"🟡","🟢"))</f>
        <v>🔴</v>
      </c>
      <c r="Q28" s="8">
        <v>68.5</v>
      </c>
      <c r="R28" s="8">
        <v>17.2</v>
      </c>
      <c r="S28" s="8">
        <v>14.3</v>
      </c>
      <c r="T28" s="49" t="s">
        <v>59</v>
      </c>
    </row>
    <row r="29" spans="1:20" ht="32.1" customHeight="1">
      <c r="A29" s="72">
        <v>61</v>
      </c>
      <c r="B29" s="23" t="s">
        <v>61</v>
      </c>
      <c r="C29" s="54">
        <v>45870</v>
      </c>
      <c r="D29" s="16" t="s">
        <v>21</v>
      </c>
      <c r="E29" s="16" t="s">
        <v>40</v>
      </c>
      <c r="F29" s="22" t="s">
        <v>23</v>
      </c>
      <c r="G29" s="10">
        <v>71201</v>
      </c>
      <c r="H29" s="31">
        <v>10641</v>
      </c>
      <c r="I29" s="35">
        <v>488</v>
      </c>
      <c r="J29" s="12">
        <v>0</v>
      </c>
      <c r="K29" s="42">
        <f>(Table1[[#This Row],[unsub]]/Table1[[#This Row],[unique-sends]])*100</f>
        <v>0</v>
      </c>
      <c r="L29" s="7">
        <f>Table1[[#This Row],[unique-opens]] / Table1[[#This Row],[unique-sends]] * 100</f>
        <v>14.945014817207625</v>
      </c>
      <c r="M29" s="37">
        <f>Table1[[#This Row],[unique-clicks]] / Table1[[#This Row],[unique-sends]] * 100</f>
        <v>0.68538363225235599</v>
      </c>
      <c r="N29" s="37">
        <f>Table1[[#This Row],[unique-clicks]] / Table1[[#This Row],[unique-opens]] * 100</f>
        <v>4.5860351470726437</v>
      </c>
      <c r="O29" s="37">
        <f>(MIN(Table1[[#This Row],[unique-opens]]/Table1[[#This Row],[unique-sends]],1)*50
 + MIN(Table1[[#This Row],[unique-clicks]]/Table1[[#This Row],[unique-sends]],1)*50)
 * (1 + MIN(Table1[[#This Row],[unique-clicks]]/Table1[[#This Row],[unique-sends]],1))
 - ((Table1[[#This Row],[unsub]]/Table1[[#This Row],[unique-sends]]*100)*2)</f>
        <v>7.8687633210442014</v>
      </c>
      <c r="P29" s="37" t="str">
        <f>IF(Table1[[#This Row],[Engagement Score]]&lt;30,"🔴",IF(Table1[[#This Row],[Engagement Score]]&lt;40,"🟡","🟢"))</f>
        <v>🔴</v>
      </c>
      <c r="Q29" s="8">
        <v>68.5</v>
      </c>
      <c r="R29" s="8">
        <v>17.2</v>
      </c>
      <c r="S29" s="8">
        <v>14.3</v>
      </c>
      <c r="T29" s="49" t="s">
        <v>59</v>
      </c>
    </row>
    <row r="30" spans="1:20" ht="32.1" customHeight="1">
      <c r="A30" s="72">
        <v>31</v>
      </c>
      <c r="B30" s="23" t="s">
        <v>62</v>
      </c>
      <c r="C30" s="54">
        <v>45874</v>
      </c>
      <c r="D30" s="16" t="s">
        <v>21</v>
      </c>
      <c r="E30" s="16" t="s">
        <v>22</v>
      </c>
      <c r="F30" s="22" t="s">
        <v>23</v>
      </c>
      <c r="G30" s="14">
        <v>8728</v>
      </c>
      <c r="H30" s="30">
        <v>4493</v>
      </c>
      <c r="I30" s="34">
        <v>148</v>
      </c>
      <c r="J30" s="17">
        <v>25</v>
      </c>
      <c r="K30" s="41">
        <f>(Table1[[#This Row],[unsub]]/Table1[[#This Row],[unique-sends]])*100</f>
        <v>0.28643446379468379</v>
      </c>
      <c r="L30" s="27">
        <f>Table1[[#This Row],[unique-opens]] / Table1[[#This Row],[unique-sends]] * 100</f>
        <v>51.478001833180564</v>
      </c>
      <c r="M30" s="48">
        <f>Table1[[#This Row],[unique-clicks]] / Table1[[#This Row],[unique-sends]] * 100</f>
        <v>1.6956920256645278</v>
      </c>
      <c r="N30" s="48">
        <f>Table1[[#This Row],[unique-clicks]] / Table1[[#This Row],[unique-opens]] * 100</f>
        <v>3.2940129089695085</v>
      </c>
      <c r="O30" s="48">
        <f>(MIN(Table1[[#This Row],[unique-opens]]/Table1[[#This Row],[unique-sends]],1)*50
 + MIN(Table1[[#This Row],[unique-clicks]]/Table1[[#This Row],[unique-sends]],1)*50)
 * (1 + MIN(Table1[[#This Row],[unique-clicks]]/Table1[[#This Row],[unique-sends]],1))
 - ((Table1[[#This Row],[unsub]]/Table1[[#This Row],[unique-sends]]*100)*2)</f>
        <v>26.46480904509103</v>
      </c>
      <c r="P30" s="48" t="str">
        <f>IF(Table1[[#This Row],[Engagement Score]]&lt;30,"🔴",IF(Table1[[#This Row],[Engagement Score]]&lt;40,"🟡","🟢"))</f>
        <v>🔴</v>
      </c>
      <c r="Q30" s="15">
        <v>0</v>
      </c>
      <c r="R30" s="17">
        <v>0</v>
      </c>
      <c r="S30" s="17">
        <v>0</v>
      </c>
      <c r="T30" s="49" t="s">
        <v>63</v>
      </c>
    </row>
    <row r="31" spans="1:20" ht="32.1" customHeight="1">
      <c r="A31" s="72">
        <v>31</v>
      </c>
      <c r="B31" s="23" t="s">
        <v>62</v>
      </c>
      <c r="C31" s="54">
        <v>45874</v>
      </c>
      <c r="D31" s="16" t="s">
        <v>25</v>
      </c>
      <c r="E31" s="16" t="s">
        <v>22</v>
      </c>
      <c r="F31" s="22" t="s">
        <v>23</v>
      </c>
      <c r="G31" s="10">
        <v>392</v>
      </c>
      <c r="H31" s="31">
        <v>215</v>
      </c>
      <c r="I31" s="35">
        <v>11</v>
      </c>
      <c r="J31" s="12">
        <v>0</v>
      </c>
      <c r="K31" s="42">
        <f>(Table1[[#This Row],[unsub]]/Table1[[#This Row],[unique-sends]])*100</f>
        <v>0</v>
      </c>
      <c r="L31" s="7">
        <f>Table1[[#This Row],[unique-opens]] / Table1[[#This Row],[unique-sends]] * 100</f>
        <v>54.846938775510203</v>
      </c>
      <c r="M31" s="37">
        <f>Table1[[#This Row],[unique-clicks]] / Table1[[#This Row],[unique-sends]] * 100</f>
        <v>2.806122448979592</v>
      </c>
      <c r="N31" s="37">
        <f>Table1[[#This Row],[unique-clicks]] / Table1[[#This Row],[unique-opens]] * 100</f>
        <v>5.1162790697674421</v>
      </c>
      <c r="O31" s="37">
        <f>(MIN(Table1[[#This Row],[unique-opens]]/Table1[[#This Row],[unique-sends]],1)*50
 + MIN(Table1[[#This Row],[unique-clicks]]/Table1[[#This Row],[unique-sends]],1)*50)
 * (1 + MIN(Table1[[#This Row],[unique-clicks]]/Table1[[#This Row],[unique-sends]],1))
 - ((Table1[[#This Row],[unsub]]/Table1[[#This Row],[unique-sends]]*100)*2)</f>
        <v>29.63543835901708</v>
      </c>
      <c r="P31" s="37" t="str">
        <f>IF(Table1[[#This Row],[Engagement Score]]&lt;30,"🔴",IF(Table1[[#This Row],[Engagement Score]]&lt;40,"🟡","🟢"))</f>
        <v>🔴</v>
      </c>
      <c r="Q31" s="11">
        <v>50</v>
      </c>
      <c r="R31" s="12">
        <v>25</v>
      </c>
      <c r="S31" s="12">
        <v>25</v>
      </c>
      <c r="T31" s="44" t="s">
        <v>64</v>
      </c>
    </row>
    <row r="32" spans="1:20" ht="32.1" customHeight="1">
      <c r="A32" s="72">
        <v>30</v>
      </c>
      <c r="B32" s="23" t="s">
        <v>65</v>
      </c>
      <c r="C32" s="54">
        <v>45874</v>
      </c>
      <c r="D32" s="16" t="s">
        <v>21</v>
      </c>
      <c r="E32" s="16" t="s">
        <v>22</v>
      </c>
      <c r="F32" s="22" t="s">
        <v>23</v>
      </c>
      <c r="G32" s="14">
        <v>7879</v>
      </c>
      <c r="H32" s="30">
        <v>5042</v>
      </c>
      <c r="I32" s="34">
        <v>361</v>
      </c>
      <c r="J32" s="17">
        <v>24</v>
      </c>
      <c r="K32" s="41">
        <f>(Table1[[#This Row],[unsub]]/Table1[[#This Row],[unique-sends]])*100</f>
        <v>0.3046071836527478</v>
      </c>
      <c r="L32" s="27">
        <f>Table1[[#This Row],[unique-opens]] / Table1[[#This Row],[unique-sends]] * 100</f>
        <v>63.992892499048104</v>
      </c>
      <c r="M32" s="48">
        <f>Table1[[#This Row],[unique-clicks]] / Table1[[#This Row],[unique-sends]] * 100</f>
        <v>4.5817997207767487</v>
      </c>
      <c r="N32" s="48">
        <f>Table1[[#This Row],[unique-clicks]] / Table1[[#This Row],[unique-opens]] * 100</f>
        <v>7.1598571995239988</v>
      </c>
      <c r="O32" s="48">
        <f>(MIN(Table1[[#This Row],[unique-opens]]/Table1[[#This Row],[unique-sends]],1)*50
 + MIN(Table1[[#This Row],[unique-clicks]]/Table1[[#This Row],[unique-sends]],1)*50)
 * (1 + MIN(Table1[[#This Row],[unique-clicks]]/Table1[[#This Row],[unique-sends]],1))
 - ((Table1[[#This Row],[unsub]]/Table1[[#This Row],[unique-sends]]*100)*2)</f>
        <v>35.249109270932657</v>
      </c>
      <c r="P32" s="48" t="str">
        <f>IF(Table1[[#This Row],[Engagement Score]]&lt;30,"🔴",IF(Table1[[#This Row],[Engagement Score]]&lt;40,"🟡","🟢"))</f>
        <v>🟡</v>
      </c>
      <c r="Q32" s="15">
        <v>63.6</v>
      </c>
      <c r="R32" s="17">
        <v>21.4</v>
      </c>
      <c r="S32" s="17">
        <v>15</v>
      </c>
      <c r="T32" s="49" t="s">
        <v>66</v>
      </c>
    </row>
    <row r="33" spans="1:20" ht="32.1" customHeight="1">
      <c r="A33" s="72">
        <v>30</v>
      </c>
      <c r="B33" s="23" t="s">
        <v>65</v>
      </c>
      <c r="C33" s="54">
        <v>45874</v>
      </c>
      <c r="D33" s="16" t="s">
        <v>25</v>
      </c>
      <c r="E33" s="16" t="s">
        <v>22</v>
      </c>
      <c r="F33" s="22" t="s">
        <v>23</v>
      </c>
      <c r="G33" s="10">
        <v>733</v>
      </c>
      <c r="H33" s="31">
        <v>501</v>
      </c>
      <c r="I33" s="35">
        <v>33</v>
      </c>
      <c r="J33" s="12">
        <v>0</v>
      </c>
      <c r="K33" s="42">
        <f>(Table1[[#This Row],[unsub]]/Table1[[#This Row],[unique-sends]])*100</f>
        <v>0</v>
      </c>
      <c r="L33" s="7">
        <f>Table1[[#This Row],[unique-opens]] / Table1[[#This Row],[unique-sends]] * 100</f>
        <v>68.349249658935889</v>
      </c>
      <c r="M33" s="37">
        <f>Table1[[#This Row],[unique-clicks]] / Table1[[#This Row],[unique-sends]] * 100</f>
        <v>4.5020463847203276</v>
      </c>
      <c r="N33" s="37">
        <f>Table1[[#This Row],[unique-clicks]] / Table1[[#This Row],[unique-opens]] * 100</f>
        <v>6.5868263473053901</v>
      </c>
      <c r="O33" s="37">
        <f>(MIN(Table1[[#This Row],[unique-opens]]/Table1[[#This Row],[unique-sends]],1)*50
 + MIN(Table1[[#This Row],[unique-clicks]]/Table1[[#This Row],[unique-sends]],1)*50)
 * (1 + MIN(Table1[[#This Row],[unique-clicks]]/Table1[[#This Row],[unique-sends]],1))
 - ((Table1[[#This Row],[unsub]]/Table1[[#This Row],[unique-sends]]*100)*2)</f>
        <v>38.06554759170578</v>
      </c>
      <c r="P33" s="37" t="str">
        <f>IF(Table1[[#This Row],[Engagement Score]]&lt;30,"🔴",IF(Table1[[#This Row],[Engagement Score]]&lt;40,"🟡","🟢"))</f>
        <v>🟡</v>
      </c>
      <c r="Q33" s="11">
        <v>52.5</v>
      </c>
      <c r="R33" s="12">
        <v>25.9</v>
      </c>
      <c r="S33" s="12">
        <v>21.6</v>
      </c>
      <c r="T33" s="44" t="s">
        <v>67</v>
      </c>
    </row>
    <row r="34" spans="1:20" ht="32.1" customHeight="1">
      <c r="A34" s="72">
        <v>31</v>
      </c>
      <c r="B34" s="23" t="s">
        <v>68</v>
      </c>
      <c r="C34" s="54">
        <v>45881</v>
      </c>
      <c r="D34" s="16" t="s">
        <v>21</v>
      </c>
      <c r="E34" s="16" t="s">
        <v>22</v>
      </c>
      <c r="F34" s="22" t="s">
        <v>23</v>
      </c>
      <c r="G34" s="14">
        <v>9326</v>
      </c>
      <c r="H34" s="30">
        <v>6331</v>
      </c>
      <c r="I34" s="34">
        <v>41</v>
      </c>
      <c r="J34" s="17">
        <v>37</v>
      </c>
      <c r="K34" s="41">
        <f>(Table1[[#This Row],[unsub]]/Table1[[#This Row],[unique-sends]])*100</f>
        <v>0.39674029594681537</v>
      </c>
      <c r="L34" s="27">
        <f>Table1[[#This Row],[unique-opens]] / Table1[[#This Row],[unique-sends]] * 100</f>
        <v>67.885481449710483</v>
      </c>
      <c r="M34" s="48">
        <f>Table1[[#This Row],[unique-clicks]] / Table1[[#This Row],[unique-sends]] * 100</f>
        <v>0.43963113875187643</v>
      </c>
      <c r="N34" s="48">
        <f>Table1[[#This Row],[unique-clicks]] / Table1[[#This Row],[unique-opens]] * 100</f>
        <v>0.64760701311009317</v>
      </c>
      <c r="O34" s="48">
        <f>(MIN(Table1[[#This Row],[unique-opens]]/Table1[[#This Row],[unique-sends]],1)*50
 + MIN(Table1[[#This Row],[unique-clicks]]/Table1[[#This Row],[unique-sends]],1)*50)
 * (1 + MIN(Table1[[#This Row],[unique-clicks]]/Table1[[#This Row],[unique-sends]],1))
 - ((Table1[[#This Row],[unsub]]/Table1[[#This Row],[unique-sends]]*100)*2)</f>
        <v>33.519264937600624</v>
      </c>
      <c r="P34" s="48" t="str">
        <f>IF(Table1[[#This Row],[Engagement Score]]&lt;30,"🔴",IF(Table1[[#This Row],[Engagement Score]]&lt;40,"🟡","🟢"))</f>
        <v>🟡</v>
      </c>
      <c r="Q34" s="15">
        <v>37.1</v>
      </c>
      <c r="R34" s="17">
        <v>38.6</v>
      </c>
      <c r="S34" s="17">
        <v>24.3</v>
      </c>
      <c r="T34" s="49" t="s">
        <v>69</v>
      </c>
    </row>
    <row r="35" spans="1:20" ht="32.1" customHeight="1">
      <c r="A35" s="72">
        <v>31</v>
      </c>
      <c r="B35" s="23" t="s">
        <v>68</v>
      </c>
      <c r="C35" s="54">
        <v>45881</v>
      </c>
      <c r="D35" s="16" t="s">
        <v>25</v>
      </c>
      <c r="E35" s="16" t="s">
        <v>22</v>
      </c>
      <c r="F35" s="22" t="s">
        <v>23</v>
      </c>
      <c r="G35" s="10">
        <v>257</v>
      </c>
      <c r="H35" s="31">
        <v>175</v>
      </c>
      <c r="I35" s="35">
        <v>5</v>
      </c>
      <c r="J35" s="12">
        <v>0</v>
      </c>
      <c r="K35" s="42">
        <f>(Table1[[#This Row],[unsub]]/Table1[[#This Row],[unique-sends]])*100</f>
        <v>0</v>
      </c>
      <c r="L35" s="7">
        <f>Table1[[#This Row],[unique-opens]] / Table1[[#This Row],[unique-sends]] * 100</f>
        <v>68.093385214007782</v>
      </c>
      <c r="M35" s="37">
        <f>Table1[[#This Row],[unique-clicks]] / Table1[[#This Row],[unique-sends]] * 100</f>
        <v>1.9455252918287937</v>
      </c>
      <c r="N35" s="37">
        <f>Table1[[#This Row],[unique-clicks]] / Table1[[#This Row],[unique-opens]] * 100</f>
        <v>2.8571428571428572</v>
      </c>
      <c r="O35" s="37">
        <f>(MIN(Table1[[#This Row],[unique-opens]]/Table1[[#This Row],[unique-sends]],1)*50
 + MIN(Table1[[#This Row],[unique-clicks]]/Table1[[#This Row],[unique-sends]],1)*50)
 * (1 + MIN(Table1[[#This Row],[unique-clicks]]/Table1[[#This Row],[unique-sends]],1))
 - ((Table1[[#This Row],[unsub]]/Table1[[#This Row],[unique-sends]]*100)*2)</f>
        <v>35.700767611924476</v>
      </c>
      <c r="P35" s="37" t="str">
        <f>IF(Table1[[#This Row],[Engagement Score]]&lt;30,"🔴",IF(Table1[[#This Row],[Engagement Score]]&lt;40,"🟡","🟢"))</f>
        <v>🟡</v>
      </c>
      <c r="Q35" s="11">
        <v>0</v>
      </c>
      <c r="R35" s="12">
        <v>0</v>
      </c>
      <c r="S35" s="12">
        <v>0</v>
      </c>
      <c r="T35" s="44" t="s">
        <v>70</v>
      </c>
    </row>
    <row r="36" spans="1:20" ht="32.1" customHeight="1">
      <c r="A36" s="72">
        <v>30</v>
      </c>
      <c r="B36" s="23" t="s">
        <v>71</v>
      </c>
      <c r="C36" s="54">
        <v>45881</v>
      </c>
      <c r="D36" s="16" t="s">
        <v>21</v>
      </c>
      <c r="E36" s="16" t="s">
        <v>22</v>
      </c>
      <c r="F36" s="22" t="s">
        <v>23</v>
      </c>
      <c r="G36" s="14">
        <v>1737</v>
      </c>
      <c r="H36" s="30">
        <v>1214</v>
      </c>
      <c r="I36" s="34">
        <v>42</v>
      </c>
      <c r="J36" s="17">
        <v>3</v>
      </c>
      <c r="K36" s="41">
        <f>(Table1[[#This Row],[unsub]]/Table1[[#This Row],[unique-sends]])*100</f>
        <v>0.17271157167530224</v>
      </c>
      <c r="L36" s="27">
        <f>Table1[[#This Row],[unique-opens]] / Table1[[#This Row],[unique-sends]] * 100</f>
        <v>69.890616004605647</v>
      </c>
      <c r="M36" s="48">
        <f>Table1[[#This Row],[unique-clicks]] / Table1[[#This Row],[unique-sends]] * 100</f>
        <v>2.4179620034542317</v>
      </c>
      <c r="N36" s="48">
        <f>Table1[[#This Row],[unique-clicks]] / Table1[[#This Row],[unique-opens]] * 100</f>
        <v>3.4596375617792421</v>
      </c>
      <c r="O36" s="48">
        <f>(MIN(Table1[[#This Row],[unique-opens]]/Table1[[#This Row],[unique-sends]],1)*50
 + MIN(Table1[[#This Row],[unique-clicks]]/Table1[[#This Row],[unique-sends]],1)*50)
 * (1 + MIN(Table1[[#This Row],[unique-clicks]]/Table1[[#This Row],[unique-sends]],1))
 - ((Table1[[#This Row],[unsub]]/Table1[[#This Row],[unique-sends]]*100)*2)</f>
        <v>36.683062831415818</v>
      </c>
      <c r="P36" s="48" t="str">
        <f>IF(Table1[[#This Row],[Engagement Score]]&lt;30,"🔴",IF(Table1[[#This Row],[Engagement Score]]&lt;40,"🟡","🟢"))</f>
        <v>🟡</v>
      </c>
      <c r="Q36" s="15">
        <v>74.599999999999994</v>
      </c>
      <c r="R36" s="17">
        <v>15.6</v>
      </c>
      <c r="S36" s="17">
        <v>9.8000000000000007</v>
      </c>
      <c r="T36" s="49" t="s">
        <v>72</v>
      </c>
    </row>
    <row r="37" spans="1:20" ht="32.1" customHeight="1">
      <c r="A37" s="72">
        <v>30</v>
      </c>
      <c r="B37" s="23" t="s">
        <v>73</v>
      </c>
      <c r="C37" s="54">
        <v>45888</v>
      </c>
      <c r="D37" s="16" t="s">
        <v>21</v>
      </c>
      <c r="E37" s="16" t="s">
        <v>22</v>
      </c>
      <c r="F37" s="22" t="s">
        <v>23</v>
      </c>
      <c r="G37" s="10">
        <v>12681</v>
      </c>
      <c r="H37" s="31">
        <v>8122</v>
      </c>
      <c r="I37" s="35">
        <v>510</v>
      </c>
      <c r="J37" s="12">
        <v>15</v>
      </c>
      <c r="K37" s="41">
        <f>(Table1[[#This Row],[unsub]]/Table1[[#This Row],[unique-sends]])*100</f>
        <v>0.11828720132481667</v>
      </c>
      <c r="L37" s="27">
        <f>Table1[[#This Row],[unique-opens]] / Table1[[#This Row],[unique-sends]] * 100</f>
        <v>64.048576610677387</v>
      </c>
      <c r="M37" s="48">
        <f>Table1[[#This Row],[unique-clicks]] / Table1[[#This Row],[unique-sends]] * 100</f>
        <v>4.0217648450437657</v>
      </c>
      <c r="N37" s="48">
        <f>Table1[[#This Row],[unique-clicks]] / Table1[[#This Row],[unique-opens]] * 100</f>
        <v>6.2792415661167196</v>
      </c>
      <c r="O37" s="48">
        <f>(MIN(Table1[[#This Row],[unique-opens]]/Table1[[#This Row],[unique-sends]],1)*50
 + MIN(Table1[[#This Row],[unique-clicks]]/Table1[[#This Row],[unique-sends]],1)*50)
 * (1 + MIN(Table1[[#This Row],[unique-clicks]]/Table1[[#This Row],[unique-sends]],1))
 - ((Table1[[#This Row],[unsub]]/Table1[[#This Row],[unique-sends]]*100)*2)</f>
        <v>35.167410856494669</v>
      </c>
      <c r="P37" s="48" t="str">
        <f>IF(Table1[[#This Row],[Engagement Score]]&lt;30,"🔴",IF(Table1[[#This Row],[Engagement Score]]&lt;40,"🟡","🟢"))</f>
        <v>🟡</v>
      </c>
      <c r="Q37" s="11">
        <v>64.400000000000006</v>
      </c>
      <c r="R37" s="12">
        <v>19.399999999999999</v>
      </c>
      <c r="S37" s="12">
        <v>11.2</v>
      </c>
      <c r="T37" s="44" t="s">
        <v>74</v>
      </c>
    </row>
    <row r="38" spans="1:20" ht="32.1" customHeight="1">
      <c r="A38" s="72">
        <v>30</v>
      </c>
      <c r="B38" s="23" t="s">
        <v>73</v>
      </c>
      <c r="C38" s="54">
        <v>45888</v>
      </c>
      <c r="D38" s="16" t="s">
        <v>25</v>
      </c>
      <c r="E38" s="16" t="s">
        <v>22</v>
      </c>
      <c r="F38" s="22" t="s">
        <v>23</v>
      </c>
      <c r="G38" s="14">
        <v>1852</v>
      </c>
      <c r="H38" s="30">
        <v>1295</v>
      </c>
      <c r="I38" s="34">
        <v>98</v>
      </c>
      <c r="J38" s="17">
        <v>1</v>
      </c>
      <c r="K38" s="41">
        <f>(Table1[[#This Row],[unsub]]/Table1[[#This Row],[unique-sends]])*100</f>
        <v>5.399568034557236E-2</v>
      </c>
      <c r="L38" s="27">
        <f>Table1[[#This Row],[unique-opens]] / Table1[[#This Row],[unique-sends]] * 100</f>
        <v>69.9244060475162</v>
      </c>
      <c r="M38" s="48">
        <f>Table1[[#This Row],[unique-clicks]] / Table1[[#This Row],[unique-sends]] * 100</f>
        <v>5.291576673866091</v>
      </c>
      <c r="N38" s="48">
        <f>Table1[[#This Row],[unique-clicks]] / Table1[[#This Row],[unique-opens]] * 100</f>
        <v>7.5675675675675684</v>
      </c>
      <c r="O38" s="48">
        <f>(MIN(Table1[[#This Row],[unique-opens]]/Table1[[#This Row],[unique-sends]],1)*50
 + MIN(Table1[[#This Row],[unique-clicks]]/Table1[[#This Row],[unique-sends]],1)*50)
 * (1 + MIN(Table1[[#This Row],[unique-clicks]]/Table1[[#This Row],[unique-sends]],1))
 - ((Table1[[#This Row],[unsub]]/Table1[[#This Row],[unique-sends]]*100)*2)</f>
        <v>39.490055698351902</v>
      </c>
      <c r="P38" s="48" t="str">
        <f>IF(Table1[[#This Row],[Engagement Score]]&lt;30,"🔴",IF(Table1[[#This Row],[Engagement Score]]&lt;40,"🟡","🟢"))</f>
        <v>🟡</v>
      </c>
      <c r="Q38" s="15">
        <v>68.2</v>
      </c>
      <c r="R38" s="17">
        <v>17.600000000000001</v>
      </c>
      <c r="S38" s="17">
        <v>14.2</v>
      </c>
      <c r="T38" s="49" t="s">
        <v>75</v>
      </c>
    </row>
    <row r="39" spans="1:20" ht="32.1" customHeight="1">
      <c r="A39" s="72">
        <v>78</v>
      </c>
      <c r="B39" s="23" t="s">
        <v>76</v>
      </c>
      <c r="C39" s="54">
        <v>45891</v>
      </c>
      <c r="D39" s="16" t="s">
        <v>21</v>
      </c>
      <c r="E39" s="16" t="s">
        <v>77</v>
      </c>
      <c r="F39" s="22" t="s">
        <v>23</v>
      </c>
      <c r="G39" s="14">
        <v>19741</v>
      </c>
      <c r="H39" s="30">
        <v>11173</v>
      </c>
      <c r="I39" s="34">
        <v>430</v>
      </c>
      <c r="J39" s="17">
        <v>6</v>
      </c>
      <c r="K39" s="41">
        <f>(Table1[[#This Row],[unsub]]/Table1[[#This Row],[unique-sends]])*100</f>
        <v>3.0393597082214681E-2</v>
      </c>
      <c r="L39" s="27">
        <f>Table1[[#This Row],[unique-opens]] / Table1[[#This Row],[unique-sends]] * 100</f>
        <v>56.597943366597434</v>
      </c>
      <c r="M39" s="48">
        <f>Table1[[#This Row],[unique-clicks]] / Table1[[#This Row],[unique-sends]] * 100</f>
        <v>2.1782077908920519</v>
      </c>
      <c r="N39" s="48">
        <f>Table1[[#This Row],[unique-clicks]] / Table1[[#This Row],[unique-opens]] * 100</f>
        <v>3.8485635012977712</v>
      </c>
      <c r="O39" s="48">
        <f>(MIN(Table1[[#This Row],[unique-opens]]/Table1[[#This Row],[unique-sends]],1)*50
 + MIN(Table1[[#This Row],[unique-clicks]]/Table1[[#This Row],[unique-sends]],1)*50)
 * (1 + MIN(Table1[[#This Row],[unique-clicks]]/Table1[[#This Row],[unique-sends]],1))
 - ((Table1[[#This Row],[unsub]]/Table1[[#This Row],[unique-sends]]*100)*2)</f>
        <v>29.967421736429777</v>
      </c>
      <c r="P39" s="48" t="str">
        <f>IF(Table1[[#This Row],[Engagement Score]]&lt;30,"🔴",IF(Table1[[#This Row],[Engagement Score]]&lt;40,"🟡","🟢"))</f>
        <v>🔴</v>
      </c>
      <c r="Q39" s="15">
        <v>67.099999999999994</v>
      </c>
      <c r="R39" s="17">
        <v>16.8</v>
      </c>
      <c r="S39" s="17">
        <v>16.2</v>
      </c>
      <c r="T39" s="49" t="s">
        <v>78</v>
      </c>
    </row>
    <row r="40" spans="1:20" ht="32.1" customHeight="1">
      <c r="A40" s="72">
        <v>31</v>
      </c>
      <c r="B40" s="23" t="s">
        <v>79</v>
      </c>
      <c r="C40" s="54">
        <v>45895</v>
      </c>
      <c r="D40" s="16" t="s">
        <v>21</v>
      </c>
      <c r="E40" s="16" t="s">
        <v>22</v>
      </c>
      <c r="F40" s="22" t="s">
        <v>23</v>
      </c>
      <c r="G40" s="14">
        <v>5041</v>
      </c>
      <c r="H40" s="30">
        <v>3277</v>
      </c>
      <c r="I40" s="34">
        <v>66</v>
      </c>
      <c r="J40" s="17">
        <v>10</v>
      </c>
      <c r="K40" s="41">
        <f>(Table1[[#This Row],[unsub]]/Table1[[#This Row],[unique-sends]])*100</f>
        <v>0.19837333862328904</v>
      </c>
      <c r="L40" s="27">
        <f>Table1[[#This Row],[unique-opens]] / Table1[[#This Row],[unique-sends]] * 100</f>
        <v>65.006943066851818</v>
      </c>
      <c r="M40" s="48">
        <f>Table1[[#This Row],[unique-clicks]] / Table1[[#This Row],[unique-sends]] * 100</f>
        <v>1.3092640349137077</v>
      </c>
      <c r="N40" s="48">
        <f>Table1[[#This Row],[unique-clicks]] / Table1[[#This Row],[unique-opens]] * 100</f>
        <v>2.0140372291730242</v>
      </c>
      <c r="O40" s="48">
        <f>(MIN(Table1[[#This Row],[unique-opens]]/Table1[[#This Row],[unique-sends]],1)*50
 + MIN(Table1[[#This Row],[unique-clicks]]/Table1[[#This Row],[unique-sends]],1)*50)
 * (1 + MIN(Table1[[#This Row],[unique-clicks]]/Table1[[#This Row],[unique-sends]],1))
 - ((Table1[[#This Row],[unsub]]/Table1[[#This Row],[unique-sends]]*100)*2)</f>
        <v>33.195483998087347</v>
      </c>
      <c r="P40" s="48" t="str">
        <f>IF(Table1[[#This Row],[Engagement Score]]&lt;30,"🔴",IF(Table1[[#This Row],[Engagement Score]]&lt;40,"🟡","🟢"))</f>
        <v>🟡</v>
      </c>
      <c r="Q40" s="15">
        <v>65.7</v>
      </c>
      <c r="R40" s="17">
        <v>21.4</v>
      </c>
      <c r="S40" s="17">
        <v>129</v>
      </c>
      <c r="T40" s="49" t="s">
        <v>80</v>
      </c>
    </row>
    <row r="41" spans="1:20" ht="32.1" customHeight="1">
      <c r="A41" s="72">
        <v>30</v>
      </c>
      <c r="B41" s="23" t="s">
        <v>81</v>
      </c>
      <c r="C41" s="54">
        <v>45895</v>
      </c>
      <c r="D41" s="16" t="s">
        <v>21</v>
      </c>
      <c r="E41" s="16" t="s">
        <v>22</v>
      </c>
      <c r="F41" s="22" t="s">
        <v>23</v>
      </c>
      <c r="G41" s="14">
        <v>7728</v>
      </c>
      <c r="H41" s="30">
        <v>4730</v>
      </c>
      <c r="I41" s="34">
        <v>305</v>
      </c>
      <c r="J41" s="17">
        <v>11</v>
      </c>
      <c r="K41" s="41">
        <f>(Table1[[#This Row],[unsub]]/Table1[[#This Row],[unique-sends]])*100</f>
        <v>0.14233954451345754</v>
      </c>
      <c r="L41" s="27">
        <f>Table1[[#This Row],[unique-opens]] / Table1[[#This Row],[unique-sends]] * 100</f>
        <v>61.206004140786753</v>
      </c>
      <c r="M41" s="48">
        <f>Table1[[#This Row],[unique-clicks]] / Table1[[#This Row],[unique-sends]] * 100</f>
        <v>3.9466873706004142</v>
      </c>
      <c r="N41" s="48">
        <f>Table1[[#This Row],[unique-clicks]] / Table1[[#This Row],[unique-opens]] * 100</f>
        <v>6.4482029598308666</v>
      </c>
      <c r="O41" s="48">
        <f>(MIN(Table1[[#This Row],[unique-opens]]/Table1[[#This Row],[unique-sends]],1)*50
 + MIN(Table1[[#This Row],[unique-clicks]]/Table1[[#This Row],[unique-sends]],1)*50)
 * (1 + MIN(Table1[[#This Row],[unique-clicks]]/Table1[[#This Row],[unique-sends]],1))
 - ((Table1[[#This Row],[unsub]]/Table1[[#This Row],[unique-sends]]*100)*2)</f>
        <v>33.577353190409752</v>
      </c>
      <c r="P41" s="48" t="str">
        <f>IF(Table1[[#This Row],[Engagement Score]]&lt;30,"🔴",IF(Table1[[#This Row],[Engagement Score]]&lt;40,"🟡","🟢"))</f>
        <v>🟡</v>
      </c>
      <c r="Q41" s="15">
        <v>63.6</v>
      </c>
      <c r="R41" s="17">
        <v>21.4</v>
      </c>
      <c r="S41" s="17">
        <v>15</v>
      </c>
      <c r="T41" s="49" t="s">
        <v>66</v>
      </c>
    </row>
    <row r="42" spans="1:20" ht="32.1" customHeight="1">
      <c r="A42" s="72">
        <v>30</v>
      </c>
      <c r="B42" s="23" t="s">
        <v>81</v>
      </c>
      <c r="C42" s="54">
        <v>45895</v>
      </c>
      <c r="D42" s="51" t="s">
        <v>25</v>
      </c>
      <c r="E42" s="51" t="s">
        <v>22</v>
      </c>
      <c r="F42" s="22" t="s">
        <v>23</v>
      </c>
      <c r="G42" s="14">
        <v>720</v>
      </c>
      <c r="H42" s="30">
        <v>469</v>
      </c>
      <c r="I42" s="34">
        <v>36</v>
      </c>
      <c r="J42" s="17">
        <v>0</v>
      </c>
      <c r="K42" s="41">
        <f>(Table1[[#This Row],[unsub]]/Table1[[#This Row],[unique-sends]])*100</f>
        <v>0</v>
      </c>
      <c r="L42" s="27">
        <f>Table1[[#This Row],[unique-opens]] / Table1[[#This Row],[unique-sends]] * 100</f>
        <v>65.138888888888886</v>
      </c>
      <c r="M42" s="48">
        <f>Table1[[#This Row],[unique-clicks]] / Table1[[#This Row],[unique-sends]] * 100</f>
        <v>5</v>
      </c>
      <c r="N42" s="48">
        <f>Table1[[#This Row],[unique-clicks]] / Table1[[#This Row],[unique-opens]] * 100</f>
        <v>7.6759061833688706</v>
      </c>
      <c r="O42" s="48">
        <f>(MIN(Table1[[#This Row],[unique-opens]]/Table1[[#This Row],[unique-sends]],1)*50
 + MIN(Table1[[#This Row],[unique-clicks]]/Table1[[#This Row],[unique-sends]],1)*50)
 * (1 + MIN(Table1[[#This Row],[unique-clicks]]/Table1[[#This Row],[unique-sends]],1))
 - ((Table1[[#This Row],[unsub]]/Table1[[#This Row],[unique-sends]]*100)*2)</f>
        <v>36.822916666666664</v>
      </c>
      <c r="P42" s="48" t="str">
        <f>IF(Table1[[#This Row],[Engagement Score]]&lt;30,"🔴",IF(Table1[[#This Row],[Engagement Score]]&lt;40,"🟡","🟢"))</f>
        <v>🟡</v>
      </c>
      <c r="Q42" s="15">
        <v>52.5</v>
      </c>
      <c r="R42" s="17">
        <v>25.9</v>
      </c>
      <c r="S42" s="17">
        <v>1.6</v>
      </c>
      <c r="T42" s="49" t="s">
        <v>67</v>
      </c>
    </row>
    <row r="43" spans="1:20" ht="32.1" customHeight="1">
      <c r="A43" s="72">
        <v>5</v>
      </c>
      <c r="B43" s="23" t="s">
        <v>82</v>
      </c>
      <c r="C43" s="54">
        <v>45900</v>
      </c>
      <c r="D43" s="51" t="s">
        <v>25</v>
      </c>
      <c r="E43" s="25" t="s">
        <v>40</v>
      </c>
      <c r="F43" s="22" t="s">
        <v>23</v>
      </c>
      <c r="G43" s="10">
        <v>6485</v>
      </c>
      <c r="H43" s="31">
        <v>1360</v>
      </c>
      <c r="I43" s="35">
        <v>109</v>
      </c>
      <c r="J43" s="12">
        <v>0</v>
      </c>
      <c r="K43" s="42">
        <f>(Table1[[#This Row],[unsub]]/Table1[[#This Row],[unique-sends]])*100</f>
        <v>0</v>
      </c>
      <c r="L43" s="7">
        <f>Table1[[#This Row],[unique-opens]] / Table1[[#This Row],[unique-sends]] * 100</f>
        <v>20.971472629144177</v>
      </c>
      <c r="M43" s="37">
        <f>Table1[[#This Row],[unique-clicks]] / Table1[[#This Row],[unique-sends]] * 100</f>
        <v>1.6808018504240556</v>
      </c>
      <c r="N43" s="37">
        <f>Table1[[#This Row],[unique-clicks]] / Table1[[#This Row],[unique-opens]] * 100</f>
        <v>8.014705882352942</v>
      </c>
      <c r="O43" s="37">
        <f>(MIN(Table1[[#This Row],[unique-opens]]/Table1[[#This Row],[unique-sends]],1)*50
 + MIN(Table1[[#This Row],[unique-clicks]]/Table1[[#This Row],[unique-sends]],1)*50)
 * (1 + MIN(Table1[[#This Row],[unique-clicks]]/Table1[[#This Row],[unique-sends]],1))
 - ((Table1[[#This Row],[unsub]]/Table1[[#This Row],[unique-sends]]*100)*2)</f>
        <v>11.516507164091976</v>
      </c>
      <c r="P43" s="37" t="str">
        <f>IF(Table1[[#This Row],[Engagement Score]]&lt;30,"🔴",IF(Table1[[#This Row],[Engagement Score]]&lt;40,"🟡","🟢"))</f>
        <v>🔴</v>
      </c>
      <c r="Q43" s="11">
        <v>66.3</v>
      </c>
      <c r="R43" s="12">
        <v>16.399999999999999</v>
      </c>
      <c r="S43" s="12">
        <v>17.2</v>
      </c>
      <c r="T43" s="45"/>
    </row>
    <row r="44" spans="1:20" ht="32.1" customHeight="1">
      <c r="A44" s="72">
        <v>63</v>
      </c>
      <c r="B44" s="23" t="s">
        <v>83</v>
      </c>
      <c r="C44" s="54">
        <v>45900</v>
      </c>
      <c r="D44" s="16" t="s">
        <v>21</v>
      </c>
      <c r="E44" s="25" t="s">
        <v>40</v>
      </c>
      <c r="F44" s="22" t="s">
        <v>23</v>
      </c>
      <c r="G44" s="14">
        <v>427</v>
      </c>
      <c r="H44" s="30">
        <v>408</v>
      </c>
      <c r="I44" s="34">
        <v>23</v>
      </c>
      <c r="J44" s="17">
        <v>0</v>
      </c>
      <c r="K44" s="42">
        <f>(Table1[[#This Row],[unsub]]/Table1[[#This Row],[unique-sends]])*100</f>
        <v>0</v>
      </c>
      <c r="L44" s="7">
        <f>Table1[[#This Row],[unique-opens]] / Table1[[#This Row],[unique-sends]] * 100</f>
        <v>95.550351288056206</v>
      </c>
      <c r="M44" s="37">
        <f>Table1[[#This Row],[unique-clicks]] / Table1[[#This Row],[unique-sends]] * 100</f>
        <v>5.3864168618266977</v>
      </c>
      <c r="N44" s="37">
        <f>Table1[[#This Row],[unique-clicks]] / Table1[[#This Row],[unique-opens]] * 100</f>
        <v>5.6372549019607847</v>
      </c>
      <c r="O44" s="48">
        <f>(MIN(Table1[[#This Row],[unique-opens]]/Table1[[#This Row],[unique-sends]],1)*50
 + MIN(Table1[[#This Row],[unique-clicks]]/Table1[[#This Row],[unique-sends]],1)*50)
 * (1 + MIN(Table1[[#This Row],[unique-clicks]]/Table1[[#This Row],[unique-sends]],1))
 - ((Table1[[#This Row],[unsub]]/Table1[[#This Row],[unique-sends]]*100)*2)</f>
        <v>53.18682162464556</v>
      </c>
      <c r="P44" s="48" t="str">
        <f>IF(Table1[[#This Row],[Engagement Score]]&lt;30,"🔴",IF(Table1[[#This Row],[Engagement Score]]&lt;40,"🟡","🟢"))</f>
        <v>🟢</v>
      </c>
      <c r="Q44" s="15">
        <v>76.3</v>
      </c>
      <c r="R44" s="17">
        <v>14.8</v>
      </c>
      <c r="S44" s="17">
        <v>9</v>
      </c>
      <c r="T44" s="50"/>
    </row>
    <row r="45" spans="1:20" ht="32.1" customHeight="1">
      <c r="A45" s="72">
        <v>62</v>
      </c>
      <c r="B45" s="23" t="s">
        <v>84</v>
      </c>
      <c r="C45" s="54">
        <v>45900</v>
      </c>
      <c r="D45" s="16" t="s">
        <v>21</v>
      </c>
      <c r="E45" s="25" t="s">
        <v>40</v>
      </c>
      <c r="F45" s="22" t="s">
        <v>23</v>
      </c>
      <c r="G45" s="10">
        <v>4727</v>
      </c>
      <c r="H45" s="31">
        <v>1455</v>
      </c>
      <c r="I45" s="35">
        <v>110</v>
      </c>
      <c r="J45" s="12">
        <v>0</v>
      </c>
      <c r="K45" s="42">
        <f>(Table1[[#This Row],[unsub]]/Table1[[#This Row],[unique-sends]])*100</f>
        <v>0</v>
      </c>
      <c r="L45" s="7">
        <f>Table1[[#This Row],[unique-opens]] / Table1[[#This Row],[unique-sends]] * 100</f>
        <v>30.78062195895917</v>
      </c>
      <c r="M45" s="37">
        <f>Table1[[#This Row],[unique-clicks]] / Table1[[#This Row],[unique-sends]] * 100</f>
        <v>2.3270573302305904</v>
      </c>
      <c r="N45" s="37">
        <f>Table1[[#This Row],[unique-clicks]] / Table1[[#This Row],[unique-opens]] * 100</f>
        <v>7.5601374570446733</v>
      </c>
      <c r="O45" s="48">
        <f>(MIN(Table1[[#This Row],[unique-opens]]/Table1[[#This Row],[unique-sends]],1)*50
 + MIN(Table1[[#This Row],[unique-clicks]]/Table1[[#This Row],[unique-sends]],1)*50)
 * (1 + MIN(Table1[[#This Row],[unique-clicks]]/Table1[[#This Row],[unique-sends]],1))
 - ((Table1[[#This Row],[unsub]]/Table1[[#This Row],[unique-sends]]*100)*2)</f>
        <v>16.939056983479045</v>
      </c>
      <c r="P45" s="48" t="str">
        <f>IF(Table1[[#This Row],[Engagement Score]]&lt;30,"🔴",IF(Table1[[#This Row],[Engagement Score]]&lt;40,"🟡","🟢"))</f>
        <v>🔴</v>
      </c>
      <c r="Q45" s="15">
        <v>73.3</v>
      </c>
      <c r="R45" s="17">
        <v>15.1</v>
      </c>
      <c r="S45" s="17">
        <v>1.6</v>
      </c>
      <c r="T45" s="49" t="s">
        <v>43</v>
      </c>
    </row>
    <row r="46" spans="1:20" ht="32.1" customHeight="1">
      <c r="A46" s="73">
        <v>1</v>
      </c>
      <c r="B46" s="56" t="s">
        <v>85</v>
      </c>
      <c r="C46" s="54">
        <v>45901</v>
      </c>
      <c r="D46" s="16" t="s">
        <v>21</v>
      </c>
      <c r="E46" s="25" t="s">
        <v>40</v>
      </c>
      <c r="F46" s="22" t="s">
        <v>23</v>
      </c>
      <c r="G46" s="14">
        <v>6286</v>
      </c>
      <c r="H46" s="30">
        <v>3750</v>
      </c>
      <c r="I46" s="34">
        <v>661</v>
      </c>
      <c r="J46" s="17">
        <v>6</v>
      </c>
      <c r="K46" s="41">
        <f>(Table1[[#This Row],[unsub]]/Table1[[#This Row],[unique-sends]])*100</f>
        <v>9.5450206808781426E-2</v>
      </c>
      <c r="L46" s="27">
        <f>Table1[[#This Row],[unique-opens]] / Table1[[#This Row],[unique-sends]] * 100</f>
        <v>59.656379255488389</v>
      </c>
      <c r="M46" s="48">
        <f>Table1[[#This Row],[unique-clicks]] / Table1[[#This Row],[unique-sends]] * 100</f>
        <v>10.51543111676742</v>
      </c>
      <c r="N46" s="48">
        <f>Table1[[#This Row],[unique-clicks]] / Table1[[#This Row],[unique-opens]] * 100</f>
        <v>17.626666666666665</v>
      </c>
      <c r="O46" s="48">
        <f>(MIN(Table1[[#This Row],[unique-opens]]/Table1[[#This Row],[unique-sends]],1)*50
 + MIN(Table1[[#This Row],[unique-clicks]]/Table1[[#This Row],[unique-sends]],1)*50)
 * (1 + MIN(Table1[[#This Row],[unique-clicks]]/Table1[[#This Row],[unique-sends]],1))
 - ((Table1[[#This Row],[unsub]]/Table1[[#This Row],[unique-sends]]*100)*2)</f>
        <v>38.584438964051948</v>
      </c>
      <c r="P46" s="48" t="str">
        <f>IF(Table1[[#This Row],[Engagement Score]]&lt;30,"🔴",IF(Table1[[#This Row],[Engagement Score]]&lt;40,"🟡","🟢"))</f>
        <v>🟡</v>
      </c>
      <c r="Q46" s="15">
        <v>76.3</v>
      </c>
      <c r="R46" s="17">
        <v>14.3</v>
      </c>
      <c r="S46" s="17">
        <v>9.4</v>
      </c>
      <c r="T46" s="49" t="s">
        <v>86</v>
      </c>
    </row>
    <row r="47" spans="1:20" ht="32.1" customHeight="1">
      <c r="A47" s="73">
        <v>2</v>
      </c>
      <c r="B47" s="56" t="s">
        <v>87</v>
      </c>
      <c r="C47" s="54">
        <v>45901</v>
      </c>
      <c r="D47" s="25" t="s">
        <v>25</v>
      </c>
      <c r="E47" s="25" t="s">
        <v>40</v>
      </c>
      <c r="F47" s="22" t="s">
        <v>23</v>
      </c>
      <c r="G47" s="10">
        <v>824</v>
      </c>
      <c r="H47" s="31">
        <v>565</v>
      </c>
      <c r="I47" s="35">
        <v>98</v>
      </c>
      <c r="J47" s="12">
        <v>0</v>
      </c>
      <c r="K47" s="42">
        <f>(Table1[[#This Row],[unsub]]/Table1[[#This Row],[unique-sends]])*100</f>
        <v>0</v>
      </c>
      <c r="L47" s="7">
        <f>Table1[[#This Row],[unique-opens]] / Table1[[#This Row],[unique-sends]] * 100</f>
        <v>68.567961165048544</v>
      </c>
      <c r="M47" s="37">
        <f>Table1[[#This Row],[unique-clicks]] / Table1[[#This Row],[unique-sends]] * 100</f>
        <v>11.893203883495145</v>
      </c>
      <c r="N47" s="37">
        <f>Table1[[#This Row],[unique-clicks]] / Table1[[#This Row],[unique-opens]] * 100</f>
        <v>17.345132743362832</v>
      </c>
      <c r="O47" s="37">
        <f>(MIN(Table1[[#This Row],[unique-opens]]/Table1[[#This Row],[unique-sends]],1)*50
 + MIN(Table1[[#This Row],[unique-clicks]]/Table1[[#This Row],[unique-sends]],1)*50)
 * (1 + MIN(Table1[[#This Row],[unique-clicks]]/Table1[[#This Row],[unique-sends]],1))
 - ((Table1[[#This Row],[unsub]]/Table1[[#This Row],[unique-sends]]*100)*2)</f>
        <v>45.015287727401265</v>
      </c>
      <c r="P47" s="37" t="str">
        <f>IF(Table1[[#This Row],[Engagement Score]]&lt;30,"🔴",IF(Table1[[#This Row],[Engagement Score]]&lt;40,"🟡","🟢"))</f>
        <v>🟢</v>
      </c>
      <c r="Q47" s="11">
        <v>67.7</v>
      </c>
      <c r="R47" s="12">
        <v>15</v>
      </c>
      <c r="S47" s="12">
        <v>17.3</v>
      </c>
      <c r="T47" s="49" t="s">
        <v>88</v>
      </c>
    </row>
    <row r="48" spans="1:20" ht="32.1" customHeight="1">
      <c r="A48" s="73">
        <v>3</v>
      </c>
      <c r="B48" s="57" t="s">
        <v>89</v>
      </c>
      <c r="C48" s="54">
        <v>45901</v>
      </c>
      <c r="D48" s="16" t="s">
        <v>21</v>
      </c>
      <c r="E48" s="25" t="s">
        <v>40</v>
      </c>
      <c r="F48" s="22" t="s">
        <v>23</v>
      </c>
      <c r="G48" s="10">
        <v>8665</v>
      </c>
      <c r="H48" s="31">
        <v>4769</v>
      </c>
      <c r="I48" s="35">
        <v>402</v>
      </c>
      <c r="J48" s="12">
        <v>10</v>
      </c>
      <c r="K48" s="42">
        <f>(Table1[[#This Row],[unsub]]/Table1[[#This Row],[unique-sends]])*100</f>
        <v>0.1154068090017311</v>
      </c>
      <c r="L48" s="58">
        <f>Table1[[#This Row],[unique-opens]] / Table1[[#This Row],[unique-sends]] * 100</f>
        <v>55.037507212925561</v>
      </c>
      <c r="M48" s="59">
        <f>Table1[[#This Row],[unique-clicks]] / Table1[[#This Row],[unique-sends]] * 100</f>
        <v>4.6393537218695897</v>
      </c>
      <c r="N48" s="59">
        <f>Table1[[#This Row],[unique-clicks]] / Table1[[#This Row],[unique-opens]] * 100</f>
        <v>8.4294401342000427</v>
      </c>
      <c r="O48" s="59">
        <f>(MIN(Table1[[#This Row],[unique-opens]]/Table1[[#This Row],[unique-sends]],1)*50
 + MIN(Table1[[#This Row],[unique-clicks]]/Table1[[#This Row],[unique-sends]],1)*50)
 * (1 + MIN(Table1[[#This Row],[unique-clicks]]/Table1[[#This Row],[unique-sends]],1))
 - ((Table1[[#This Row],[unsub]]/Table1[[#This Row],[unique-sends]]*100)*2)</f>
        <v>30.991927183830793</v>
      </c>
      <c r="P48" s="59" t="str">
        <f>IF(Table1[[#This Row],[Engagement Score]]&lt;30,"🔴",IF(Table1[[#This Row],[Engagement Score]]&lt;40,"🟡","🟢"))</f>
        <v>🟡</v>
      </c>
      <c r="Q48" s="11">
        <v>75.8</v>
      </c>
      <c r="R48" s="12">
        <v>13.9</v>
      </c>
      <c r="S48" s="12">
        <v>10.3</v>
      </c>
      <c r="T48" s="49" t="s">
        <v>90</v>
      </c>
    </row>
    <row r="49" spans="1:20" ht="32.1" customHeight="1">
      <c r="A49" s="74">
        <v>4</v>
      </c>
      <c r="B49" s="57" t="s">
        <v>91</v>
      </c>
      <c r="C49" s="54">
        <v>45901</v>
      </c>
      <c r="D49" s="25" t="s">
        <v>25</v>
      </c>
      <c r="E49" s="25" t="s">
        <v>40</v>
      </c>
      <c r="F49" s="22" t="s">
        <v>23</v>
      </c>
      <c r="G49" s="10">
        <v>1207</v>
      </c>
      <c r="H49" s="31">
        <v>740</v>
      </c>
      <c r="I49" s="35">
        <v>82</v>
      </c>
      <c r="J49" s="12">
        <v>0</v>
      </c>
      <c r="K49" s="42">
        <f>(Table1[[#This Row],[unsub]]/Table1[[#This Row],[unique-sends]])*100</f>
        <v>0</v>
      </c>
      <c r="L49" s="58">
        <f>Table1[[#This Row],[unique-opens]] / Table1[[#This Row],[unique-sends]] * 100</f>
        <v>61.309030654515325</v>
      </c>
      <c r="M49" s="59">
        <f>Table1[[#This Row],[unique-clicks]] / Table1[[#This Row],[unique-sends]] * 100</f>
        <v>6.793703396851698</v>
      </c>
      <c r="N49" s="59">
        <f>Table1[[#This Row],[unique-clicks]] / Table1[[#This Row],[unique-opens]] * 100</f>
        <v>11.081081081081082</v>
      </c>
      <c r="O49" s="59">
        <f>(MIN(Table1[[#This Row],[unique-opens]]/Table1[[#This Row],[unique-sends]],1)*50
 + MIN(Table1[[#This Row],[unique-clicks]]/Table1[[#This Row],[unique-sends]],1)*50)
 * (1 + MIN(Table1[[#This Row],[unique-clicks]]/Table1[[#This Row],[unique-sends]],1))
 - ((Table1[[#This Row],[unsub]]/Table1[[#This Row],[unique-sends]]*100)*2)</f>
        <v>36.364715903981811</v>
      </c>
      <c r="P49" s="59" t="str">
        <f>IF(Table1[[#This Row],[Engagement Score]]&lt;30,"🔴",IF(Table1[[#This Row],[Engagement Score]]&lt;40,"🟡","🟢"))</f>
        <v>🟡</v>
      </c>
      <c r="Q49" s="11">
        <v>75.8</v>
      </c>
      <c r="R49" s="12">
        <v>18.899999999999999</v>
      </c>
      <c r="S49" s="12">
        <v>5.3</v>
      </c>
      <c r="T49" s="49" t="s">
        <v>92</v>
      </c>
    </row>
    <row r="50" spans="1:20" ht="32.1" customHeight="1">
      <c r="A50" s="74">
        <v>8</v>
      </c>
      <c r="B50" s="57" t="s">
        <v>93</v>
      </c>
      <c r="C50" s="54">
        <v>45901</v>
      </c>
      <c r="D50" s="25" t="s">
        <v>25</v>
      </c>
      <c r="E50" s="25" t="s">
        <v>40</v>
      </c>
      <c r="F50" s="22" t="s">
        <v>23</v>
      </c>
      <c r="G50" s="10">
        <v>715</v>
      </c>
      <c r="H50" s="31">
        <v>427</v>
      </c>
      <c r="I50" s="35">
        <v>62</v>
      </c>
      <c r="J50" s="12">
        <v>0</v>
      </c>
      <c r="K50" s="42">
        <f>(Table1[[#This Row],[unsub]]/Table1[[#This Row],[unique-sends]])*100</f>
        <v>0</v>
      </c>
      <c r="L50" s="58">
        <f>Table1[[#This Row],[unique-opens]] / Table1[[#This Row],[unique-sends]] * 100</f>
        <v>59.72027972027972</v>
      </c>
      <c r="M50" s="59">
        <f>Table1[[#This Row],[unique-clicks]] / Table1[[#This Row],[unique-sends]] * 100</f>
        <v>8.6713286713286699</v>
      </c>
      <c r="N50" s="59">
        <f>Table1[[#This Row],[unique-clicks]] / Table1[[#This Row],[unique-opens]] * 100</f>
        <v>14.519906323185012</v>
      </c>
      <c r="O50" s="59">
        <f>(MIN(Table1[[#This Row],[unique-opens]]/Table1[[#This Row],[unique-sends]],1)*50
 + MIN(Table1[[#This Row],[unique-clicks]]/Table1[[#This Row],[unique-sends]],1)*50)
 * (1 + MIN(Table1[[#This Row],[unique-clicks]]/Table1[[#This Row],[unique-sends]],1))
 - ((Table1[[#This Row],[unsub]]/Table1[[#This Row],[unique-sends]]*100)*2)</f>
        <v>37.161034769426372</v>
      </c>
      <c r="P50" s="59" t="str">
        <f>IF(Table1[[#This Row],[Engagement Score]]&lt;30,"🔴",IF(Table1[[#This Row],[Engagement Score]]&lt;40,"🟡","🟢"))</f>
        <v>🟡</v>
      </c>
      <c r="Q50" s="11">
        <v>66.099999999999994</v>
      </c>
      <c r="R50" s="12">
        <v>18.3</v>
      </c>
      <c r="S50" s="12">
        <v>15.6</v>
      </c>
      <c r="T50" s="49" t="s">
        <v>94</v>
      </c>
    </row>
    <row r="51" spans="1:20" ht="32.1" customHeight="1">
      <c r="A51" s="74">
        <v>6</v>
      </c>
      <c r="B51" s="57" t="s">
        <v>95</v>
      </c>
      <c r="C51" s="54">
        <v>45901</v>
      </c>
      <c r="D51" s="16" t="s">
        <v>21</v>
      </c>
      <c r="E51" s="25" t="s">
        <v>40</v>
      </c>
      <c r="F51" s="22" t="s">
        <v>23</v>
      </c>
      <c r="G51" s="10">
        <v>2621</v>
      </c>
      <c r="H51" s="31">
        <v>1243</v>
      </c>
      <c r="I51" s="35">
        <v>178</v>
      </c>
      <c r="J51" s="12">
        <v>1</v>
      </c>
      <c r="K51" s="42">
        <f>(Table1[[#This Row],[unsub]]/Table1[[#This Row],[unique-sends]])*100</f>
        <v>3.8153376573826787E-2</v>
      </c>
      <c r="L51" s="58">
        <f>Table1[[#This Row],[unique-opens]] / Table1[[#This Row],[unique-sends]] * 100</f>
        <v>47.424647081266691</v>
      </c>
      <c r="M51" s="59">
        <f>Table1[[#This Row],[unique-clicks]] / Table1[[#This Row],[unique-sends]] * 100</f>
        <v>6.7913010301411667</v>
      </c>
      <c r="N51" s="59">
        <f>Table1[[#This Row],[unique-clicks]] / Table1[[#This Row],[unique-opens]] * 100</f>
        <v>14.320193081255027</v>
      </c>
      <c r="O51" s="59">
        <f>(MIN(Table1[[#This Row],[unique-opens]]/Table1[[#This Row],[unique-sends]],1)*50
 + MIN(Table1[[#This Row],[unique-clicks]]/Table1[[#This Row],[unique-sends]],1)*50)
 * (1 + MIN(Table1[[#This Row],[unique-clicks]]/Table1[[#This Row],[unique-sends]],1))
 - ((Table1[[#This Row],[unsub]]/Table1[[#This Row],[unique-sends]]*100)*2)</f>
        <v>28.872651423851693</v>
      </c>
      <c r="P51" s="59" t="str">
        <f>IF(Table1[[#This Row],[Engagement Score]]&lt;30,"🔴",IF(Table1[[#This Row],[Engagement Score]]&lt;40,"🟡","🟢"))</f>
        <v>🔴</v>
      </c>
      <c r="Q51" s="11">
        <v>78.099999999999994</v>
      </c>
      <c r="R51" s="12">
        <v>13.3</v>
      </c>
      <c r="S51" s="12">
        <v>8.6</v>
      </c>
      <c r="T51" s="49" t="s">
        <v>96</v>
      </c>
    </row>
    <row r="52" spans="1:20" ht="32.1" customHeight="1">
      <c r="A52" s="72">
        <v>7</v>
      </c>
      <c r="B52" s="57" t="s">
        <v>97</v>
      </c>
      <c r="C52" s="54">
        <v>45901</v>
      </c>
      <c r="D52" s="16" t="s">
        <v>21</v>
      </c>
      <c r="E52" s="25" t="s">
        <v>40</v>
      </c>
      <c r="F52" s="22" t="s">
        <v>23</v>
      </c>
      <c r="G52" s="10">
        <v>2543</v>
      </c>
      <c r="H52" s="31">
        <v>1299</v>
      </c>
      <c r="I52" s="35">
        <v>168</v>
      </c>
      <c r="J52" s="12">
        <v>3</v>
      </c>
      <c r="K52" s="42">
        <f>(Table1[[#This Row],[unsub]]/Table1[[#This Row],[unique-sends]])*100</f>
        <v>0.11797090051120723</v>
      </c>
      <c r="L52" s="7">
        <f>Table1[[#This Row],[unique-opens]] / Table1[[#This Row],[unique-sends]] * 100</f>
        <v>51.081399921352734</v>
      </c>
      <c r="M52" s="37">
        <f>Table1[[#This Row],[unique-clicks]] / Table1[[#This Row],[unique-sends]] * 100</f>
        <v>6.6063704286276046</v>
      </c>
      <c r="N52" s="37">
        <f>Table1[[#This Row],[unique-clicks]] / Table1[[#This Row],[unique-opens]] * 100</f>
        <v>12.933025404157044</v>
      </c>
      <c r="O52" s="37">
        <f>(MIN(Table1[[#This Row],[unique-opens]]/Table1[[#This Row],[unique-sends]],1)*50
 + MIN(Table1[[#This Row],[unique-clicks]]/Table1[[#This Row],[unique-sends]],1)*50)
 * (1 + MIN(Table1[[#This Row],[unique-clicks]]/Table1[[#This Row],[unique-sends]],1))
 - ((Table1[[#This Row],[unsub]]/Table1[[#This Row],[unique-sends]]*100)*2)</f>
        <v>30.513477274635605</v>
      </c>
      <c r="P52" s="37" t="str">
        <f>IF(Table1[[#This Row],[Engagement Score]]&lt;30,"🔴",IF(Table1[[#This Row],[Engagement Score]]&lt;40,"🟡","🟢"))</f>
        <v>🟡</v>
      </c>
      <c r="Q52" s="11">
        <v>70.5</v>
      </c>
      <c r="R52" s="12">
        <v>18.5</v>
      </c>
      <c r="S52" s="12">
        <v>11</v>
      </c>
      <c r="T52" s="49" t="s">
        <v>98</v>
      </c>
    </row>
    <row r="53" spans="1:20" ht="32.1" customHeight="1">
      <c r="A53" s="72">
        <v>9</v>
      </c>
      <c r="B53" s="23" t="s">
        <v>99</v>
      </c>
      <c r="C53" s="54">
        <v>45901</v>
      </c>
      <c r="D53" s="16" t="s">
        <v>21</v>
      </c>
      <c r="E53" s="25" t="s">
        <v>40</v>
      </c>
      <c r="F53" s="22" t="s">
        <v>23</v>
      </c>
      <c r="G53" s="14">
        <v>406</v>
      </c>
      <c r="H53" s="30">
        <v>271</v>
      </c>
      <c r="I53" s="34">
        <v>51</v>
      </c>
      <c r="J53" s="17">
        <v>0</v>
      </c>
      <c r="K53" s="41">
        <f>(Table1[[#This Row],[unsub]]/Table1[[#This Row],[unique-sends]])*100</f>
        <v>0</v>
      </c>
      <c r="L53" s="27">
        <f>Table1[[#This Row],[unique-opens]] / Table1[[#This Row],[unique-sends]] * 100</f>
        <v>66.748768472906406</v>
      </c>
      <c r="M53" s="48">
        <f>Table1[[#This Row],[unique-clicks]] / Table1[[#This Row],[unique-sends]] * 100</f>
        <v>12.561576354679804</v>
      </c>
      <c r="N53" s="48">
        <f>Table1[[#This Row],[unique-clicks]] / Table1[[#This Row],[unique-opens]] * 100</f>
        <v>18.819188191881921</v>
      </c>
      <c r="O53" s="48">
        <f>(MIN(Table1[[#This Row],[unique-opens]]/Table1[[#This Row],[unique-sends]],1)*50
 + MIN(Table1[[#This Row],[unique-clicks]]/Table1[[#This Row],[unique-sends]],1)*50)
 * (1 + MIN(Table1[[#This Row],[unique-clicks]]/Table1[[#This Row],[unique-sends]],1))
 - ((Table1[[#This Row],[unsub]]/Table1[[#This Row],[unique-sends]]*100)*2)</f>
        <v>44.636487175131649</v>
      </c>
      <c r="P53" s="48" t="str">
        <f>IF(Table1[[#This Row],[Engagement Score]]&lt;30,"🔴",IF(Table1[[#This Row],[Engagement Score]]&lt;40,"🟡","🟢"))</f>
        <v>🟢</v>
      </c>
      <c r="Q53" s="15">
        <v>71.900000000000006</v>
      </c>
      <c r="R53" s="17">
        <v>125</v>
      </c>
      <c r="S53" s="17">
        <v>15.6</v>
      </c>
      <c r="T53" s="49" t="s">
        <v>100</v>
      </c>
    </row>
    <row r="54" spans="1:20" ht="32.1" customHeight="1">
      <c r="A54" s="72">
        <v>8</v>
      </c>
      <c r="B54" s="23" t="s">
        <v>101</v>
      </c>
      <c r="C54" s="54">
        <v>45901</v>
      </c>
      <c r="D54" s="25" t="s">
        <v>25</v>
      </c>
      <c r="E54" s="25" t="s">
        <v>40</v>
      </c>
      <c r="F54" s="22" t="s">
        <v>23</v>
      </c>
      <c r="G54" s="10">
        <v>3480</v>
      </c>
      <c r="H54" s="31">
        <v>1997</v>
      </c>
      <c r="I54" s="35">
        <v>339</v>
      </c>
      <c r="J54" s="12">
        <v>0</v>
      </c>
      <c r="K54" s="42">
        <f>(Table1[[#This Row],[unsub]]/Table1[[#This Row],[unique-sends]])*100</f>
        <v>0</v>
      </c>
      <c r="L54" s="7">
        <f>Table1[[#This Row],[unique-opens]] / Table1[[#This Row],[unique-sends]] * 100</f>
        <v>57.385057471264368</v>
      </c>
      <c r="M54" s="37">
        <f>Table1[[#This Row],[unique-clicks]] / Table1[[#This Row],[unique-sends]] * 100</f>
        <v>9.7413793103448274</v>
      </c>
      <c r="N54" s="37">
        <f>Table1[[#This Row],[unique-clicks]] / Table1[[#This Row],[unique-opens]] * 100</f>
        <v>16.975463194792187</v>
      </c>
      <c r="O54" s="37">
        <f>(MIN(Table1[[#This Row],[unique-opens]]/Table1[[#This Row],[unique-sends]],1)*50
 + MIN(Table1[[#This Row],[unique-clicks]]/Table1[[#This Row],[unique-sends]],1)*50)
 * (1 + MIN(Table1[[#This Row],[unique-clicks]]/Table1[[#This Row],[unique-sends]],1))
 - ((Table1[[#This Row],[unsub]]/Table1[[#This Row],[unique-sends]]*100)*2)</f>
        <v>36.83273880301229</v>
      </c>
      <c r="P54" s="37" t="str">
        <f>IF(Table1[[#This Row],[Engagement Score]]&lt;30,"🔴",IF(Table1[[#This Row],[Engagement Score]]&lt;40,"🟡","🟢"))</f>
        <v>🟡</v>
      </c>
      <c r="Q54" s="11">
        <v>76.8</v>
      </c>
      <c r="R54" s="12">
        <v>14.7</v>
      </c>
      <c r="S54" s="12">
        <v>8.6</v>
      </c>
      <c r="T54" s="49" t="s">
        <v>102</v>
      </c>
    </row>
    <row r="55" spans="1:20" ht="32.1" customHeight="1">
      <c r="A55" s="72">
        <v>56</v>
      </c>
      <c r="B55" s="23" t="s">
        <v>103</v>
      </c>
      <c r="C55" s="54">
        <v>45904</v>
      </c>
      <c r="D55" s="16" t="s">
        <v>21</v>
      </c>
      <c r="E55" s="16" t="s">
        <v>49</v>
      </c>
      <c r="F55" s="22" t="s">
        <v>23</v>
      </c>
      <c r="G55" s="14">
        <v>116700</v>
      </c>
      <c r="H55" s="30">
        <v>72900</v>
      </c>
      <c r="I55" s="34">
        <v>7638</v>
      </c>
      <c r="J55" s="17">
        <v>126</v>
      </c>
      <c r="K55" s="41">
        <f>(Table1[[#This Row],[unsub]]/Table1[[#This Row],[unique-sends]])*100</f>
        <v>0.10796915167095116</v>
      </c>
      <c r="L55" s="27">
        <f>Table1[[#This Row],[unique-opens]] / Table1[[#This Row],[unique-sends]] * 100</f>
        <v>62.467866323907451</v>
      </c>
      <c r="M55" s="48">
        <f>Table1[[#This Row],[unique-clicks]] / Table1[[#This Row],[unique-sends]] * 100</f>
        <v>6.5449871465295626</v>
      </c>
      <c r="N55" s="48">
        <f>Table1[[#This Row],[unique-clicks]] / Table1[[#This Row],[unique-opens]] * 100</f>
        <v>10.477366255144032</v>
      </c>
      <c r="O55" s="48">
        <f>(MIN(Table1[[#This Row],[unique-opens]]/Table1[[#This Row],[unique-sends]],1)*50
 + MIN(Table1[[#This Row],[unique-clicks]]/Table1[[#This Row],[unique-sends]],1)*50)
 * (1 + MIN(Table1[[#This Row],[unique-clicks]]/Table1[[#This Row],[unique-sends]],1))
 - ((Table1[[#This Row],[unsub]]/Table1[[#This Row],[unique-sends]]*100)*2)</f>
        <v>36.548929626423295</v>
      </c>
      <c r="P55" s="48" t="str">
        <f>IF(Table1[[#This Row],[Engagement Score]]&lt;30,"🔴",IF(Table1[[#This Row],[Engagement Score]]&lt;40,"🟡","🟢"))</f>
        <v>🟡</v>
      </c>
      <c r="Q55" s="15">
        <v>72.8</v>
      </c>
      <c r="R55" s="17">
        <v>16.899999999999999</v>
      </c>
      <c r="S55" s="17">
        <v>10.3</v>
      </c>
      <c r="T55" s="49" t="s">
        <v>104</v>
      </c>
    </row>
    <row r="56" spans="1:20" ht="32.1" customHeight="1">
      <c r="A56" s="72">
        <v>60</v>
      </c>
      <c r="B56" s="23" t="s">
        <v>105</v>
      </c>
      <c r="C56" s="54">
        <v>45904</v>
      </c>
      <c r="D56" s="16" t="s">
        <v>21</v>
      </c>
      <c r="E56" s="16" t="s">
        <v>49</v>
      </c>
      <c r="F56" s="22" t="s">
        <v>23</v>
      </c>
      <c r="G56" s="10">
        <v>165769</v>
      </c>
      <c r="H56" s="31">
        <v>95579</v>
      </c>
      <c r="I56" s="35">
        <v>4168</v>
      </c>
      <c r="J56" s="12">
        <v>394</v>
      </c>
      <c r="K56" s="42">
        <f>(Table1[[#This Row],[unsub]]/Table1[[#This Row],[unique-sends]])*100</f>
        <v>0.23768014526238321</v>
      </c>
      <c r="L56" s="7">
        <f>Table1[[#This Row],[unique-opens]] / Table1[[#This Row],[unique-sends]] * 100</f>
        <v>57.657945695516041</v>
      </c>
      <c r="M56" s="37">
        <f>Table1[[#This Row],[unique-clicks]] / Table1[[#This Row],[unique-sends]] * 100</f>
        <v>2.5143422473441959</v>
      </c>
      <c r="N56" s="48">
        <f>Table1[[#This Row],[unique-clicks]] / Table1[[#This Row],[unique-opens]] * 100</f>
        <v>4.3607905502254676</v>
      </c>
      <c r="O56" s="48">
        <f>(MIN(Table1[[#This Row],[unique-opens]]/Table1[[#This Row],[unique-sends]],1)*50
 + MIN(Table1[[#This Row],[unique-clicks]]/Table1[[#This Row],[unique-sends]],1)*50)
 * (1 + MIN(Table1[[#This Row],[unique-clicks]]/Table1[[#This Row],[unique-sends]],1))
 - ((Table1[[#This Row],[unsub]]/Table1[[#This Row],[unique-sends]]*100)*2)</f>
        <v>30.367252309375818</v>
      </c>
      <c r="P56" s="48" t="str">
        <f>IF(Table1[[#This Row],[Engagement Score]]&lt;30,"🔴",IF(Table1[[#This Row],[Engagement Score]]&lt;40,"🟡","🟢"))</f>
        <v>🟡</v>
      </c>
      <c r="Q56" s="11">
        <v>75.099999999999994</v>
      </c>
      <c r="R56" s="12">
        <v>15.8</v>
      </c>
      <c r="S56" s="12">
        <v>9.1</v>
      </c>
      <c r="T56" s="44" t="s">
        <v>106</v>
      </c>
    </row>
    <row r="57" spans="1:20" ht="32.1" customHeight="1">
      <c r="A57" s="72">
        <v>59</v>
      </c>
      <c r="B57" s="23" t="s">
        <v>107</v>
      </c>
      <c r="C57" s="54">
        <v>45904</v>
      </c>
      <c r="D57" s="16" t="s">
        <v>21</v>
      </c>
      <c r="E57" s="16" t="s">
        <v>49</v>
      </c>
      <c r="F57" s="22" t="s">
        <v>23</v>
      </c>
      <c r="G57" s="10">
        <v>112606</v>
      </c>
      <c r="H57" s="31">
        <v>72960</v>
      </c>
      <c r="I57" s="35">
        <v>879</v>
      </c>
      <c r="J57" s="12">
        <v>230</v>
      </c>
      <c r="K57" s="42">
        <f>(Table1[[#This Row],[unsub]]/Table1[[#This Row],[unique-sends]])*100</f>
        <v>0.2042519936770687</v>
      </c>
      <c r="L57" s="58">
        <f>Table1[[#This Row],[unique-opens]] / Table1[[#This Row],[unique-sends]] * 100</f>
        <v>64.792284602951895</v>
      </c>
      <c r="M57" s="59">
        <f>Table1[[#This Row],[unique-clicks]] / Table1[[#This Row],[unique-sends]] * 100</f>
        <v>0.78059783670497129</v>
      </c>
      <c r="N57" s="48">
        <f>Table1[[#This Row],[unique-clicks]] / Table1[[#This Row],[unique-opens]] * 100</f>
        <v>1.2047697368421051</v>
      </c>
      <c r="O57" s="48">
        <f>(MIN(Table1[[#This Row],[unique-opens]]/Table1[[#This Row],[unique-sends]],1)*50
 + MIN(Table1[[#This Row],[unique-clicks]]/Table1[[#This Row],[unique-sends]],1)*50)
 * (1 + MIN(Table1[[#This Row],[unique-clicks]]/Table1[[#This Row],[unique-sends]],1))
 - ((Table1[[#This Row],[unsub]]/Table1[[#This Row],[unique-sends]]*100)*2)</f>
        <v>32.633867483368824</v>
      </c>
      <c r="P57" s="48" t="str">
        <f>IF(Table1[[#This Row],[Engagement Score]]&lt;30,"🔴",IF(Table1[[#This Row],[Engagement Score]]&lt;40,"🟡","🟢"))</f>
        <v>🟡</v>
      </c>
      <c r="Q57" s="11">
        <v>63.2</v>
      </c>
      <c r="R57" s="12">
        <v>15.4</v>
      </c>
      <c r="S57" s="12">
        <v>21.4</v>
      </c>
      <c r="T57" s="44" t="s">
        <v>108</v>
      </c>
    </row>
    <row r="58" spans="1:20" ht="32.1" customHeight="1">
      <c r="A58" s="72">
        <v>56</v>
      </c>
      <c r="B58" s="23" t="s">
        <v>109</v>
      </c>
      <c r="C58" s="54">
        <v>45908</v>
      </c>
      <c r="D58" s="16" t="s">
        <v>21</v>
      </c>
      <c r="E58" s="16" t="s">
        <v>49</v>
      </c>
      <c r="F58" s="22" t="s">
        <v>23</v>
      </c>
      <c r="G58" s="14">
        <v>38965</v>
      </c>
      <c r="H58" s="30">
        <v>19179</v>
      </c>
      <c r="I58" s="34">
        <v>2172</v>
      </c>
      <c r="J58" s="17">
        <v>0</v>
      </c>
      <c r="K58" s="41">
        <f>(Table1[[#This Row],[unsub]]/Table1[[#This Row],[unique-sends]])*100</f>
        <v>0</v>
      </c>
      <c r="L58" s="27">
        <f>Table1[[#This Row],[unique-opens]] / Table1[[#This Row],[unique-sends]] * 100</f>
        <v>49.221095855254717</v>
      </c>
      <c r="M58" s="48">
        <f>Table1[[#This Row],[unique-clicks]] / Table1[[#This Row],[unique-sends]] * 100</f>
        <v>5.5742332862825617</v>
      </c>
      <c r="N58" s="48">
        <f>Table1[[#This Row],[unique-clicks]] / Table1[[#This Row],[unique-opens]] * 100</f>
        <v>11.324886594712966</v>
      </c>
      <c r="O58" s="48">
        <f>(MIN(Table1[[#This Row],[unique-opens]]/Table1[[#This Row],[unique-sends]],1)*50
 + MIN(Table1[[#This Row],[unique-clicks]]/Table1[[#This Row],[unique-sends]],1)*50)
 * (1 + MIN(Table1[[#This Row],[unique-clicks]]/Table1[[#This Row],[unique-sends]],1))
 - ((Table1[[#This Row],[unsub]]/Table1[[#This Row],[unique-sends]]*100)*2)</f>
        <v>28.924874308936474</v>
      </c>
      <c r="P58" s="48" t="str">
        <f>IF(Table1[[#This Row],[Engagement Score]]&lt;30,"🔴",IF(Table1[[#This Row],[Engagement Score]]&lt;40,"🟡","🟢"))</f>
        <v>🔴</v>
      </c>
      <c r="Q58" s="15">
        <v>72.8</v>
      </c>
      <c r="R58" s="17">
        <v>16.899999999999999</v>
      </c>
      <c r="S58" s="17">
        <v>10.3</v>
      </c>
      <c r="T58" s="49" t="s">
        <v>104</v>
      </c>
    </row>
    <row r="59" spans="1:20" ht="32.1" customHeight="1">
      <c r="A59" s="72">
        <v>60</v>
      </c>
      <c r="B59" s="23" t="s">
        <v>110</v>
      </c>
      <c r="C59" s="54">
        <v>45908</v>
      </c>
      <c r="D59" s="16" t="s">
        <v>21</v>
      </c>
      <c r="E59" s="16" t="s">
        <v>49</v>
      </c>
      <c r="F59" s="22" t="s">
        <v>23</v>
      </c>
      <c r="G59" s="10">
        <v>104946</v>
      </c>
      <c r="H59" s="31">
        <v>42484</v>
      </c>
      <c r="I59" s="35">
        <v>1687</v>
      </c>
      <c r="J59" s="12">
        <v>0</v>
      </c>
      <c r="K59" s="42">
        <f>(Table1[[#This Row],[unsub]]/Table1[[#This Row],[unique-sends]])*100</f>
        <v>0</v>
      </c>
      <c r="L59" s="7">
        <f>Table1[[#This Row],[unique-opens]] / Table1[[#This Row],[unique-sends]] * 100</f>
        <v>40.481771577763801</v>
      </c>
      <c r="M59" s="37">
        <f>Table1[[#This Row],[unique-clicks]] / Table1[[#This Row],[unique-sends]] * 100</f>
        <v>1.6074933775465476</v>
      </c>
      <c r="N59" s="48">
        <f>Table1[[#This Row],[unique-clicks]] / Table1[[#This Row],[unique-opens]] * 100</f>
        <v>3.9709066942849072</v>
      </c>
      <c r="O59" s="48">
        <f>(MIN(Table1[[#This Row],[unique-opens]]/Table1[[#This Row],[unique-sends]],1)*50
 + MIN(Table1[[#This Row],[unique-clicks]]/Table1[[#This Row],[unique-sends]],1)*50)
 * (1 + MIN(Table1[[#This Row],[unique-clicks]]/Table1[[#This Row],[unique-sends]],1))
 - ((Table1[[#This Row],[unsub]]/Table1[[#This Row],[unique-sends]]*100)*2)</f>
        <v>21.382923551062493</v>
      </c>
      <c r="P59" s="48" t="str">
        <f>IF(Table1[[#This Row],[Engagement Score]]&lt;30,"🔴",IF(Table1[[#This Row],[Engagement Score]]&lt;40,"🟡","🟢"))</f>
        <v>🔴</v>
      </c>
      <c r="Q59" s="11">
        <v>75.099999999999994</v>
      </c>
      <c r="R59" s="12">
        <v>15.8</v>
      </c>
      <c r="S59" s="12">
        <v>9.1</v>
      </c>
      <c r="T59" s="44" t="s">
        <v>106</v>
      </c>
    </row>
    <row r="60" spans="1:20" ht="32.1" customHeight="1">
      <c r="A60" s="72">
        <v>59</v>
      </c>
      <c r="B60" s="23" t="s">
        <v>111</v>
      </c>
      <c r="C60" s="54">
        <v>45908</v>
      </c>
      <c r="D60" s="16" t="s">
        <v>21</v>
      </c>
      <c r="E60" s="16" t="s">
        <v>49</v>
      </c>
      <c r="F60" s="22" t="s">
        <v>23</v>
      </c>
      <c r="G60" s="10">
        <v>35855</v>
      </c>
      <c r="H60" s="31">
        <v>13299</v>
      </c>
      <c r="I60" s="35">
        <v>208</v>
      </c>
      <c r="J60" s="12">
        <v>0</v>
      </c>
      <c r="K60" s="42">
        <f>(Table1[[#This Row],[unsub]]/Table1[[#This Row],[unique-sends]])*100</f>
        <v>0</v>
      </c>
      <c r="L60" s="7">
        <f>Table1[[#This Row],[unique-opens]] / Table1[[#This Row],[unique-sends]] * 100</f>
        <v>37.09106121879794</v>
      </c>
      <c r="M60" s="37">
        <f>Table1[[#This Row],[unique-clicks]] / Table1[[#This Row],[unique-sends]] * 100</f>
        <v>0.58011434946311535</v>
      </c>
      <c r="N60" s="48">
        <f>Table1[[#This Row],[unique-clicks]] / Table1[[#This Row],[unique-opens]] * 100</f>
        <v>1.5640273704789833</v>
      </c>
      <c r="O60" s="48">
        <f>(MIN(Table1[[#This Row],[unique-opens]]/Table1[[#This Row],[unique-sends]],1)*50
 + MIN(Table1[[#This Row],[unique-clicks]]/Table1[[#This Row],[unique-sends]],1)*50)
 * (1 + MIN(Table1[[#This Row],[unique-clicks]]/Table1[[#This Row],[unique-sends]],1))
 - ((Table1[[#This Row],[unsub]]/Table1[[#This Row],[unique-sends]]*100)*2)</f>
        <v>18.944855731671993</v>
      </c>
      <c r="P60" s="48" t="str">
        <f>IF(Table1[[#This Row],[Engagement Score]]&lt;30,"🔴",IF(Table1[[#This Row],[Engagement Score]]&lt;40,"🟡","🟢"))</f>
        <v>🔴</v>
      </c>
      <c r="Q60" s="11">
        <v>63.2</v>
      </c>
      <c r="R60" s="12">
        <v>15.4</v>
      </c>
      <c r="S60" s="12">
        <v>21.4</v>
      </c>
      <c r="T60" s="44" t="s">
        <v>108</v>
      </c>
    </row>
    <row r="61" spans="1:20" ht="32.1" customHeight="1">
      <c r="A61" s="72">
        <v>58</v>
      </c>
      <c r="B61" s="23" t="s">
        <v>112</v>
      </c>
      <c r="C61" s="54">
        <v>45901</v>
      </c>
      <c r="D61" s="16" t="s">
        <v>21</v>
      </c>
      <c r="E61" s="16" t="s">
        <v>49</v>
      </c>
      <c r="F61" s="22" t="s">
        <v>23</v>
      </c>
      <c r="G61" s="14">
        <v>1096</v>
      </c>
      <c r="H61" s="30">
        <v>668</v>
      </c>
      <c r="I61" s="34">
        <v>119</v>
      </c>
      <c r="J61" s="17">
        <v>0</v>
      </c>
      <c r="K61" s="41">
        <f>(Table1[[#This Row],[unsub]]/Table1[[#This Row],[unique-sends]])*100</f>
        <v>0</v>
      </c>
      <c r="L61" s="27">
        <f>Table1[[#This Row],[unique-opens]] / Table1[[#This Row],[unique-sends]] * 100</f>
        <v>60.948905109489047</v>
      </c>
      <c r="M61" s="48">
        <f>Table1[[#This Row],[unique-clicks]] / Table1[[#This Row],[unique-sends]] * 100</f>
        <v>10.857664233576642</v>
      </c>
      <c r="N61" s="48">
        <f>Table1[[#This Row],[unique-clicks]] / Table1[[#This Row],[unique-opens]] * 100</f>
        <v>17.814371257485028</v>
      </c>
      <c r="O61" s="48">
        <f>(MIN(Table1[[#This Row],[unique-opens]]/Table1[[#This Row],[unique-sends]],1)*50
 + MIN(Table1[[#This Row],[unique-clicks]]/Table1[[#This Row],[unique-sends]],1)*50)
 * (1 + MIN(Table1[[#This Row],[unique-clicks]]/Table1[[#This Row],[unique-sends]],1))
 - ((Table1[[#This Row],[unsub]]/Table1[[#This Row],[unique-sends]]*100)*2)</f>
        <v>39.80154276999307</v>
      </c>
      <c r="P61" s="48" t="str">
        <f>IF(Table1[[#This Row],[Engagement Score]]&lt;30,"🔴",IF(Table1[[#This Row],[Engagement Score]]&lt;40,"🟡","🟢"))</f>
        <v>🟡</v>
      </c>
      <c r="Q61" s="15">
        <v>72.7</v>
      </c>
      <c r="R61" s="17">
        <v>18.2</v>
      </c>
      <c r="S61" s="17">
        <v>9.1</v>
      </c>
      <c r="T61" s="49" t="s">
        <v>113</v>
      </c>
    </row>
    <row r="62" spans="1:20" ht="32.1" customHeight="1">
      <c r="A62" s="72">
        <v>57</v>
      </c>
      <c r="B62" s="23" t="s">
        <v>114</v>
      </c>
      <c r="C62" s="54">
        <v>45901</v>
      </c>
      <c r="D62" s="16" t="s">
        <v>21</v>
      </c>
      <c r="E62" s="16" t="s">
        <v>49</v>
      </c>
      <c r="F62" s="22" t="s">
        <v>23</v>
      </c>
      <c r="G62" s="10">
        <v>13607</v>
      </c>
      <c r="H62" s="31">
        <v>9295</v>
      </c>
      <c r="I62" s="35">
        <v>2450</v>
      </c>
      <c r="J62" s="12">
        <v>2</v>
      </c>
      <c r="K62" s="42">
        <f>(Table1[[#This Row],[unsub]]/Table1[[#This Row],[unique-sends]])*100</f>
        <v>1.4698317042698611E-2</v>
      </c>
      <c r="L62" s="7">
        <f>Table1[[#This Row],[unique-opens]] / Table1[[#This Row],[unique-sends]] * 100</f>
        <v>68.310428455941803</v>
      </c>
      <c r="M62" s="37">
        <f>Table1[[#This Row],[unique-clicks]] / Table1[[#This Row],[unique-sends]] * 100</f>
        <v>18.005438377305801</v>
      </c>
      <c r="N62" s="48">
        <f>Table1[[#This Row],[unique-clicks]] / Table1[[#This Row],[unique-opens]] * 100</f>
        <v>26.358257127487896</v>
      </c>
      <c r="O62" s="48">
        <f>(MIN(Table1[[#This Row],[unique-opens]]/Table1[[#This Row],[unique-sends]],1)*50
 + MIN(Table1[[#This Row],[unique-clicks]]/Table1[[#This Row],[unique-sends]],1)*50)
 * (1 + MIN(Table1[[#This Row],[unique-clicks]]/Table1[[#This Row],[unique-sends]],1))
 - ((Table1[[#This Row],[unsub]]/Table1[[#This Row],[unique-sends]]*100)*2)</f>
        <v>50.899311888787274</v>
      </c>
      <c r="P62" s="48" t="str">
        <f>IF(Table1[[#This Row],[Engagement Score]]&lt;30,"🔴",IF(Table1[[#This Row],[Engagement Score]]&lt;40,"🟡","🟢"))</f>
        <v>🟢</v>
      </c>
      <c r="Q62" s="11">
        <v>76.7</v>
      </c>
      <c r="R62" s="12">
        <v>15.2</v>
      </c>
      <c r="S62" s="12">
        <v>8.1999999999999993</v>
      </c>
      <c r="T62" s="44" t="s">
        <v>115</v>
      </c>
    </row>
    <row r="63" spans="1:20" ht="32.1" customHeight="1">
      <c r="A63" s="72">
        <v>65</v>
      </c>
      <c r="B63" s="23" t="s">
        <v>116</v>
      </c>
      <c r="C63" s="54">
        <v>45902</v>
      </c>
      <c r="D63" s="16" t="s">
        <v>25</v>
      </c>
      <c r="E63" s="16" t="s">
        <v>49</v>
      </c>
      <c r="F63" s="22" t="s">
        <v>23</v>
      </c>
      <c r="G63" s="14">
        <v>1070</v>
      </c>
      <c r="H63" s="30">
        <v>627</v>
      </c>
      <c r="I63" s="34">
        <v>58</v>
      </c>
      <c r="J63" s="17">
        <v>0</v>
      </c>
      <c r="K63" s="41">
        <f>(Table1[[#This Row],[unsub]]/Table1[[#This Row],[unique-sends]])*100</f>
        <v>0</v>
      </c>
      <c r="L63" s="27">
        <f>Table1[[#This Row],[unique-opens]] / Table1[[#This Row],[unique-sends]] * 100</f>
        <v>58.598130841121495</v>
      </c>
      <c r="M63" s="48">
        <f>Table1[[#This Row],[unique-clicks]] / Table1[[#This Row],[unique-sends]] * 100</f>
        <v>5.4205607476635516</v>
      </c>
      <c r="N63" s="48">
        <f>Table1[[#This Row],[unique-clicks]] / Table1[[#This Row],[unique-opens]] * 100</f>
        <v>9.2503987240829346</v>
      </c>
      <c r="O63" s="48">
        <f>(MIN(Table1[[#This Row],[unique-opens]]/Table1[[#This Row],[unique-sends]],1)*50
 + MIN(Table1[[#This Row],[unique-clicks]]/Table1[[#This Row],[unique-sends]],1)*50)
 * (1 + MIN(Table1[[#This Row],[unique-clicks]]/Table1[[#This Row],[unique-sends]],1))
 - ((Table1[[#This Row],[unsub]]/Table1[[#This Row],[unique-sends]]*100)*2)</f>
        <v>33.74443182810726</v>
      </c>
      <c r="P63" s="48" t="str">
        <f>IF(Table1[[#This Row],[Engagement Score]]&lt;30,"🔴",IF(Table1[[#This Row],[Engagement Score]]&lt;40,"🟡","🟢"))</f>
        <v>🟡</v>
      </c>
      <c r="Q63" s="15">
        <v>66.5</v>
      </c>
      <c r="R63" s="17">
        <v>18.100000000000001</v>
      </c>
      <c r="S63" s="17">
        <v>15.4</v>
      </c>
      <c r="T63" s="49" t="s">
        <v>117</v>
      </c>
    </row>
    <row r="64" spans="1:20" ht="32.1" customHeight="1">
      <c r="A64" s="72">
        <v>65</v>
      </c>
      <c r="B64" s="23" t="s">
        <v>118</v>
      </c>
      <c r="C64" s="54">
        <v>45916</v>
      </c>
      <c r="D64" s="16" t="s">
        <v>25</v>
      </c>
      <c r="E64" s="16" t="s">
        <v>49</v>
      </c>
      <c r="F64" s="22" t="s">
        <v>23</v>
      </c>
      <c r="G64" s="14">
        <v>44639</v>
      </c>
      <c r="H64" s="30">
        <v>27869</v>
      </c>
      <c r="I64" s="34">
        <v>2164</v>
      </c>
      <c r="J64" s="17">
        <v>28</v>
      </c>
      <c r="K64" s="41">
        <f>(Table1[[#This Row],[unsub]]/Table1[[#This Row],[unique-sends]])*100</f>
        <v>6.2725419476242744E-2</v>
      </c>
      <c r="L64" s="27">
        <f>Table1[[#This Row],[unique-opens]] / Table1[[#This Row],[unique-sends]] * 100</f>
        <v>62.431954120836039</v>
      </c>
      <c r="M64" s="48">
        <f>Table1[[#This Row],[unique-clicks]] / Table1[[#This Row],[unique-sends]] * 100</f>
        <v>4.8477788480924753</v>
      </c>
      <c r="N64" s="48">
        <f>Table1[[#This Row],[unique-clicks]] / Table1[[#This Row],[unique-opens]] * 100</f>
        <v>7.76490006817611</v>
      </c>
      <c r="O64" s="48">
        <f>(MIN(Table1[[#This Row],[unique-opens]]/Table1[[#This Row],[unique-sends]],1)*50
 + MIN(Table1[[#This Row],[unique-clicks]]/Table1[[#This Row],[unique-sends]],1)*50)
 * (1 + MIN(Table1[[#This Row],[unique-clicks]]/Table1[[#This Row],[unique-sends]],1))
 - ((Table1[[#This Row],[unsub]]/Table1[[#This Row],[unique-sends]]*100)*2)</f>
        <v>35.145201977472176</v>
      </c>
      <c r="P64" s="48" t="str">
        <f>IF(Table1[[#This Row],[Engagement Score]]&lt;30,"🔴",IF(Table1[[#This Row],[Engagement Score]]&lt;40,"🟡","🟢"))</f>
        <v>🟡</v>
      </c>
      <c r="Q64" s="15">
        <v>66.5</v>
      </c>
      <c r="R64" s="17">
        <v>18.100000000000001</v>
      </c>
      <c r="S64" s="17">
        <v>15.4</v>
      </c>
      <c r="T64" s="49" t="s">
        <v>117</v>
      </c>
    </row>
    <row r="65" spans="1:20" ht="32.1" customHeight="1">
      <c r="A65" s="72">
        <v>31</v>
      </c>
      <c r="B65" s="23" t="s">
        <v>119</v>
      </c>
      <c r="C65" s="54">
        <v>45902</v>
      </c>
      <c r="D65" s="16" t="s">
        <v>25</v>
      </c>
      <c r="E65" s="16" t="s">
        <v>22</v>
      </c>
      <c r="F65" s="22" t="s">
        <v>23</v>
      </c>
      <c r="G65" s="14">
        <v>6210</v>
      </c>
      <c r="H65" s="30">
        <v>2345</v>
      </c>
      <c r="I65" s="34">
        <v>37</v>
      </c>
      <c r="J65" s="17">
        <v>1</v>
      </c>
      <c r="K65" s="41">
        <f>(Table1[[#This Row],[unsub]]/Table1[[#This Row],[unique-sends]])*100</f>
        <v>1.6103059581320453E-2</v>
      </c>
      <c r="L65" s="27">
        <f>Table1[[#This Row],[unique-opens]] / Table1[[#This Row],[unique-sends]] * 100</f>
        <v>37.76167471819646</v>
      </c>
      <c r="M65" s="48">
        <f>Table1[[#This Row],[unique-clicks]] / Table1[[#This Row],[unique-sends]] * 100</f>
        <v>0.59581320450885666</v>
      </c>
      <c r="N65" s="48">
        <f>Table1[[#This Row],[unique-clicks]] / Table1[[#This Row],[unique-opens]] * 100</f>
        <v>1.5778251599147122</v>
      </c>
      <c r="O65" s="48">
        <f>(MIN(Table1[[#This Row],[unique-opens]]/Table1[[#This Row],[unique-sends]],1)*50
 + MIN(Table1[[#This Row],[unique-clicks]]/Table1[[#This Row],[unique-sends]],1)*50)
 * (1 + MIN(Table1[[#This Row],[unique-clicks]]/Table1[[#This Row],[unique-sends]],1))
 - ((Table1[[#This Row],[unsub]]/Table1[[#This Row],[unique-sends]]*100)*2)</f>
        <v>19.260807331170703</v>
      </c>
      <c r="P65" s="48" t="str">
        <f>IF(Table1[[#This Row],[Engagement Score]]&lt;30,"🔴",IF(Table1[[#This Row],[Engagement Score]]&lt;40,"🟡","🟢"))</f>
        <v>🔴</v>
      </c>
      <c r="Q65" s="15">
        <v>66.7</v>
      </c>
      <c r="R65" s="17">
        <v>17.600000000000001</v>
      </c>
      <c r="S65" s="17">
        <v>15.7</v>
      </c>
      <c r="T65" s="49" t="s">
        <v>120</v>
      </c>
    </row>
    <row r="66" spans="1:20" ht="32.1" customHeight="1">
      <c r="A66" s="72">
        <v>30</v>
      </c>
      <c r="B66" s="23" t="s">
        <v>121</v>
      </c>
      <c r="C66" s="54">
        <v>45902</v>
      </c>
      <c r="D66" s="16" t="s">
        <v>21</v>
      </c>
      <c r="E66" s="16" t="s">
        <v>22</v>
      </c>
      <c r="F66" s="22" t="s">
        <v>23</v>
      </c>
      <c r="G66" s="14">
        <v>2169</v>
      </c>
      <c r="H66" s="30">
        <v>1239</v>
      </c>
      <c r="I66" s="34">
        <v>32</v>
      </c>
      <c r="J66" s="17">
        <v>1</v>
      </c>
      <c r="K66" s="41">
        <f>(Table1[[#This Row],[unsub]]/Table1[[#This Row],[unique-sends]])*100</f>
        <v>4.6104195481788839E-2</v>
      </c>
      <c r="L66" s="27">
        <f>Table1[[#This Row],[unique-opens]] / Table1[[#This Row],[unique-sends]] * 100</f>
        <v>57.123098201936372</v>
      </c>
      <c r="M66" s="48">
        <f>Table1[[#This Row],[unique-clicks]] / Table1[[#This Row],[unique-sends]] * 100</f>
        <v>1.4753342554172428</v>
      </c>
      <c r="N66" s="48">
        <f>Table1[[#This Row],[unique-clicks]] / Table1[[#This Row],[unique-opens]] * 100</f>
        <v>2.5827280064568199</v>
      </c>
      <c r="O66" s="48">
        <f>(MIN(Table1[[#This Row],[unique-opens]]/Table1[[#This Row],[unique-sends]],1)*50
 + MIN(Table1[[#This Row],[unique-clicks]]/Table1[[#This Row],[unique-sends]],1)*50)
 * (1 + MIN(Table1[[#This Row],[unique-clicks]]/Table1[[#This Row],[unique-sends]],1))
 - ((Table1[[#This Row],[unsub]]/Table1[[#This Row],[unique-sends]]*100)*2)</f>
        <v>29.639269211303667</v>
      </c>
      <c r="P66" s="48" t="str">
        <f>IF(Table1[[#This Row],[Engagement Score]]&lt;30,"🔴",IF(Table1[[#This Row],[Engagement Score]]&lt;40,"🟡","🟢"))</f>
        <v>🔴</v>
      </c>
      <c r="Q66" s="15">
        <v>74.599999999999994</v>
      </c>
      <c r="R66" s="17">
        <v>15.6</v>
      </c>
      <c r="S66" s="17">
        <v>9.8000000000000007</v>
      </c>
      <c r="T66" s="49" t="s">
        <v>72</v>
      </c>
    </row>
    <row r="67" spans="1:20" ht="32.1" customHeight="1">
      <c r="A67" s="72">
        <v>30</v>
      </c>
      <c r="B67" s="23" t="s">
        <v>122</v>
      </c>
      <c r="C67" s="54">
        <v>45903</v>
      </c>
      <c r="D67" s="16" t="s">
        <v>25</v>
      </c>
      <c r="E67" s="16" t="s">
        <v>22</v>
      </c>
      <c r="F67" s="22" t="s">
        <v>23</v>
      </c>
      <c r="G67" s="14">
        <v>962</v>
      </c>
      <c r="H67" s="30">
        <v>585</v>
      </c>
      <c r="I67" s="34">
        <v>33</v>
      </c>
      <c r="J67" s="17">
        <v>0</v>
      </c>
      <c r="K67" s="41">
        <f>(Table1[[#This Row],[unsub]]/Table1[[#This Row],[unique-sends]])*100</f>
        <v>0</v>
      </c>
      <c r="L67" s="27">
        <f>Table1[[#This Row],[unique-opens]] / Table1[[#This Row],[unique-sends]] * 100</f>
        <v>60.810810810810814</v>
      </c>
      <c r="M67" s="48">
        <f>Table1[[#This Row],[unique-clicks]] / Table1[[#This Row],[unique-sends]] * 100</f>
        <v>3.4303534303534304</v>
      </c>
      <c r="N67" s="48">
        <f>Table1[[#This Row],[unique-clicks]] / Table1[[#This Row],[unique-opens]] * 100</f>
        <v>5.6410256410256414</v>
      </c>
      <c r="O67" s="48">
        <f>(MIN(Table1[[#This Row],[unique-opens]]/Table1[[#This Row],[unique-sends]],1)*50
 + MIN(Table1[[#This Row],[unique-clicks]]/Table1[[#This Row],[unique-sends]],1)*50)
 * (1 + MIN(Table1[[#This Row],[unique-clicks]]/Table1[[#This Row],[unique-sends]],1))
 - ((Table1[[#This Row],[unsub]]/Table1[[#This Row],[unique-sends]]*100)*2)</f>
        <v>33.222431611204996</v>
      </c>
      <c r="P67" s="48" t="str">
        <f>IF(Table1[[#This Row],[Engagement Score]]&lt;30,"🔴",IF(Table1[[#This Row],[Engagement Score]]&lt;40,"🟡","🟢"))</f>
        <v>🟡</v>
      </c>
      <c r="Q67" s="15">
        <v>69</v>
      </c>
      <c r="R67" s="17">
        <v>15.5</v>
      </c>
      <c r="S67" s="17">
        <v>15.5</v>
      </c>
      <c r="T67" s="49" t="s">
        <v>123</v>
      </c>
    </row>
    <row r="68" spans="1:20" ht="32.1" customHeight="1">
      <c r="A68" s="72">
        <v>30</v>
      </c>
      <c r="B68" s="23" t="s">
        <v>122</v>
      </c>
      <c r="C68" s="54">
        <v>45903</v>
      </c>
      <c r="D68" s="60" t="s">
        <v>21</v>
      </c>
      <c r="E68" s="16" t="s">
        <v>22</v>
      </c>
      <c r="F68" s="22" t="s">
        <v>23</v>
      </c>
      <c r="G68" s="10">
        <v>12709</v>
      </c>
      <c r="H68" s="31">
        <v>7160</v>
      </c>
      <c r="I68" s="35">
        <v>433</v>
      </c>
      <c r="J68" s="17">
        <v>18</v>
      </c>
      <c r="K68" s="41">
        <f>(Table1[[#This Row],[unsub]]/Table1[[#This Row],[unique-sends]])*100</f>
        <v>0.14163191439137618</v>
      </c>
      <c r="L68" s="7">
        <f>Table1[[#This Row],[unique-opens]] / Table1[[#This Row],[unique-sends]] * 100</f>
        <v>56.338028169014088</v>
      </c>
      <c r="M68" s="37">
        <f>Table1[[#This Row],[unique-clicks]] / Table1[[#This Row],[unique-sends]] * 100</f>
        <v>3.4070343850814382</v>
      </c>
      <c r="N68" s="48">
        <f>Table1[[#This Row],[unique-clicks]] / Table1[[#This Row],[unique-opens]] * 100</f>
        <v>6.0474860335195526</v>
      </c>
      <c r="O68" s="48">
        <f>(MIN(Table1[[#This Row],[unique-opens]]/Table1[[#This Row],[unique-sends]],1)*50
 + MIN(Table1[[#This Row],[unique-clicks]]/Table1[[#This Row],[unique-sends]],1)*50)
 * (1 + MIN(Table1[[#This Row],[unique-clicks]]/Table1[[#This Row],[unique-sends]],1))
 - ((Table1[[#This Row],[unsub]]/Table1[[#This Row],[unique-sends]]*100)*2)</f>
        <v>30.607034860568234</v>
      </c>
      <c r="P68" s="48" t="str">
        <f>IF(Table1[[#This Row],[Engagement Score]]&lt;30,"🔴",IF(Table1[[#This Row],[Engagement Score]]&lt;40,"🟡","🟢"))</f>
        <v>🟡</v>
      </c>
      <c r="Q68" s="15">
        <v>69.8</v>
      </c>
      <c r="R68" s="17">
        <v>17.100000000000001</v>
      </c>
      <c r="S68" s="17">
        <v>13.1</v>
      </c>
      <c r="T68" s="49" t="s">
        <v>124</v>
      </c>
    </row>
    <row r="69" spans="1:20" ht="32.1" customHeight="1">
      <c r="A69" s="72">
        <v>78</v>
      </c>
      <c r="B69" s="23" t="s">
        <v>125</v>
      </c>
      <c r="C69" s="54">
        <v>45905</v>
      </c>
      <c r="D69" s="16" t="s">
        <v>21</v>
      </c>
      <c r="E69" s="16" t="s">
        <v>77</v>
      </c>
      <c r="F69" s="22" t="s">
        <v>23</v>
      </c>
      <c r="G69" s="14">
        <v>28839</v>
      </c>
      <c r="H69" s="30">
        <v>11740</v>
      </c>
      <c r="I69" s="34">
        <v>532</v>
      </c>
      <c r="J69" s="17">
        <v>46</v>
      </c>
      <c r="K69" s="41">
        <f>(Table1[[#This Row],[unsub]]/Table1[[#This Row],[unique-sends]])*100</f>
        <v>0.1595062242102708</v>
      </c>
      <c r="L69" s="27">
        <f>Table1[[#This Row],[unique-opens]] / Table1[[#This Row],[unique-sends]] * 100</f>
        <v>40.70876243975173</v>
      </c>
      <c r="M69" s="48">
        <f>Table1[[#This Row],[unique-clicks]] / Table1[[#This Row],[unique-sends]] * 100</f>
        <v>1.8447241582579148</v>
      </c>
      <c r="N69" s="48">
        <f>Table1[[#This Row],[unique-clicks]] / Table1[[#This Row],[unique-opens]] * 100</f>
        <v>4.5315161839863709</v>
      </c>
      <c r="O69" s="48">
        <f>(MIN(Table1[[#This Row],[unique-opens]]/Table1[[#This Row],[unique-sends]],1)*50
 + MIN(Table1[[#This Row],[unique-clicks]]/Table1[[#This Row],[unique-sends]],1)*50)
 * (1 + MIN(Table1[[#This Row],[unique-clicks]]/Table1[[#This Row],[unique-sends]],1))
 - ((Table1[[#This Row],[unsub]]/Table1[[#This Row],[unique-sends]]*100)*2)</f>
        <v>21.350228074311548</v>
      </c>
      <c r="P69" s="48" t="str">
        <f>IF(Table1[[#This Row],[Engagement Score]]&lt;30,"🔴",IF(Table1[[#This Row],[Engagement Score]]&lt;40,"🟡","🟢"))</f>
        <v>🔴</v>
      </c>
      <c r="Q69" s="15">
        <v>66.599999999999994</v>
      </c>
      <c r="R69" s="17">
        <v>20.2</v>
      </c>
      <c r="S69" s="17">
        <v>13.2</v>
      </c>
      <c r="T69" s="49" t="s">
        <v>126</v>
      </c>
    </row>
    <row r="70" spans="1:20" ht="32.1" customHeight="1">
      <c r="A70" s="72">
        <v>78</v>
      </c>
      <c r="B70" s="23" t="s">
        <v>127</v>
      </c>
      <c r="C70" s="54">
        <v>45910</v>
      </c>
      <c r="D70" s="16" t="s">
        <v>21</v>
      </c>
      <c r="E70" s="16" t="s">
        <v>77</v>
      </c>
      <c r="F70" s="22" t="s">
        <v>23</v>
      </c>
      <c r="G70" s="10">
        <v>28561</v>
      </c>
      <c r="H70" s="31">
        <v>10937</v>
      </c>
      <c r="I70" s="35">
        <v>241</v>
      </c>
      <c r="J70" s="12">
        <v>34</v>
      </c>
      <c r="K70" s="42">
        <f>(Table1[[#This Row],[unsub]]/Table1[[#This Row],[unique-sends]])*100</f>
        <v>0.11904345085956373</v>
      </c>
      <c r="L70" s="7">
        <f>Table1[[#This Row],[unique-opens]] / Table1[[#This Row],[unique-sends]] * 100</f>
        <v>38.293477119148491</v>
      </c>
      <c r="M70" s="37">
        <f>Table1[[#This Row],[unique-clicks]] / Table1[[#This Row],[unique-sends]] * 100</f>
        <v>0.84380798991631945</v>
      </c>
      <c r="N70" s="48">
        <f>Table1[[#This Row],[unique-clicks]] / Table1[[#This Row],[unique-opens]] * 100</f>
        <v>2.203529304196763</v>
      </c>
      <c r="O70" s="48">
        <f>(MIN(Table1[[#This Row],[unique-opens]]/Table1[[#This Row],[unique-sends]],1)*50
 + MIN(Table1[[#This Row],[unique-clicks]]/Table1[[#This Row],[unique-sends]],1)*50)
 * (1 + MIN(Table1[[#This Row],[unique-clicks]]/Table1[[#This Row],[unique-sends]],1))
 - ((Table1[[#This Row],[unsub]]/Table1[[#This Row],[unique-sends]]*100)*2)</f>
        <v>19.495677422206587</v>
      </c>
      <c r="P70" s="48" t="str">
        <f>IF(Table1[[#This Row],[Engagement Score]]&lt;30,"🔴",IF(Table1[[#This Row],[Engagement Score]]&lt;40,"🟡","🟢"))</f>
        <v>🔴</v>
      </c>
      <c r="Q70" s="11">
        <v>66.099999999999994</v>
      </c>
      <c r="R70" s="12">
        <v>19.399999999999999</v>
      </c>
      <c r="S70" s="12">
        <v>14.5</v>
      </c>
      <c r="T70" s="44" t="s">
        <v>128</v>
      </c>
    </row>
    <row r="71" spans="1:20" ht="32.1" customHeight="1">
      <c r="A71" s="72">
        <v>31</v>
      </c>
      <c r="B71" s="23" t="s">
        <v>129</v>
      </c>
      <c r="C71" s="54">
        <v>45909</v>
      </c>
      <c r="D71" s="16" t="s">
        <v>25</v>
      </c>
      <c r="E71" s="16" t="s">
        <v>22</v>
      </c>
      <c r="F71" s="22" t="s">
        <v>23</v>
      </c>
      <c r="G71" s="14">
        <v>1813</v>
      </c>
      <c r="H71" s="30">
        <v>1165</v>
      </c>
      <c r="I71" s="34">
        <v>70</v>
      </c>
      <c r="J71" s="17">
        <v>0</v>
      </c>
      <c r="K71" s="41">
        <f>(Table1[[#This Row],[unsub]]/Table1[[#This Row],[unique-sends]])*100</f>
        <v>0</v>
      </c>
      <c r="L71" s="27">
        <f>Table1[[#This Row],[unique-opens]] / Table1[[#This Row],[unique-sends]] * 100</f>
        <v>64.258135686707121</v>
      </c>
      <c r="M71" s="48">
        <f>Table1[[#This Row],[unique-clicks]] / Table1[[#This Row],[unique-sends]] * 100</f>
        <v>3.8610038610038608</v>
      </c>
      <c r="N71" s="48">
        <f>Table1[[#This Row],[unique-clicks]] / Table1[[#This Row],[unique-opens]] * 100</f>
        <v>6.0085836909871242</v>
      </c>
      <c r="O71" s="48">
        <f>(MIN(Table1[[#This Row],[unique-opens]]/Table1[[#This Row],[unique-sends]],1)*50
 + MIN(Table1[[#This Row],[unique-clicks]]/Table1[[#This Row],[unique-sends]],1)*50)
 * (1 + MIN(Table1[[#This Row],[unique-clicks]]/Table1[[#This Row],[unique-sends]],1))
 - ((Table1[[#This Row],[unsub]]/Table1[[#This Row],[unique-sends]]*100)*2)</f>
        <v>35.374611077865353</v>
      </c>
      <c r="P71" s="48" t="str">
        <f>IF(Table1[[#This Row],[Engagement Score]]&lt;30,"🔴",IF(Table1[[#This Row],[Engagement Score]]&lt;40,"🟡","🟢"))</f>
        <v>🟡</v>
      </c>
      <c r="Q71" s="15">
        <v>68.2</v>
      </c>
      <c r="R71" s="17">
        <v>17.600000000000001</v>
      </c>
      <c r="S71" s="17">
        <v>14.2</v>
      </c>
      <c r="T71" s="49" t="s">
        <v>75</v>
      </c>
    </row>
    <row r="72" spans="1:20" ht="32.1" customHeight="1">
      <c r="A72" s="72">
        <v>31</v>
      </c>
      <c r="B72" s="23" t="s">
        <v>129</v>
      </c>
      <c r="C72" s="54">
        <v>45909</v>
      </c>
      <c r="D72" s="60" t="s">
        <v>21</v>
      </c>
      <c r="E72" s="16" t="s">
        <v>22</v>
      </c>
      <c r="F72" s="22" t="s">
        <v>23</v>
      </c>
      <c r="G72" s="10">
        <v>13012</v>
      </c>
      <c r="H72" s="31">
        <v>7739</v>
      </c>
      <c r="I72" s="35">
        <v>386</v>
      </c>
      <c r="J72" s="17">
        <v>4</v>
      </c>
      <c r="K72" s="41">
        <f>(Table1[[#This Row],[unsub]]/Table1[[#This Row],[unique-sends]])*100</f>
        <v>3.0740854595757761E-2</v>
      </c>
      <c r="L72" s="7">
        <f>Table1[[#This Row],[unique-opens]] / Table1[[#This Row],[unique-sends]] * 100</f>
        <v>59.475868429142331</v>
      </c>
      <c r="M72" s="37">
        <f>Table1[[#This Row],[unique-clicks]] / Table1[[#This Row],[unique-sends]] * 100</f>
        <v>2.9664924684906242</v>
      </c>
      <c r="N72" s="48">
        <f>Table1[[#This Row],[unique-clicks]] / Table1[[#This Row],[unique-opens]] * 100</f>
        <v>4.98772451221088</v>
      </c>
      <c r="O72" s="48">
        <f>(MIN(Table1[[#This Row],[unique-opens]]/Table1[[#This Row],[unique-sends]],1)*50
 + MIN(Table1[[#This Row],[unique-clicks]]/Table1[[#This Row],[unique-sends]],1)*50)
 * (1 + MIN(Table1[[#This Row],[unique-clicks]]/Table1[[#This Row],[unique-sends]],1))
 - ((Table1[[#This Row],[unsub]]/Table1[[#This Row],[unique-sends]]*100)*2)</f>
        <v>32.085872706212967</v>
      </c>
      <c r="P72" s="48" t="str">
        <f>IF(Table1[[#This Row],[Engagement Score]]&lt;30,"🔴",IF(Table1[[#This Row],[Engagement Score]]&lt;40,"🟡","🟢"))</f>
        <v>🟡</v>
      </c>
      <c r="Q72" s="11">
        <v>64.400000000000006</v>
      </c>
      <c r="R72" s="12">
        <v>19.399999999999999</v>
      </c>
      <c r="S72" s="12">
        <v>11.2</v>
      </c>
      <c r="T72" s="44" t="s">
        <v>74</v>
      </c>
    </row>
    <row r="73" spans="1:20" ht="32.1" customHeight="1">
      <c r="A73" s="72">
        <v>28</v>
      </c>
      <c r="B73" s="23" t="s">
        <v>130</v>
      </c>
      <c r="C73" s="54">
        <v>45917</v>
      </c>
      <c r="D73" s="25" t="s">
        <v>25</v>
      </c>
      <c r="E73" s="25" t="s">
        <v>40</v>
      </c>
      <c r="F73" s="22" t="s">
        <v>23</v>
      </c>
      <c r="G73" s="14">
        <v>455</v>
      </c>
      <c r="H73" s="30">
        <v>311</v>
      </c>
      <c r="I73" s="34">
        <v>78</v>
      </c>
      <c r="J73" s="17">
        <v>1</v>
      </c>
      <c r="K73" s="41">
        <f>(Table1[[#This Row],[unsub]]/Table1[[#This Row],[unique-sends]])*100</f>
        <v>0.21978021978021978</v>
      </c>
      <c r="L73" s="27">
        <f>Table1[[#This Row],[unique-opens]] / Table1[[#This Row],[unique-sends]] * 100</f>
        <v>68.35164835164835</v>
      </c>
      <c r="M73" s="48">
        <f>Table1[[#This Row],[unique-clicks]] / Table1[[#This Row],[unique-sends]] * 100</f>
        <v>17.142857142857142</v>
      </c>
      <c r="N73" s="48">
        <f>Table1[[#This Row],[unique-clicks]] / Table1[[#This Row],[unique-opens]] * 100</f>
        <v>25.080385852090032</v>
      </c>
      <c r="O73" s="48">
        <f>(MIN(Table1[[#This Row],[unique-opens]]/Table1[[#This Row],[unique-sends]],1)*50
 + MIN(Table1[[#This Row],[unique-clicks]]/Table1[[#This Row],[unique-sends]],1)*50)
 * (1 + MIN(Table1[[#This Row],[unique-clicks]]/Table1[[#This Row],[unique-sends]],1))
 - ((Table1[[#This Row],[unsub]]/Table1[[#This Row],[unique-sends]]*100)*2)</f>
        <v>49.635792778649922</v>
      </c>
      <c r="P73" s="48" t="str">
        <f>IF(Table1[[#This Row],[Engagement Score]]&lt;30,"🔴",IF(Table1[[#This Row],[Engagement Score]]&lt;40,"🟡","🟢"))</f>
        <v>🟢</v>
      </c>
      <c r="Q73" s="15">
        <v>84.2</v>
      </c>
      <c r="R73" s="17">
        <v>5.3</v>
      </c>
      <c r="S73" s="17">
        <v>10.5</v>
      </c>
      <c r="T73" s="49" t="s">
        <v>131</v>
      </c>
    </row>
    <row r="74" spans="1:20" ht="32.1" customHeight="1">
      <c r="A74" s="72">
        <v>27</v>
      </c>
      <c r="B74" s="23" t="s">
        <v>130</v>
      </c>
      <c r="C74" s="54">
        <v>45917</v>
      </c>
      <c r="D74" s="16" t="s">
        <v>21</v>
      </c>
      <c r="E74" s="25" t="s">
        <v>40</v>
      </c>
      <c r="F74" s="22" t="s">
        <v>23</v>
      </c>
      <c r="G74" s="10">
        <v>4294</v>
      </c>
      <c r="H74" s="31">
        <v>1419</v>
      </c>
      <c r="I74" s="35">
        <v>261</v>
      </c>
      <c r="J74" s="12">
        <v>6</v>
      </c>
      <c r="K74" s="42">
        <f>(Table1[[#This Row],[unsub]]/Table1[[#This Row],[unique-sends]])*100</f>
        <v>0.13972985561248255</v>
      </c>
      <c r="L74" s="7">
        <f>Table1[[#This Row],[unique-opens]] / Table1[[#This Row],[unique-sends]] * 100</f>
        <v>33.046110852352115</v>
      </c>
      <c r="M74" s="37">
        <f>Table1[[#This Row],[unique-clicks]] / Table1[[#This Row],[unique-sends]] * 100</f>
        <v>6.0782487191429899</v>
      </c>
      <c r="N74" s="48">
        <f>Table1[[#This Row],[unique-clicks]] / Table1[[#This Row],[unique-opens]] * 100</f>
        <v>18.393234672304441</v>
      </c>
      <c r="O74" s="48">
        <f>(MIN(Table1[[#This Row],[unique-opens]]/Table1[[#This Row],[unique-sends]],1)*50
 + MIN(Table1[[#This Row],[unique-clicks]]/Table1[[#This Row],[unique-sends]],1)*50)
 * (1 + MIN(Table1[[#This Row],[unique-clicks]]/Table1[[#This Row],[unique-sends]],1))
 - ((Table1[[#This Row],[unsub]]/Table1[[#This Row],[unique-sends]]*100)*2)</f>
        <v>20.471758016786239</v>
      </c>
      <c r="P74" s="48" t="str">
        <f>IF(Table1[[#This Row],[Engagement Score]]&lt;30,"🔴",IF(Table1[[#This Row],[Engagement Score]]&lt;40,"🟡","🟢"))</f>
        <v>🔴</v>
      </c>
      <c r="Q74" s="11">
        <v>90.1</v>
      </c>
      <c r="R74" s="12">
        <v>3.3</v>
      </c>
      <c r="S74" s="12">
        <v>6.6</v>
      </c>
      <c r="T74" s="44" t="s">
        <v>132</v>
      </c>
    </row>
    <row r="75" spans="1:20" ht="32.1" customHeight="1">
      <c r="A75" s="72">
        <v>39</v>
      </c>
      <c r="B75" s="23" t="s">
        <v>133</v>
      </c>
      <c r="C75" s="54">
        <v>45839</v>
      </c>
      <c r="D75" s="16" t="s">
        <v>25</v>
      </c>
      <c r="E75" s="25" t="s">
        <v>40</v>
      </c>
      <c r="F75" s="22" t="s">
        <v>134</v>
      </c>
      <c r="G75" s="14">
        <v>605</v>
      </c>
      <c r="H75" s="30">
        <v>277</v>
      </c>
      <c r="I75" s="34">
        <v>13</v>
      </c>
      <c r="J75" s="17">
        <v>2</v>
      </c>
      <c r="K75" s="41">
        <f>(Table1[[#This Row],[unsub]]/Table1[[#This Row],[unique-sends]])*100</f>
        <v>0.33057851239669422</v>
      </c>
      <c r="L75" s="27">
        <f>Table1[[#This Row],[unique-opens]] / Table1[[#This Row],[unique-sends]] * 100</f>
        <v>45.785123966942152</v>
      </c>
      <c r="M75" s="48">
        <f>Table1[[#This Row],[unique-clicks]] / Table1[[#This Row],[unique-sends]] * 100</f>
        <v>2.1487603305785123</v>
      </c>
      <c r="N75" s="48">
        <f>Table1[[#This Row],[unique-clicks]] / Table1[[#This Row],[unique-opens]] * 100</f>
        <v>4.6931407942238268</v>
      </c>
      <c r="O75" s="48">
        <f>(MIN(Table1[[#This Row],[unique-opens]]/Table1[[#This Row],[unique-sends]],1)*50
 + MIN(Table1[[#This Row],[unique-clicks]]/Table1[[#This Row],[unique-sends]],1)*50)
 * (1 + MIN(Table1[[#This Row],[unique-clicks]]/Table1[[#This Row],[unique-sends]],1))
 - ((Table1[[#This Row],[unsub]]/Table1[[#This Row],[unique-sends]]*100)*2)</f>
        <v>23.820777269312206</v>
      </c>
      <c r="P75" s="48" t="str">
        <f>IF(Table1[[#This Row],[Engagement Score]]&lt;30,"🔴",IF(Table1[[#This Row],[Engagement Score]]&lt;40,"🟡","🟢"))</f>
        <v>🔴</v>
      </c>
      <c r="Q75" s="15">
        <v>0</v>
      </c>
      <c r="R75" s="17">
        <v>0</v>
      </c>
      <c r="S75" s="17">
        <v>0</v>
      </c>
      <c r="T75" s="50"/>
    </row>
    <row r="76" spans="1:20" ht="32.1" customHeight="1">
      <c r="A76" s="72">
        <v>38</v>
      </c>
      <c r="B76" s="23" t="s">
        <v>133</v>
      </c>
      <c r="C76" s="54">
        <v>45839</v>
      </c>
      <c r="D76" s="25" t="s">
        <v>21</v>
      </c>
      <c r="E76" s="25" t="s">
        <v>40</v>
      </c>
      <c r="F76" s="22" t="s">
        <v>134</v>
      </c>
      <c r="G76" s="10">
        <v>13901</v>
      </c>
      <c r="H76" s="31">
        <v>8207</v>
      </c>
      <c r="I76" s="35">
        <v>342</v>
      </c>
      <c r="J76" s="12">
        <v>39</v>
      </c>
      <c r="K76" s="42">
        <f>(Table1[[#This Row],[unsub]]/Table1[[#This Row],[unique-sends]])*100</f>
        <v>0.28055535572980361</v>
      </c>
      <c r="L76" s="7">
        <f>Table1[[#This Row],[unique-opens]] / Table1[[#This Row],[unique-sends]] * 100</f>
        <v>59.038918063448676</v>
      </c>
      <c r="M76" s="37">
        <f>Table1[[#This Row],[unique-clicks]] / Table1[[#This Row],[unique-sends]] * 100</f>
        <v>2.4602546579382776</v>
      </c>
      <c r="N76" s="48">
        <f>Table1[[#This Row],[unique-clicks]] / Table1[[#This Row],[unique-opens]] * 100</f>
        <v>4.1671743633483613</v>
      </c>
      <c r="O76" s="48">
        <f>(MIN(Table1[[#This Row],[unique-opens]]/Table1[[#This Row],[unique-sends]],1)*50
 + MIN(Table1[[#This Row],[unique-clicks]]/Table1[[#This Row],[unique-sends]],1)*50)
 * (1 + MIN(Table1[[#This Row],[unique-clicks]]/Table1[[#This Row],[unique-sends]],1))
 - ((Table1[[#This Row],[unsub]]/Table1[[#This Row],[unique-sends]]*100)*2)</f>
        <v>30.944993779969586</v>
      </c>
      <c r="P76" s="48" t="str">
        <f>IF(Table1[[#This Row],[Engagement Score]]&lt;30,"🔴",IF(Table1[[#This Row],[Engagement Score]]&lt;40,"🟡","🟢"))</f>
        <v>🟡</v>
      </c>
      <c r="Q76" s="11">
        <v>0</v>
      </c>
      <c r="R76" s="12">
        <v>0</v>
      </c>
      <c r="S76" s="12">
        <v>0</v>
      </c>
      <c r="T76" s="45"/>
    </row>
    <row r="77" spans="1:20" ht="32.1" customHeight="1">
      <c r="A77" s="72">
        <v>39</v>
      </c>
      <c r="B77" s="23" t="s">
        <v>133</v>
      </c>
      <c r="C77" s="54">
        <v>45870</v>
      </c>
      <c r="D77" s="16" t="s">
        <v>25</v>
      </c>
      <c r="E77" s="25" t="s">
        <v>40</v>
      </c>
      <c r="F77" s="22" t="s">
        <v>134</v>
      </c>
      <c r="G77" s="10">
        <v>163</v>
      </c>
      <c r="H77" s="31">
        <v>81</v>
      </c>
      <c r="I77" s="35">
        <v>4</v>
      </c>
      <c r="J77" s="17">
        <v>0</v>
      </c>
      <c r="K77" s="41">
        <f>(Table1[[#This Row],[unsub]]/Table1[[#This Row],[unique-sends]])*100</f>
        <v>0</v>
      </c>
      <c r="L77" s="7">
        <f>Table1[[#This Row],[unique-opens]] / Table1[[#This Row],[unique-sends]] * 100</f>
        <v>49.693251533742334</v>
      </c>
      <c r="M77" s="37">
        <f>Table1[[#This Row],[unique-clicks]] / Table1[[#This Row],[unique-sends]] * 100</f>
        <v>2.4539877300613497</v>
      </c>
      <c r="N77" s="48">
        <f>Table1[[#This Row],[unique-clicks]] / Table1[[#This Row],[unique-opens]] * 100</f>
        <v>4.9382716049382713</v>
      </c>
      <c r="O77" s="48">
        <f>(MIN(Table1[[#This Row],[unique-opens]]/Table1[[#This Row],[unique-sends]],1)*50
 + MIN(Table1[[#This Row],[unique-clicks]]/Table1[[#This Row],[unique-sends]],1)*50)
 * (1 + MIN(Table1[[#This Row],[unique-clicks]]/Table1[[#This Row],[unique-sends]],1))
 - ((Table1[[#This Row],[unsub]]/Table1[[#This Row],[unique-sends]]*100)*2)</f>
        <v>26.713463058451584</v>
      </c>
      <c r="P77" s="48" t="str">
        <f>IF(Table1[[#This Row],[Engagement Score]]&lt;30,"🔴",IF(Table1[[#This Row],[Engagement Score]]&lt;40,"🟡","🟢"))</f>
        <v>🔴</v>
      </c>
      <c r="Q77" s="11">
        <v>0</v>
      </c>
      <c r="R77" s="12">
        <v>0</v>
      </c>
      <c r="S77" s="12">
        <v>0</v>
      </c>
      <c r="T77" s="50"/>
    </row>
    <row r="78" spans="1:20" ht="32.1" customHeight="1">
      <c r="A78" s="72">
        <v>38</v>
      </c>
      <c r="B78" s="23" t="s">
        <v>133</v>
      </c>
      <c r="C78" s="54">
        <v>45870</v>
      </c>
      <c r="D78" s="25" t="s">
        <v>21</v>
      </c>
      <c r="E78" s="25" t="s">
        <v>40</v>
      </c>
      <c r="F78" s="22" t="s">
        <v>134</v>
      </c>
      <c r="G78" s="10">
        <v>4486</v>
      </c>
      <c r="H78" s="31">
        <v>2891</v>
      </c>
      <c r="I78" s="35">
        <v>108</v>
      </c>
      <c r="J78" s="17">
        <v>12</v>
      </c>
      <c r="K78" s="41">
        <f>(Table1[[#This Row],[unsub]]/Table1[[#This Row],[unique-sends]])*100</f>
        <v>0.26749888542131073</v>
      </c>
      <c r="L78" s="7">
        <f>Table1[[#This Row],[unique-opens]] / Table1[[#This Row],[unique-sends]] * 100</f>
        <v>64.444939812750775</v>
      </c>
      <c r="M78" s="37">
        <f>Table1[[#This Row],[unique-clicks]] / Table1[[#This Row],[unique-sends]] * 100</f>
        <v>2.4074899687917966</v>
      </c>
      <c r="N78" s="48">
        <f>Table1[[#This Row],[unique-clicks]] / Table1[[#This Row],[unique-opens]] * 100</f>
        <v>3.7357315807679004</v>
      </c>
      <c r="O78" s="48">
        <f>(MIN(Table1[[#This Row],[unique-opens]]/Table1[[#This Row],[unique-sends]],1)*50
 + MIN(Table1[[#This Row],[unique-clicks]]/Table1[[#This Row],[unique-sends]],1)*50)
 * (1 + MIN(Table1[[#This Row],[unique-clicks]]/Table1[[#This Row],[unique-sends]],1))
 - ((Table1[[#This Row],[unsub]]/Table1[[#This Row],[unique-sends]]*100)*2)</f>
        <v>33.69594989037077</v>
      </c>
      <c r="P78" s="48" t="str">
        <f>IF(Table1[[#This Row],[Engagement Score]]&lt;30,"🔴",IF(Table1[[#This Row],[Engagement Score]]&lt;40,"🟡","🟢"))</f>
        <v>🟡</v>
      </c>
      <c r="Q78" s="11">
        <v>0</v>
      </c>
      <c r="R78" s="12">
        <v>0</v>
      </c>
      <c r="S78" s="12">
        <v>0</v>
      </c>
      <c r="T78" s="50"/>
    </row>
    <row r="79" spans="1:20" ht="32.1" customHeight="1">
      <c r="A79" s="72">
        <v>39</v>
      </c>
      <c r="B79" s="23" t="s">
        <v>135</v>
      </c>
      <c r="C79" s="54">
        <v>45901</v>
      </c>
      <c r="D79" s="16" t="s">
        <v>25</v>
      </c>
      <c r="E79" s="25" t="s">
        <v>40</v>
      </c>
      <c r="F79" s="22" t="s">
        <v>134</v>
      </c>
      <c r="G79" s="10">
        <v>173</v>
      </c>
      <c r="H79" s="31">
        <v>106</v>
      </c>
      <c r="I79" s="35">
        <v>2</v>
      </c>
      <c r="J79" s="17">
        <v>1</v>
      </c>
      <c r="K79" s="41">
        <f>(Table1[[#This Row],[unsub]]/Table1[[#This Row],[unique-sends]])*100</f>
        <v>0.57803468208092479</v>
      </c>
      <c r="L79" s="7">
        <f>Table1[[#This Row],[unique-opens]] / Table1[[#This Row],[unique-sends]] * 100</f>
        <v>61.271676300578036</v>
      </c>
      <c r="M79" s="37">
        <f>Table1[[#This Row],[unique-clicks]] / Table1[[#This Row],[unique-sends]] * 100</f>
        <v>1.1560693641618496</v>
      </c>
      <c r="N79" s="48">
        <f>Table1[[#This Row],[unique-clicks]] / Table1[[#This Row],[unique-opens]] * 100</f>
        <v>1.8867924528301887</v>
      </c>
      <c r="O79" s="48">
        <f>(MIN(Table1[[#This Row],[unique-opens]]/Table1[[#This Row],[unique-sends]],1)*50
 + MIN(Table1[[#This Row],[unique-clicks]]/Table1[[#This Row],[unique-sends]],1)*50)
 * (1 + MIN(Table1[[#This Row],[unique-clicks]]/Table1[[#This Row],[unique-sends]],1))
 - ((Table1[[#This Row],[unsub]]/Table1[[#This Row],[unique-sends]]*100)*2)</f>
        <v>30.418657489391563</v>
      </c>
      <c r="P79" s="48" t="str">
        <f>IF(Table1[[#This Row],[Engagement Score]]&lt;30,"🔴",IF(Table1[[#This Row],[Engagement Score]]&lt;40,"🟡","🟢"))</f>
        <v>🟡</v>
      </c>
      <c r="Q79" s="11">
        <v>0</v>
      </c>
      <c r="R79" s="12">
        <v>0</v>
      </c>
      <c r="S79" s="12">
        <v>0</v>
      </c>
      <c r="T79" s="50"/>
    </row>
    <row r="80" spans="1:20" ht="32.1" customHeight="1">
      <c r="A80" s="72">
        <v>38</v>
      </c>
      <c r="B80" s="23" t="s">
        <v>135</v>
      </c>
      <c r="C80" s="54">
        <v>45901</v>
      </c>
      <c r="D80" s="25" t="s">
        <v>21</v>
      </c>
      <c r="E80" s="25" t="s">
        <v>40</v>
      </c>
      <c r="F80" s="22" t="s">
        <v>134</v>
      </c>
      <c r="G80" s="10">
        <v>4027</v>
      </c>
      <c r="H80" s="31">
        <v>2816</v>
      </c>
      <c r="I80" s="35">
        <v>96</v>
      </c>
      <c r="J80" s="17">
        <v>19</v>
      </c>
      <c r="K80" s="41">
        <f>(Table1[[#This Row],[unsub]]/Table1[[#This Row],[unique-sends]])*100</f>
        <v>0.47181524708219513</v>
      </c>
      <c r="L80" s="7">
        <f>Table1[[#This Row],[unique-opens]] / Table1[[#This Row],[unique-sends]] * 100</f>
        <v>69.927986093866394</v>
      </c>
      <c r="M80" s="37">
        <f>Table1[[#This Row],[unique-clicks]] / Table1[[#This Row],[unique-sends]] * 100</f>
        <v>2.3839086168363548</v>
      </c>
      <c r="N80" s="48">
        <f>Table1[[#This Row],[unique-clicks]] / Table1[[#This Row],[unique-opens]] * 100</f>
        <v>3.4090909090909087</v>
      </c>
      <c r="O80" s="48">
        <f>(MIN(Table1[[#This Row],[unique-opens]]/Table1[[#This Row],[unique-sends]],1)*50
 + MIN(Table1[[#This Row],[unique-clicks]]/Table1[[#This Row],[unique-sends]],1)*50)
 * (1 + MIN(Table1[[#This Row],[unique-clicks]]/Table1[[#This Row],[unique-sends]],1))
 - ((Table1[[#This Row],[unsub]]/Table1[[#This Row],[unique-sends]]*100)*2)</f>
        <v>36.07424160569002</v>
      </c>
      <c r="P80" s="48" t="str">
        <f>IF(Table1[[#This Row],[Engagement Score]]&lt;30,"🔴",IF(Table1[[#This Row],[Engagement Score]]&lt;40,"🟡","🟢"))</f>
        <v>🟡</v>
      </c>
      <c r="Q80" s="11">
        <v>0</v>
      </c>
      <c r="R80" s="12">
        <v>0</v>
      </c>
      <c r="S80" s="12">
        <v>0</v>
      </c>
      <c r="T80" s="50"/>
    </row>
    <row r="81" spans="1:20" ht="32.1" customHeight="1">
      <c r="A81" s="72">
        <v>54</v>
      </c>
      <c r="B81" s="23" t="s">
        <v>136</v>
      </c>
      <c r="C81" s="54">
        <v>45917</v>
      </c>
      <c r="D81" s="16" t="s">
        <v>25</v>
      </c>
      <c r="E81" s="25" t="s">
        <v>40</v>
      </c>
      <c r="F81" s="22" t="s">
        <v>134</v>
      </c>
      <c r="G81" s="14">
        <v>78</v>
      </c>
      <c r="H81" s="30">
        <v>34</v>
      </c>
      <c r="I81" s="34">
        <v>4</v>
      </c>
      <c r="J81" s="17">
        <v>0</v>
      </c>
      <c r="K81" s="41">
        <f>(Table1[[#This Row],[unsub]]/Table1[[#This Row],[unique-sends]])*100</f>
        <v>0</v>
      </c>
      <c r="L81" s="27">
        <f>Table1[[#This Row],[unique-opens]] / Table1[[#This Row],[unique-sends]] * 100</f>
        <v>43.589743589743591</v>
      </c>
      <c r="M81" s="48">
        <f>Table1[[#This Row],[unique-clicks]] / Table1[[#This Row],[unique-sends]] * 100</f>
        <v>5.1282051282051277</v>
      </c>
      <c r="N81" s="48">
        <f>Table1[[#This Row],[unique-clicks]] / Table1[[#This Row],[unique-opens]] * 100</f>
        <v>11.76470588235294</v>
      </c>
      <c r="O81" s="48">
        <f>(MIN(Table1[[#This Row],[unique-opens]]/Table1[[#This Row],[unique-sends]],1)*50
 + MIN(Table1[[#This Row],[unique-clicks]]/Table1[[#This Row],[unique-sends]],1)*50)
 * (1 + MIN(Table1[[#This Row],[unique-clicks]]/Table1[[#This Row],[unique-sends]],1))
 - ((Table1[[#This Row],[unsub]]/Table1[[#This Row],[unique-sends]]*100)*2)</f>
        <v>25.608152531229454</v>
      </c>
      <c r="P81" s="48" t="str">
        <f>IF(Table1[[#This Row],[Engagement Score]]&lt;30,"🔴",IF(Table1[[#This Row],[Engagement Score]]&lt;40,"🟡","🟢"))</f>
        <v>🔴</v>
      </c>
      <c r="Q81" s="15">
        <v>0</v>
      </c>
      <c r="R81" s="17">
        <v>0</v>
      </c>
      <c r="S81" s="17">
        <v>0</v>
      </c>
      <c r="T81" s="50"/>
    </row>
    <row r="82" spans="1:20" ht="32.1" customHeight="1">
      <c r="A82" s="72">
        <v>55</v>
      </c>
      <c r="B82" s="23" t="s">
        <v>136</v>
      </c>
      <c r="C82" s="54">
        <v>45917</v>
      </c>
      <c r="D82" s="16" t="s">
        <v>21</v>
      </c>
      <c r="E82" s="25" t="s">
        <v>40</v>
      </c>
      <c r="F82" s="22" t="s">
        <v>134</v>
      </c>
      <c r="G82" s="14">
        <v>1825</v>
      </c>
      <c r="H82" s="30">
        <v>1035</v>
      </c>
      <c r="I82" s="34">
        <v>57</v>
      </c>
      <c r="J82" s="17">
        <v>2</v>
      </c>
      <c r="K82" s="41">
        <f>(Table1[[#This Row],[unsub]]/Table1[[#This Row],[unique-sends]])*100</f>
        <v>0.1095890410958904</v>
      </c>
      <c r="L82" s="27">
        <f>Table1[[#This Row],[unique-opens]] / Table1[[#This Row],[unique-sends]] * 100</f>
        <v>56.712328767123289</v>
      </c>
      <c r="M82" s="48">
        <f>Table1[[#This Row],[unique-clicks]] / Table1[[#This Row],[unique-sends]] * 100</f>
        <v>3.1232876712328768</v>
      </c>
      <c r="N82" s="48">
        <f>Table1[[#This Row],[unique-clicks]] / Table1[[#This Row],[unique-opens]] * 100</f>
        <v>5.5072463768115938</v>
      </c>
      <c r="O82" s="48">
        <f>(MIN(Table1[[#This Row],[unique-opens]]/Table1[[#This Row],[unique-sends]],1)*50
 + MIN(Table1[[#This Row],[unique-clicks]]/Table1[[#This Row],[unique-sends]],1)*50)
 * (1 + MIN(Table1[[#This Row],[unique-clicks]]/Table1[[#This Row],[unique-sends]],1))
 - ((Table1[[#This Row],[unsub]]/Table1[[#This Row],[unique-sends]]*100)*2)</f>
        <v>30.633049352598984</v>
      </c>
      <c r="P82" s="48" t="str">
        <f>IF(Table1[[#This Row],[Engagement Score]]&lt;30,"🔴",IF(Table1[[#This Row],[Engagement Score]]&lt;40,"🟡","🟢"))</f>
        <v>🟡</v>
      </c>
      <c r="Q82" s="15">
        <v>0</v>
      </c>
      <c r="R82" s="17">
        <v>0</v>
      </c>
      <c r="S82" s="17">
        <v>0</v>
      </c>
      <c r="T82" s="50"/>
    </row>
    <row r="83" spans="1:20" ht="32.1" customHeight="1">
      <c r="A83" s="72">
        <v>23</v>
      </c>
      <c r="B83" s="23" t="s">
        <v>137</v>
      </c>
      <c r="C83" s="54">
        <v>45925</v>
      </c>
      <c r="D83" s="16" t="s">
        <v>21</v>
      </c>
      <c r="E83" s="25" t="s">
        <v>40</v>
      </c>
      <c r="F83" s="22" t="s">
        <v>134</v>
      </c>
      <c r="G83" s="14">
        <v>106</v>
      </c>
      <c r="H83" s="30">
        <v>63</v>
      </c>
      <c r="I83" s="34">
        <v>11</v>
      </c>
      <c r="J83" s="17">
        <v>0</v>
      </c>
      <c r="K83" s="41">
        <f>(Table1[[#This Row],[unsub]]/Table1[[#This Row],[unique-sends]])*100</f>
        <v>0</v>
      </c>
      <c r="L83" s="27">
        <f>Table1[[#This Row],[unique-opens]] / Table1[[#This Row],[unique-sends]] * 100</f>
        <v>59.433962264150942</v>
      </c>
      <c r="M83" s="48">
        <f>Table1[[#This Row],[unique-clicks]] / Table1[[#This Row],[unique-sends]] * 100</f>
        <v>10.377358490566039</v>
      </c>
      <c r="N83" s="48">
        <f>Table1[[#This Row],[unique-clicks]] / Table1[[#This Row],[unique-opens]] * 100</f>
        <v>17.460317460317459</v>
      </c>
      <c r="O83" s="48">
        <f>(MIN(Table1[[#This Row],[unique-opens]]/Table1[[#This Row],[unique-sends]],1)*50
 + MIN(Table1[[#This Row],[unique-clicks]]/Table1[[#This Row],[unique-sends]],1)*50)
 * (1 + MIN(Table1[[#This Row],[unique-clicks]]/Table1[[#This Row],[unique-sends]],1))
 - ((Table1[[#This Row],[unsub]]/Table1[[#This Row],[unique-sends]]*100)*2)</f>
        <v>38.527945888216443</v>
      </c>
      <c r="P83" s="48" t="str">
        <f>IF(Table1[[#This Row],[Engagement Score]]&lt;30,"🔴",IF(Table1[[#This Row],[Engagement Score]]&lt;40,"🟡","🟢"))</f>
        <v>🟡</v>
      </c>
      <c r="Q83" s="11">
        <v>81.400000000000006</v>
      </c>
      <c r="R83" s="12">
        <v>7.1</v>
      </c>
      <c r="S83" s="12">
        <v>11.4</v>
      </c>
      <c r="T83" s="49" t="s">
        <v>138</v>
      </c>
    </row>
    <row r="84" spans="1:20" ht="32.1" customHeight="1">
      <c r="A84" s="72">
        <v>22</v>
      </c>
      <c r="B84" s="23" t="s">
        <v>139</v>
      </c>
      <c r="C84" s="54">
        <v>45925</v>
      </c>
      <c r="D84" s="16" t="s">
        <v>21</v>
      </c>
      <c r="E84" s="25" t="s">
        <v>40</v>
      </c>
      <c r="F84" s="22" t="s">
        <v>134</v>
      </c>
      <c r="G84" s="10">
        <v>145</v>
      </c>
      <c r="H84" s="31">
        <v>91</v>
      </c>
      <c r="I84" s="35">
        <v>21</v>
      </c>
      <c r="J84" s="17">
        <v>0</v>
      </c>
      <c r="K84" s="42">
        <f>(Table1[[#This Row],[unsub]]/Table1[[#This Row],[unique-sends]])*100</f>
        <v>0</v>
      </c>
      <c r="L84" s="7">
        <f>Table1[[#This Row],[unique-opens]] / Table1[[#This Row],[unique-sends]] * 100</f>
        <v>62.758620689655174</v>
      </c>
      <c r="M84" s="37">
        <f>Table1[[#This Row],[unique-clicks]] / Table1[[#This Row],[unique-sends]] * 100</f>
        <v>14.482758620689657</v>
      </c>
      <c r="N84" s="48">
        <f>Table1[[#This Row],[unique-clicks]] / Table1[[#This Row],[unique-opens]] * 100</f>
        <v>23.076923076923077</v>
      </c>
      <c r="O84" s="48">
        <f>(MIN(Table1[[#This Row],[unique-opens]]/Table1[[#This Row],[unique-sends]],1)*50
 + MIN(Table1[[#This Row],[unique-clicks]]/Table1[[#This Row],[unique-sends]],1)*50)
 * (1 + MIN(Table1[[#This Row],[unique-clicks]]/Table1[[#This Row],[unique-sends]],1))
 - ((Table1[[#This Row],[unsub]]/Table1[[#This Row],[unique-sends]]*100)*2)</f>
        <v>44.214030915576693</v>
      </c>
      <c r="P84" s="48" t="str">
        <f>IF(Table1[[#This Row],[Engagement Score]]&lt;30,"🔴",IF(Table1[[#This Row],[Engagement Score]]&lt;40,"🟡","🟢"))</f>
        <v>🟢</v>
      </c>
      <c r="Q84" s="11">
        <v>81.400000000000006</v>
      </c>
      <c r="R84" s="12">
        <v>7.1</v>
      </c>
      <c r="S84" s="12">
        <v>11.4</v>
      </c>
      <c r="T84" s="44" t="s">
        <v>138</v>
      </c>
    </row>
    <row r="85" spans="1:20" ht="32.1" customHeight="1">
      <c r="A85" s="72">
        <v>21</v>
      </c>
      <c r="B85" s="23" t="s">
        <v>140</v>
      </c>
      <c r="C85" s="54">
        <v>45925</v>
      </c>
      <c r="D85" s="16" t="s">
        <v>21</v>
      </c>
      <c r="E85" s="25" t="s">
        <v>40</v>
      </c>
      <c r="F85" s="22" t="s">
        <v>134</v>
      </c>
      <c r="G85" s="10">
        <v>163</v>
      </c>
      <c r="H85" s="31">
        <v>80</v>
      </c>
      <c r="I85" s="35">
        <v>18</v>
      </c>
      <c r="J85" s="17">
        <v>0</v>
      </c>
      <c r="K85" s="42">
        <f>(Table1[[#This Row],[unsub]]/Table1[[#This Row],[unique-sends]])*100</f>
        <v>0</v>
      </c>
      <c r="L85" s="7">
        <f>Table1[[#This Row],[unique-opens]] / Table1[[#This Row],[unique-sends]] * 100</f>
        <v>49.079754601226995</v>
      </c>
      <c r="M85" s="37">
        <f>Table1[[#This Row],[unique-clicks]] / Table1[[#This Row],[unique-sends]] * 100</f>
        <v>11.042944785276074</v>
      </c>
      <c r="N85" s="48">
        <f>Table1[[#This Row],[unique-clicks]] / Table1[[#This Row],[unique-opens]] * 100</f>
        <v>22.5</v>
      </c>
      <c r="O85" s="48">
        <f>(MIN(Table1[[#This Row],[unique-opens]]/Table1[[#This Row],[unique-sends]],1)*50
 + MIN(Table1[[#This Row],[unique-clicks]]/Table1[[#This Row],[unique-sends]],1)*50)
 * (1 + MIN(Table1[[#This Row],[unique-clicks]]/Table1[[#This Row],[unique-sends]],1))
 - ((Table1[[#This Row],[unsub]]/Table1[[#This Row],[unique-sends]]*100)*2)</f>
        <v>33.381007941586063</v>
      </c>
      <c r="P85" s="48" t="str">
        <f>IF(Table1[[#This Row],[Engagement Score]]&lt;30,"🔴",IF(Table1[[#This Row],[Engagement Score]]&lt;40,"🟡","🟢"))</f>
        <v>🟡</v>
      </c>
      <c r="Q85" s="11">
        <v>81.400000000000006</v>
      </c>
      <c r="R85" s="12">
        <v>7.1</v>
      </c>
      <c r="S85" s="12">
        <v>11.4</v>
      </c>
      <c r="T85" s="44" t="s">
        <v>138</v>
      </c>
    </row>
    <row r="86" spans="1:20" ht="32.1" customHeight="1">
      <c r="A86" s="72">
        <v>20</v>
      </c>
      <c r="B86" s="23" t="s">
        <v>141</v>
      </c>
      <c r="C86" s="54">
        <v>45925</v>
      </c>
      <c r="D86" s="16" t="s">
        <v>21</v>
      </c>
      <c r="E86" s="25" t="s">
        <v>40</v>
      </c>
      <c r="F86" s="22" t="s">
        <v>134</v>
      </c>
      <c r="G86" s="10">
        <v>254</v>
      </c>
      <c r="H86" s="31">
        <v>99</v>
      </c>
      <c r="I86" s="35">
        <v>8</v>
      </c>
      <c r="J86" s="17">
        <v>0</v>
      </c>
      <c r="K86" s="42">
        <f>(Table1[[#This Row],[unsub]]/Table1[[#This Row],[unique-sends]])*100</f>
        <v>0</v>
      </c>
      <c r="L86" s="7">
        <f>Table1[[#This Row],[unique-opens]] / Table1[[#This Row],[unique-sends]] * 100</f>
        <v>38.976377952755904</v>
      </c>
      <c r="M86" s="37">
        <f>Table1[[#This Row],[unique-clicks]] / Table1[[#This Row],[unique-sends]] * 100</f>
        <v>3.1496062992125982</v>
      </c>
      <c r="N86" s="48">
        <f>Table1[[#This Row],[unique-clicks]] / Table1[[#This Row],[unique-opens]] * 100</f>
        <v>8.0808080808080813</v>
      </c>
      <c r="O86" s="48">
        <f>(MIN(Table1[[#This Row],[unique-opens]]/Table1[[#This Row],[unique-sends]],1)*50
 + MIN(Table1[[#This Row],[unique-clicks]]/Table1[[#This Row],[unique-sends]],1)*50)
 * (1 + MIN(Table1[[#This Row],[unique-clicks]]/Table1[[#This Row],[unique-sends]],1))
 - ((Table1[[#This Row],[unsub]]/Table1[[#This Row],[unique-sends]]*100)*2)</f>
        <v>21.726393452786905</v>
      </c>
      <c r="P86" s="48" t="str">
        <f>IF(Table1[[#This Row],[Engagement Score]]&lt;30,"🔴",IF(Table1[[#This Row],[Engagement Score]]&lt;40,"🟡","🟢"))</f>
        <v>🔴</v>
      </c>
      <c r="Q86" s="11">
        <v>81.400000000000006</v>
      </c>
      <c r="R86" s="12">
        <v>7.1</v>
      </c>
      <c r="S86" s="12">
        <v>11.4</v>
      </c>
      <c r="T86" s="44" t="s">
        <v>138</v>
      </c>
    </row>
    <row r="87" spans="1:20" ht="32.1" customHeight="1">
      <c r="A87" s="72">
        <v>53</v>
      </c>
      <c r="B87" s="57" t="s">
        <v>142</v>
      </c>
      <c r="C87" s="54">
        <v>45915</v>
      </c>
      <c r="D87" s="25" t="s">
        <v>21</v>
      </c>
      <c r="E87" s="25" t="s">
        <v>40</v>
      </c>
      <c r="F87" s="22" t="s">
        <v>134</v>
      </c>
      <c r="G87" s="10">
        <v>268</v>
      </c>
      <c r="H87" s="31">
        <v>139</v>
      </c>
      <c r="I87" s="35">
        <v>8</v>
      </c>
      <c r="J87" s="12">
        <v>1</v>
      </c>
      <c r="K87" s="42">
        <f>(Table1[[#This Row],[unsub]]/Table1[[#This Row],[unique-sends]])*100</f>
        <v>0.37313432835820892</v>
      </c>
      <c r="L87" s="7">
        <f>Table1[[#This Row],[unique-opens]] / Table1[[#This Row],[unique-sends]] * 100</f>
        <v>51.865671641791046</v>
      </c>
      <c r="M87" s="37">
        <f>Table1[[#This Row],[unique-clicks]] / Table1[[#This Row],[unique-sends]] * 100</f>
        <v>2.9850746268656714</v>
      </c>
      <c r="N87" s="48">
        <f>Table1[[#This Row],[unique-clicks]] / Table1[[#This Row],[unique-opens]] * 100</f>
        <v>5.755395683453238</v>
      </c>
      <c r="O87" s="48">
        <f>(MIN(Table1[[#This Row],[unique-opens]]/Table1[[#This Row],[unique-sends]],1)*50
 + MIN(Table1[[#This Row],[unique-clicks]]/Table1[[#This Row],[unique-sends]],1)*50)
 * (1 + MIN(Table1[[#This Row],[unique-clicks]]/Table1[[#This Row],[unique-sends]],1))
 - ((Table1[[#This Row],[unsub]]/Table1[[#This Row],[unique-sends]]*100)*2)</f>
        <v>27.497772332368015</v>
      </c>
      <c r="P87" s="48" t="str">
        <f>IF(Table1[[#This Row],[Engagement Score]]&lt;30,"🔴",IF(Table1[[#This Row],[Engagement Score]]&lt;40,"🟡","🟢"))</f>
        <v>🔴</v>
      </c>
      <c r="Q87" s="11">
        <v>0</v>
      </c>
      <c r="R87" s="12">
        <v>0</v>
      </c>
      <c r="S87" s="12">
        <v>0</v>
      </c>
      <c r="T87" s="45"/>
    </row>
    <row r="88" spans="1:20" ht="32.1" customHeight="1">
      <c r="A88" s="72">
        <v>51</v>
      </c>
      <c r="B88" s="57" t="s">
        <v>143</v>
      </c>
      <c r="C88" s="54">
        <v>45915</v>
      </c>
      <c r="D88" s="25" t="s">
        <v>25</v>
      </c>
      <c r="E88" s="25" t="s">
        <v>40</v>
      </c>
      <c r="F88" s="22" t="s">
        <v>134</v>
      </c>
      <c r="G88" s="10">
        <v>48</v>
      </c>
      <c r="H88" s="31">
        <v>20</v>
      </c>
      <c r="I88" s="35">
        <v>1</v>
      </c>
      <c r="J88" s="12">
        <v>0</v>
      </c>
      <c r="K88" s="42">
        <f>(Table1[[#This Row],[unsub]]/Table1[[#This Row],[unique-sends]])*100</f>
        <v>0</v>
      </c>
      <c r="L88" s="7">
        <f>Table1[[#This Row],[unique-opens]] / Table1[[#This Row],[unique-sends]] * 100</f>
        <v>41.666666666666671</v>
      </c>
      <c r="M88" s="37">
        <f>Table1[[#This Row],[unique-clicks]] / Table1[[#This Row],[unique-sends]] * 100</f>
        <v>2.083333333333333</v>
      </c>
      <c r="N88" s="48">
        <f>Table1[[#This Row],[unique-clicks]] / Table1[[#This Row],[unique-opens]] * 100</f>
        <v>5</v>
      </c>
      <c r="O88" s="48">
        <f>(MIN(Table1[[#This Row],[unique-opens]]/Table1[[#This Row],[unique-sends]],1)*50
 + MIN(Table1[[#This Row],[unique-clicks]]/Table1[[#This Row],[unique-sends]],1)*50)
 * (1 + MIN(Table1[[#This Row],[unique-clicks]]/Table1[[#This Row],[unique-sends]],1))
 - ((Table1[[#This Row],[unsub]]/Table1[[#This Row],[unique-sends]]*100)*2)</f>
        <v>22.330729166666668</v>
      </c>
      <c r="P88" s="48" t="str">
        <f>IF(Table1[[#This Row],[Engagement Score]]&lt;30,"🔴",IF(Table1[[#This Row],[Engagement Score]]&lt;40,"🟡","🟢"))</f>
        <v>🔴</v>
      </c>
      <c r="Q88" s="11">
        <v>0</v>
      </c>
      <c r="R88" s="12">
        <v>0</v>
      </c>
      <c r="S88" s="12">
        <v>0</v>
      </c>
      <c r="T88" s="45"/>
    </row>
    <row r="89" spans="1:20" ht="32.1" customHeight="1">
      <c r="A89" s="72">
        <v>46</v>
      </c>
      <c r="B89" s="23" t="s">
        <v>144</v>
      </c>
      <c r="C89" s="54">
        <v>45839</v>
      </c>
      <c r="D89" s="16" t="s">
        <v>21</v>
      </c>
      <c r="E89" s="25" t="s">
        <v>40</v>
      </c>
      <c r="F89" s="22" t="s">
        <v>134</v>
      </c>
      <c r="G89" s="14">
        <v>3329</v>
      </c>
      <c r="H89" s="30">
        <v>2640</v>
      </c>
      <c r="I89" s="34">
        <v>374</v>
      </c>
      <c r="J89" s="17">
        <v>4</v>
      </c>
      <c r="K89" s="41">
        <f>(Table1[[#This Row],[unsub]]/Table1[[#This Row],[unique-sends]])*100</f>
        <v>0.12015620306398318</v>
      </c>
      <c r="L89" s="27">
        <f>Table1[[#This Row],[unique-opens]] / Table1[[#This Row],[unique-sends]] * 100</f>
        <v>79.30309402222889</v>
      </c>
      <c r="M89" s="48">
        <f>Table1[[#This Row],[unique-clicks]] / Table1[[#This Row],[unique-sends]] * 100</f>
        <v>11.234604986482427</v>
      </c>
      <c r="N89" s="48">
        <f>Table1[[#This Row],[unique-clicks]] / Table1[[#This Row],[unique-opens]] * 100</f>
        <v>14.166666666666666</v>
      </c>
      <c r="O89" s="48">
        <f>(MIN(Table1[[#This Row],[unique-opens]]/Table1[[#This Row],[unique-sends]],1)*50
 + MIN(Table1[[#This Row],[unique-clicks]]/Table1[[#This Row],[unique-sends]],1)*50)
 * (1 + MIN(Table1[[#This Row],[unique-clicks]]/Table1[[#This Row],[unique-sends]],1))
 - ((Table1[[#This Row],[unsub]]/Table1[[#This Row],[unique-sends]]*100)*2)</f>
        <v>50.114313521967254</v>
      </c>
      <c r="P89" s="48" t="str">
        <f>IF(Table1[[#This Row],[Engagement Score]]&lt;30,"🔴",IF(Table1[[#This Row],[Engagement Score]]&lt;40,"🟡","🟢"))</f>
        <v>🟢</v>
      </c>
      <c r="Q89" s="15">
        <v>92</v>
      </c>
      <c r="R89" s="17">
        <v>5.3</v>
      </c>
      <c r="S89" s="17">
        <v>2.7</v>
      </c>
      <c r="T89" s="49" t="s">
        <v>145</v>
      </c>
    </row>
    <row r="90" spans="1:20" ht="32.1" customHeight="1">
      <c r="A90" s="72">
        <v>45</v>
      </c>
      <c r="B90" s="23" t="s">
        <v>144</v>
      </c>
      <c r="C90" s="54">
        <v>45839</v>
      </c>
      <c r="D90" s="16" t="s">
        <v>25</v>
      </c>
      <c r="E90" s="25" t="s">
        <v>40</v>
      </c>
      <c r="F90" s="22" t="s">
        <v>134</v>
      </c>
      <c r="G90" s="14">
        <v>162</v>
      </c>
      <c r="H90" s="30">
        <v>120</v>
      </c>
      <c r="I90" s="34">
        <v>10</v>
      </c>
      <c r="J90" s="17">
        <v>0</v>
      </c>
      <c r="K90" s="41">
        <f>(Table1[[#This Row],[unsub]]/Table1[[#This Row],[unique-sends]])*100</f>
        <v>0</v>
      </c>
      <c r="L90" s="27">
        <f>Table1[[#This Row],[unique-opens]] / Table1[[#This Row],[unique-sends]] * 100</f>
        <v>74.074074074074076</v>
      </c>
      <c r="M90" s="48">
        <f>Table1[[#This Row],[unique-clicks]] / Table1[[#This Row],[unique-sends]] * 100</f>
        <v>6.1728395061728394</v>
      </c>
      <c r="N90" s="48">
        <f>Table1[[#This Row],[unique-clicks]] / Table1[[#This Row],[unique-opens]] * 100</f>
        <v>8.3333333333333321</v>
      </c>
      <c r="O90" s="48">
        <f>(MIN(Table1[[#This Row],[unique-opens]]/Table1[[#This Row],[unique-sends]],1)*50
 + MIN(Table1[[#This Row],[unique-clicks]]/Table1[[#This Row],[unique-sends]],1)*50)
 * (1 + MIN(Table1[[#This Row],[unique-clicks]]/Table1[[#This Row],[unique-sends]],1))
 - ((Table1[[#This Row],[unsub]]/Table1[[#This Row],[unique-sends]]*100)*2)</f>
        <v>42.600213382106389</v>
      </c>
      <c r="P90" s="48" t="str">
        <f>IF(Table1[[#This Row],[Engagement Score]]&lt;30,"🔴",IF(Table1[[#This Row],[Engagement Score]]&lt;40,"🟡","🟢"))</f>
        <v>🟢</v>
      </c>
      <c r="Q90" s="15">
        <v>0</v>
      </c>
      <c r="R90" s="15">
        <v>0</v>
      </c>
      <c r="S90" s="15">
        <v>0</v>
      </c>
      <c r="T90" s="50"/>
    </row>
    <row r="91" spans="1:20" ht="32.1" customHeight="1">
      <c r="A91" s="72">
        <v>46</v>
      </c>
      <c r="B91" s="23" t="s">
        <v>144</v>
      </c>
      <c r="C91" s="54">
        <v>45870</v>
      </c>
      <c r="D91" s="16" t="s">
        <v>21</v>
      </c>
      <c r="E91" s="25" t="s">
        <v>40</v>
      </c>
      <c r="F91" s="22" t="s">
        <v>134</v>
      </c>
      <c r="G91" s="62">
        <v>5486</v>
      </c>
      <c r="H91" s="63">
        <v>3228</v>
      </c>
      <c r="I91" s="63">
        <v>413</v>
      </c>
      <c r="J91" s="62">
        <v>6</v>
      </c>
      <c r="K91" s="41">
        <f>(Table1[[#This Row],[unsub]]/Table1[[#This Row],[unique-sends]])*100</f>
        <v>0.10936930368209989</v>
      </c>
      <c r="L91" s="27">
        <f>Table1[[#This Row],[unique-opens]] / Table1[[#This Row],[unique-sends]] * 100</f>
        <v>58.840685380969738</v>
      </c>
      <c r="M91" s="48">
        <f>Table1[[#This Row],[unique-clicks]] / Table1[[#This Row],[unique-sends]] * 100</f>
        <v>7.528253736784543</v>
      </c>
      <c r="N91" s="48">
        <f>Table1[[#This Row],[unique-clicks]] / Table1[[#This Row],[unique-opens]] * 100</f>
        <v>12.794299876084262</v>
      </c>
      <c r="O91" s="48">
        <f>(MIN(Table1[[#This Row],[unique-opens]]/Table1[[#This Row],[unique-sends]],1)*50
 + MIN(Table1[[#This Row],[unique-clicks]]/Table1[[#This Row],[unique-sends]],1)*50)
 * (1 + MIN(Table1[[#This Row],[unique-clicks]]/Table1[[#This Row],[unique-sends]],1))
 - ((Table1[[#This Row],[unsub]]/Table1[[#This Row],[unique-sends]]*100)*2)</f>
        <v>35.463942021111237</v>
      </c>
      <c r="P91" s="48" t="str">
        <f>IF(Table1[[#This Row],[Engagement Score]]&lt;30,"🔴",IF(Table1[[#This Row],[Engagement Score]]&lt;40,"🟡","🟢"))</f>
        <v>🟡</v>
      </c>
      <c r="Q91" s="15">
        <v>0</v>
      </c>
      <c r="R91" s="15">
        <v>0</v>
      </c>
      <c r="S91" s="15">
        <v>0</v>
      </c>
      <c r="T91" s="50"/>
    </row>
    <row r="92" spans="1:20" ht="32.1" customHeight="1">
      <c r="A92" s="72">
        <v>45</v>
      </c>
      <c r="B92" s="23" t="s">
        <v>144</v>
      </c>
      <c r="C92" s="54">
        <v>45870</v>
      </c>
      <c r="D92" s="16" t="s">
        <v>25</v>
      </c>
      <c r="E92" s="25" t="s">
        <v>40</v>
      </c>
      <c r="F92" s="22" t="s">
        <v>134</v>
      </c>
      <c r="G92" s="62">
        <v>181</v>
      </c>
      <c r="H92" s="63">
        <v>118</v>
      </c>
      <c r="I92" s="63">
        <v>8</v>
      </c>
      <c r="J92" s="62">
        <v>0</v>
      </c>
      <c r="K92" s="41">
        <f>(Table1[[#This Row],[unsub]]/Table1[[#This Row],[unique-sends]])*100</f>
        <v>0</v>
      </c>
      <c r="L92" s="7">
        <f>Table1[[#This Row],[unique-opens]] / Table1[[#This Row],[unique-sends]] * 100</f>
        <v>65.193370165745861</v>
      </c>
      <c r="M92" s="37">
        <f>Table1[[#This Row],[unique-clicks]] / Table1[[#This Row],[unique-sends]] * 100</f>
        <v>4.4198895027624303</v>
      </c>
      <c r="N92" s="48">
        <f>Table1[[#This Row],[unique-clicks]] / Table1[[#This Row],[unique-opens]] * 100</f>
        <v>6.7796610169491522</v>
      </c>
      <c r="O92" s="48">
        <f>(MIN(Table1[[#This Row],[unique-opens]]/Table1[[#This Row],[unique-sends]],1)*50
 + MIN(Table1[[#This Row],[unique-clicks]]/Table1[[#This Row],[unique-sends]],1)*50)
 * (1 + MIN(Table1[[#This Row],[unique-clicks]]/Table1[[#This Row],[unique-sends]],1))
 - ((Table1[[#This Row],[unsub]]/Table1[[#This Row],[unique-sends]]*100)*2)</f>
        <v>36.345044412563716</v>
      </c>
      <c r="P92" s="48" t="str">
        <f>IF(Table1[[#This Row],[Engagement Score]]&lt;30,"🔴",IF(Table1[[#This Row],[Engagement Score]]&lt;40,"🟡","🟢"))</f>
        <v>🟡</v>
      </c>
      <c r="Q92" s="15">
        <v>0</v>
      </c>
      <c r="R92" s="15">
        <v>0</v>
      </c>
      <c r="S92" s="15">
        <v>0</v>
      </c>
      <c r="T92" s="50"/>
    </row>
    <row r="93" spans="1:20" ht="32.1" customHeight="1">
      <c r="A93" s="72">
        <v>46</v>
      </c>
      <c r="B93" s="57" t="s">
        <v>144</v>
      </c>
      <c r="C93" s="61">
        <v>45901</v>
      </c>
      <c r="D93" s="60" t="s">
        <v>21</v>
      </c>
      <c r="E93" s="60" t="s">
        <v>40</v>
      </c>
      <c r="F93" s="22" t="s">
        <v>134</v>
      </c>
      <c r="G93" s="10">
        <v>2805</v>
      </c>
      <c r="H93" s="31">
        <v>2337</v>
      </c>
      <c r="I93" s="35">
        <v>303</v>
      </c>
      <c r="J93" s="12">
        <v>14</v>
      </c>
      <c r="K93" s="42">
        <f>(Table1[[#This Row],[unsub]]/Table1[[#This Row],[unique-sends]])*100</f>
        <v>0.49910873440285208</v>
      </c>
      <c r="L93" s="7">
        <f>Table1[[#This Row],[unique-opens]] / Table1[[#This Row],[unique-sends]] * 100</f>
        <v>83.315508021390372</v>
      </c>
      <c r="M93" s="37">
        <f>Table1[[#This Row],[unique-clicks]] / Table1[[#This Row],[unique-sends]] * 100</f>
        <v>10.802139037433154</v>
      </c>
      <c r="N93" s="48">
        <f>Table1[[#This Row],[unique-clicks]] / Table1[[#This Row],[unique-opens]] * 100</f>
        <v>12.965340179717586</v>
      </c>
      <c r="O93" s="48">
        <f>(MIN(Table1[[#This Row],[unique-opens]]/Table1[[#This Row],[unique-sends]],1)*50
 + MIN(Table1[[#This Row],[unique-clicks]]/Table1[[#This Row],[unique-sends]],1)*50)
 * (1 + MIN(Table1[[#This Row],[unique-clicks]]/Table1[[#This Row],[unique-sends]],1))
 - ((Table1[[#This Row],[unsub]]/Table1[[#This Row],[unique-sends]]*100)*2)</f>
        <v>51.143965607633419</v>
      </c>
      <c r="P93" s="48" t="str">
        <f>IF(Table1[[#This Row],[Engagement Score]]&lt;30,"🔴",IF(Table1[[#This Row],[Engagement Score]]&lt;40,"🟡","🟢"))</f>
        <v>🟢</v>
      </c>
      <c r="Q93" s="15">
        <v>0</v>
      </c>
      <c r="R93" s="15">
        <v>0</v>
      </c>
      <c r="S93" s="15">
        <v>0</v>
      </c>
      <c r="T93" s="45"/>
    </row>
    <row r="94" spans="1:20" ht="32.1" customHeight="1">
      <c r="A94" s="72">
        <v>45</v>
      </c>
      <c r="B94" s="23" t="s">
        <v>144</v>
      </c>
      <c r="C94" s="54">
        <v>45901</v>
      </c>
      <c r="D94" s="51" t="s">
        <v>25</v>
      </c>
      <c r="E94" s="51" t="s">
        <v>40</v>
      </c>
      <c r="F94" s="22" t="s">
        <v>134</v>
      </c>
      <c r="G94" s="14">
        <v>116</v>
      </c>
      <c r="H94" s="30">
        <v>116</v>
      </c>
      <c r="I94" s="34">
        <v>9</v>
      </c>
      <c r="J94" s="17">
        <v>0</v>
      </c>
      <c r="K94" s="41">
        <f>(Table1[[#This Row],[unsub]]/Table1[[#This Row],[unique-sends]])*100</f>
        <v>0</v>
      </c>
      <c r="L94" s="64">
        <f>Table1[[#This Row],[unique-opens]] / Table1[[#This Row],[unique-sends]] * 100</f>
        <v>100</v>
      </c>
      <c r="M94" s="65">
        <f>Table1[[#This Row],[unique-clicks]] / Table1[[#This Row],[unique-sends]] * 100</f>
        <v>7.7586206896551726</v>
      </c>
      <c r="N94" s="48">
        <f>Table1[[#This Row],[unique-clicks]] / Table1[[#This Row],[unique-opens]] * 100</f>
        <v>7.7586206896551726</v>
      </c>
      <c r="O94" s="48">
        <f>(MIN(Table1[[#This Row],[unique-opens]]/Table1[[#This Row],[unique-sends]],1)*50
 + MIN(Table1[[#This Row],[unique-clicks]]/Table1[[#This Row],[unique-sends]],1)*50)
 * (1 + MIN(Table1[[#This Row],[unique-clicks]]/Table1[[#This Row],[unique-sends]],1))
 - ((Table1[[#This Row],[unsub]]/Table1[[#This Row],[unique-sends]]*100)*2)</f>
        <v>58.059601664684905</v>
      </c>
      <c r="P94" s="48" t="str">
        <f>IF(Table1[[#This Row],[Engagement Score]]&lt;30,"🔴",IF(Table1[[#This Row],[Engagement Score]]&lt;40,"🟡","🟢"))</f>
        <v>🟢</v>
      </c>
      <c r="Q94" s="15">
        <v>0</v>
      </c>
      <c r="R94" s="15">
        <v>0</v>
      </c>
      <c r="S94" s="15">
        <v>0</v>
      </c>
      <c r="T94" s="50"/>
    </row>
    <row r="95" spans="1:20" ht="32.1" customHeight="1">
      <c r="A95" s="72">
        <v>46</v>
      </c>
      <c r="B95" s="23" t="s">
        <v>146</v>
      </c>
      <c r="C95" s="54">
        <v>45839</v>
      </c>
      <c r="D95" s="16" t="s">
        <v>21</v>
      </c>
      <c r="E95" s="25" t="s">
        <v>40</v>
      </c>
      <c r="F95" s="22" t="s">
        <v>134</v>
      </c>
      <c r="G95" s="10">
        <v>1336</v>
      </c>
      <c r="H95" s="31">
        <v>986</v>
      </c>
      <c r="I95" s="35">
        <v>164</v>
      </c>
      <c r="J95" s="12">
        <v>0</v>
      </c>
      <c r="K95" s="42">
        <f>(Table1[[#This Row],[unsub]]/Table1[[#This Row],[unique-sends]])*100</f>
        <v>0</v>
      </c>
      <c r="L95" s="7">
        <f>Table1[[#This Row],[unique-opens]] / Table1[[#This Row],[unique-sends]] * 100</f>
        <v>73.802395209580837</v>
      </c>
      <c r="M95" s="37">
        <f>Table1[[#This Row],[unique-clicks]] / Table1[[#This Row],[unique-sends]] * 100</f>
        <v>12.275449101796406</v>
      </c>
      <c r="N95" s="48">
        <f>Table1[[#This Row],[unique-clicks]] / Table1[[#This Row],[unique-opens]] * 100</f>
        <v>16.632860040567952</v>
      </c>
      <c r="O95" s="48">
        <f>(MIN(Table1[[#This Row],[unique-opens]]/Table1[[#This Row],[unique-sends]],1)*50
 + MIN(Table1[[#This Row],[unique-clicks]]/Table1[[#This Row],[unique-sends]],1)*50)
 * (1 + MIN(Table1[[#This Row],[unique-clicks]]/Table1[[#This Row],[unique-sends]],1))
 - ((Table1[[#This Row],[unsub]]/Table1[[#This Row],[unique-sends]]*100)*2)</f>
        <v>48.322143138871958</v>
      </c>
      <c r="P95" s="48" t="str">
        <f>IF(Table1[[#This Row],[Engagement Score]]&lt;30,"🔴",IF(Table1[[#This Row],[Engagement Score]]&lt;40,"🟡","🟢"))</f>
        <v>🟢</v>
      </c>
      <c r="Q95" s="15">
        <v>0</v>
      </c>
      <c r="R95" s="15">
        <v>0</v>
      </c>
      <c r="S95" s="15">
        <v>0</v>
      </c>
      <c r="T95" s="45"/>
    </row>
    <row r="96" spans="1:20" ht="32.1" customHeight="1">
      <c r="A96" s="72">
        <v>45</v>
      </c>
      <c r="B96" s="23" t="s">
        <v>146</v>
      </c>
      <c r="C96" s="54">
        <v>45839</v>
      </c>
      <c r="D96" s="16" t="s">
        <v>25</v>
      </c>
      <c r="E96" s="25" t="s">
        <v>40</v>
      </c>
      <c r="F96" s="22" t="s">
        <v>134</v>
      </c>
      <c r="G96" s="10">
        <v>46</v>
      </c>
      <c r="H96" s="31">
        <v>41</v>
      </c>
      <c r="I96" s="35">
        <v>4</v>
      </c>
      <c r="J96" s="12">
        <v>0</v>
      </c>
      <c r="K96" s="42">
        <f>(Table1[[#This Row],[unsub]]/Table1[[#This Row],[unique-sends]])*100</f>
        <v>0</v>
      </c>
      <c r="L96" s="7">
        <f>Table1[[#This Row],[unique-opens]] / Table1[[#This Row],[unique-sends]] * 100</f>
        <v>89.130434782608688</v>
      </c>
      <c r="M96" s="37">
        <f>Table1[[#This Row],[unique-clicks]] / Table1[[#This Row],[unique-sends]] * 100</f>
        <v>8.695652173913043</v>
      </c>
      <c r="N96" s="48">
        <f>Table1[[#This Row],[unique-clicks]] / Table1[[#This Row],[unique-opens]] * 100</f>
        <v>9.7560975609756095</v>
      </c>
      <c r="O96" s="48">
        <f>(MIN(Table1[[#This Row],[unique-opens]]/Table1[[#This Row],[unique-sends]],1)*50
 + MIN(Table1[[#This Row],[unique-clicks]]/Table1[[#This Row],[unique-sends]],1)*50)
 * (1 + MIN(Table1[[#This Row],[unique-clicks]]/Table1[[#This Row],[unique-sends]],1))
 - ((Table1[[#This Row],[unsub]]/Table1[[#This Row],[unique-sends]]*100)*2)</f>
        <v>53.166351606805286</v>
      </c>
      <c r="P96" s="48" t="str">
        <f>IF(Table1[[#This Row],[Engagement Score]]&lt;30,"🔴",IF(Table1[[#This Row],[Engagement Score]]&lt;40,"🟡","🟢"))</f>
        <v>🟢</v>
      </c>
      <c r="Q96" s="15">
        <v>0</v>
      </c>
      <c r="R96" s="15">
        <v>0</v>
      </c>
      <c r="S96" s="15">
        <v>0</v>
      </c>
      <c r="T96" s="45"/>
    </row>
    <row r="97" spans="1:20" ht="32.1" customHeight="1">
      <c r="A97" s="72">
        <v>46</v>
      </c>
      <c r="B97" s="23" t="s">
        <v>146</v>
      </c>
      <c r="C97" s="54">
        <v>45870</v>
      </c>
      <c r="D97" s="16" t="s">
        <v>21</v>
      </c>
      <c r="E97" s="25" t="s">
        <v>40</v>
      </c>
      <c r="F97" s="22" t="s">
        <v>134</v>
      </c>
      <c r="G97" s="10">
        <v>1991</v>
      </c>
      <c r="H97" s="31">
        <v>1202</v>
      </c>
      <c r="I97" s="35">
        <v>180</v>
      </c>
      <c r="J97" s="12">
        <v>3</v>
      </c>
      <c r="K97" s="42">
        <f>(Table1[[#This Row],[unsub]]/Table1[[#This Row],[unique-sends]])*100</f>
        <v>0.15067805123053743</v>
      </c>
      <c r="L97" s="58">
        <f>Table1[[#This Row],[unique-opens]] / Table1[[#This Row],[unique-sends]] * 100</f>
        <v>60.371672526368656</v>
      </c>
      <c r="M97" s="59">
        <f>Table1[[#This Row],[unique-clicks]] / Table1[[#This Row],[unique-sends]] * 100</f>
        <v>9.0406830738322448</v>
      </c>
      <c r="N97" s="48">
        <f>Table1[[#This Row],[unique-clicks]] / Table1[[#This Row],[unique-opens]] * 100</f>
        <v>14.975041597337771</v>
      </c>
      <c r="O97" s="48">
        <f>(MIN(Table1[[#This Row],[unique-opens]]/Table1[[#This Row],[unique-sends]],1)*50
 + MIN(Table1[[#This Row],[unique-clicks]]/Table1[[#This Row],[unique-sends]],1)*50)
 * (1 + MIN(Table1[[#This Row],[unique-clicks]]/Table1[[#This Row],[unique-sends]],1))
 - ((Table1[[#This Row],[unsub]]/Table1[[#This Row],[unique-sends]]*100)*2)</f>
        <v>37.542497239587171</v>
      </c>
      <c r="P97" s="48" t="str">
        <f>IF(Table1[[#This Row],[Engagement Score]]&lt;30,"🔴",IF(Table1[[#This Row],[Engagement Score]]&lt;40,"🟡","🟢"))</f>
        <v>🟡</v>
      </c>
      <c r="Q97" s="15">
        <v>0</v>
      </c>
      <c r="R97" s="15">
        <v>0</v>
      </c>
      <c r="S97" s="15">
        <v>0</v>
      </c>
      <c r="T97" s="45"/>
    </row>
    <row r="98" spans="1:20" ht="32.1" customHeight="1">
      <c r="A98" s="72">
        <v>45</v>
      </c>
      <c r="B98" s="23" t="s">
        <v>146</v>
      </c>
      <c r="C98" s="54">
        <v>45870</v>
      </c>
      <c r="D98" s="16" t="s">
        <v>25</v>
      </c>
      <c r="E98" s="25" t="s">
        <v>40</v>
      </c>
      <c r="F98" s="22" t="s">
        <v>134</v>
      </c>
      <c r="G98" s="10">
        <v>71</v>
      </c>
      <c r="H98" s="31">
        <v>55</v>
      </c>
      <c r="I98" s="35">
        <v>5</v>
      </c>
      <c r="J98" s="12">
        <v>0</v>
      </c>
      <c r="K98" s="42">
        <f>(Table1[[#This Row],[unsub]]/Table1[[#This Row],[unique-sends]])*100</f>
        <v>0</v>
      </c>
      <c r="L98" s="58">
        <f>Table1[[#This Row],[unique-opens]] / Table1[[#This Row],[unique-sends]] * 100</f>
        <v>77.464788732394368</v>
      </c>
      <c r="M98" s="59">
        <f>Table1[[#This Row],[unique-clicks]] / Table1[[#This Row],[unique-sends]] * 100</f>
        <v>7.042253521126761</v>
      </c>
      <c r="N98" s="48">
        <f>Table1[[#This Row],[unique-clicks]] / Table1[[#This Row],[unique-opens]] * 100</f>
        <v>9.0909090909090917</v>
      </c>
      <c r="O98" s="48">
        <f>(MIN(Table1[[#This Row],[unique-opens]]/Table1[[#This Row],[unique-sends]],1)*50
 + MIN(Table1[[#This Row],[unique-clicks]]/Table1[[#This Row],[unique-sends]],1)*50)
 * (1 + MIN(Table1[[#This Row],[unique-clicks]]/Table1[[#This Row],[unique-sends]],1))
 - ((Table1[[#This Row],[unsub]]/Table1[[#This Row],[unique-sends]]*100)*2)</f>
        <v>45.229121206109902</v>
      </c>
      <c r="P98" s="48" t="str">
        <f>IF(Table1[[#This Row],[Engagement Score]]&lt;30,"🔴",IF(Table1[[#This Row],[Engagement Score]]&lt;40,"🟡","🟢"))</f>
        <v>🟢</v>
      </c>
      <c r="Q98" s="15">
        <v>0</v>
      </c>
      <c r="R98" s="15">
        <v>0</v>
      </c>
      <c r="S98" s="15">
        <v>0</v>
      </c>
      <c r="T98" s="45"/>
    </row>
    <row r="99" spans="1:20" ht="32.1" customHeight="1">
      <c r="A99" s="72">
        <v>46</v>
      </c>
      <c r="B99" s="23" t="s">
        <v>146</v>
      </c>
      <c r="C99" s="61">
        <v>45901</v>
      </c>
      <c r="D99" s="60" t="s">
        <v>21</v>
      </c>
      <c r="E99" s="60" t="s">
        <v>40</v>
      </c>
      <c r="F99" s="22" t="s">
        <v>134</v>
      </c>
      <c r="G99" s="10">
        <v>1459</v>
      </c>
      <c r="H99" s="31">
        <v>1060</v>
      </c>
      <c r="I99" s="35">
        <v>169</v>
      </c>
      <c r="J99" s="12">
        <v>3</v>
      </c>
      <c r="K99" s="42">
        <f>(Table1[[#This Row],[unsub]]/Table1[[#This Row],[unique-sends]])*100</f>
        <v>0.205620287868403</v>
      </c>
      <c r="L99" s="58">
        <f>Table1[[#This Row],[unique-opens]] / Table1[[#This Row],[unique-sends]] * 100</f>
        <v>72.652501713502403</v>
      </c>
      <c r="M99" s="59">
        <f>Table1[[#This Row],[unique-clicks]] / Table1[[#This Row],[unique-sends]] * 100</f>
        <v>11.583276216586704</v>
      </c>
      <c r="N99" s="48">
        <f>Table1[[#This Row],[unique-clicks]] / Table1[[#This Row],[unique-opens]] * 100</f>
        <v>15.943396226415093</v>
      </c>
      <c r="O99" s="48">
        <f>(MIN(Table1[[#This Row],[unique-opens]]/Table1[[#This Row],[unique-sends]],1)*50
 + MIN(Table1[[#This Row],[unique-clicks]]/Table1[[#This Row],[unique-sends]],1)*50)
 * (1 + MIN(Table1[[#This Row],[unique-clicks]]/Table1[[#This Row],[unique-sends]],1))
 - ((Table1[[#This Row],[unsub]]/Table1[[#This Row],[unique-sends]]*100)*2)</f>
        <v>46.585279804724152</v>
      </c>
      <c r="P99" s="48" t="str">
        <f>IF(Table1[[#This Row],[Engagement Score]]&lt;30,"🔴",IF(Table1[[#This Row],[Engagement Score]]&lt;40,"🟡","🟢"))</f>
        <v>🟢</v>
      </c>
      <c r="Q99" s="15">
        <v>0</v>
      </c>
      <c r="R99" s="15">
        <v>0</v>
      </c>
      <c r="S99" s="15">
        <v>0</v>
      </c>
      <c r="T99" s="45"/>
    </row>
    <row r="100" spans="1:20" ht="32.1" customHeight="1">
      <c r="A100" s="72">
        <v>45</v>
      </c>
      <c r="B100" s="23" t="s">
        <v>146</v>
      </c>
      <c r="C100" s="54">
        <v>45901</v>
      </c>
      <c r="D100" s="51" t="s">
        <v>25</v>
      </c>
      <c r="E100" s="51" t="s">
        <v>40</v>
      </c>
      <c r="F100" s="22" t="s">
        <v>134</v>
      </c>
      <c r="G100" s="10">
        <v>54</v>
      </c>
      <c r="H100" s="31">
        <v>47</v>
      </c>
      <c r="I100" s="35">
        <v>6</v>
      </c>
      <c r="J100" s="12">
        <v>0</v>
      </c>
      <c r="K100" s="42">
        <f>(Table1[[#This Row],[unsub]]/Table1[[#This Row],[unique-sends]])*100</f>
        <v>0</v>
      </c>
      <c r="L100" s="58">
        <f>Table1[[#This Row],[unique-opens]] / Table1[[#This Row],[unique-sends]] * 100</f>
        <v>87.037037037037038</v>
      </c>
      <c r="M100" s="59">
        <f>Table1[[#This Row],[unique-clicks]] / Table1[[#This Row],[unique-sends]] * 100</f>
        <v>11.111111111111111</v>
      </c>
      <c r="N100" s="48">
        <f>Table1[[#This Row],[unique-clicks]] / Table1[[#This Row],[unique-opens]] * 100</f>
        <v>12.76595744680851</v>
      </c>
      <c r="O100" s="48">
        <f>(MIN(Table1[[#This Row],[unique-opens]]/Table1[[#This Row],[unique-sends]],1)*50
 + MIN(Table1[[#This Row],[unique-clicks]]/Table1[[#This Row],[unique-sends]],1)*50)
 * (1 + MIN(Table1[[#This Row],[unique-clicks]]/Table1[[#This Row],[unique-sends]],1))
 - ((Table1[[#This Row],[unsub]]/Table1[[#This Row],[unique-sends]]*100)*2)</f>
        <v>54.52674897119342</v>
      </c>
      <c r="P100" s="48" t="str">
        <f>IF(Table1[[#This Row],[Engagement Score]]&lt;30,"🔴",IF(Table1[[#This Row],[Engagement Score]]&lt;40,"🟡","🟢"))</f>
        <v>🟢</v>
      </c>
      <c r="Q100" s="11">
        <v>0</v>
      </c>
      <c r="R100" s="11">
        <v>0</v>
      </c>
      <c r="S100" s="11">
        <v>0</v>
      </c>
      <c r="T100" s="45"/>
    </row>
    <row r="101" spans="1:20" ht="32.1" customHeight="1">
      <c r="A101" s="72">
        <v>50</v>
      </c>
      <c r="B101" s="23" t="s">
        <v>147</v>
      </c>
      <c r="C101" s="54">
        <v>45839</v>
      </c>
      <c r="D101" s="16" t="s">
        <v>25</v>
      </c>
      <c r="E101" s="51" t="s">
        <v>40</v>
      </c>
      <c r="F101" s="22" t="s">
        <v>134</v>
      </c>
      <c r="G101" s="14">
        <v>1881</v>
      </c>
      <c r="H101" s="30">
        <v>1096</v>
      </c>
      <c r="I101" s="34">
        <v>84</v>
      </c>
      <c r="J101" s="17">
        <v>4</v>
      </c>
      <c r="K101" s="41">
        <f>(Table1[[#This Row],[unsub]]/Table1[[#This Row],[unique-sends]])*100</f>
        <v>0.21265284423179162</v>
      </c>
      <c r="L101" s="27">
        <f>Table1[[#This Row],[unique-opens]] / Table1[[#This Row],[unique-sends]] * 100</f>
        <v>58.266879319510899</v>
      </c>
      <c r="M101" s="48">
        <f>Table1[[#This Row],[unique-clicks]] / Table1[[#This Row],[unique-sends]] * 100</f>
        <v>4.4657097288676235</v>
      </c>
      <c r="N101" s="48">
        <f>Table1[[#This Row],[unique-clicks]] / Table1[[#This Row],[unique-opens]] * 100</f>
        <v>7.664233576642336</v>
      </c>
      <c r="O101" s="48">
        <f>(MIN(Table1[[#This Row],[unique-opens]]/Table1[[#This Row],[unique-sends]],1)*50
 + MIN(Table1[[#This Row],[unique-clicks]]/Table1[[#This Row],[unique-sends]],1)*50)
 * (1 + MIN(Table1[[#This Row],[unique-clicks]]/Table1[[#This Row],[unique-sends]],1))
 - ((Table1[[#This Row],[unsub]]/Table1[[#This Row],[unique-sends]]*100)*2)</f>
        <v>32.34171650187767</v>
      </c>
      <c r="P101" s="48" t="str">
        <f>IF(Table1[[#This Row],[Engagement Score]]&lt;30,"🔴",IF(Table1[[#This Row],[Engagement Score]]&lt;40,"🟡","🟢"))</f>
        <v>🟡</v>
      </c>
      <c r="Q101" s="11">
        <v>0</v>
      </c>
      <c r="R101" s="11">
        <v>0</v>
      </c>
      <c r="S101" s="11">
        <v>0</v>
      </c>
      <c r="T101" s="50"/>
    </row>
    <row r="102" spans="1:20" ht="32.1" customHeight="1">
      <c r="A102" s="72">
        <v>48</v>
      </c>
      <c r="B102" s="23" t="s">
        <v>148</v>
      </c>
      <c r="C102" s="54">
        <v>45839</v>
      </c>
      <c r="D102" s="25" t="s">
        <v>25</v>
      </c>
      <c r="E102" s="51" t="s">
        <v>40</v>
      </c>
      <c r="F102" s="22" t="s">
        <v>134</v>
      </c>
      <c r="G102" s="10">
        <v>1790</v>
      </c>
      <c r="H102" s="31">
        <v>1061</v>
      </c>
      <c r="I102" s="35">
        <v>119</v>
      </c>
      <c r="J102" s="12">
        <v>4</v>
      </c>
      <c r="K102" s="42">
        <f>(Table1[[#This Row],[unsub]]/Table1[[#This Row],[unique-sends]])*100</f>
        <v>0.22346368715083798</v>
      </c>
      <c r="L102" s="7">
        <f>Table1[[#This Row],[unique-opens]] / Table1[[#This Row],[unique-sends]] * 100</f>
        <v>59.273743016759774</v>
      </c>
      <c r="M102" s="37">
        <f>Table1[[#This Row],[unique-clicks]] / Table1[[#This Row],[unique-sends]] * 100</f>
        <v>6.6480446927374297</v>
      </c>
      <c r="N102" s="48">
        <f>Table1[[#This Row],[unique-clicks]] / Table1[[#This Row],[unique-opens]] * 100</f>
        <v>11.215834118755891</v>
      </c>
      <c r="O102" s="48">
        <f>(MIN(Table1[[#This Row],[unique-opens]]/Table1[[#This Row],[unique-sends]],1)*50
 + MIN(Table1[[#This Row],[unique-clicks]]/Table1[[#This Row],[unique-sends]],1)*50)
 * (1 + MIN(Table1[[#This Row],[unique-clicks]]/Table1[[#This Row],[unique-sends]],1))
 - ((Table1[[#This Row],[unsub]]/Table1[[#This Row],[unique-sends]]*100)*2)</f>
        <v>34.705221435036364</v>
      </c>
      <c r="P102" s="48" t="str">
        <f>IF(Table1[[#This Row],[Engagement Score]]&lt;30,"🔴",IF(Table1[[#This Row],[Engagement Score]]&lt;40,"🟡","🟢"))</f>
        <v>🟡</v>
      </c>
      <c r="Q102" s="11">
        <v>0</v>
      </c>
      <c r="R102" s="11">
        <v>0</v>
      </c>
      <c r="S102" s="11">
        <v>0</v>
      </c>
      <c r="T102" s="45"/>
    </row>
    <row r="103" spans="1:20" ht="32.1" customHeight="1">
      <c r="A103" s="72">
        <v>49</v>
      </c>
      <c r="B103" s="57" t="s">
        <v>147</v>
      </c>
      <c r="C103" s="54">
        <v>45839</v>
      </c>
      <c r="D103" s="25" t="s">
        <v>21</v>
      </c>
      <c r="E103" s="51" t="s">
        <v>40</v>
      </c>
      <c r="F103" s="22" t="s">
        <v>134</v>
      </c>
      <c r="G103" s="10">
        <v>35553</v>
      </c>
      <c r="H103" s="31">
        <v>20109</v>
      </c>
      <c r="I103" s="35">
        <v>1196</v>
      </c>
      <c r="J103" s="12">
        <v>57</v>
      </c>
      <c r="K103" s="42">
        <f>(Table1[[#This Row],[unsub]]/Table1[[#This Row],[unique-sends]])*100</f>
        <v>0.16032402328917389</v>
      </c>
      <c r="L103" s="7">
        <f>Table1[[#This Row],[unique-opens]] / Table1[[#This Row],[unique-sends]] * 100</f>
        <v>56.560627795122777</v>
      </c>
      <c r="M103" s="37">
        <f>Table1[[#This Row],[unique-clicks]] / Table1[[#This Row],[unique-sends]] * 100</f>
        <v>3.363991786909684</v>
      </c>
      <c r="N103" s="48">
        <f>Table1[[#This Row],[unique-clicks]] / Table1[[#This Row],[unique-opens]] * 100</f>
        <v>5.9475856581630113</v>
      </c>
      <c r="O103" s="48">
        <f>(MIN(Table1[[#This Row],[unique-opens]]/Table1[[#This Row],[unique-sends]],1)*50
 + MIN(Table1[[#This Row],[unique-clicks]]/Table1[[#This Row],[unique-sends]],1)*50)
 * (1 + MIN(Table1[[#This Row],[unique-clicks]]/Table1[[#This Row],[unique-sends]],1))
 - ((Table1[[#This Row],[unsub]]/Table1[[#This Row],[unique-sends]]*100)*2)</f>
        <v>30.649591384976109</v>
      </c>
      <c r="P103" s="48" t="str">
        <f>IF(Table1[[#This Row],[Engagement Score]]&lt;30,"🔴",IF(Table1[[#This Row],[Engagement Score]]&lt;40,"🟡","🟢"))</f>
        <v>🟡</v>
      </c>
      <c r="Q103" s="11">
        <v>0</v>
      </c>
      <c r="R103" s="11">
        <v>0</v>
      </c>
      <c r="S103" s="11">
        <v>0</v>
      </c>
      <c r="T103" s="45"/>
    </row>
    <row r="104" spans="1:20" ht="32.1" customHeight="1">
      <c r="A104" s="72">
        <v>47</v>
      </c>
      <c r="B104" s="23" t="s">
        <v>148</v>
      </c>
      <c r="C104" s="54">
        <v>45839</v>
      </c>
      <c r="D104" s="16" t="s">
        <v>21</v>
      </c>
      <c r="E104" s="51" t="s">
        <v>40</v>
      </c>
      <c r="F104" s="22" t="s">
        <v>134</v>
      </c>
      <c r="G104" s="14">
        <v>35817</v>
      </c>
      <c r="H104" s="30">
        <v>21147</v>
      </c>
      <c r="I104" s="34">
        <v>2385</v>
      </c>
      <c r="J104" s="17">
        <v>88</v>
      </c>
      <c r="K104" s="41">
        <f>(Table1[[#This Row],[unsub]]/Table1[[#This Row],[unique-sends]])*100</f>
        <v>0.24569338582237488</v>
      </c>
      <c r="L104" s="64">
        <f>Table1[[#This Row],[unique-opens]] / Table1[[#This Row],[unique-sends]] * 100</f>
        <v>59.041795795292742</v>
      </c>
      <c r="M104" s="65">
        <f>Table1[[#This Row],[unique-clicks]] / Table1[[#This Row],[unique-sends]] * 100</f>
        <v>6.6588491498450457</v>
      </c>
      <c r="N104" s="48">
        <f>Table1[[#This Row],[unique-clicks]] / Table1[[#This Row],[unique-opens]] * 100</f>
        <v>11.278195488721805</v>
      </c>
      <c r="O104" s="48">
        <f>(MIN(Table1[[#This Row],[unique-opens]]/Table1[[#This Row],[unique-sends]],1)*50
 + MIN(Table1[[#This Row],[unique-clicks]]/Table1[[#This Row],[unique-sends]],1)*50)
 * (1 + MIN(Table1[[#This Row],[unique-clicks]]/Table1[[#This Row],[unique-sends]],1))
 - ((Table1[[#This Row],[unsub]]/Table1[[#This Row],[unique-sends]]*100)*2)</f>
        <v>34.546389119610154</v>
      </c>
      <c r="P104" s="48" t="str">
        <f>IF(Table1[[#This Row],[Engagement Score]]&lt;30,"🔴",IF(Table1[[#This Row],[Engagement Score]]&lt;40,"🟡","🟢"))</f>
        <v>🟡</v>
      </c>
      <c r="Q104" s="11">
        <v>0</v>
      </c>
      <c r="R104" s="11">
        <v>0</v>
      </c>
      <c r="S104" s="11">
        <v>0</v>
      </c>
      <c r="T104" s="50"/>
    </row>
    <row r="105" spans="1:20" ht="32.1" customHeight="1">
      <c r="A105" s="72">
        <v>50</v>
      </c>
      <c r="B105" s="57" t="s">
        <v>147</v>
      </c>
      <c r="C105" s="54">
        <v>45870</v>
      </c>
      <c r="D105" s="16" t="s">
        <v>25</v>
      </c>
      <c r="E105" s="51" t="s">
        <v>40</v>
      </c>
      <c r="F105" s="22" t="s">
        <v>134</v>
      </c>
      <c r="G105" s="10">
        <v>165</v>
      </c>
      <c r="H105" s="31">
        <v>133</v>
      </c>
      <c r="I105" s="35">
        <v>16</v>
      </c>
      <c r="J105" s="12">
        <v>1</v>
      </c>
      <c r="K105" s="42">
        <f>(Table1[[#This Row],[unsub]]/Table1[[#This Row],[unique-sends]])*100</f>
        <v>0.60606060606060608</v>
      </c>
      <c r="L105" s="7">
        <f>Table1[[#This Row],[unique-opens]] / Table1[[#This Row],[unique-sends]] * 100</f>
        <v>80.606060606060609</v>
      </c>
      <c r="M105" s="37">
        <f>Table1[[#This Row],[unique-clicks]] / Table1[[#This Row],[unique-sends]] * 100</f>
        <v>9.6969696969696972</v>
      </c>
      <c r="N105" s="48">
        <f>Table1[[#This Row],[unique-clicks]] / Table1[[#This Row],[unique-opens]] * 100</f>
        <v>12.030075187969924</v>
      </c>
      <c r="O105" s="48">
        <f>(MIN(Table1[[#This Row],[unique-opens]]/Table1[[#This Row],[unique-sends]],1)*50
 + MIN(Table1[[#This Row],[unique-clicks]]/Table1[[#This Row],[unique-sends]],1)*50)
 * (1 + MIN(Table1[[#This Row],[unique-clicks]]/Table1[[#This Row],[unique-sends]],1))
 - ((Table1[[#This Row],[unsub]]/Table1[[#This Row],[unique-sends]]*100)*2)</f>
        <v>48.317722681359051</v>
      </c>
      <c r="P105" s="48" t="str">
        <f>IF(Table1[[#This Row],[Engagement Score]]&lt;30,"🔴",IF(Table1[[#This Row],[Engagement Score]]&lt;40,"🟡","🟢"))</f>
        <v>🟢</v>
      </c>
      <c r="Q105" s="11">
        <v>0</v>
      </c>
      <c r="R105" s="11">
        <v>0</v>
      </c>
      <c r="S105" s="11">
        <v>0</v>
      </c>
      <c r="T105" s="45"/>
    </row>
    <row r="106" spans="1:20" ht="32.1" customHeight="1">
      <c r="A106" s="72">
        <v>48</v>
      </c>
      <c r="B106" s="57" t="s">
        <v>148</v>
      </c>
      <c r="C106" s="54">
        <v>45870</v>
      </c>
      <c r="D106" s="25" t="s">
        <v>25</v>
      </c>
      <c r="E106" s="51" t="s">
        <v>40</v>
      </c>
      <c r="F106" s="22" t="s">
        <v>134</v>
      </c>
      <c r="G106" s="10">
        <v>217</v>
      </c>
      <c r="H106" s="31">
        <v>148</v>
      </c>
      <c r="I106" s="35">
        <v>14</v>
      </c>
      <c r="J106" s="12">
        <v>0</v>
      </c>
      <c r="K106" s="42">
        <f>(Table1[[#This Row],[unsub]]/Table1[[#This Row],[unique-sends]])*100</f>
        <v>0</v>
      </c>
      <c r="L106" s="58">
        <f>Table1[[#This Row],[unique-opens]] / Table1[[#This Row],[unique-sends]] * 100</f>
        <v>68.202764976958534</v>
      </c>
      <c r="M106" s="59">
        <f>Table1[[#This Row],[unique-clicks]] / Table1[[#This Row],[unique-sends]] * 100</f>
        <v>6.4516129032258061</v>
      </c>
      <c r="N106" s="48">
        <f>Table1[[#This Row],[unique-clicks]] / Table1[[#This Row],[unique-opens]] * 100</f>
        <v>9.4594594594594597</v>
      </c>
      <c r="O106" s="48">
        <f>(MIN(Table1[[#This Row],[unique-opens]]/Table1[[#This Row],[unique-sends]],1)*50
 + MIN(Table1[[#This Row],[unique-clicks]]/Table1[[#This Row],[unique-sends]],1)*50)
 * (1 + MIN(Table1[[#This Row],[unique-clicks]]/Table1[[#This Row],[unique-sends]],1))
 - ((Table1[[#This Row],[unsub]]/Table1[[#This Row],[unique-sends]]*100)*2)</f>
        <v>39.735394678162635</v>
      </c>
      <c r="P106" s="48" t="str">
        <f>IF(Table1[[#This Row],[Engagement Score]]&lt;30,"🔴",IF(Table1[[#This Row],[Engagement Score]]&lt;40,"🟡","🟢"))</f>
        <v>🟡</v>
      </c>
      <c r="Q106" s="11">
        <v>0</v>
      </c>
      <c r="R106" s="11">
        <v>0</v>
      </c>
      <c r="S106" s="11">
        <v>0</v>
      </c>
      <c r="T106" s="45"/>
    </row>
    <row r="107" spans="1:20" ht="32.1" customHeight="1">
      <c r="A107" s="72">
        <v>49</v>
      </c>
      <c r="B107" s="57" t="s">
        <v>147</v>
      </c>
      <c r="C107" s="54">
        <v>45870</v>
      </c>
      <c r="D107" s="25" t="s">
        <v>21</v>
      </c>
      <c r="E107" s="51" t="s">
        <v>40</v>
      </c>
      <c r="F107" s="22" t="s">
        <v>134</v>
      </c>
      <c r="G107" s="10">
        <v>3525</v>
      </c>
      <c r="H107" s="31">
        <v>2628</v>
      </c>
      <c r="I107" s="35">
        <v>136</v>
      </c>
      <c r="J107" s="12">
        <v>8</v>
      </c>
      <c r="K107" s="42">
        <f>(Table1[[#This Row],[unsub]]/Table1[[#This Row],[unique-sends]])*100</f>
        <v>0.22695035460992907</v>
      </c>
      <c r="L107" s="58">
        <f>Table1[[#This Row],[unique-opens]] / Table1[[#This Row],[unique-sends]] * 100</f>
        <v>74.553191489361708</v>
      </c>
      <c r="M107" s="59">
        <f>Table1[[#This Row],[unique-clicks]] / Table1[[#This Row],[unique-sends]] * 100</f>
        <v>3.8581560283687941</v>
      </c>
      <c r="N107" s="48">
        <f>Table1[[#This Row],[unique-clicks]] / Table1[[#This Row],[unique-opens]] * 100</f>
        <v>5.1750380517503807</v>
      </c>
      <c r="O107" s="48">
        <f>(MIN(Table1[[#This Row],[unique-opens]]/Table1[[#This Row],[unique-sends]],1)*50
 + MIN(Table1[[#This Row],[unique-clicks]]/Table1[[#This Row],[unique-sends]],1)*50)
 * (1 + MIN(Table1[[#This Row],[unique-clicks]]/Table1[[#This Row],[unique-sends]],1))
 - ((Table1[[#This Row],[unsub]]/Table1[[#This Row],[unique-sends]]*100)*2)</f>
        <v>40.264389115235652</v>
      </c>
      <c r="P107" s="48" t="str">
        <f>IF(Table1[[#This Row],[Engagement Score]]&lt;30,"🔴",IF(Table1[[#This Row],[Engagement Score]]&lt;40,"🟡","🟢"))</f>
        <v>🟢</v>
      </c>
      <c r="Q107" s="11">
        <v>0</v>
      </c>
      <c r="R107" s="11">
        <v>0</v>
      </c>
      <c r="S107" s="11">
        <v>0</v>
      </c>
      <c r="T107" s="45"/>
    </row>
    <row r="108" spans="1:20" ht="32.1" customHeight="1">
      <c r="A108" s="72">
        <v>47</v>
      </c>
      <c r="B108" s="23" t="s">
        <v>148</v>
      </c>
      <c r="C108" s="54">
        <v>45870</v>
      </c>
      <c r="D108" s="16" t="s">
        <v>21</v>
      </c>
      <c r="E108" s="51" t="s">
        <v>40</v>
      </c>
      <c r="F108" s="22" t="s">
        <v>134</v>
      </c>
      <c r="G108" s="14">
        <v>4841</v>
      </c>
      <c r="H108" s="30">
        <v>3405</v>
      </c>
      <c r="I108" s="34">
        <v>320</v>
      </c>
      <c r="J108" s="17">
        <v>25</v>
      </c>
      <c r="K108" s="41">
        <f>(Table1[[#This Row],[unsub]]/Table1[[#This Row],[unique-sends]])*100</f>
        <v>0.51642222681264194</v>
      </c>
      <c r="L108" s="64">
        <f>Table1[[#This Row],[unique-opens]] / Table1[[#This Row],[unique-sends]] * 100</f>
        <v>70.336707291881837</v>
      </c>
      <c r="M108" s="65">
        <f>Table1[[#This Row],[unique-clicks]] / Table1[[#This Row],[unique-sends]] * 100</f>
        <v>6.6102045032018175</v>
      </c>
      <c r="N108" s="48">
        <f>Table1[[#This Row],[unique-clicks]] / Table1[[#This Row],[unique-opens]] * 100</f>
        <v>9.3979441997063144</v>
      </c>
      <c r="O108" s="48">
        <f>(MIN(Table1[[#This Row],[unique-opens]]/Table1[[#This Row],[unique-sends]],1)*50
 + MIN(Table1[[#This Row],[unique-clicks]]/Table1[[#This Row],[unique-sends]],1)*50)
 * (1 + MIN(Table1[[#This Row],[unique-clicks]]/Table1[[#This Row],[unique-sends]],1))
 - ((Table1[[#This Row],[unsub]]/Table1[[#This Row],[unique-sends]]*100)*2)</f>
        <v>39.983785558193219</v>
      </c>
      <c r="P108" s="48" t="str">
        <f>IF(Table1[[#This Row],[Engagement Score]]&lt;30,"🔴",IF(Table1[[#This Row],[Engagement Score]]&lt;40,"🟡","🟢"))</f>
        <v>🟡</v>
      </c>
      <c r="Q108" s="11">
        <v>0</v>
      </c>
      <c r="R108" s="11">
        <v>0</v>
      </c>
      <c r="S108" s="11">
        <v>0</v>
      </c>
      <c r="T108" s="50"/>
    </row>
    <row r="109" spans="1:20" ht="32.1" customHeight="1">
      <c r="A109" s="72">
        <v>50</v>
      </c>
      <c r="B109" s="57" t="s">
        <v>149</v>
      </c>
      <c r="C109" s="61">
        <v>45901</v>
      </c>
      <c r="D109" s="16" t="s">
        <v>21</v>
      </c>
      <c r="E109" s="51" t="s">
        <v>40</v>
      </c>
      <c r="F109" s="22" t="s">
        <v>134</v>
      </c>
      <c r="G109" s="10">
        <v>173</v>
      </c>
      <c r="H109" s="31">
        <v>140</v>
      </c>
      <c r="I109" s="35">
        <v>5</v>
      </c>
      <c r="J109" s="12">
        <v>0</v>
      </c>
      <c r="K109" s="42">
        <f>(Table1[[#This Row],[unsub]]/Table1[[#This Row],[unique-sends]])*100</f>
        <v>0</v>
      </c>
      <c r="L109" s="7">
        <f>Table1[[#This Row],[unique-opens]] / Table1[[#This Row],[unique-sends]] * 100</f>
        <v>80.924855491329481</v>
      </c>
      <c r="M109" s="37">
        <f>Table1[[#This Row],[unique-clicks]] / Table1[[#This Row],[unique-sends]] * 100</f>
        <v>2.8901734104046244</v>
      </c>
      <c r="N109" s="48">
        <f>Table1[[#This Row],[unique-clicks]] / Table1[[#This Row],[unique-opens]] * 100</f>
        <v>3.5714285714285712</v>
      </c>
      <c r="O109" s="48">
        <f>(MIN(Table1[[#This Row],[unique-opens]]/Table1[[#This Row],[unique-sends]],1)*50
 + MIN(Table1[[#This Row],[unique-clicks]]/Table1[[#This Row],[unique-sends]],1)*50)
 * (1 + MIN(Table1[[#This Row],[unique-clicks]]/Table1[[#This Row],[unique-sends]],1))
 - ((Table1[[#This Row],[unsub]]/Table1[[#This Row],[unique-sends]]*100)*2)</f>
        <v>43.118714290487489</v>
      </c>
      <c r="P109" s="48" t="str">
        <f>IF(Table1[[#This Row],[Engagement Score]]&lt;30,"🔴",IF(Table1[[#This Row],[Engagement Score]]&lt;40,"🟡","🟢"))</f>
        <v>🟢</v>
      </c>
      <c r="Q109" s="11">
        <v>0</v>
      </c>
      <c r="R109" s="11">
        <v>0</v>
      </c>
      <c r="S109" s="11">
        <v>0</v>
      </c>
      <c r="T109" s="45"/>
    </row>
    <row r="110" spans="1:20" ht="32.1" customHeight="1">
      <c r="A110" s="72">
        <v>48</v>
      </c>
      <c r="B110" s="57" t="s">
        <v>150</v>
      </c>
      <c r="C110" s="61">
        <v>45901</v>
      </c>
      <c r="D110" s="16" t="s">
        <v>25</v>
      </c>
      <c r="E110" s="51" t="s">
        <v>40</v>
      </c>
      <c r="F110" s="22" t="s">
        <v>134</v>
      </c>
      <c r="G110" s="10">
        <v>173</v>
      </c>
      <c r="H110" s="31">
        <v>127</v>
      </c>
      <c r="I110" s="35">
        <v>8</v>
      </c>
      <c r="J110" s="12">
        <v>2</v>
      </c>
      <c r="K110" s="42">
        <f>(Table1[[#This Row],[unsub]]/Table1[[#This Row],[unique-sends]])*100</f>
        <v>1.1560693641618496</v>
      </c>
      <c r="L110" s="58">
        <f>Table1[[#This Row],[unique-opens]] / Table1[[#This Row],[unique-sends]] * 100</f>
        <v>73.410404624277461</v>
      </c>
      <c r="M110" s="59">
        <f>Table1[[#This Row],[unique-clicks]] / Table1[[#This Row],[unique-sends]] * 100</f>
        <v>4.6242774566473983</v>
      </c>
      <c r="N110" s="48">
        <f>Table1[[#This Row],[unique-clicks]] / Table1[[#This Row],[unique-opens]] * 100</f>
        <v>6.2992125984251963</v>
      </c>
      <c r="O110" s="48">
        <f>(MIN(Table1[[#This Row],[unique-opens]]/Table1[[#This Row],[unique-sends]],1)*50
 + MIN(Table1[[#This Row],[unique-clicks]]/Table1[[#This Row],[unique-sends]],1)*50)
 * (1 + MIN(Table1[[#This Row],[unique-clicks]]/Table1[[#This Row],[unique-sends]],1))
 - ((Table1[[#This Row],[unsub]]/Table1[[#This Row],[unique-sends]]*100)*2)</f>
        <v>38.509472418056063</v>
      </c>
      <c r="P110" s="48" t="str">
        <f>IF(Table1[[#This Row],[Engagement Score]]&lt;30,"🔴",IF(Table1[[#This Row],[Engagement Score]]&lt;40,"🟡","🟢"))</f>
        <v>🟡</v>
      </c>
      <c r="Q110" s="11">
        <v>0</v>
      </c>
      <c r="R110" s="11">
        <v>0</v>
      </c>
      <c r="S110" s="11">
        <v>0</v>
      </c>
      <c r="T110" s="45"/>
    </row>
    <row r="111" spans="1:20" ht="32.1" customHeight="1">
      <c r="A111" s="72">
        <v>49</v>
      </c>
      <c r="B111" s="57" t="s">
        <v>149</v>
      </c>
      <c r="C111" s="61">
        <v>45901</v>
      </c>
      <c r="D111" s="25" t="s">
        <v>25</v>
      </c>
      <c r="E111" s="51" t="s">
        <v>40</v>
      </c>
      <c r="F111" s="22" t="s">
        <v>134</v>
      </c>
      <c r="G111" s="10">
        <v>4096</v>
      </c>
      <c r="H111" s="31">
        <v>2883</v>
      </c>
      <c r="I111" s="35">
        <v>134</v>
      </c>
      <c r="J111" s="12">
        <v>22</v>
      </c>
      <c r="K111" s="42">
        <f>(Table1[[#This Row],[unsub]]/Table1[[#This Row],[unique-sends]])*100</f>
        <v>0.537109375</v>
      </c>
      <c r="L111" s="58">
        <f>Table1[[#This Row],[unique-opens]] / Table1[[#This Row],[unique-sends]] * 100</f>
        <v>70.3857421875</v>
      </c>
      <c r="M111" s="59">
        <f>Table1[[#This Row],[unique-clicks]] / Table1[[#This Row],[unique-sends]] * 100</f>
        <v>3.271484375</v>
      </c>
      <c r="N111" s="48">
        <f>Table1[[#This Row],[unique-clicks]] / Table1[[#This Row],[unique-opens]] * 100</f>
        <v>4.6479361775927854</v>
      </c>
      <c r="O111" s="48">
        <f>(MIN(Table1[[#This Row],[unique-opens]]/Table1[[#This Row],[unique-sends]],1)*50
 + MIN(Table1[[#This Row],[unique-clicks]]/Table1[[#This Row],[unique-sends]],1)*50)
 * (1 + MIN(Table1[[#This Row],[unique-clicks]]/Table1[[#This Row],[unique-sends]],1))
 - ((Table1[[#This Row],[unsub]]/Table1[[#This Row],[unique-sends]]*100)*2)</f>
        <v>36.959236860275269</v>
      </c>
      <c r="P111" s="48" t="str">
        <f>IF(Table1[[#This Row],[Engagement Score]]&lt;30,"🔴",IF(Table1[[#This Row],[Engagement Score]]&lt;40,"🟡","🟢"))</f>
        <v>🟡</v>
      </c>
      <c r="Q111" s="11">
        <v>0</v>
      </c>
      <c r="R111" s="11">
        <v>0</v>
      </c>
      <c r="S111" s="11">
        <v>0</v>
      </c>
      <c r="T111" s="45"/>
    </row>
    <row r="112" spans="1:20" ht="32.1" customHeight="1">
      <c r="A112" s="75">
        <v>47</v>
      </c>
      <c r="B112" s="23" t="s">
        <v>150</v>
      </c>
      <c r="C112" s="61">
        <v>45901</v>
      </c>
      <c r="D112" s="25" t="s">
        <v>21</v>
      </c>
      <c r="E112" s="51" t="s">
        <v>40</v>
      </c>
      <c r="F112" s="22" t="s">
        <v>134</v>
      </c>
      <c r="G112" s="14">
        <v>3289</v>
      </c>
      <c r="H112" s="30">
        <v>2804</v>
      </c>
      <c r="I112" s="34">
        <v>275</v>
      </c>
      <c r="J112" s="17">
        <v>21</v>
      </c>
      <c r="K112" s="41">
        <f>(Table1[[#This Row],[unsub]]/Table1[[#This Row],[unique-sends]])*100</f>
        <v>0.63849194283976896</v>
      </c>
      <c r="L112" s="64">
        <f>Table1[[#This Row],[unique-opens]] / Table1[[#This Row],[unique-sends]] * 100</f>
        <v>85.253876558224391</v>
      </c>
      <c r="M112" s="65">
        <f>Table1[[#This Row],[unique-clicks]] / Table1[[#This Row],[unique-sends]] * 100</f>
        <v>8.3612040133779271</v>
      </c>
      <c r="N112" s="48">
        <f>Table1[[#This Row],[unique-clicks]] / Table1[[#This Row],[unique-opens]] * 100</f>
        <v>9.8074179743223961</v>
      </c>
      <c r="O112" s="48">
        <f>(MIN(Table1[[#This Row],[unique-opens]]/Table1[[#This Row],[unique-sends]],1)*50
 + MIN(Table1[[#This Row],[unique-clicks]]/Table1[[#This Row],[unique-sends]],1)*50)
 * (1 + MIN(Table1[[#This Row],[unique-clicks]]/Table1[[#This Row],[unique-sends]],1))
 - ((Table1[[#This Row],[unsub]]/Table1[[#This Row],[unique-sends]]*100)*2)</f>
        <v>49.444230337061519</v>
      </c>
      <c r="P112" s="48" t="str">
        <f>IF(Table1[[#This Row],[Engagement Score]]&lt;30,"🔴",IF(Table1[[#This Row],[Engagement Score]]&lt;40,"🟡","🟢"))</f>
        <v>🟢</v>
      </c>
      <c r="Q112" s="11">
        <v>0</v>
      </c>
      <c r="R112" s="11">
        <v>0</v>
      </c>
      <c r="S112" s="11">
        <v>0</v>
      </c>
      <c r="T112" s="50"/>
    </row>
    <row r="113" spans="1:20" ht="32.1" customHeight="1">
      <c r="A113" s="75">
        <v>44</v>
      </c>
      <c r="B113" s="57" t="s">
        <v>151</v>
      </c>
      <c r="C113" s="54">
        <v>45839</v>
      </c>
      <c r="D113" s="25" t="s">
        <v>21</v>
      </c>
      <c r="E113" s="51" t="s">
        <v>40</v>
      </c>
      <c r="F113" s="22" t="s">
        <v>134</v>
      </c>
      <c r="G113" s="10">
        <v>77</v>
      </c>
      <c r="H113" s="31">
        <v>61</v>
      </c>
      <c r="I113" s="35">
        <v>7</v>
      </c>
      <c r="J113" s="12">
        <v>0</v>
      </c>
      <c r="K113" s="42">
        <f>(Table1[[#This Row],[unsub]]/Table1[[#This Row],[unique-sends]])*100</f>
        <v>0</v>
      </c>
      <c r="L113" s="7">
        <f>Table1[[#This Row],[unique-opens]] / Table1[[#This Row],[unique-sends]] * 100</f>
        <v>79.220779220779221</v>
      </c>
      <c r="M113" s="37">
        <f>Table1[[#This Row],[unique-clicks]] / Table1[[#This Row],[unique-sends]] * 100</f>
        <v>9.0909090909090917</v>
      </c>
      <c r="N113" s="48">
        <f>Table1[[#This Row],[unique-clicks]] / Table1[[#This Row],[unique-opens]] * 100</f>
        <v>11.475409836065573</v>
      </c>
      <c r="O113" s="48">
        <f>(MIN(Table1[[#This Row],[unique-opens]]/Table1[[#This Row],[unique-sends]],1)*50
 + MIN(Table1[[#This Row],[unique-clicks]]/Table1[[#This Row],[unique-sends]],1)*50)
 * (1 + MIN(Table1[[#This Row],[unique-clicks]]/Table1[[#This Row],[unique-sends]],1))
 - ((Table1[[#This Row],[unsub]]/Table1[[#This Row],[unique-sends]]*100)*2)</f>
        <v>48.170011806375442</v>
      </c>
      <c r="P113" s="48" t="str">
        <f>IF(Table1[[#This Row],[Engagement Score]]&lt;30,"🔴",IF(Table1[[#This Row],[Engagement Score]]&lt;40,"🟡","🟢"))</f>
        <v>🟢</v>
      </c>
      <c r="Q113" s="11">
        <v>0</v>
      </c>
      <c r="R113" s="11">
        <v>0</v>
      </c>
      <c r="S113" s="11">
        <v>0</v>
      </c>
      <c r="T113" s="45"/>
    </row>
    <row r="114" spans="1:20" ht="32.1" customHeight="1">
      <c r="A114" s="75">
        <v>43</v>
      </c>
      <c r="B114" s="57" t="s">
        <v>152</v>
      </c>
      <c r="C114" s="54">
        <v>45839</v>
      </c>
      <c r="D114" s="25" t="s">
        <v>21</v>
      </c>
      <c r="E114" s="51" t="s">
        <v>40</v>
      </c>
      <c r="F114" s="22" t="s">
        <v>134</v>
      </c>
      <c r="G114" s="10">
        <v>694</v>
      </c>
      <c r="H114" s="31">
        <v>435</v>
      </c>
      <c r="I114" s="35">
        <v>53</v>
      </c>
      <c r="J114" s="12">
        <v>0</v>
      </c>
      <c r="K114" s="42">
        <f>(Table1[[#This Row],[unsub]]/Table1[[#This Row],[unique-sends]])*100</f>
        <v>0</v>
      </c>
      <c r="L114" s="7">
        <f>Table1[[#This Row],[unique-opens]] / Table1[[#This Row],[unique-sends]] * 100</f>
        <v>62.680115273775215</v>
      </c>
      <c r="M114" s="37">
        <f>Table1[[#This Row],[unique-clicks]] / Table1[[#This Row],[unique-sends]] * 100</f>
        <v>7.6368876080691637</v>
      </c>
      <c r="N114" s="48">
        <f>Table1[[#This Row],[unique-clicks]] / Table1[[#This Row],[unique-opens]] * 100</f>
        <v>12.183908045977011</v>
      </c>
      <c r="O114" s="48">
        <f>(MIN(Table1[[#This Row],[unique-opens]]/Table1[[#This Row],[unique-sends]],1)*50
 + MIN(Table1[[#This Row],[unique-clicks]]/Table1[[#This Row],[unique-sends]],1)*50)
 * (1 + MIN(Table1[[#This Row],[unique-clicks]]/Table1[[#This Row],[unique-sends]],1))
 - ((Table1[[#This Row],[unsub]]/Table1[[#This Row],[unique-sends]]*100)*2)</f>
        <v>37.843516680646786</v>
      </c>
      <c r="P114" s="48" t="str">
        <f>IF(Table1[[#This Row],[Engagement Score]]&lt;30,"🔴",IF(Table1[[#This Row],[Engagement Score]]&lt;40,"🟡","🟢"))</f>
        <v>🟡</v>
      </c>
      <c r="Q114" s="11">
        <v>0</v>
      </c>
      <c r="R114" s="11">
        <v>0</v>
      </c>
      <c r="S114" s="11">
        <v>0</v>
      </c>
      <c r="T114" s="45"/>
    </row>
    <row r="115" spans="1:20" ht="32.1" customHeight="1">
      <c r="A115" s="72">
        <v>44</v>
      </c>
      <c r="B115" s="57" t="s">
        <v>151</v>
      </c>
      <c r="C115" s="54">
        <v>45870</v>
      </c>
      <c r="D115" s="25" t="s">
        <v>21</v>
      </c>
      <c r="E115" s="51" t="s">
        <v>40</v>
      </c>
      <c r="F115" s="22" t="s">
        <v>134</v>
      </c>
      <c r="G115" s="10">
        <v>119</v>
      </c>
      <c r="H115" s="31">
        <v>74</v>
      </c>
      <c r="I115" s="35">
        <v>6</v>
      </c>
      <c r="J115" s="12">
        <v>0</v>
      </c>
      <c r="K115" s="42">
        <f>(Table1[[#This Row],[unsub]]/Table1[[#This Row],[unique-sends]])*100</f>
        <v>0</v>
      </c>
      <c r="L115" s="7">
        <f>Table1[[#This Row],[unique-opens]] / Table1[[#This Row],[unique-sends]] * 100</f>
        <v>62.184873949579831</v>
      </c>
      <c r="M115" s="37">
        <f>Table1[[#This Row],[unique-clicks]] / Table1[[#This Row],[unique-sends]] * 100</f>
        <v>5.0420168067226889</v>
      </c>
      <c r="N115" s="48">
        <f>Table1[[#This Row],[unique-clicks]] / Table1[[#This Row],[unique-opens]] * 100</f>
        <v>8.1081081081081088</v>
      </c>
      <c r="O115" s="48">
        <f>(MIN(Table1[[#This Row],[unique-opens]]/Table1[[#This Row],[unique-sends]],1)*50
 + MIN(Table1[[#This Row],[unique-clicks]]/Table1[[#This Row],[unique-sends]],1)*50)
 * (1 + MIN(Table1[[#This Row],[unique-clicks]]/Table1[[#This Row],[unique-sends]],1))
 - ((Table1[[#This Row],[unsub]]/Table1[[#This Row],[unique-sends]]*100)*2)</f>
        <v>35.308240943436203</v>
      </c>
      <c r="P115" s="48" t="str">
        <f>IF(Table1[[#This Row],[Engagement Score]]&lt;30,"🔴",IF(Table1[[#This Row],[Engagement Score]]&lt;40,"🟡","🟢"))</f>
        <v>🟡</v>
      </c>
      <c r="Q115" s="11">
        <v>0</v>
      </c>
      <c r="R115" s="11">
        <v>0</v>
      </c>
      <c r="S115" s="11">
        <v>0</v>
      </c>
      <c r="T115" s="45"/>
    </row>
    <row r="116" spans="1:20" ht="32.1" customHeight="1">
      <c r="A116" s="75">
        <v>43</v>
      </c>
      <c r="B116" s="23" t="s">
        <v>152</v>
      </c>
      <c r="C116" s="54">
        <v>45870</v>
      </c>
      <c r="D116" s="25" t="s">
        <v>21</v>
      </c>
      <c r="E116" s="51" t="s">
        <v>40</v>
      </c>
      <c r="F116" s="22" t="s">
        <v>134</v>
      </c>
      <c r="G116" s="14">
        <v>798</v>
      </c>
      <c r="H116" s="30">
        <v>437</v>
      </c>
      <c r="I116" s="34">
        <v>42</v>
      </c>
      <c r="J116" s="17">
        <v>1</v>
      </c>
      <c r="K116" s="41">
        <f>(Table1[[#This Row],[unsub]]/Table1[[#This Row],[unique-sends]])*100</f>
        <v>0.12531328320802004</v>
      </c>
      <c r="L116" s="64">
        <f>Table1[[#This Row],[unique-opens]] / Table1[[#This Row],[unique-sends]] * 100</f>
        <v>54.761904761904766</v>
      </c>
      <c r="M116" s="65">
        <f>Table1[[#This Row],[unique-clicks]] / Table1[[#This Row],[unique-sends]] * 100</f>
        <v>5.2631578947368416</v>
      </c>
      <c r="N116" s="48">
        <f>Table1[[#This Row],[unique-clicks]] / Table1[[#This Row],[unique-opens]] * 100</f>
        <v>9.610983981693364</v>
      </c>
      <c r="O116" s="48">
        <f>(MIN(Table1[[#This Row],[unique-opens]]/Table1[[#This Row],[unique-sends]],1)*50
 + MIN(Table1[[#This Row],[unique-clicks]]/Table1[[#This Row],[unique-sends]],1)*50)
 * (1 + MIN(Table1[[#This Row],[unique-clicks]]/Table1[[#This Row],[unique-sends]],1))
 - ((Table1[[#This Row],[unsub]]/Table1[[#This Row],[unique-sends]]*100)*2)</f>
        <v>31.341511673921644</v>
      </c>
      <c r="P116" s="48" t="str">
        <f>IF(Table1[[#This Row],[Engagement Score]]&lt;30,"🔴",IF(Table1[[#This Row],[Engagement Score]]&lt;40,"🟡","🟢"))</f>
        <v>🟡</v>
      </c>
      <c r="Q116" s="11">
        <v>0</v>
      </c>
      <c r="R116" s="11">
        <v>0</v>
      </c>
      <c r="S116" s="11">
        <v>0</v>
      </c>
      <c r="T116" s="50"/>
    </row>
    <row r="117" spans="1:20" ht="32.1" customHeight="1">
      <c r="A117" s="72">
        <v>44</v>
      </c>
      <c r="B117" s="57" t="s">
        <v>151</v>
      </c>
      <c r="C117" s="61">
        <v>45901</v>
      </c>
      <c r="D117" s="25" t="s">
        <v>21</v>
      </c>
      <c r="E117" s="51" t="s">
        <v>40</v>
      </c>
      <c r="F117" s="22" t="s">
        <v>134</v>
      </c>
      <c r="G117" s="10">
        <v>102</v>
      </c>
      <c r="H117" s="31">
        <v>71</v>
      </c>
      <c r="I117" s="35">
        <v>4</v>
      </c>
      <c r="J117" s="12">
        <v>0</v>
      </c>
      <c r="K117" s="42">
        <f>(Table1[[#This Row],[unsub]]/Table1[[#This Row],[unique-sends]])*100</f>
        <v>0</v>
      </c>
      <c r="L117" s="7">
        <f>Table1[[#This Row],[unique-opens]] / Table1[[#This Row],[unique-sends]] * 100</f>
        <v>69.607843137254903</v>
      </c>
      <c r="M117" s="37">
        <f>Table1[[#This Row],[unique-clicks]] / Table1[[#This Row],[unique-sends]] * 100</f>
        <v>3.9215686274509802</v>
      </c>
      <c r="N117" s="48">
        <f>Table1[[#This Row],[unique-clicks]] / Table1[[#This Row],[unique-opens]] * 100</f>
        <v>5.6338028169014089</v>
      </c>
      <c r="O117" s="48">
        <f>(MIN(Table1[[#This Row],[unique-opens]]/Table1[[#This Row],[unique-sends]],1)*50
 + MIN(Table1[[#This Row],[unique-clicks]]/Table1[[#This Row],[unique-sends]],1)*50)
 * (1 + MIN(Table1[[#This Row],[unique-clicks]]/Table1[[#This Row],[unique-sends]],1))
 - ((Table1[[#This Row],[unsub]]/Table1[[#This Row],[unique-sends]]*100)*2)</f>
        <v>38.206459054209922</v>
      </c>
      <c r="P117" s="48" t="str">
        <f>IF(Table1[[#This Row],[Engagement Score]]&lt;30,"🔴",IF(Table1[[#This Row],[Engagement Score]]&lt;40,"🟡","🟢"))</f>
        <v>🟡</v>
      </c>
      <c r="Q117" s="11">
        <v>0</v>
      </c>
      <c r="R117" s="11">
        <v>0</v>
      </c>
      <c r="S117" s="11">
        <v>0</v>
      </c>
      <c r="T117" s="45"/>
    </row>
    <row r="118" spans="1:20" ht="32.1" customHeight="1">
      <c r="A118" s="75">
        <v>43</v>
      </c>
      <c r="B118" s="23" t="s">
        <v>152</v>
      </c>
      <c r="C118" s="61">
        <v>45901</v>
      </c>
      <c r="D118" s="25" t="s">
        <v>21</v>
      </c>
      <c r="E118" s="51" t="s">
        <v>40</v>
      </c>
      <c r="F118" s="22" t="s">
        <v>134</v>
      </c>
      <c r="G118" s="14">
        <v>770</v>
      </c>
      <c r="H118" s="30">
        <v>498</v>
      </c>
      <c r="I118" s="34">
        <v>59</v>
      </c>
      <c r="J118" s="17">
        <v>0</v>
      </c>
      <c r="K118" s="41">
        <f>(Table1[[#This Row],[unsub]]/Table1[[#This Row],[unique-sends]])*100</f>
        <v>0</v>
      </c>
      <c r="L118" s="64">
        <f>Table1[[#This Row],[unique-opens]] / Table1[[#This Row],[unique-sends]] * 100</f>
        <v>64.675324675324674</v>
      </c>
      <c r="M118" s="65">
        <f>Table1[[#This Row],[unique-clicks]] / Table1[[#This Row],[unique-sends]] * 100</f>
        <v>7.662337662337662</v>
      </c>
      <c r="N118" s="48">
        <f>Table1[[#This Row],[unique-clicks]] / Table1[[#This Row],[unique-opens]] * 100</f>
        <v>11.847389558232932</v>
      </c>
      <c r="O118" s="48">
        <f>(MIN(Table1[[#This Row],[unique-opens]]/Table1[[#This Row],[unique-sends]],1)*50
 + MIN(Table1[[#This Row],[unique-clicks]]/Table1[[#This Row],[unique-sends]],1)*50)
 * (1 + MIN(Table1[[#This Row],[unique-clicks]]/Table1[[#This Row],[unique-sends]],1))
 - ((Table1[[#This Row],[unsub]]/Table1[[#This Row],[unique-sends]]*100)*2)</f>
        <v>38.940209141507843</v>
      </c>
      <c r="P118" s="48" t="str">
        <f>IF(Table1[[#This Row],[Engagement Score]]&lt;30,"🔴",IF(Table1[[#This Row],[Engagement Score]]&lt;40,"🟡","🟢"))</f>
        <v>🟡</v>
      </c>
      <c r="Q118" s="11">
        <v>0</v>
      </c>
      <c r="R118" s="11">
        <v>0</v>
      </c>
      <c r="S118" s="11">
        <v>0</v>
      </c>
      <c r="T118" s="50"/>
    </row>
    <row r="119" spans="1:20" ht="32.1" customHeight="1">
      <c r="A119" s="75">
        <v>41</v>
      </c>
      <c r="B119" s="23" t="s">
        <v>153</v>
      </c>
      <c r="C119" s="54">
        <v>45839</v>
      </c>
      <c r="D119" s="25" t="s">
        <v>21</v>
      </c>
      <c r="E119" s="51" t="s">
        <v>40</v>
      </c>
      <c r="F119" s="22" t="s">
        <v>134</v>
      </c>
      <c r="G119" s="14">
        <v>270</v>
      </c>
      <c r="H119" s="30">
        <v>160</v>
      </c>
      <c r="I119" s="34">
        <v>11</v>
      </c>
      <c r="J119" s="17">
        <v>0</v>
      </c>
      <c r="K119" s="41">
        <f>(Table1[[#This Row],[unsub]]/Table1[[#This Row],[unique-sends]])*100</f>
        <v>0</v>
      </c>
      <c r="L119" s="27">
        <f>Table1[[#This Row],[unique-opens]] / Table1[[#This Row],[unique-sends]] * 100</f>
        <v>59.259259259259252</v>
      </c>
      <c r="M119" s="48">
        <f>Table1[[#This Row],[unique-clicks]] / Table1[[#This Row],[unique-sends]] * 100</f>
        <v>4.0740740740740744</v>
      </c>
      <c r="N119" s="48">
        <f>Table1[[#This Row],[unique-clicks]] / Table1[[#This Row],[unique-opens]] * 100</f>
        <v>6.8750000000000009</v>
      </c>
      <c r="O119" s="48">
        <f>(MIN(Table1[[#This Row],[unique-opens]]/Table1[[#This Row],[unique-sends]],1)*50
 + MIN(Table1[[#This Row],[unique-clicks]]/Table1[[#This Row],[unique-sends]],1)*50)
 * (1 + MIN(Table1[[#This Row],[unique-clicks]]/Table1[[#This Row],[unique-sends]],1))
 - ((Table1[[#This Row],[unsub]]/Table1[[#This Row],[unique-sends]]*100)*2)</f>
        <v>32.956790123456791</v>
      </c>
      <c r="P119" s="48" t="str">
        <f>IF(Table1[[#This Row],[Engagement Score]]&lt;30,"🔴",IF(Table1[[#This Row],[Engagement Score]]&lt;40,"🟡","🟢"))</f>
        <v>🟡</v>
      </c>
      <c r="Q119" s="11">
        <v>0</v>
      </c>
      <c r="R119" s="11">
        <v>0</v>
      </c>
      <c r="S119" s="11">
        <v>0</v>
      </c>
      <c r="T119" s="50"/>
    </row>
    <row r="120" spans="1:20" ht="32.1" customHeight="1">
      <c r="A120" s="75">
        <v>40</v>
      </c>
      <c r="B120" s="23" t="s">
        <v>154</v>
      </c>
      <c r="C120" s="54">
        <v>45839</v>
      </c>
      <c r="D120" s="25" t="s">
        <v>21</v>
      </c>
      <c r="E120" s="51" t="s">
        <v>40</v>
      </c>
      <c r="F120" s="22" t="s">
        <v>134</v>
      </c>
      <c r="G120" s="10">
        <v>860</v>
      </c>
      <c r="H120" s="31">
        <v>576</v>
      </c>
      <c r="I120" s="35">
        <v>41</v>
      </c>
      <c r="J120" s="12">
        <v>2</v>
      </c>
      <c r="K120" s="42">
        <f>(Table1[[#This Row],[unsub]]/Table1[[#This Row],[unique-sends]])*100</f>
        <v>0.23255813953488372</v>
      </c>
      <c r="L120" s="7">
        <f>Table1[[#This Row],[unique-opens]] / Table1[[#This Row],[unique-sends]] * 100</f>
        <v>66.976744186046517</v>
      </c>
      <c r="M120" s="37">
        <f>Table1[[#This Row],[unique-clicks]] / Table1[[#This Row],[unique-sends]] * 100</f>
        <v>4.7674418604651168</v>
      </c>
      <c r="N120" s="48">
        <f>Table1[[#This Row],[unique-clicks]] / Table1[[#This Row],[unique-opens]] * 100</f>
        <v>7.1180555555555554</v>
      </c>
      <c r="O120" s="48">
        <f>(MIN(Table1[[#This Row],[unique-opens]]/Table1[[#This Row],[unique-sends]],1)*50
 + MIN(Table1[[#This Row],[unique-clicks]]/Table1[[#This Row],[unique-sends]],1)*50)
 * (1 + MIN(Table1[[#This Row],[unique-clicks]]/Table1[[#This Row],[unique-sends]],1))
 - ((Table1[[#This Row],[unsub]]/Table1[[#This Row],[unique-sends]]*100)*2)</f>
        <v>37.117157923201731</v>
      </c>
      <c r="P120" s="48" t="str">
        <f>IF(Table1[[#This Row],[Engagement Score]]&lt;30,"🔴",IF(Table1[[#This Row],[Engagement Score]]&lt;40,"🟡","🟢"))</f>
        <v>🟡</v>
      </c>
      <c r="Q120" s="11">
        <v>0</v>
      </c>
      <c r="R120" s="11">
        <v>0</v>
      </c>
      <c r="S120" s="11">
        <v>0</v>
      </c>
      <c r="T120" s="45"/>
    </row>
    <row r="121" spans="1:20" ht="32.1" customHeight="1">
      <c r="A121" s="62">
        <v>42</v>
      </c>
      <c r="B121" s="23" t="s">
        <v>155</v>
      </c>
      <c r="C121" s="54">
        <v>45839</v>
      </c>
      <c r="D121" s="25" t="s">
        <v>21</v>
      </c>
      <c r="E121" s="51" t="s">
        <v>40</v>
      </c>
      <c r="F121" s="22" t="s">
        <v>134</v>
      </c>
      <c r="G121" s="10">
        <v>1812</v>
      </c>
      <c r="H121" s="31">
        <v>1334</v>
      </c>
      <c r="I121" s="35">
        <v>62</v>
      </c>
      <c r="J121" s="12">
        <v>3</v>
      </c>
      <c r="K121" s="42">
        <f>(Table1[[#This Row],[unsub]]/Table1[[#This Row],[unique-sends]])*100</f>
        <v>0.16556291390728478</v>
      </c>
      <c r="L121" s="7">
        <f>Table1[[#This Row],[unique-opens]] / Table1[[#This Row],[unique-sends]] * 100</f>
        <v>73.620309050772619</v>
      </c>
      <c r="M121" s="37">
        <f>Table1[[#This Row],[unique-clicks]] / Table1[[#This Row],[unique-sends]] * 100</f>
        <v>3.4216335540838854</v>
      </c>
      <c r="N121" s="48">
        <f>Table1[[#This Row],[unique-clicks]] / Table1[[#This Row],[unique-opens]] * 100</f>
        <v>4.6476761619190405</v>
      </c>
      <c r="O121" s="48">
        <f>(MIN(Table1[[#This Row],[unique-opens]]/Table1[[#This Row],[unique-sends]],1)*50
 + MIN(Table1[[#This Row],[unique-clicks]]/Table1[[#This Row],[unique-sends]],1)*50)
 * (1 + MIN(Table1[[#This Row],[unique-clicks]]/Table1[[#This Row],[unique-sends]],1))
 - ((Table1[[#This Row],[unsub]]/Table1[[#This Row],[unique-sends]]*100)*2)</f>
        <v>39.507891954056596</v>
      </c>
      <c r="P121" s="48" t="str">
        <f>IF(Table1[[#This Row],[Engagement Score]]&lt;30,"🔴",IF(Table1[[#This Row],[Engagement Score]]&lt;40,"🟡","🟢"))</f>
        <v>🟡</v>
      </c>
      <c r="Q121" s="11">
        <v>0</v>
      </c>
      <c r="R121" s="11">
        <v>0</v>
      </c>
      <c r="S121" s="11">
        <v>0</v>
      </c>
      <c r="T121" s="45"/>
    </row>
    <row r="122" spans="1:20" ht="32.1" customHeight="1">
      <c r="A122" s="75">
        <v>41</v>
      </c>
      <c r="B122" s="23" t="s">
        <v>153</v>
      </c>
      <c r="C122" s="54">
        <v>45870</v>
      </c>
      <c r="D122" s="25" t="s">
        <v>21</v>
      </c>
      <c r="E122" s="51" t="s">
        <v>40</v>
      </c>
      <c r="F122" s="22" t="s">
        <v>134</v>
      </c>
      <c r="G122" s="10">
        <v>377</v>
      </c>
      <c r="H122" s="31">
        <v>211</v>
      </c>
      <c r="I122" s="35">
        <v>15</v>
      </c>
      <c r="J122" s="12">
        <v>0</v>
      </c>
      <c r="K122" s="42">
        <f>(Table1[[#This Row],[unsub]]/Table1[[#This Row],[unique-sends]])*100</f>
        <v>0</v>
      </c>
      <c r="L122" s="7">
        <f>Table1[[#This Row],[unique-opens]] / Table1[[#This Row],[unique-sends]] * 100</f>
        <v>55.968169761273209</v>
      </c>
      <c r="M122" s="37">
        <f>Table1[[#This Row],[unique-clicks]] / Table1[[#This Row],[unique-sends]] * 100</f>
        <v>3.978779840848806</v>
      </c>
      <c r="N122" s="48">
        <f>Table1[[#This Row],[unique-clicks]] / Table1[[#This Row],[unique-opens]] * 100</f>
        <v>7.109004739336493</v>
      </c>
      <c r="O122" s="48">
        <f>(MIN(Table1[[#This Row],[unique-opens]]/Table1[[#This Row],[unique-sends]],1)*50
 + MIN(Table1[[#This Row],[unique-clicks]]/Table1[[#This Row],[unique-sends]],1)*50)
 * (1 + MIN(Table1[[#This Row],[unique-clicks]]/Table1[[#This Row],[unique-sends]],1))
 - ((Table1[[#This Row],[unsub]]/Table1[[#This Row],[unique-sends]]*100)*2)</f>
        <v>31.166053374047518</v>
      </c>
      <c r="P122" s="48" t="str">
        <f>IF(Table1[[#This Row],[Engagement Score]]&lt;30,"🔴",IF(Table1[[#This Row],[Engagement Score]]&lt;40,"🟡","🟢"))</f>
        <v>🟡</v>
      </c>
      <c r="Q122" s="11">
        <v>0</v>
      </c>
      <c r="R122" s="11">
        <v>0</v>
      </c>
      <c r="S122" s="11">
        <v>0</v>
      </c>
      <c r="T122" s="45"/>
    </row>
    <row r="123" spans="1:20" ht="32.1" customHeight="1">
      <c r="A123" s="75">
        <v>40</v>
      </c>
      <c r="B123" s="23" t="s">
        <v>154</v>
      </c>
      <c r="C123" s="54">
        <v>45870</v>
      </c>
      <c r="D123" s="25" t="s">
        <v>21</v>
      </c>
      <c r="E123" s="51" t="s">
        <v>40</v>
      </c>
      <c r="F123" s="22" t="s">
        <v>134</v>
      </c>
      <c r="G123" s="14">
        <v>769</v>
      </c>
      <c r="H123" s="30">
        <v>469</v>
      </c>
      <c r="I123" s="34">
        <v>36</v>
      </c>
      <c r="J123" s="17">
        <v>4</v>
      </c>
      <c r="K123" s="41">
        <f>(Table1[[#This Row],[unsub]]/Table1[[#This Row],[unique-sends]])*100</f>
        <v>0.52015604681404426</v>
      </c>
      <c r="L123" s="64">
        <f>Table1[[#This Row],[unique-opens]] / Table1[[#This Row],[unique-sends]] * 100</f>
        <v>60.988296488946681</v>
      </c>
      <c r="M123" s="65">
        <f>Table1[[#This Row],[unique-clicks]] / Table1[[#This Row],[unique-sends]] * 100</f>
        <v>4.6814044213263983</v>
      </c>
      <c r="N123" s="48">
        <f>Table1[[#This Row],[unique-clicks]] / Table1[[#This Row],[unique-opens]] * 100</f>
        <v>7.6759061833688706</v>
      </c>
      <c r="O123" s="48">
        <f>(MIN(Table1[[#This Row],[unique-opens]]/Table1[[#This Row],[unique-sends]],1)*50
 + MIN(Table1[[#This Row],[unique-clicks]]/Table1[[#This Row],[unique-sends]],1)*50)
 * (1 + MIN(Table1[[#This Row],[unique-clicks]]/Table1[[#This Row],[unique-sends]],1))
 - ((Table1[[#This Row],[unsub]]/Table1[[#This Row],[unique-sends]]*100)*2)</f>
        <v>33.331670502451125</v>
      </c>
      <c r="P123" s="48" t="str">
        <f>IF(Table1[[#This Row],[Engagement Score]]&lt;30,"🔴",IF(Table1[[#This Row],[Engagement Score]]&lt;40,"🟡","🟢"))</f>
        <v>🟡</v>
      </c>
      <c r="Q123" s="11">
        <v>0</v>
      </c>
      <c r="R123" s="11">
        <v>0</v>
      </c>
      <c r="S123" s="11">
        <v>0</v>
      </c>
      <c r="T123" s="50"/>
    </row>
    <row r="124" spans="1:20" ht="32.1" customHeight="1">
      <c r="A124" s="62">
        <v>42</v>
      </c>
      <c r="B124" s="23" t="s">
        <v>155</v>
      </c>
      <c r="C124" s="54">
        <v>45870</v>
      </c>
      <c r="D124" s="25" t="s">
        <v>21</v>
      </c>
      <c r="E124" s="51" t="s">
        <v>40</v>
      </c>
      <c r="F124" s="22" t="s">
        <v>134</v>
      </c>
      <c r="G124" s="14">
        <v>1538</v>
      </c>
      <c r="H124" s="30">
        <v>1017</v>
      </c>
      <c r="I124" s="34">
        <v>42</v>
      </c>
      <c r="J124" s="17">
        <v>10</v>
      </c>
      <c r="K124" s="41">
        <f>(Table1[[#This Row],[unsub]]/Table1[[#This Row],[unique-sends]])*100</f>
        <v>0.65019505851755521</v>
      </c>
      <c r="L124" s="27">
        <f>Table1[[#This Row],[unique-opens]] / Table1[[#This Row],[unique-sends]] * 100</f>
        <v>66.124837451235379</v>
      </c>
      <c r="M124" s="48">
        <f>Table1[[#This Row],[unique-clicks]] / Table1[[#This Row],[unique-sends]] * 100</f>
        <v>2.7308192457737324</v>
      </c>
      <c r="N124" s="48">
        <f>Table1[[#This Row],[unique-clicks]] / Table1[[#This Row],[unique-opens]] * 100</f>
        <v>4.1297935103244834</v>
      </c>
      <c r="O124" s="48">
        <f>(MIN(Table1[[#This Row],[unique-opens]]/Table1[[#This Row],[unique-sends]],1)*50
 + MIN(Table1[[#This Row],[unique-clicks]]/Table1[[#This Row],[unique-sends]],1)*50)
 * (1 + MIN(Table1[[#This Row],[unique-clicks]]/Table1[[#This Row],[unique-sends]],1))
 - ((Table1[[#This Row],[unsub]]/Table1[[#This Row],[unique-sends]]*100)*2)</f>
        <v>34.06759999391236</v>
      </c>
      <c r="P124" s="48" t="str">
        <f>IF(Table1[[#This Row],[Engagement Score]]&lt;30,"🔴",IF(Table1[[#This Row],[Engagement Score]]&lt;40,"🟡","🟢"))</f>
        <v>🟡</v>
      </c>
      <c r="Q124" s="11">
        <v>0</v>
      </c>
      <c r="R124" s="11">
        <v>0</v>
      </c>
      <c r="S124" s="11">
        <v>0</v>
      </c>
      <c r="T124" s="50"/>
    </row>
    <row r="125" spans="1:20" ht="32.1" customHeight="1">
      <c r="A125" s="62">
        <v>38</v>
      </c>
      <c r="B125" s="23" t="s">
        <v>156</v>
      </c>
      <c r="C125" s="54">
        <v>45839</v>
      </c>
      <c r="D125" s="25" t="s">
        <v>21</v>
      </c>
      <c r="E125" s="51" t="s">
        <v>40</v>
      </c>
      <c r="F125" s="22" t="s">
        <v>134</v>
      </c>
      <c r="G125" s="14">
        <v>150</v>
      </c>
      <c r="H125" s="30">
        <v>140</v>
      </c>
      <c r="I125" s="34">
        <v>32</v>
      </c>
      <c r="J125" s="17">
        <v>0</v>
      </c>
      <c r="K125" s="41">
        <f>(Table1[[#This Row],[unsub]]/Table1[[#This Row],[unique-sends]])*100</f>
        <v>0</v>
      </c>
      <c r="L125" s="27">
        <f>Table1[[#This Row],[unique-opens]] / Table1[[#This Row],[unique-sends]] * 100</f>
        <v>93.333333333333329</v>
      </c>
      <c r="M125" s="48">
        <f>Table1[[#This Row],[unique-clicks]] / Table1[[#This Row],[unique-sends]] * 100</f>
        <v>21.333333333333336</v>
      </c>
      <c r="N125" s="48">
        <f>Table1[[#This Row],[unique-clicks]] / Table1[[#This Row],[unique-opens]] * 100</f>
        <v>22.857142857142858</v>
      </c>
      <c r="O125" s="48">
        <f>(MIN(Table1[[#This Row],[unique-opens]]/Table1[[#This Row],[unique-sends]],1)*50
 + MIN(Table1[[#This Row],[unique-clicks]]/Table1[[#This Row],[unique-sends]],1)*50)
 * (1 + MIN(Table1[[#This Row],[unique-clicks]]/Table1[[#This Row],[unique-sends]],1))
 - ((Table1[[#This Row],[unsub]]/Table1[[#This Row],[unique-sends]]*100)*2)</f>
        <v>69.564444444444447</v>
      </c>
      <c r="P125" s="48" t="str">
        <f>IF(Table1[[#This Row],[Engagement Score]]&lt;30,"🔴",IF(Table1[[#This Row],[Engagement Score]]&lt;40,"🟡","🟢"))</f>
        <v>🟢</v>
      </c>
      <c r="Q125" s="11">
        <v>0</v>
      </c>
      <c r="R125" s="11">
        <v>0</v>
      </c>
      <c r="S125" s="11">
        <v>0</v>
      </c>
      <c r="T125" s="50"/>
    </row>
    <row r="126" spans="1:20" ht="32.1" customHeight="1">
      <c r="A126" s="62">
        <v>39</v>
      </c>
      <c r="B126" s="23" t="s">
        <v>156</v>
      </c>
      <c r="C126" s="54">
        <v>45839</v>
      </c>
      <c r="D126" s="25" t="s">
        <v>25</v>
      </c>
      <c r="E126" s="51" t="s">
        <v>40</v>
      </c>
      <c r="F126" s="22" t="s">
        <v>134</v>
      </c>
      <c r="G126" s="10">
        <v>4</v>
      </c>
      <c r="H126" s="31">
        <v>5</v>
      </c>
      <c r="I126" s="35">
        <v>1</v>
      </c>
      <c r="J126" s="12">
        <v>0</v>
      </c>
      <c r="K126" s="42">
        <f>(Table1[[#This Row],[unsub]]/Table1[[#This Row],[unique-sends]])*100</f>
        <v>0</v>
      </c>
      <c r="L126" s="7">
        <f>Table1[[#This Row],[unique-opens]] / Table1[[#This Row],[unique-sends]] * 100</f>
        <v>125</v>
      </c>
      <c r="M126" s="37">
        <f>Table1[[#This Row],[unique-clicks]] / Table1[[#This Row],[unique-sends]] * 100</f>
        <v>25</v>
      </c>
      <c r="N126" s="48">
        <f>Table1[[#This Row],[unique-clicks]] / Table1[[#This Row],[unique-opens]] * 100</f>
        <v>20</v>
      </c>
      <c r="O126" s="48">
        <f>(MIN(Table1[[#This Row],[unique-opens]]/Table1[[#This Row],[unique-sends]],1)*50
 + MIN(Table1[[#This Row],[unique-clicks]]/Table1[[#This Row],[unique-sends]],1)*50)
 * (1 + MIN(Table1[[#This Row],[unique-clicks]]/Table1[[#This Row],[unique-sends]],1))
 - ((Table1[[#This Row],[unsub]]/Table1[[#This Row],[unique-sends]]*100)*2)</f>
        <v>78.125</v>
      </c>
      <c r="P126" s="48" t="str">
        <f>IF(Table1[[#This Row],[Engagement Score]]&lt;30,"🔴",IF(Table1[[#This Row],[Engagement Score]]&lt;40,"🟡","🟢"))</f>
        <v>🟢</v>
      </c>
      <c r="Q126" s="11">
        <v>0</v>
      </c>
      <c r="R126" s="11">
        <v>0</v>
      </c>
      <c r="S126" s="11">
        <v>0</v>
      </c>
      <c r="T126" s="45"/>
    </row>
    <row r="127" spans="1:20" ht="32.1" customHeight="1">
      <c r="A127" s="62">
        <v>38</v>
      </c>
      <c r="B127" s="57" t="s">
        <v>156</v>
      </c>
      <c r="C127" s="61">
        <v>45870</v>
      </c>
      <c r="D127" s="60" t="s">
        <v>21</v>
      </c>
      <c r="E127" s="76" t="s">
        <v>40</v>
      </c>
      <c r="F127" s="25" t="s">
        <v>134</v>
      </c>
      <c r="G127" s="10">
        <v>50</v>
      </c>
      <c r="H127" s="31">
        <v>131</v>
      </c>
      <c r="I127" s="35">
        <v>30</v>
      </c>
      <c r="J127" s="12">
        <v>0</v>
      </c>
      <c r="K127" s="42">
        <f>(Table1[[#This Row],[unsub]]/Table1[[#This Row],[unique-sends]])*100</f>
        <v>0</v>
      </c>
      <c r="L127" s="7">
        <f>Table1[[#This Row],[unique-opens]] / Table1[[#This Row],[unique-sends]] * 100</f>
        <v>262</v>
      </c>
      <c r="M127" s="37">
        <f>Table1[[#This Row],[unique-clicks]] / Table1[[#This Row],[unique-sends]] * 100</f>
        <v>60</v>
      </c>
      <c r="N127" s="48">
        <f>Table1[[#This Row],[unique-clicks]] / Table1[[#This Row],[unique-opens]] * 100</f>
        <v>22.900763358778626</v>
      </c>
      <c r="O127" s="48">
        <f>(MIN(Table1[[#This Row],[unique-opens]]/Table1[[#This Row],[unique-sends]],1)*50
 + MIN(Table1[[#This Row],[unique-clicks]]/Table1[[#This Row],[unique-sends]],1)*50)
 * (1 + MIN(Table1[[#This Row],[unique-clicks]]/Table1[[#This Row],[unique-sends]],1))
 - ((Table1[[#This Row],[unsub]]/Table1[[#This Row],[unique-sends]]*100)*2)</f>
        <v>128</v>
      </c>
      <c r="P127" s="48" t="str">
        <f>IF(Table1[[#This Row],[Engagement Score]]&lt;30,"🔴",IF(Table1[[#This Row],[Engagement Score]]&lt;40,"🟡","🟢"))</f>
        <v>🟢</v>
      </c>
      <c r="Q127" s="11">
        <v>0</v>
      </c>
      <c r="R127" s="11">
        <v>0</v>
      </c>
      <c r="S127" s="11">
        <v>0</v>
      </c>
      <c r="T127" s="45"/>
    </row>
    <row r="128" spans="1:20" ht="32.1" customHeight="1">
      <c r="A128" s="62">
        <v>39</v>
      </c>
      <c r="B128" s="23" t="s">
        <v>156</v>
      </c>
      <c r="C128" s="54">
        <v>45870</v>
      </c>
      <c r="D128" s="51" t="s">
        <v>25</v>
      </c>
      <c r="E128" s="77" t="s">
        <v>40</v>
      </c>
      <c r="F128" s="16" t="s">
        <v>134</v>
      </c>
      <c r="G128" s="14">
        <v>10</v>
      </c>
      <c r="H128" s="30">
        <v>10</v>
      </c>
      <c r="I128" s="34">
        <v>4</v>
      </c>
      <c r="J128" s="17">
        <v>0</v>
      </c>
      <c r="K128" s="41">
        <f>(Table1[[#This Row],[unsub]]/Table1[[#This Row],[unique-sends]])*100</f>
        <v>0</v>
      </c>
      <c r="L128" s="64">
        <f>Table1[[#This Row],[unique-opens]] / Table1[[#This Row],[unique-sends]] * 100</f>
        <v>100</v>
      </c>
      <c r="M128" s="65">
        <f>Table1[[#This Row],[unique-clicks]] / Table1[[#This Row],[unique-sends]] * 100</f>
        <v>40</v>
      </c>
      <c r="N128" s="48">
        <f>Table1[[#This Row],[unique-clicks]] / Table1[[#This Row],[unique-opens]] * 100</f>
        <v>40</v>
      </c>
      <c r="O128" s="48">
        <f>(MIN(Table1[[#This Row],[unique-opens]]/Table1[[#This Row],[unique-sends]],1)*50
 + MIN(Table1[[#This Row],[unique-clicks]]/Table1[[#This Row],[unique-sends]],1)*50)
 * (1 + MIN(Table1[[#This Row],[unique-clicks]]/Table1[[#This Row],[unique-sends]],1))
 - ((Table1[[#This Row],[unsub]]/Table1[[#This Row],[unique-sends]]*100)*2)</f>
        <v>98</v>
      </c>
      <c r="P128" s="48" t="str">
        <f>IF(Table1[[#This Row],[Engagement Score]]&lt;30,"🔴",IF(Table1[[#This Row],[Engagement Score]]&lt;40,"🟡","🟢"))</f>
        <v>🟢</v>
      </c>
      <c r="Q128" s="11">
        <v>0</v>
      </c>
      <c r="R128" s="11">
        <v>0</v>
      </c>
      <c r="S128" s="11">
        <v>0</v>
      </c>
      <c r="T128" s="50"/>
    </row>
    <row r="129" spans="1:20" ht="32.1" customHeight="1">
      <c r="A129" s="62">
        <v>38</v>
      </c>
      <c r="B129" s="57" t="s">
        <v>156</v>
      </c>
      <c r="C129" s="61">
        <v>45901</v>
      </c>
      <c r="D129" s="76" t="s">
        <v>21</v>
      </c>
      <c r="E129" s="78" t="s">
        <v>40</v>
      </c>
      <c r="F129" s="25" t="s">
        <v>134</v>
      </c>
      <c r="G129" s="10">
        <v>142</v>
      </c>
      <c r="H129" s="31">
        <v>136</v>
      </c>
      <c r="I129" s="35">
        <v>21</v>
      </c>
      <c r="J129" s="12">
        <v>0</v>
      </c>
      <c r="K129" s="42">
        <f>(Table1[[#This Row],[unsub]]/Table1[[#This Row],[unique-sends]])*100</f>
        <v>0</v>
      </c>
      <c r="L129" s="7">
        <f>Table1[[#This Row],[unique-opens]] / Table1[[#This Row],[unique-sends]] * 100</f>
        <v>95.774647887323937</v>
      </c>
      <c r="M129" s="37">
        <f>Table1[[#This Row],[unique-clicks]] / Table1[[#This Row],[unique-sends]] * 100</f>
        <v>14.788732394366196</v>
      </c>
      <c r="N129" s="48">
        <f>Table1[[#This Row],[unique-clicks]] / Table1[[#This Row],[unique-opens]] * 100</f>
        <v>15.441176470588236</v>
      </c>
      <c r="O129" s="48">
        <f>(MIN(Table1[[#This Row],[unique-opens]]/Table1[[#This Row],[unique-sends]],1)*50
 + MIN(Table1[[#This Row],[unique-clicks]]/Table1[[#This Row],[unique-sends]],1)*50)
 * (1 + MIN(Table1[[#This Row],[unique-clicks]]/Table1[[#This Row],[unique-sends]],1))
 - ((Table1[[#This Row],[unsub]]/Table1[[#This Row],[unique-sends]]*100)*2)</f>
        <v>63.457151358857367</v>
      </c>
      <c r="P129" s="48" t="str">
        <f>IF(Table1[[#This Row],[Engagement Score]]&lt;30,"🔴",IF(Table1[[#This Row],[Engagement Score]]&lt;40,"🟡","🟢"))</f>
        <v>🟢</v>
      </c>
      <c r="Q129" s="11">
        <v>0</v>
      </c>
      <c r="R129" s="11">
        <v>0</v>
      </c>
      <c r="S129" s="11">
        <v>0</v>
      </c>
      <c r="T129" s="45"/>
    </row>
    <row r="130" spans="1:20" ht="32.1" customHeight="1">
      <c r="A130" s="62">
        <v>39</v>
      </c>
      <c r="B130" s="23" t="s">
        <v>156</v>
      </c>
      <c r="C130" s="54">
        <v>45901</v>
      </c>
      <c r="D130" s="77" t="s">
        <v>25</v>
      </c>
      <c r="E130" s="79" t="s">
        <v>40</v>
      </c>
      <c r="F130" s="16" t="s">
        <v>134</v>
      </c>
      <c r="G130" s="14">
        <v>4</v>
      </c>
      <c r="H130" s="30">
        <v>9</v>
      </c>
      <c r="I130" s="34">
        <v>9</v>
      </c>
      <c r="J130" s="17">
        <v>0</v>
      </c>
      <c r="K130" s="41">
        <f>(Table1[[#This Row],[unsub]]/Table1[[#This Row],[unique-sends]])*100</f>
        <v>0</v>
      </c>
      <c r="L130" s="64">
        <f>Table1[[#This Row],[unique-opens]] / Table1[[#This Row],[unique-sends]] * 100</f>
        <v>225</v>
      </c>
      <c r="M130" s="65">
        <f>Table1[[#This Row],[unique-clicks]] / Table1[[#This Row],[unique-sends]] * 100</f>
        <v>225</v>
      </c>
      <c r="N130" s="48">
        <f>Table1[[#This Row],[unique-clicks]] / Table1[[#This Row],[unique-opens]] * 100</f>
        <v>100</v>
      </c>
      <c r="O130" s="48">
        <f>(MIN(Table1[[#This Row],[unique-opens]]/Table1[[#This Row],[unique-sends]],1)*50
 + MIN(Table1[[#This Row],[unique-clicks]]/Table1[[#This Row],[unique-sends]],1)*50)
 * (1 + MIN(Table1[[#This Row],[unique-clicks]]/Table1[[#This Row],[unique-sends]],1))
 - ((Table1[[#This Row],[unsub]]/Table1[[#This Row],[unique-sends]]*100)*2)</f>
        <v>200</v>
      </c>
      <c r="P130" s="48" t="str">
        <f>IF(Table1[[#This Row],[Engagement Score]]&lt;30,"🔴",IF(Table1[[#This Row],[Engagement Score]]&lt;40,"🟡","🟢"))</f>
        <v>🟢</v>
      </c>
      <c r="Q130" s="11">
        <v>0</v>
      </c>
      <c r="R130" s="11">
        <v>0</v>
      </c>
      <c r="S130" s="11">
        <v>0</v>
      </c>
      <c r="T130" s="50"/>
    </row>
    <row r="131" spans="1:20" ht="32.1" customHeight="1">
      <c r="A131" s="62">
        <v>35</v>
      </c>
      <c r="B131" s="23" t="s">
        <v>157</v>
      </c>
      <c r="C131" s="54">
        <v>45839</v>
      </c>
      <c r="D131" s="25" t="s">
        <v>21</v>
      </c>
      <c r="E131" s="51" t="s">
        <v>40</v>
      </c>
      <c r="F131" s="22" t="s">
        <v>134</v>
      </c>
      <c r="G131" s="14">
        <v>2408</v>
      </c>
      <c r="H131" s="30">
        <v>1589</v>
      </c>
      <c r="I131" s="34">
        <v>165</v>
      </c>
      <c r="J131" s="17">
        <v>1</v>
      </c>
      <c r="K131" s="41">
        <f>(Table1[[#This Row],[unsub]]/Table1[[#This Row],[unique-sends]])*100</f>
        <v>4.1528239202657809E-2</v>
      </c>
      <c r="L131" s="27">
        <f>Table1[[#This Row],[unique-opens]] / Table1[[#This Row],[unique-sends]] * 100</f>
        <v>65.988372093023244</v>
      </c>
      <c r="M131" s="48">
        <f>Table1[[#This Row],[unique-clicks]] / Table1[[#This Row],[unique-sends]] * 100</f>
        <v>6.852159468438539</v>
      </c>
      <c r="N131" s="48">
        <f>Table1[[#This Row],[unique-clicks]] / Table1[[#This Row],[unique-opens]] * 100</f>
        <v>10.383889238514788</v>
      </c>
      <c r="O131" s="48">
        <f>(MIN(Table1[[#This Row],[unique-opens]]/Table1[[#This Row],[unique-sends]],1)*50
 + MIN(Table1[[#This Row],[unique-clicks]]/Table1[[#This Row],[unique-sends]],1)*50)
 * (1 + MIN(Table1[[#This Row],[unique-clicks]]/Table1[[#This Row],[unique-sends]],1))
 - ((Table1[[#This Row],[unsub]]/Table1[[#This Row],[unique-sends]]*100)*2)</f>
        <v>38.832783992450409</v>
      </c>
      <c r="P131" s="48" t="str">
        <f>IF(Table1[[#This Row],[Engagement Score]]&lt;30,"🔴",IF(Table1[[#This Row],[Engagement Score]]&lt;40,"🟡","🟢"))</f>
        <v>🟡</v>
      </c>
      <c r="Q131" s="11">
        <v>0</v>
      </c>
      <c r="R131" s="11">
        <v>0</v>
      </c>
      <c r="S131" s="11">
        <v>0</v>
      </c>
      <c r="T131" s="50"/>
    </row>
    <row r="132" spans="1:20" ht="32.1" customHeight="1">
      <c r="A132" s="62">
        <v>36</v>
      </c>
      <c r="B132" s="23" t="s">
        <v>157</v>
      </c>
      <c r="C132" s="54">
        <v>45839</v>
      </c>
      <c r="D132" s="25" t="s">
        <v>25</v>
      </c>
      <c r="E132" s="51" t="s">
        <v>40</v>
      </c>
      <c r="F132" s="22" t="s">
        <v>134</v>
      </c>
      <c r="G132" s="10">
        <v>100</v>
      </c>
      <c r="H132" s="31">
        <v>74</v>
      </c>
      <c r="I132" s="35">
        <v>14</v>
      </c>
      <c r="J132" s="12">
        <v>0</v>
      </c>
      <c r="K132" s="42">
        <f>(Table1[[#This Row],[unsub]]/Table1[[#This Row],[unique-sends]])*100</f>
        <v>0</v>
      </c>
      <c r="L132" s="7">
        <f>Table1[[#This Row],[unique-opens]] / Table1[[#This Row],[unique-sends]] * 100</f>
        <v>74</v>
      </c>
      <c r="M132" s="37">
        <f>Table1[[#This Row],[unique-clicks]] / Table1[[#This Row],[unique-sends]] * 100</f>
        <v>14.000000000000002</v>
      </c>
      <c r="N132" s="48">
        <f>Table1[[#This Row],[unique-clicks]] / Table1[[#This Row],[unique-opens]] * 100</f>
        <v>18.918918918918919</v>
      </c>
      <c r="O132" s="48">
        <f>(MIN(Table1[[#This Row],[unique-opens]]/Table1[[#This Row],[unique-sends]],1)*50
 + MIN(Table1[[#This Row],[unique-clicks]]/Table1[[#This Row],[unique-sends]],1)*50)
 * (1 + MIN(Table1[[#This Row],[unique-clicks]]/Table1[[#This Row],[unique-sends]],1))
 - ((Table1[[#This Row],[unsub]]/Table1[[#This Row],[unique-sends]]*100)*2)</f>
        <v>50.160000000000004</v>
      </c>
      <c r="P132" s="48" t="str">
        <f>IF(Table1[[#This Row],[Engagement Score]]&lt;30,"🔴",IF(Table1[[#This Row],[Engagement Score]]&lt;40,"🟡","🟢"))</f>
        <v>🟢</v>
      </c>
      <c r="Q132" s="11">
        <v>0</v>
      </c>
      <c r="R132" s="11">
        <v>0</v>
      </c>
      <c r="S132" s="11">
        <v>0</v>
      </c>
      <c r="T132" s="45"/>
    </row>
    <row r="133" spans="1:20" ht="32.1" customHeight="1">
      <c r="A133" s="62">
        <v>35</v>
      </c>
      <c r="B133" s="23" t="s">
        <v>157</v>
      </c>
      <c r="C133" s="61">
        <v>45870</v>
      </c>
      <c r="D133" s="60" t="s">
        <v>21</v>
      </c>
      <c r="E133" s="76" t="s">
        <v>40</v>
      </c>
      <c r="F133" s="25" t="s">
        <v>134</v>
      </c>
      <c r="G133" s="10">
        <v>3461</v>
      </c>
      <c r="H133" s="31">
        <v>1904</v>
      </c>
      <c r="I133" s="35">
        <v>211</v>
      </c>
      <c r="J133" s="12">
        <v>7</v>
      </c>
      <c r="K133" s="42">
        <f>(Table1[[#This Row],[unsub]]/Table1[[#This Row],[unique-sends]])*100</f>
        <v>0.20225368390638546</v>
      </c>
      <c r="L133" s="7">
        <f>Table1[[#This Row],[unique-opens]] / Table1[[#This Row],[unique-sends]] * 100</f>
        <v>55.013002022536838</v>
      </c>
      <c r="M133" s="37">
        <f>Table1[[#This Row],[unique-clicks]] / Table1[[#This Row],[unique-sends]] * 100</f>
        <v>6.096503900606761</v>
      </c>
      <c r="N133" s="48">
        <f>Table1[[#This Row],[unique-clicks]] / Table1[[#This Row],[unique-opens]] * 100</f>
        <v>11.081932773109243</v>
      </c>
      <c r="O133" s="48">
        <f>(MIN(Table1[[#This Row],[unique-opens]]/Table1[[#This Row],[unique-sends]],1)*50
 + MIN(Table1[[#This Row],[unique-clicks]]/Table1[[#This Row],[unique-sends]],1)*50)
 * (1 + MIN(Table1[[#This Row],[unique-clicks]]/Table1[[#This Row],[unique-sends]],1))
 - ((Table1[[#This Row],[unsub]]/Table1[[#This Row],[unique-sends]]*100)*2)</f>
        <v>32.013017299882016</v>
      </c>
      <c r="P133" s="48" t="str">
        <f>IF(Table1[[#This Row],[Engagement Score]]&lt;30,"🔴",IF(Table1[[#This Row],[Engagement Score]]&lt;40,"🟡","🟢"))</f>
        <v>🟡</v>
      </c>
      <c r="Q133" s="11">
        <v>0</v>
      </c>
      <c r="R133" s="11">
        <v>0</v>
      </c>
      <c r="S133" s="11">
        <v>0</v>
      </c>
      <c r="T133" s="45"/>
    </row>
    <row r="134" spans="1:20" ht="32.1" customHeight="1">
      <c r="A134" s="62">
        <v>36</v>
      </c>
      <c r="B134" s="23" t="s">
        <v>157</v>
      </c>
      <c r="C134" s="54">
        <v>45870</v>
      </c>
      <c r="D134" s="51" t="s">
        <v>25</v>
      </c>
      <c r="E134" s="77" t="s">
        <v>40</v>
      </c>
      <c r="F134" s="16" t="s">
        <v>134</v>
      </c>
      <c r="G134" s="10">
        <v>148</v>
      </c>
      <c r="H134" s="31">
        <v>115</v>
      </c>
      <c r="I134" s="35">
        <v>23</v>
      </c>
      <c r="J134" s="12">
        <v>0</v>
      </c>
      <c r="K134" s="42">
        <f>(Table1[[#This Row],[unsub]]/Table1[[#This Row],[unique-sends]])*100</f>
        <v>0</v>
      </c>
      <c r="L134" s="58">
        <f>Table1[[#This Row],[unique-opens]] / Table1[[#This Row],[unique-sends]] * 100</f>
        <v>77.702702702702695</v>
      </c>
      <c r="M134" s="59">
        <f>Table1[[#This Row],[unique-clicks]] / Table1[[#This Row],[unique-sends]] * 100</f>
        <v>15.54054054054054</v>
      </c>
      <c r="N134" s="48">
        <f>Table1[[#This Row],[unique-clicks]] / Table1[[#This Row],[unique-opens]] * 100</f>
        <v>20</v>
      </c>
      <c r="O134" s="48">
        <f>(MIN(Table1[[#This Row],[unique-opens]]/Table1[[#This Row],[unique-sends]],1)*50
 + MIN(Table1[[#This Row],[unique-clicks]]/Table1[[#This Row],[unique-sends]],1)*50)
 * (1 + MIN(Table1[[#This Row],[unique-clicks]]/Table1[[#This Row],[unique-sends]],1))
 - ((Table1[[#This Row],[unsub]]/Table1[[#This Row],[unique-sends]]*100)*2)</f>
        <v>53.86687363038714</v>
      </c>
      <c r="P134" s="48" t="str">
        <f>IF(Table1[[#This Row],[Engagement Score]]&lt;30,"🔴",IF(Table1[[#This Row],[Engagement Score]]&lt;40,"🟡","🟢"))</f>
        <v>🟢</v>
      </c>
      <c r="Q134" s="11">
        <v>0</v>
      </c>
      <c r="R134" s="11">
        <v>0</v>
      </c>
      <c r="S134" s="11">
        <v>0</v>
      </c>
      <c r="T134" s="45"/>
    </row>
    <row r="135" spans="1:20" ht="32.1" customHeight="1">
      <c r="A135" s="62">
        <v>35</v>
      </c>
      <c r="B135" s="23" t="s">
        <v>157</v>
      </c>
      <c r="C135" s="61">
        <v>45901</v>
      </c>
      <c r="D135" s="76" t="s">
        <v>21</v>
      </c>
      <c r="E135" s="78" t="s">
        <v>40</v>
      </c>
      <c r="F135" s="25" t="s">
        <v>134</v>
      </c>
      <c r="G135" s="10">
        <v>3575</v>
      </c>
      <c r="H135" s="31">
        <v>2001</v>
      </c>
      <c r="I135" s="35">
        <v>213</v>
      </c>
      <c r="J135" s="12">
        <v>10</v>
      </c>
      <c r="K135" s="42">
        <f>(Table1[[#This Row],[unsub]]/Table1[[#This Row],[unique-sends]])*100</f>
        <v>0.27972027972027974</v>
      </c>
      <c r="L135" s="58">
        <f>Table1[[#This Row],[unique-opens]] / Table1[[#This Row],[unique-sends]] * 100</f>
        <v>55.972027972027973</v>
      </c>
      <c r="M135" s="59">
        <f>Table1[[#This Row],[unique-clicks]] / Table1[[#This Row],[unique-sends]] * 100</f>
        <v>5.9580419580419584</v>
      </c>
      <c r="N135" s="48">
        <f>Table1[[#This Row],[unique-clicks]] / Table1[[#This Row],[unique-opens]] * 100</f>
        <v>10.644677661169414</v>
      </c>
      <c r="O135" s="48">
        <f>(MIN(Table1[[#This Row],[unique-opens]]/Table1[[#This Row],[unique-sends]],1)*50
 + MIN(Table1[[#This Row],[unique-clicks]]/Table1[[#This Row],[unique-sends]],1)*50)
 * (1 + MIN(Table1[[#This Row],[unique-clicks]]/Table1[[#This Row],[unique-sends]],1))
 - ((Table1[[#This Row],[unsub]]/Table1[[#This Row],[unique-sends]]*100)*2)</f>
        <v>32.25050418113355</v>
      </c>
      <c r="P135" s="48" t="str">
        <f>IF(Table1[[#This Row],[Engagement Score]]&lt;30,"🔴",IF(Table1[[#This Row],[Engagement Score]]&lt;40,"🟡","🟢"))</f>
        <v>🟡</v>
      </c>
      <c r="Q135" s="11">
        <v>0</v>
      </c>
      <c r="R135" s="11">
        <v>0</v>
      </c>
      <c r="S135" s="11">
        <v>0</v>
      </c>
      <c r="T135" s="45"/>
    </row>
    <row r="136" spans="1:20" ht="32.1" customHeight="1">
      <c r="A136" s="62">
        <v>36</v>
      </c>
      <c r="B136" s="23" t="s">
        <v>157</v>
      </c>
      <c r="C136" s="54">
        <v>45901</v>
      </c>
      <c r="D136" s="77" t="s">
        <v>25</v>
      </c>
      <c r="E136" s="79" t="s">
        <v>40</v>
      </c>
      <c r="F136" s="16" t="s">
        <v>134</v>
      </c>
      <c r="G136" s="10">
        <v>127</v>
      </c>
      <c r="H136" s="31">
        <v>109</v>
      </c>
      <c r="I136" s="35">
        <v>17</v>
      </c>
      <c r="J136" s="12">
        <v>0</v>
      </c>
      <c r="K136" s="42">
        <f>(Table1[[#This Row],[unsub]]/Table1[[#This Row],[unique-sends]])*100</f>
        <v>0</v>
      </c>
      <c r="L136" s="58">
        <f>Table1[[#This Row],[unique-opens]] / Table1[[#This Row],[unique-sends]] * 100</f>
        <v>85.826771653543304</v>
      </c>
      <c r="M136" s="59">
        <f>Table1[[#This Row],[unique-clicks]] / Table1[[#This Row],[unique-sends]] * 100</f>
        <v>13.385826771653544</v>
      </c>
      <c r="N136" s="48">
        <f>Table1[[#This Row],[unique-clicks]] / Table1[[#This Row],[unique-opens]] * 100</f>
        <v>15.596330275229359</v>
      </c>
      <c r="O136" s="48">
        <f>(MIN(Table1[[#This Row],[unique-opens]]/Table1[[#This Row],[unique-sends]],1)*50
 + MIN(Table1[[#This Row],[unique-clicks]]/Table1[[#This Row],[unique-sends]],1)*50)
 * (1 + MIN(Table1[[#This Row],[unique-clicks]]/Table1[[#This Row],[unique-sends]],1))
 - ((Table1[[#This Row],[unsub]]/Table1[[#This Row],[unique-sends]]*100)*2)</f>
        <v>56.24651249302498</v>
      </c>
      <c r="P136" s="48" t="str">
        <f>IF(Table1[[#This Row],[Engagement Score]]&lt;30,"🔴",IF(Table1[[#This Row],[Engagement Score]]&lt;40,"🟡","🟢"))</f>
        <v>🟢</v>
      </c>
      <c r="Q136" s="11">
        <v>0</v>
      </c>
      <c r="R136" s="11">
        <v>0</v>
      </c>
      <c r="S136" s="11">
        <v>0</v>
      </c>
      <c r="T136" s="45"/>
    </row>
    <row r="137" spans="1:20" ht="32.1" customHeight="1">
      <c r="A137" s="62">
        <v>34</v>
      </c>
      <c r="B137" s="23" t="s">
        <v>158</v>
      </c>
      <c r="C137" s="61">
        <v>45839</v>
      </c>
      <c r="D137" s="76" t="s">
        <v>21</v>
      </c>
      <c r="E137" s="78" t="s">
        <v>40</v>
      </c>
      <c r="F137" s="25" t="s">
        <v>134</v>
      </c>
      <c r="G137" s="14">
        <v>4140</v>
      </c>
      <c r="H137" s="30">
        <v>3677</v>
      </c>
      <c r="I137" s="34">
        <v>127</v>
      </c>
      <c r="J137" s="17">
        <v>5</v>
      </c>
      <c r="K137" s="41">
        <f>(Table1[[#This Row],[unsub]]/Table1[[#This Row],[unique-sends]])*100</f>
        <v>0.12077294685990338</v>
      </c>
      <c r="L137" s="27">
        <f>Table1[[#This Row],[unique-opens]] / Table1[[#This Row],[unique-sends]] * 100</f>
        <v>88.816425120772948</v>
      </c>
      <c r="M137" s="48">
        <f>Table1[[#This Row],[unique-clicks]] / Table1[[#This Row],[unique-sends]] * 100</f>
        <v>3.0676328502415457</v>
      </c>
      <c r="N137" s="48">
        <f>Table1[[#This Row],[unique-clicks]] / Table1[[#This Row],[unique-opens]] * 100</f>
        <v>3.4539026380201254</v>
      </c>
      <c r="O137" s="48">
        <f>(MIN(Table1[[#This Row],[unique-opens]]/Table1[[#This Row],[unique-sends]],1)*50
 + MIN(Table1[[#This Row],[unique-clicks]]/Table1[[#This Row],[unique-sends]],1)*50)
 * (1 + MIN(Table1[[#This Row],[unique-clicks]]/Table1[[#This Row],[unique-sends]],1))
 - ((Table1[[#This Row],[unsub]]/Table1[[#This Row],[unique-sends]]*100)*2)</f>
        <v>47.109815865014355</v>
      </c>
      <c r="P137" s="48" t="str">
        <f>IF(Table1[[#This Row],[Engagement Score]]&lt;30,"🔴",IF(Table1[[#This Row],[Engagement Score]]&lt;40,"🟡","🟢"))</f>
        <v>🟢</v>
      </c>
      <c r="Q137" s="11">
        <v>0</v>
      </c>
      <c r="R137" s="11">
        <v>0</v>
      </c>
      <c r="S137" s="11">
        <v>0</v>
      </c>
      <c r="T137" s="50"/>
    </row>
    <row r="138" spans="1:20" ht="32.1" customHeight="1">
      <c r="A138" s="62">
        <v>34</v>
      </c>
      <c r="B138" s="23" t="s">
        <v>158</v>
      </c>
      <c r="C138" s="61">
        <v>45870</v>
      </c>
      <c r="D138" s="76" t="s">
        <v>21</v>
      </c>
      <c r="E138" s="78" t="s">
        <v>40</v>
      </c>
      <c r="F138" s="25" t="s">
        <v>134</v>
      </c>
      <c r="G138" s="14">
        <v>5410</v>
      </c>
      <c r="H138" s="30">
        <v>3834</v>
      </c>
      <c r="I138" s="34">
        <v>130</v>
      </c>
      <c r="J138" s="17">
        <v>0</v>
      </c>
      <c r="K138" s="41">
        <f>(Table1[[#This Row],[unsub]]/Table1[[#This Row],[unique-sends]])*100</f>
        <v>0</v>
      </c>
      <c r="L138" s="27">
        <f>Table1[[#This Row],[unique-opens]] / Table1[[#This Row],[unique-sends]] * 100</f>
        <v>70.868761552680226</v>
      </c>
      <c r="M138" s="48">
        <f>Table1[[#This Row],[unique-clicks]] / Table1[[#This Row],[unique-sends]] * 100</f>
        <v>2.4029574861367835</v>
      </c>
      <c r="N138" s="48">
        <f>Table1[[#This Row],[unique-clicks]] / Table1[[#This Row],[unique-opens]] * 100</f>
        <v>3.3907146583202921</v>
      </c>
      <c r="O138" s="48">
        <f>(MIN(Table1[[#This Row],[unique-opens]]/Table1[[#This Row],[unique-sends]],1)*50
 + MIN(Table1[[#This Row],[unique-clicks]]/Table1[[#This Row],[unique-sends]],1)*50)
 * (1 + MIN(Table1[[#This Row],[unique-clicks]]/Table1[[#This Row],[unique-sends]],1))
 - ((Table1[[#This Row],[unsub]]/Table1[[#This Row],[unique-sends]]*100)*2)</f>
        <v>37.516203648340692</v>
      </c>
      <c r="P138" s="48" t="str">
        <f>IF(Table1[[#This Row],[Engagement Score]]&lt;30,"🔴",IF(Table1[[#This Row],[Engagement Score]]&lt;40,"🟡","🟢"))</f>
        <v>🟡</v>
      </c>
      <c r="Q138" s="11">
        <v>0</v>
      </c>
      <c r="R138" s="11">
        <v>0</v>
      </c>
      <c r="S138" s="11">
        <v>0</v>
      </c>
      <c r="T138" s="50"/>
    </row>
    <row r="139" spans="1:20" ht="32.1" customHeight="1">
      <c r="A139" s="62">
        <v>34</v>
      </c>
      <c r="B139" s="23" t="s">
        <v>158</v>
      </c>
      <c r="C139" s="61">
        <v>45901</v>
      </c>
      <c r="D139" s="76" t="s">
        <v>21</v>
      </c>
      <c r="E139" s="78" t="s">
        <v>40</v>
      </c>
      <c r="F139" s="25" t="s">
        <v>134</v>
      </c>
      <c r="G139" s="14">
        <v>5466</v>
      </c>
      <c r="H139" s="30">
        <v>4122</v>
      </c>
      <c r="I139" s="34">
        <v>137</v>
      </c>
      <c r="J139" s="17">
        <v>23</v>
      </c>
      <c r="K139" s="41">
        <f>(Table1[[#This Row],[unsub]]/Table1[[#This Row],[unique-sends]])*100</f>
        <v>0.42078302231979509</v>
      </c>
      <c r="L139" s="27">
        <f>Table1[[#This Row],[unique-opens]] / Table1[[#This Row],[unique-sends]] * 100</f>
        <v>75.411635565312835</v>
      </c>
      <c r="M139" s="48">
        <f>Table1[[#This Row],[unique-clicks]] / Table1[[#This Row],[unique-sends]] * 100</f>
        <v>2.5064032199048665</v>
      </c>
      <c r="N139" s="48">
        <f>Table1[[#This Row],[unique-clicks]] / Table1[[#This Row],[unique-opens]] * 100</f>
        <v>3.323629306162057</v>
      </c>
      <c r="O139" s="48">
        <f>(MIN(Table1[[#This Row],[unique-opens]]/Table1[[#This Row],[unique-sends]],1)*50
 + MIN(Table1[[#This Row],[unique-clicks]]/Table1[[#This Row],[unique-sends]],1)*50)
 * (1 + MIN(Table1[[#This Row],[unique-clicks]]/Table1[[#This Row],[unique-sends]],1))
 - ((Table1[[#This Row],[unsub]]/Table1[[#This Row],[unique-sends]]*100)*2)</f>
        <v>39.093923464468972</v>
      </c>
      <c r="P139" s="48" t="str">
        <f>IF(Table1[[#This Row],[Engagement Score]]&lt;30,"🔴",IF(Table1[[#This Row],[Engagement Score]]&lt;40,"🟡","🟢"))</f>
        <v>🟡</v>
      </c>
      <c r="Q139" s="11">
        <v>0</v>
      </c>
      <c r="R139" s="11">
        <v>0</v>
      </c>
      <c r="S139" s="11">
        <v>0</v>
      </c>
      <c r="T139" s="50"/>
    </row>
    <row r="140" spans="1:20" ht="32.1" customHeight="1">
      <c r="A140" s="62">
        <v>14</v>
      </c>
      <c r="B140" s="23" t="s">
        <v>159</v>
      </c>
      <c r="C140" s="61">
        <v>45839</v>
      </c>
      <c r="D140" s="76" t="s">
        <v>21</v>
      </c>
      <c r="E140" s="78" t="s">
        <v>40</v>
      </c>
      <c r="F140" s="25" t="s">
        <v>134</v>
      </c>
      <c r="G140" s="14">
        <v>2159</v>
      </c>
      <c r="H140" s="30">
        <v>2672</v>
      </c>
      <c r="I140" s="34">
        <v>66</v>
      </c>
      <c r="J140" s="17">
        <v>14</v>
      </c>
      <c r="K140" s="41">
        <f>(Table1[[#This Row],[unsub]]/Table1[[#This Row],[unique-sends]])*100</f>
        <v>0.64844835572024084</v>
      </c>
      <c r="L140" s="27">
        <f>Table1[[#This Row],[unique-opens]] / Table1[[#This Row],[unique-sends]] * 100</f>
        <v>123.7610004631774</v>
      </c>
      <c r="M140" s="48">
        <f>Table1[[#This Row],[unique-clicks]] / Table1[[#This Row],[unique-sends]] * 100</f>
        <v>3.0569708198239924</v>
      </c>
      <c r="N140" s="48">
        <f>Table1[[#This Row],[unique-clicks]] / Table1[[#This Row],[unique-opens]] * 100</f>
        <v>2.4700598802395208</v>
      </c>
      <c r="O140" s="48">
        <f>(MIN(Table1[[#This Row],[unique-opens]]/Table1[[#This Row],[unique-sends]],1)*50
 + MIN(Table1[[#This Row],[unique-clicks]]/Table1[[#This Row],[unique-sends]],1)*50)
 * (1 + MIN(Table1[[#This Row],[unique-clicks]]/Table1[[#This Row],[unique-sends]],1))
 - ((Table1[[#This Row],[unsub]]/Table1[[#This Row],[unique-sends]]*100)*2)</f>
        <v>51.806799461349783</v>
      </c>
      <c r="P140" s="48" t="str">
        <f>IF(Table1[[#This Row],[Engagement Score]]&lt;30,"🔴",IF(Table1[[#This Row],[Engagement Score]]&lt;40,"🟡","🟢"))</f>
        <v>🟢</v>
      </c>
      <c r="Q140" s="11">
        <v>0</v>
      </c>
      <c r="R140" s="11">
        <v>0</v>
      </c>
      <c r="S140" s="11">
        <v>0</v>
      </c>
      <c r="T140" s="50"/>
    </row>
    <row r="141" spans="1:20" ht="32.1" customHeight="1">
      <c r="A141" s="62">
        <v>14</v>
      </c>
      <c r="B141" s="23" t="s">
        <v>159</v>
      </c>
      <c r="C141" s="61">
        <v>45870</v>
      </c>
      <c r="D141" s="76" t="s">
        <v>21</v>
      </c>
      <c r="E141" s="78" t="s">
        <v>40</v>
      </c>
      <c r="F141" s="25" t="s">
        <v>134</v>
      </c>
      <c r="G141" s="10">
        <v>1899</v>
      </c>
      <c r="H141" s="31">
        <v>2119</v>
      </c>
      <c r="I141" s="35">
        <v>50</v>
      </c>
      <c r="J141" s="12">
        <v>19</v>
      </c>
      <c r="K141" s="42">
        <f>(Table1[[#This Row],[unsub]]/Table1[[#This Row],[unique-sends]])*100</f>
        <v>1.0005265929436546</v>
      </c>
      <c r="L141" s="7">
        <f>Table1[[#This Row],[unique-opens]] / Table1[[#This Row],[unique-sends]] * 100</f>
        <v>111.58504476040021</v>
      </c>
      <c r="M141" s="37">
        <f>Table1[[#This Row],[unique-clicks]] / Table1[[#This Row],[unique-sends]] * 100</f>
        <v>2.6329647182727749</v>
      </c>
      <c r="N141" s="48">
        <f>Table1[[#This Row],[unique-clicks]] / Table1[[#This Row],[unique-opens]] * 100</f>
        <v>2.3596035865974514</v>
      </c>
      <c r="O141" s="48">
        <f>(MIN(Table1[[#This Row],[unique-opens]]/Table1[[#This Row],[unique-sends]],1)*50
 + MIN(Table1[[#This Row],[unique-clicks]]/Table1[[#This Row],[unique-sends]],1)*50)
 * (1 + MIN(Table1[[#This Row],[unique-clicks]]/Table1[[#This Row],[unique-sends]],1))
 - ((Table1[[#This Row],[unsub]]/Table1[[#This Row],[unique-sends]]*100)*2)</f>
        <v>50.666574048423811</v>
      </c>
      <c r="P141" s="48" t="str">
        <f>IF(Table1[[#This Row],[Engagement Score]]&lt;30,"🔴",IF(Table1[[#This Row],[Engagement Score]]&lt;40,"🟡","🟢"))</f>
        <v>🟢</v>
      </c>
      <c r="Q141" s="11">
        <v>0</v>
      </c>
      <c r="R141" s="11">
        <v>0</v>
      </c>
      <c r="S141" s="11">
        <v>0</v>
      </c>
      <c r="T141" s="45"/>
    </row>
    <row r="142" spans="1:20" ht="32.1" customHeight="1">
      <c r="A142" s="62">
        <v>14</v>
      </c>
      <c r="B142" s="23" t="s">
        <v>159</v>
      </c>
      <c r="C142" s="61">
        <v>45901</v>
      </c>
      <c r="D142" s="76" t="s">
        <v>21</v>
      </c>
      <c r="E142" s="78" t="s">
        <v>40</v>
      </c>
      <c r="F142" s="25" t="s">
        <v>134</v>
      </c>
      <c r="G142" s="10">
        <v>1790</v>
      </c>
      <c r="H142" s="31">
        <v>2067</v>
      </c>
      <c r="I142" s="35">
        <v>60</v>
      </c>
      <c r="J142" s="12">
        <v>20</v>
      </c>
      <c r="K142" s="42">
        <f>(Table1[[#This Row],[unsub]]/Table1[[#This Row],[unique-sends]])*100</f>
        <v>1.1173184357541899</v>
      </c>
      <c r="L142" s="58">
        <f>Table1[[#This Row],[unique-opens]] / Table1[[#This Row],[unique-sends]] * 100</f>
        <v>115.47486033519554</v>
      </c>
      <c r="M142" s="59">
        <f>Table1[[#This Row],[unique-clicks]] / Table1[[#This Row],[unique-sends]] * 100</f>
        <v>3.3519553072625698</v>
      </c>
      <c r="N142" s="48">
        <f>Table1[[#This Row],[unique-clicks]] / Table1[[#This Row],[unique-opens]] * 100</f>
        <v>2.9027576197387517</v>
      </c>
      <c r="O142" s="48">
        <f>(MIN(Table1[[#This Row],[unique-opens]]/Table1[[#This Row],[unique-sends]],1)*50
 + MIN(Table1[[#This Row],[unique-clicks]]/Table1[[#This Row],[unique-sends]],1)*50)
 * (1 + MIN(Table1[[#This Row],[unique-clicks]]/Table1[[#This Row],[unique-sends]],1))
 - ((Table1[[#This Row],[unsub]]/Table1[[#This Row],[unique-sends]]*100)*2)</f>
        <v>51.173496457663624</v>
      </c>
      <c r="P142" s="48" t="str">
        <f>IF(Table1[[#This Row],[Engagement Score]]&lt;30,"🔴",IF(Table1[[#This Row],[Engagement Score]]&lt;40,"🟡","🟢"))</f>
        <v>🟢</v>
      </c>
      <c r="Q142" s="11">
        <v>0</v>
      </c>
      <c r="R142" s="11">
        <v>0</v>
      </c>
      <c r="S142" s="11">
        <v>0</v>
      </c>
      <c r="T142" s="45"/>
    </row>
    <row r="143" spans="1:20" ht="32.1" customHeight="1">
      <c r="A143" s="62">
        <v>74</v>
      </c>
      <c r="B143" s="23" t="s">
        <v>160</v>
      </c>
      <c r="C143" s="61">
        <v>45922</v>
      </c>
      <c r="D143" s="76" t="s">
        <v>21</v>
      </c>
      <c r="E143" s="78" t="s">
        <v>40</v>
      </c>
      <c r="F143" s="22" t="s">
        <v>23</v>
      </c>
      <c r="G143" s="14">
        <v>10911</v>
      </c>
      <c r="H143" s="30">
        <v>8376</v>
      </c>
      <c r="I143" s="34">
        <v>4289</v>
      </c>
      <c r="J143" s="17">
        <v>8</v>
      </c>
      <c r="K143" s="41">
        <f>(Table1[[#This Row],[unsub]]/Table1[[#This Row],[unique-sends]])*100</f>
        <v>7.3320502245440386E-2</v>
      </c>
      <c r="L143" s="27">
        <f>Table1[[#This Row],[unique-opens]] / Table1[[#This Row],[unique-sends]] * 100</f>
        <v>76.766565850976079</v>
      </c>
      <c r="M143" s="48">
        <f>Table1[[#This Row],[unique-clicks]] / Table1[[#This Row],[unique-sends]] * 100</f>
        <v>39.308954266336727</v>
      </c>
      <c r="N143" s="48">
        <f>Table1[[#This Row],[unique-clicks]] / Table1[[#This Row],[unique-opens]] * 100</f>
        <v>51.205826170009551</v>
      </c>
      <c r="O143" s="48">
        <f>(MIN(Table1[[#This Row],[unique-opens]]/Table1[[#This Row],[unique-sends]],1)*50
 + MIN(Table1[[#This Row],[unique-clicks]]/Table1[[#This Row],[unique-sends]],1)*50)
 * (1 + MIN(Table1[[#This Row],[unique-clicks]]/Table1[[#This Row],[unique-sends]],1))
 - ((Table1[[#This Row],[unsub]]/Table1[[#This Row],[unique-sends]]*100)*2)</f>
        <v>80.705155612829017</v>
      </c>
      <c r="P143" s="48" t="str">
        <f>IF(Table1[[#This Row],[Engagement Score]]&lt;30,"🔴",IF(Table1[[#This Row],[Engagement Score]]&lt;40,"🟡","🟢"))</f>
        <v>🟢</v>
      </c>
      <c r="Q143" s="15">
        <v>69.930000000000007</v>
      </c>
      <c r="R143" s="17">
        <v>17.2</v>
      </c>
      <c r="S143" s="17">
        <v>13.5</v>
      </c>
      <c r="T143" s="49" t="s">
        <v>161</v>
      </c>
    </row>
    <row r="144" spans="1:20" ht="32.1" customHeight="1">
      <c r="A144" s="62">
        <v>74</v>
      </c>
      <c r="B144" s="23" t="s">
        <v>162</v>
      </c>
      <c r="C144" s="61">
        <v>45922</v>
      </c>
      <c r="D144" s="76" t="s">
        <v>21</v>
      </c>
      <c r="E144" s="78" t="s">
        <v>40</v>
      </c>
      <c r="F144" s="22" t="s">
        <v>23</v>
      </c>
      <c r="G144" s="10">
        <v>3043</v>
      </c>
      <c r="H144" s="31">
        <v>2080</v>
      </c>
      <c r="I144" s="35">
        <v>1053</v>
      </c>
      <c r="J144" s="12">
        <v>0</v>
      </c>
      <c r="K144" s="42">
        <f>(Table1[[#This Row],[unsub]]/Table1[[#This Row],[unique-sends]])*100</f>
        <v>0</v>
      </c>
      <c r="L144" s="7">
        <f>Table1[[#This Row],[unique-opens]] / Table1[[#This Row],[unique-sends]] * 100</f>
        <v>68.353598422609267</v>
      </c>
      <c r="M144" s="37">
        <f>Table1[[#This Row],[unique-clicks]] / Table1[[#This Row],[unique-sends]] * 100</f>
        <v>34.60400920144594</v>
      </c>
      <c r="N144" s="48">
        <f>Table1[[#This Row],[unique-clicks]] / Table1[[#This Row],[unique-opens]] * 100</f>
        <v>50.625</v>
      </c>
      <c r="O144" s="48">
        <f>(MIN(Table1[[#This Row],[unique-opens]]/Table1[[#This Row],[unique-sends]],1)*50
 + MIN(Table1[[#This Row],[unique-clicks]]/Table1[[#This Row],[unique-sends]],1)*50)
 * (1 + MIN(Table1[[#This Row],[unique-clicks]]/Table1[[#This Row],[unique-sends]],1))
 - ((Table1[[#This Row],[unsub]]/Table1[[#This Row],[unique-sends]]*100)*2)</f>
        <v>69.292533819935954</v>
      </c>
      <c r="P144" s="48" t="str">
        <f>IF(Table1[[#This Row],[Engagement Score]]&lt;30,"🔴",IF(Table1[[#This Row],[Engagement Score]]&lt;40,"🟡","🟢"))</f>
        <v>🟢</v>
      </c>
      <c r="Q144" s="15">
        <v>69.930000000000007</v>
      </c>
      <c r="R144" s="17">
        <v>17.2</v>
      </c>
      <c r="S144" s="17">
        <v>13.5</v>
      </c>
      <c r="T144" s="44" t="s">
        <v>161</v>
      </c>
    </row>
    <row r="145" spans="1:20" ht="32.1" customHeight="1">
      <c r="A145" s="62">
        <v>31</v>
      </c>
      <c r="B145" s="57" t="s">
        <v>163</v>
      </c>
      <c r="C145" s="61">
        <v>45930</v>
      </c>
      <c r="D145" s="16" t="s">
        <v>25</v>
      </c>
      <c r="E145" s="22" t="s">
        <v>22</v>
      </c>
      <c r="F145" s="22" t="s">
        <v>23</v>
      </c>
      <c r="G145" s="10">
        <v>298</v>
      </c>
      <c r="H145" s="31">
        <v>154</v>
      </c>
      <c r="I145" s="35">
        <v>2</v>
      </c>
      <c r="J145" s="12">
        <v>0</v>
      </c>
      <c r="K145" s="42">
        <f>(Table1[[#This Row],[unsub]]/Table1[[#This Row],[unique-sends]])*100</f>
        <v>0</v>
      </c>
      <c r="L145" s="7">
        <f>Table1[[#This Row],[unique-opens]] / Table1[[#This Row],[unique-sends]] * 100</f>
        <v>51.677852348993291</v>
      </c>
      <c r="M145" s="37">
        <f>Table1[[#This Row],[unique-clicks]] / Table1[[#This Row],[unique-sends]] * 100</f>
        <v>0.67114093959731547</v>
      </c>
      <c r="N145" s="48">
        <f>Table1[[#This Row],[unique-clicks]] / Table1[[#This Row],[unique-opens]] * 100</f>
        <v>1.2987012987012987</v>
      </c>
      <c r="O145" s="48">
        <f>(MIN(Table1[[#This Row],[unique-opens]]/Table1[[#This Row],[unique-sends]],1)*50
 + MIN(Table1[[#This Row],[unique-clicks]]/Table1[[#This Row],[unique-sends]],1)*50)
 * (1 + MIN(Table1[[#This Row],[unique-clicks]]/Table1[[#This Row],[unique-sends]],1))
 - ((Table1[[#This Row],[unsub]]/Table1[[#This Row],[unique-sends]]*100)*2)</f>
        <v>26.350164407008698</v>
      </c>
      <c r="P145" s="48" t="str">
        <f>IF(Table1[[#This Row],[Engagement Score]]&lt;30,"🔴",IF(Table1[[#This Row],[Engagement Score]]&lt;40,"🟡","🟢"))</f>
        <v>🔴</v>
      </c>
      <c r="Q145" s="11">
        <v>50</v>
      </c>
      <c r="R145" s="12">
        <v>38.9</v>
      </c>
      <c r="S145" s="12">
        <v>11.1</v>
      </c>
      <c r="T145" s="44" t="s">
        <v>164</v>
      </c>
    </row>
    <row r="146" spans="1:20" ht="32.1" customHeight="1">
      <c r="A146" s="62">
        <v>31</v>
      </c>
      <c r="B146" s="57" t="s">
        <v>163</v>
      </c>
      <c r="C146" s="61">
        <v>45930</v>
      </c>
      <c r="D146" s="16" t="s">
        <v>21</v>
      </c>
      <c r="E146" s="22" t="s">
        <v>22</v>
      </c>
      <c r="F146" s="22" t="s">
        <v>23</v>
      </c>
      <c r="G146" s="10">
        <v>8785</v>
      </c>
      <c r="H146" s="31">
        <v>4026</v>
      </c>
      <c r="I146" s="35">
        <v>150</v>
      </c>
      <c r="J146" s="12">
        <v>1</v>
      </c>
      <c r="K146" s="42">
        <f>(Table1[[#This Row],[unsub]]/Table1[[#This Row],[unique-sends]])*100</f>
        <v>1.1383039271485488E-2</v>
      </c>
      <c r="L146" s="7">
        <f>Table1[[#This Row],[unique-opens]] / Table1[[#This Row],[unique-sends]] * 100</f>
        <v>45.828116107000568</v>
      </c>
      <c r="M146" s="37">
        <f>Table1[[#This Row],[unique-clicks]] / Table1[[#This Row],[unique-sends]] * 100</f>
        <v>1.707455890722823</v>
      </c>
      <c r="N146" s="48">
        <f>Table1[[#This Row],[unique-clicks]] / Table1[[#This Row],[unique-opens]] * 100</f>
        <v>3.7257824143070044</v>
      </c>
      <c r="O146" s="48">
        <f>(MIN(Table1[[#This Row],[unique-opens]]/Table1[[#This Row],[unique-sends]],1)*50
 + MIN(Table1[[#This Row],[unique-clicks]]/Table1[[#This Row],[unique-sends]],1)*50)
 * (1 + MIN(Table1[[#This Row],[unique-clicks]]/Table1[[#This Row],[unique-sends]],1))
 - ((Table1[[#This Row],[unsub]]/Table1[[#This Row],[unique-sends]]*100)*2)</f>
        <v>24.150844382450686</v>
      </c>
      <c r="P146" s="48" t="str">
        <f>IF(Table1[[#This Row],[Engagement Score]]&lt;30,"🔴",IF(Table1[[#This Row],[Engagement Score]]&lt;40,"🟡","🟢"))</f>
        <v>🔴</v>
      </c>
      <c r="Q146" s="11">
        <v>79.5</v>
      </c>
      <c r="R146" s="12">
        <v>14.4</v>
      </c>
      <c r="S146" s="12">
        <v>6.1</v>
      </c>
      <c r="T146" s="44" t="s">
        <v>165</v>
      </c>
    </row>
  </sheetData>
  <conditionalFormatting sqref="B46:B51">
    <cfRule type="duplicateValues" dxfId="33" priority="9"/>
    <cfRule type="containsText" dxfId="32" priority="10" operator="containsText" text="auto">
      <formula>NOT(ISERROR(SEARCH("auto",B46)))</formula>
    </cfRule>
  </conditionalFormatting>
  <conditionalFormatting sqref="B52">
    <cfRule type="duplicateValues" dxfId="31" priority="3"/>
    <cfRule type="containsText" dxfId="30" priority="4" operator="containsText" text="auto">
      <formula>NOT(ISERROR(SEARCH("auto",B52)))</formula>
    </cfRule>
  </conditionalFormatting>
  <conditionalFormatting sqref="M1:M1048576">
    <cfRule type="cellIs" dxfId="29" priority="2" operator="greaterThan">
      <formula>20</formula>
    </cfRule>
  </conditionalFormatting>
  <conditionalFormatting sqref="T1:T1048576">
    <cfRule type="duplicateValues" dxfId="28" priority="1"/>
  </conditionalFormatting>
  <hyperlinks>
    <hyperlink ref="B2" r:id="rId1" location="/@cbus/sname:prod/journey-optimizer/journey/report/#/workspace/template/ajo-journey/541e1d3f-d064-4e8c-ad26-a2f26946d5ec" xr:uid="{A0444A8C-B658-434F-912C-6E4903003899}"/>
    <hyperlink ref="B4" r:id="rId2" location="/@cbus/sname:prod/journey-optimizer/journey/report/" xr:uid="{7F7AB8F8-DEAF-3449-99E1-B7BA87B8D6EF}"/>
    <hyperlink ref="B5" r:id="rId3" location="/@cbus/sname:prod/journey-optimizer/journey/report/" xr:uid="{B63C576D-7994-6D43-BAC0-C9CB36419E3D}"/>
    <hyperlink ref="B6" r:id="rId4" location="/@cbus/sname:prod/journey-optimizer/journey/report/" xr:uid="{55F1AE99-10CB-7148-815A-490ABAE8C7E5}"/>
    <hyperlink ref="B7" r:id="rId5" location="/@cbus/sname:prod/journey-optimizer/journey/report/" xr:uid="{E086D344-6939-0546-BD48-E1DE212F93A3}"/>
    <hyperlink ref="B8" r:id="rId6" location="/@cbus/sname:prod/journey-optimizer/journey/report/" xr:uid="{BA7A759B-B2FB-C64C-AACF-2D62F08DC76A}"/>
    <hyperlink ref="B9" r:id="rId7" location="/@cbus/sname:prod/journey-optimizer/journey/report/" xr:uid="{4D168887-CA13-A245-A790-692A0821F674}"/>
    <hyperlink ref="B10" r:id="rId8" location="/@cbus/sname:prod/journey-optimizer/journey/report/" xr:uid="{A74DA7AF-FF8B-CD43-A7F7-7E57FBD2A7BA}"/>
    <hyperlink ref="B11" r:id="rId9" location="/@cbus/sname:prod/journey-optimizer/journey/report/" xr:uid="{0DCFFBD3-AB88-B84D-96F9-F86FD4E67D64}"/>
    <hyperlink ref="B12" r:id="rId10" location="/@cbus/sname:prod/journey-optimizer/journey/report/" xr:uid="{6DF15277-6029-7343-8803-C69575ED3570}"/>
    <hyperlink ref="B13" r:id="rId11" location="/@cbus/sname:prod/journey-optimizer/journey/report/" display="EOFY Performance" xr:uid="{4F2D85B6-4267-0641-8B81-5023B9593C70}"/>
    <hyperlink ref="B14" r:id="rId12" location="/@cbus/sname:prod/journey-optimizer/journey/report/" display="EOFY Performance" xr:uid="{B316FBC2-9FEE-B340-A267-E6ECABFCA375}"/>
    <hyperlink ref="B15" r:id="rId13" location="/@cbus/sname:prod/journey-optimizer/journey/report/" display="EOFY Performance" xr:uid="{ED60402C-1452-B241-8941-D6448A79EB4B}"/>
    <hyperlink ref="B16" r:id="rId14" location="/@cbus/sname:prod/journey-optimizer/journey/report/" xr:uid="{2DDC3489-8245-B045-B27C-0C53BE66B1D3}"/>
    <hyperlink ref="B17" r:id="rId15" location="/@cbus/sname:prod/journey-optimizer/journey/report/" xr:uid="{CC18B321-7B40-B14C-B0BA-0B394F37FB1B}"/>
    <hyperlink ref="B18" r:id="rId16" location="/@cbus/sname:prod/journey-optimizer/journey/report/" display="CBUS - Corporate insurance SEN (AME) Cbus" xr:uid="{C540744B-5256-B74D-917A-E9C3183B0ED0}"/>
    <hyperlink ref="B19" r:id="rId17" location="/@cbus/sname:prod/journey-optimizer/journey/report/" xr:uid="{D2AD9D56-ED8D-A74B-BF75-E0A47B438E34}"/>
    <hyperlink ref="B20" r:id="rId18" location="/@cbus/sname:prod/journey-optimizer/journey/report/" xr:uid="{E0417873-39DF-B845-B923-0200FA9CA2F7}"/>
    <hyperlink ref="B21" r:id="rId19" location="/@cbus/sname:prod/journey-optimizer/journey/report/" xr:uid="{D74E4B1C-FE5C-C542-800C-ECA69E65CCF0}"/>
    <hyperlink ref="B22" r:id="rId20" location="/@cbus/sname:prod/journey-optimizer/journey/report/" xr:uid="{9E4CF538-4AC2-1849-8C5A-4AB7B64B6F63}"/>
    <hyperlink ref="B23" r:id="rId21" location="/@cbus/sname:prod/journey-optimizer/journey/report/" xr:uid="{B25CC288-D429-7342-8850-3247BA70AFCE}"/>
    <hyperlink ref="B24" r:id="rId22" location="/@cbus/sname:prod/journey-optimizer/journey/report/" xr:uid="{53BC90F5-EC80-0D48-BDE3-6B226F229779}"/>
    <hyperlink ref="B25" r:id="rId23" location="/@cbus/sname:prod/journey-optimizer/journey/report/" xr:uid="{9AB33328-4010-F843-B550-8D7E64EC2CD1}"/>
    <hyperlink ref="B26" r:id="rId24" location="/@cbus/sname:prod/journey-optimizer/journey/report/" xr:uid="{1CD36E2E-A888-B64A-A43F-52462AF0D631}"/>
    <hyperlink ref="B3" r:id="rId25" location="/@cbus/sname:prod/journey-optimizer/journey/report/#/workspace/template/ajo-journey/541e1d3f-d064-4e8c-ad26-a2f26946d5ec" xr:uid="{BFA6D6B9-0F92-4A98-BC01-3F66ECBAF652}"/>
    <hyperlink ref="T3" r:id="rId26" xr:uid="{51BBEF75-8B33-4A54-A5A5-C3E2872BA63D}"/>
    <hyperlink ref="T2" r:id="rId27" xr:uid="{9B91B3EB-9AC1-4462-A67A-81961D7FCB79}"/>
    <hyperlink ref="T4" r:id="rId28" xr:uid="{1077084C-D29E-4ABC-BD53-A05F91719125}"/>
    <hyperlink ref="T5" r:id="rId29" xr:uid="{E82B6BA4-E16F-492E-BCD8-911C556EA12C}"/>
    <hyperlink ref="T6" r:id="rId30" xr:uid="{6184ED25-1DF9-49D3-AC87-98D010A3B3E0}"/>
    <hyperlink ref="T7" r:id="rId31" xr:uid="{23489B88-1AF7-440D-82A5-D2C99B402CE1}"/>
    <hyperlink ref="T8" r:id="rId32" xr:uid="{29D38B7B-0EEB-4F1D-BD67-2FE0B692C886}"/>
    <hyperlink ref="T9" r:id="rId33" xr:uid="{E529B59E-BC39-41D7-A6B8-B76C65B02964}"/>
    <hyperlink ref="T10" r:id="rId34" xr:uid="{75D776C4-686E-4764-A0CE-7978746739AA}"/>
    <hyperlink ref="T11" r:id="rId35" xr:uid="{18534669-D2F7-4C45-BE71-B06E441E98C4}"/>
    <hyperlink ref="T16" r:id="rId36" xr:uid="{4456DFDD-02ED-4178-A1B2-7A56262C79A7}"/>
    <hyperlink ref="T17" r:id="rId37" xr:uid="{85BEFFFA-77A3-49CF-94D8-7F3EBFED1A80}"/>
    <hyperlink ref="T19" r:id="rId38" xr:uid="{9D50E18A-27F4-4E22-95C5-F200362F77FE}"/>
    <hyperlink ref="T20" r:id="rId39" xr:uid="{49F0C4D7-6B49-48CB-9B69-3680BAAED979}"/>
    <hyperlink ref="T21" r:id="rId40" xr:uid="{669F8622-A0EA-44FE-8AAA-EAB6EE53AEB9}"/>
    <hyperlink ref="T22" r:id="rId41" xr:uid="{3EC869FD-833C-4252-AFF2-954077725E77}"/>
    <hyperlink ref="B27" r:id="rId42" location="/@cbus/sname:prod/journey-optimizer/journey/report/#/workspace/template/ajo-journey/2b3a8bd7-9314-4486-bed5-590aae72eef6" xr:uid="{DDE7FEFC-6B1E-4AA0-B976-36D2973B650E}"/>
    <hyperlink ref="T27" r:id="rId43" xr:uid="{7AD33B0E-E2D3-41B8-9172-D15847D781D8}"/>
    <hyperlink ref="B28" r:id="rId44" location="/@cbus/sname:prod/journey-optimizer/journey/report/#/workspace/template/ajo-journey/837cd468-99da-4b6c-86ed-a729c8dedaed" xr:uid="{8D543BC5-E411-41F4-AC77-9D04065517CB}"/>
    <hyperlink ref="T28" r:id="rId45" xr:uid="{0118962C-499A-4545-8BD4-3ABE37EC8589}"/>
    <hyperlink ref="B29" r:id="rId46" location="/@cbus/sname:prod/journey-optimizer/journey/report/#/workspace/template/ajo-journey/1c60eb15-5315-4d97-bc92-f3321a8f2bb8" xr:uid="{0C3ADEAB-E937-4D0F-A344-AB2EAC09C8ED}"/>
    <hyperlink ref="T29" r:id="rId47" xr:uid="{EA3D39DE-B821-4DE6-A6E8-54C4DB4002CB}"/>
    <hyperlink ref="B30" r:id="rId48" location="/@cbus/sname:prod/journey-optimizer/journey/report/#/workspace/template/ajo-journey/d0d232aa-3290-434d-8c3f-c589a73ea607" xr:uid="{21BFCBA6-6AD1-4DF1-BFCC-97AF53BF164E}"/>
    <hyperlink ref="B31" r:id="rId49" location="/@cbus/sname:prod/journey-optimizer/journey/report/#/workspace/template/ajo-journey/d0d232aa-3290-434d-8c3f-c589a73ea607" xr:uid="{FFD820BD-0682-4A01-886A-FC6E140DD7F6}"/>
    <hyperlink ref="T30" r:id="rId50" xr:uid="{BDD938AD-4F2D-4D6D-A609-A2D733A83114}"/>
    <hyperlink ref="T31" r:id="rId51" xr:uid="{54C0322F-D13C-44D8-B6EB-53DBB2BCA1C8}"/>
    <hyperlink ref="B32" r:id="rId52" location="/@cbus/sname:prod/journey-optimizer/journey/report/#/workspace/template/ajo-journey/10c562f8-f91d-4456-8e2f-4ac211353527" xr:uid="{10A9ABF1-9B48-49EB-8857-3A95282225D7}"/>
    <hyperlink ref="B33" r:id="rId53" location="/@cbus/sname:prod/journey-optimizer/journey/report/#/workspace/template/ajo-journey/10c562f8-f91d-4456-8e2f-4ac211353527" xr:uid="{03BE0AA5-037E-4E17-8386-29BAE9E3BEE5}"/>
    <hyperlink ref="T32" r:id="rId54" xr:uid="{337F27CF-D0CD-4B04-A48D-36C253F1BE4F}"/>
    <hyperlink ref="T33" r:id="rId55" xr:uid="{7FE3D493-8D5B-4496-8F77-D73CA4BD72FB}"/>
    <hyperlink ref="B34" r:id="rId56" location="/@cbus/sname:prod/journey-optimizer/journey/report/#/workspace/template/ajo-journey/2be0e003-3e51-476c-86ea-8a1f8913d899" xr:uid="{DCBBFEEB-0E31-4647-A7B8-662452421D74}"/>
    <hyperlink ref="B35" r:id="rId57" location="/@cbus/sname:prod/journey-optimizer/journey/report/#/workspace/template/ajo-journey/2be0e003-3e51-476c-86ea-8a1f8913d899" xr:uid="{F08C799E-E69A-4FAE-9577-3BE26DC55F8C}"/>
    <hyperlink ref="T34" r:id="rId58" xr:uid="{F25A322F-4512-4FB9-896D-FC4488D151BC}"/>
    <hyperlink ref="T35" r:id="rId59" xr:uid="{E9B325CA-DA26-471B-8892-3CD505753BC9}"/>
    <hyperlink ref="B36" r:id="rId60" location="/@cbus/sname:prod/journey-optimizer/journey/report/#/workspace/template/ajo-journey/d5aac9ae-16b6-46ce-9310-1ba0004b45ea" xr:uid="{FCD585C4-F8D5-442F-82A2-8DA88F7E9D6B}"/>
    <hyperlink ref="T36" r:id="rId61" xr:uid="{E2C5678C-A592-4E8F-8D77-8769EA44690D}"/>
    <hyperlink ref="B37" r:id="rId62" location="/@cbus/sname:prod/journey-optimizer/journey/report/#/workspace/template/ajo-journey/3cb123bc-fd8e-4868-82f1-14995d53c591" xr:uid="{930F7BAC-EDE4-4C25-8B39-8677C9CD53AD}"/>
    <hyperlink ref="B38" r:id="rId63" location="/@cbus/sname:prod/journey-optimizer/journey/report/#/workspace/template/ajo-journey/3cb123bc-fd8e-4868-82f1-14995d53c591" xr:uid="{DDF5BEEE-A105-4CBA-B3EF-4B0632B51EAE}"/>
    <hyperlink ref="T37" r:id="rId64" xr:uid="{28F02C08-2175-4786-AE8B-EF7115BB2A13}"/>
    <hyperlink ref="T38" r:id="rId65" xr:uid="{6B6FA851-5730-41C3-9AD3-29501233C4EF}"/>
    <hyperlink ref="B39" r:id="rId66" location="/@cbus/sname:prod/journey-optimizer/journey/report/#/workspace/template/ajo-journey/47e8e523-4417-4b5b-90e5-f72b14e59a38" display="Cbus Advocacy Research" xr:uid="{415E68FE-63DA-4727-BBF2-D5B9E5B4A68B}"/>
    <hyperlink ref="T39" r:id="rId67" xr:uid="{2AD3FFE5-FB20-4C1E-B57F-CFE0E5B36B26}"/>
    <hyperlink ref="B40" r:id="rId68" location="/@cbus/sname:prod/journey-optimizer/journey/report/#/workspace/template/ajo-journey/50c38354-a1aa-4221-89a9-67b1c2af5d56" xr:uid="{776AA357-15C0-415F-AD46-2E881767E760}"/>
    <hyperlink ref="T40" r:id="rId69" xr:uid="{67874548-D942-44D2-AFBC-BB37ACD6D8B7}"/>
    <hyperlink ref="B41" r:id="rId70" location="/@cbus/sname:prod/journey-optimizer/journey/report/#/workspace/template/ajo-journey/bcdec3d6-9690-4399-8cce-1c945390b466" xr:uid="{17B72274-B78F-495D-B419-9A0D73821A7F}"/>
    <hyperlink ref="B42" r:id="rId71" location="/@cbus/sname:prod/journey-optimizer/journey/report/#/workspace/template/ajo-journey/bcdec3d6-9690-4399-8cce-1c945390b466" xr:uid="{C08F1CF4-F712-4502-B9D7-AB516367C6BC}"/>
    <hyperlink ref="T41" r:id="rId72" xr:uid="{09AA577A-31BB-4E89-AD1C-E223A35FAD60}"/>
    <hyperlink ref="T42" r:id="rId73" xr:uid="{720B7893-DA39-46C3-87FA-F12DA6138BED}"/>
    <hyperlink ref="B44" r:id="rId74" location="/@cbus/sname:prod/journey-optimizer/journey/report/#/workspace/template/ajo-journey/e48b4e16-bdcf-44b1-87db-8546a575ba4e" display="EOFY investment performance campaign (Microsoft HNW, SIS, Media)" xr:uid="{69BF4C00-E3BA-45B0-811B-3788561FDB24}"/>
    <hyperlink ref="B45" r:id="rId75" location="/@cbus/sname:prod/journey-optimizer/journey/report/#/workspace/template/ajo-journey/e48b4e16-bdcf-44b1-87db-8546a575ba4e" display="EOFY investment performance campaign (Microsoft HNW, SIS, Media)" xr:uid="{D7585B4B-7204-4A4E-B140-4217FD309F7E}"/>
    <hyperlink ref="B43" r:id="rId76" location="/@cbus/sname:prod/journey-optimizer/journey/report/#/workspace/template/ajo-journey/e48b4e16-bdcf-44b1-87db-8546a575ba4e" display="EOFY investment performance campaign (Microsoft HNW, SIS, Media)" xr:uid="{8256078B-EEC5-4D3C-87D3-6EDECA6A4325}"/>
    <hyperlink ref="T45" r:id="rId77" xr:uid="{BD617822-7DD4-4BC8-8F4E-3DD549DB69D2}"/>
    <hyperlink ref="T14" r:id="rId78" xr:uid="{43E542A7-EED9-47CD-A876-76D47F10BB49}"/>
    <hyperlink ref="A47" r:id="rId79" location="2" display="https://email-gallery.netlify.app/pages/gallery/#2" xr:uid="{E66F56C6-2736-470B-874A-6A656A335B3D}"/>
    <hyperlink ref="A46" r:id="rId80" location="1" xr:uid="{88B99AB4-DEB3-4921-B4EA-1417EFAB4AED}"/>
    <hyperlink ref="A48" r:id="rId81" location="3" xr:uid="{025E3AF9-45A0-43C2-B3EA-D43C1BC54FF9}"/>
    <hyperlink ref="B46" r:id="rId82" location="/@cbus/sname:prod/journey-optimizer/journey/report/#/workspace/template/ajo-journey/7e56f57e-12e2-49c0-9e51-de68fe9cf789" display="#1 - SIS Acquisition - 2025 AUG" xr:uid="{E1FC8E26-35AB-43CA-8415-357E70A82AA7}"/>
    <hyperlink ref="B48" r:id="rId83" location="/@cbus/sname:prod/journey-optimizer/journey/report/#/workspace/template/ajo-journey/bca1837c-0f90-4529-9649-68676fad5162" display="#2 - SIS Acquisition - 2025 AUG" xr:uid="{83A5C014-4EB4-4268-8408-8C349E11D7B2}"/>
    <hyperlink ref="B47" r:id="rId84" location="/@cbus/sname:prod/journey-optimizer/journey/report/#/workspace/template/ajo-journey/7e56f57e-12e2-49c0-9e51-de68fe9cf789" display="#1 - SIS Acquisition - 2025 AUG" xr:uid="{646A26CD-0D28-4643-9A18-7C11B5F2A6A6}"/>
    <hyperlink ref="B49" r:id="rId85" location="/@cbus/sname:prod/journey-optimizer/journey/report/#/workspace/template/ajo-journey/bca1837c-0f90-4529-9649-68676fad5162" display="#2 - SIS Acquisition - 2025 AUG" xr:uid="{97F55F8E-404D-4975-8457-45A84171A0DA}"/>
    <hyperlink ref="B51" r:id="rId86" location="/@cbus/sname:prod/journey-optimizer/journey/report/#/workspace/template/ajo-journey/f089ea09-6c3a-40ce-a12b-446940edf922" display="SIS Acquisition Sept 2025 - Segment 3" xr:uid="{04BC038E-0610-489D-8444-24F059E92866}"/>
    <hyperlink ref="B50" r:id="rId87" location="/@cbus/sname:prod/journey-optimizer/journey/report/#/workspace/template/ajo-journey/f089ea09-6c3a-40ce-a12b-446940edf922" display="SIS Acquisition Sept 2025 - Segment 3" xr:uid="{D5044EAD-B4FF-4896-9CE0-207234A2ACF4}"/>
    <hyperlink ref="B52" r:id="rId88" location="/@cbus/sname:prod/journey-optimizer/journey/report/#/workspace/template/ajo-journey/f089ea09-6c3a-40ce-a12b-446940edf922" display="SIS Acquisition Sept 2025 - Segment 3" xr:uid="{DE061018-F231-4EA6-B230-C6F38A03B8ED}"/>
    <hyperlink ref="B53" r:id="rId89" location="/@cbus/sname:prod/journey-optimizer/journey/report/#/workspace/template/ajo-journey/92b3dff9-2ac0-41da-8e22-ce0ba4df098d" display="SIS Acquisition Sept 2025 - Segment 4  - Cbus" xr:uid="{90DDD61B-B442-447D-BC3F-2F85AAF8535E}"/>
    <hyperlink ref="B54" r:id="rId90" location="/@cbus/sname:prod/journey-optimizer/journey/report/#/workspace/template/ajo-journey/92b3dff9-2ac0-41da-8e22-ce0ba4df098d" xr:uid="{405A91C1-FFD6-4110-8E98-F2CED007F2C4}"/>
    <hyperlink ref="T46" r:id="rId91" xr:uid="{46A4C0C5-3DA2-4EDE-9262-78B2CEC51B84}"/>
    <hyperlink ref="T47" r:id="rId92" xr:uid="{AA5FA10A-8377-4821-89EE-5352A329D287}"/>
    <hyperlink ref="T48" r:id="rId93" xr:uid="{9AA04B41-F1EE-4344-8658-C5D6B7A1AFEA}"/>
    <hyperlink ref="T49" r:id="rId94" xr:uid="{C2B27C02-626B-497A-93FB-13BB9D4DBBAC}"/>
    <hyperlink ref="T50" r:id="rId95" xr:uid="{470E4EA3-F735-46B3-B163-4B6833C6BC1E}"/>
    <hyperlink ref="T51" r:id="rId96" xr:uid="{747F63F2-3DB0-4754-92D2-72D1A8E78BE2}"/>
    <hyperlink ref="T52" r:id="rId97" xr:uid="{5F3CB8C3-A80F-4108-86AE-76AA502ED4CE}"/>
    <hyperlink ref="T54" r:id="rId98" xr:uid="{A4F27734-7717-4BB5-9DD8-C6FA10D03B1E}"/>
    <hyperlink ref="T53" r:id="rId99" xr:uid="{10110FD1-EBB0-40E1-9BB7-56E1B6C67A71}"/>
    <hyperlink ref="B55" r:id="rId100" location="/@cbus/sname:prod/journey-optimizer/journey/report/#/workspace/template/ajo-journey/c24482ca-6dff-4676-bc67-415d108359fd" display="Cbus News" xr:uid="{7B937800-2778-4DA1-909D-7AA3E2D314AE}"/>
    <hyperlink ref="B56:B57" r:id="rId101" location="/@cbus/sname:prod/journey-optimizer/journey/report/#/workspace/template/ajo-journey/c24482ca-6dff-4676-bc67-415d108359fd" display="Cbus News" xr:uid="{38AC2DFC-38D6-4B1E-8941-C0F91073E1DF}"/>
    <hyperlink ref="B58" r:id="rId102" location="/@cbus/sname:prod/journey-optimizer/journey/report/#/workspace/template/ajo-journey/c24482ca-6dff-4676-bc67-415d108359fd" display="Cbus News" xr:uid="{0EC00125-AD37-4C7E-87D0-E41A772F2C30}"/>
    <hyperlink ref="B59:B60" r:id="rId103" location="/@cbus/sname:prod/journey-optimizer/journey/report/#/workspace/template/ajo-journey/c24482ca-6dff-4676-bc67-415d108359fd" display="Cbus News" xr:uid="{9A26CB6A-49BD-4B31-A6A4-92AF61DD4285}"/>
    <hyperlink ref="B61" r:id="rId104" location="/@cbus/sname:prod/journey-optimizer/journey/report/#/workspace/template/ajo-journey/b4838304-27ee-40d6-a2c5-fbe51637f011" display="Cbus News Sep - SIS " xr:uid="{9BB6CB4F-35CC-4CCB-A023-11C2EF4DDE69}"/>
    <hyperlink ref="B62" r:id="rId105" location="/@cbus/sname:prod/journey-optimizer/journey/report/#/workspace/template/ajo-journey/b4838304-27ee-40d6-a2c5-fbe51637f011" display="Cbus News Sep - SIS " xr:uid="{0B77C253-E7F7-42DB-81B8-1D54AEBD1DE2}"/>
    <hyperlink ref="B63" r:id="rId106" location="/@cbus/sname:prod/journey-optimizer/journey/report/#/workspace/template/ajo-journey/738d4a66-5e39-4d8d-a98d-63f9d66dd930" display="News Sep" xr:uid="{CA7D616B-F1AE-40D0-8563-BC35B1028440}"/>
    <hyperlink ref="T55" r:id="rId107" xr:uid="{6CD9C4AC-521A-44D2-ABED-C9ADFE5619F9}"/>
    <hyperlink ref="T56" r:id="rId108" xr:uid="{DECC8875-831C-48D8-A401-5D8F6D6AA9A9}"/>
    <hyperlink ref="T57" r:id="rId109" xr:uid="{9694BB1C-6051-4A63-9607-0AFC686FEDAC}"/>
    <hyperlink ref="T58" r:id="rId110" xr:uid="{2AFB76FF-37CE-4C3B-8875-234DF8BBF9B9}"/>
    <hyperlink ref="T59" r:id="rId111" xr:uid="{47C5D00B-E958-478C-9509-D0B2CD2EC750}"/>
    <hyperlink ref="T60" r:id="rId112" xr:uid="{F7CD77B8-5717-48A5-9E25-F0A154195DAE}"/>
    <hyperlink ref="T61" r:id="rId113" xr:uid="{5870EC70-AFC1-4984-B63C-70E52D1997C7}"/>
    <hyperlink ref="T62" r:id="rId114" xr:uid="{2FE6564C-E9AF-47B3-BC71-8D3F9604053F}"/>
    <hyperlink ref="T63" r:id="rId115" xr:uid="{CB253886-C65A-44AD-83AA-4CB9936DC0E9}"/>
    <hyperlink ref="T64" r:id="rId116" xr:uid="{8FD3C9C1-19DD-4DE4-BFED-40C1EDDB16F1}"/>
    <hyperlink ref="B65" r:id="rId117" location="/@cbus/sname:prod/journey-optimizer/journey/report/#/workspace/template/ajo-journey/283624f3-e567-4929-b8bc-d33a9f46ea1e" xr:uid="{FC91E404-A8D6-4EA7-B93E-83446233E670}"/>
    <hyperlink ref="T65" r:id="rId118" xr:uid="{27456D55-2F72-404D-9C8B-C854698E9165}"/>
    <hyperlink ref="B66" r:id="rId119" location="/@cbus/sname:prod/journey-optimizer/journey/report/#/workspace/template/ajo-journey/6a792d2d-ca50-468a-9456-895d03fadfd6" xr:uid="{D4243DDC-749D-4275-B355-E031B567E956}"/>
    <hyperlink ref="T66" r:id="rId120" xr:uid="{081DB7BB-6798-4BBA-9CAC-132A641DD637}"/>
    <hyperlink ref="B67" r:id="rId121" location="/@cbus/sname:prod/journey-optimizer/journey/report/#/workspace/template/ajo-journey/6e06488a-6cb6-428b-9ed6-c8c73ef8b763" xr:uid="{870C6C52-B6E1-4366-9D24-2C1E9D97B15C}"/>
    <hyperlink ref="B68" r:id="rId122" location="/@cbus/sname:prod/journey-optimizer/journey/report/#/workspace/template/ajo-journey/6e06488a-6cb6-428b-9ed6-c8c73ef8b763" xr:uid="{0DBE4AED-79C9-4D1F-B6BF-0DF81DB8A6E6}"/>
    <hyperlink ref="T67" r:id="rId123" xr:uid="{E438F1A1-1B16-4AA3-9219-689FFA1E87CB}"/>
    <hyperlink ref="T68" r:id="rId124" xr:uid="{25B0C20B-7FC6-45F5-9CF8-EA12B3A78096}"/>
    <hyperlink ref="B69" r:id="rId125" location="/@cbus/sname:prod/journey-optimizer/journey/report/#/workspace/template/ajo-journey/4a7d9c16-ca7f-44aa-a2ef-4239c50d26cc" display="Cbus Advocacy Research Survey - Reminder" xr:uid="{56014A37-0DA9-4BC2-A690-FC44626B215E}"/>
    <hyperlink ref="T69" r:id="rId126" xr:uid="{084B1D27-4465-483D-85B0-F28273391DB3}"/>
    <hyperlink ref="B70" r:id="rId127" location="/@cbus/sname:prod/journey-optimizer/journey/report/#/workspace/template/ajo-journey/92edf682-d87c-422d-8e7b-bb7d146dc839" xr:uid="{E6EF1D18-86DA-462F-B890-F8805E20CCE5}"/>
    <hyperlink ref="T70" r:id="rId128" xr:uid="{20B61D8D-19A7-4A3E-A798-10CEE9AEF74B}"/>
    <hyperlink ref="B71" r:id="rId129" location="/@cbus/sname:prod/journey-optimizer/journey/report/#/workspace/template/ajo-journey/bc71c7b3-ef48-4aba-ad95-ac8cb9712109" xr:uid="{A22BAA73-5D18-498B-901E-BDD442AEF8DC}"/>
    <hyperlink ref="B72" r:id="rId130" location="/@cbus/sname:prod/journey-optimizer/journey/report/#/workspace/template/ajo-journey/bc71c7b3-ef48-4aba-ad95-ac8cb9712109" xr:uid="{1080EF57-D511-42D8-BBD2-1077C17CE1D8}"/>
    <hyperlink ref="T72" r:id="rId131" xr:uid="{DC7BC730-9C8E-42AB-B523-E4F558909582}"/>
    <hyperlink ref="T71" r:id="rId132" xr:uid="{EE104E06-0CE6-4434-87A1-BE63E2EC99FD}"/>
    <hyperlink ref="B73" r:id="rId133" location="/@cbus/sname:prod/journey-optimizer/journey/report/#/workspace/template/ajo-journey/39dddfa5-71d3-4db1-89ec-f3482f49b94b" xr:uid="{40523AEF-4573-476A-BF62-104B9F750959}"/>
    <hyperlink ref="B74" r:id="rId134" location="/@cbus/sname:prod/journey-optimizer/journey/report/#/workspace/template/ajo-journey/39dddfa5-71d3-4db1-89ec-f3482f49b94b" xr:uid="{1CF92908-8F0B-478A-A7E0-2E0D1F9C7B4F}"/>
    <hyperlink ref="T73" r:id="rId135" xr:uid="{85D8ACF6-EC7B-484B-9BEC-B0E24AEFDE3B}"/>
    <hyperlink ref="T74" r:id="rId136" xr:uid="{8ADCB61D-1BA4-4E3A-B2B6-624284BAD8AF}"/>
    <hyperlink ref="B75" r:id="rId137" location="/@cbus/sname:prod/journey-optimizer/journey/report/#/workspace/template/ajo-journey/d7209149-fde7-4ac2-84e6-07fd80500573" display="Beneficiaries - Seg 1 -New member -  Automated July" xr:uid="{28B25AE9-4F7D-4F1B-9862-3D666289805E}"/>
    <hyperlink ref="B76" r:id="rId138" location="/@cbus/sname:prod/journey-optimizer/journey/report/#/workspace/template/ajo-journey/d7209149-fde7-4ac2-84e6-07fd80500573" display="Beneficiaries - Seg 1 -New member -  Automated July" xr:uid="{AA7C2E3C-4422-4951-8708-469C474A105B}"/>
    <hyperlink ref="B81" r:id="rId139" location="/@cbus/sname:prod/journey-optimizer/journey/report/#/workspace/template/ajo-journey/35d680d6-e62b-40a2-98e9-8980addab421" xr:uid="{A11CCE1F-CB08-4EF8-8E6D-31B3422A7288}"/>
    <hyperlink ref="B82" r:id="rId140" location="/@cbus/sname:prod/journey-optimizer/journey/report/#/workspace/template/ajo-journey/35d680d6-e62b-40a2-98e9-8980addab421" xr:uid="{DCE34DA4-0432-4EDF-9782-2526B7BF935B}"/>
    <hyperlink ref="B83" r:id="rId141" location="/@cbus/sname:prod/journey-optimizer/journey/report/#/workspace/template/ajo-journey/3cbde0fd-ec21-4c5d-bbac-0292e906b9e5" display="Age Pension - 57 Years - Automated Sep Report" xr:uid="{1832F64D-AA22-48DF-AC5C-5140E44E7706}"/>
    <hyperlink ref="B84" r:id="rId142" location="/@cbus/sname:prod/journey-optimizer/journey/report/#/workspace/template/ajo-journey/3cbde0fd-ec21-4c5d-bbac-0292e906b9e5" display="Age Pension - 57 Years - Automated Sep Report" xr:uid="{5551D050-087E-4390-B182-1616970EBD76}"/>
    <hyperlink ref="B85" r:id="rId143" location="/@cbus/sname:prod/journey-optimizer/journey/report/#/workspace/template/ajo-journey/3cbde0fd-ec21-4c5d-bbac-0292e906b9e5" display="Age Pension - 57 Years - Automated Sep Report" xr:uid="{E4B7E407-4979-4D35-B801-225F790EB799}"/>
    <hyperlink ref="B86" r:id="rId144" location="/@cbus/sname:prod/journey-optimizer/journey/report/#/workspace/template/ajo-journey/3cbde0fd-ec21-4c5d-bbac-0292e906b9e5" xr:uid="{CAAF221F-68B7-4199-A185-2DFB46FF1094}"/>
    <hyperlink ref="T83" r:id="rId145" xr:uid="{D9BF2647-E109-4CB9-81F1-ECD9D09437EB}"/>
    <hyperlink ref="T84" r:id="rId146" xr:uid="{2A3BE898-28E3-468E-A841-818E5F0AC324}"/>
    <hyperlink ref="T86" r:id="rId147" xr:uid="{D1171090-F3DC-47A0-9B84-7511891F333E}"/>
    <hyperlink ref="T85" r:id="rId148" xr:uid="{1C6F57FC-CDBA-4341-9E63-EE9913F028E3}"/>
    <hyperlink ref="B87" r:id="rId149" location="/@cbus/sname:prod/journey-optimizer/journey/report/#/workspace/template/ajo-journey/23e4f381-4c2b-457e-b600-83d098bf6354" display="Data Capture [Sept 2025] - Automated Sep Report" xr:uid="{E9FC87C5-54F7-4CB8-A7F8-DDFE177EAD5D}"/>
    <hyperlink ref="B88" r:id="rId150" location="/@cbus/sname:prod/journey-optimizer/journey/report/#/workspace/template/ajo-journey/23e4f381-4c2b-457e-b600-83d098bf6354" display="Data Capture [Sept 2025] - Automated Sep Report" xr:uid="{7F2080F1-684A-44B5-AEDD-4D722FE1D052}"/>
    <hyperlink ref="B89" r:id="rId151" location="/@cbus/sname:prod/journey-optimizer/journey/report/#/workspace/template/ajo-journey/8358282e-963a-4b3a-95a3-3c1846825c9c" xr:uid="{27E0F2FA-FCF6-4E8E-B98F-EF542BEBBEF3}"/>
    <hyperlink ref="B90" r:id="rId152" location="/@cbus/sname:prod/journey-optimizer/journey/report/#/workspace/template/ajo-journey/8358282e-963a-4b3a-95a3-3c1846825c9c" xr:uid="{2D35048C-FB26-4FC3-AD9B-C97FE93800FE}"/>
    <hyperlink ref="B91" r:id="rId153" location="/@cbus/sname:prod/journey-optimizer/journey/report/#/workspace/template/ajo-journey/8358282e-963a-4b3a-95a3-3c1846825c9c" display="PYS 9 Months - Automated July Report" xr:uid="{EB3AA57A-A898-4CA4-B7CE-499CA3EFE349}"/>
    <hyperlink ref="B92" r:id="rId154" location="/@cbus/sname:prod/journey-optimizer/journey/report/#/workspace/template/ajo-journey/8358282e-963a-4b3a-95a3-3c1846825c9c" display="PYS 9 Months - Automated July Report" xr:uid="{D41E71F9-B333-4537-B969-C54B32BAE73F}"/>
    <hyperlink ref="B93" r:id="rId155" location="/@cbus/sname:prod/journey-optimizer/journey/report/#/workspace/template/ajo-journey/8358282e-963a-4b3a-95a3-3c1846825c9c" display="PYS 9 Months - Automated July Report" xr:uid="{EB538D88-BD66-4D15-8B44-94A62534326E}"/>
    <hyperlink ref="B94" r:id="rId156" location="/@cbus/sname:prod/journey-optimizer/journey/report/#/workspace/template/ajo-journey/8358282e-963a-4b3a-95a3-3c1846825c9c" display="PYS 9 Months - Automated July Report" xr:uid="{F66AD42F-5AC0-484A-B6EA-FAD1DA7827F8}"/>
    <hyperlink ref="B77" r:id="rId157" location="/@cbus/sname:prod/journey-optimizer/journey/report/#/workspace/template/ajo-journey/d7209149-fde7-4ac2-84e6-07fd80500573" display="Beneficiaries - Seg 1 -New member -  Automated July" xr:uid="{42560414-F49E-43C7-8271-AF9D9065FC22}"/>
    <hyperlink ref="B78" r:id="rId158" location="/@cbus/sname:prod/journey-optimizer/journey/report/#/workspace/template/ajo-journey/d7209149-fde7-4ac2-84e6-07fd80500573" display="Beneficiaries - Seg 1 -New member -  Automated July" xr:uid="{630C694F-30D3-49D8-901D-9014C09E771E}"/>
    <hyperlink ref="B79" r:id="rId159" location="/@cbus/sname:prod/journey-optimizer/journey/report/#/workspace/template/ajo-journey/d7209149-fde7-4ac2-84e6-07fd80500573" display="Beneficiaries - Seg 1 -New member -  Automated July" xr:uid="{4C5DDE7F-9FA5-4B76-A6CD-769F71F5FD65}"/>
    <hyperlink ref="B80" r:id="rId160" location="/@cbus/sname:prod/journey-optimizer/journey/report/#/workspace/template/ajo-journey/d7209149-fde7-4ac2-84e6-07fd80500573" display="Beneficiaries - Seg 1 -New member -  Automated July" xr:uid="{B9C8B1AB-780B-4793-9196-135A5E0C864A}"/>
    <hyperlink ref="B95" r:id="rId161" location="/@cbus/sname:prod/journey-optimizer/journey/report/#/workspace/template/ajo-journey/a7179232-e11e-42a4-af3e-d7e193714354" xr:uid="{12E37414-18DA-4186-953F-E5BB530749D2}"/>
    <hyperlink ref="B96" r:id="rId162" location="/@cbus/sname:prod/journey-optimizer/journey/report/#/workspace/template/ajo-journey/a7179232-e11e-42a4-af3e-d7e193714354" xr:uid="{CC6FF5ED-2C39-4774-8245-22A540324AF4}"/>
    <hyperlink ref="B97" r:id="rId163" location="/@cbus/sname:prod/journey-optimizer/journey/report/#/workspace/template/ajo-journey/a7179232-e11e-42a4-af3e-d7e193714354" display="PYS 5 Months - Automated July Report" xr:uid="{3F5521B6-AE14-4530-8B2D-098986E3A2B6}"/>
    <hyperlink ref="B98" r:id="rId164" location="/@cbus/sname:prod/journey-optimizer/journey/report/#/workspace/template/ajo-journey/a7179232-e11e-42a4-af3e-d7e193714354" display="PYS 5 Months - Automated July Report" xr:uid="{9859A856-288D-4DBC-8259-0125513EFDD6}"/>
    <hyperlink ref="B99" r:id="rId165" location="/@cbus/sname:prod/journey-optimizer/journey/report/#/workspace/template/ajo-journey/a7179232-e11e-42a4-af3e-d7e193714354" display="PYS 5 Months - Automated July Report" xr:uid="{DB4E5029-79AB-4B71-BB4B-DA93872E2665}"/>
    <hyperlink ref="B100" r:id="rId166" location="/@cbus/sname:prod/journey-optimizer/journey/report/#/workspace/template/ajo-journey/a7179232-e11e-42a4-af3e-d7e193714354" display="PYS 5 Months - Automated July Report" xr:uid="{4EB3C59B-5AB6-4FF8-B394-0FBEACB9DDAE}"/>
    <hyperlink ref="B101" r:id="rId167" location="/@cbus/sname:prod/journey-optimizer/journey/report/#/workspace/template/ajo-journey/cbafab5a-039f-4e19-b165-5c9aea855168" xr:uid="{8BDBBCFB-BFC4-4713-A665-959D3FD8D405}"/>
    <hyperlink ref="B102" r:id="rId168" location="/@cbus/sname:prod/journey-optimizer/journey/report/#/workspace/template/ajo-journey/cbafab5a-039f-4e19-b165-5c9aea855168" display="Consolidation - 90 days -  Automated July Report" xr:uid="{125CAE76-D66F-46FB-B45A-FC734E3F3C0F}"/>
    <hyperlink ref="B103" r:id="rId169" location="/@cbus/sname:prod/journey-optimizer/journey/report/#/workspace/template/ajo-journey/cbafab5a-039f-4e19-b165-5c9aea855168" xr:uid="{3619D2E3-049C-495C-99BB-B7C888CBD763}"/>
    <hyperlink ref="B104" r:id="rId170" location="/@cbus/sname:prod/journey-optimizer/journey/report/#/workspace/template/ajo-journey/cbafab5a-039f-4e19-b165-5c9aea855168" display="Consolidation - 90 days -  Automated July Report" xr:uid="{1D577D2E-861C-4F9B-B487-F3C44378483F}"/>
    <hyperlink ref="B105" r:id="rId171" location="/@cbus/sname:prod/journey-optimizer/journey/report/#/workspace/template/ajo-journey/cbafab5a-039f-4e19-b165-5c9aea855168" display="Consolidation - 90 days -  Automated July Report" xr:uid="{A5D81D22-5636-4694-8806-92C57FC44478}"/>
    <hyperlink ref="B106" r:id="rId172" location="/@cbus/sname:prod/journey-optimizer/journey/report/#/workspace/template/ajo-journey/cbafab5a-039f-4e19-b165-5c9aea855168" display="Consolidation - 90 days -  Automated July Report" xr:uid="{23943098-0279-488F-824B-7FBEBCADBD15}"/>
    <hyperlink ref="B107" r:id="rId173" location="/@cbus/sname:prod/journey-optimizer/journey/report/#/workspace/template/ajo-journey/cbafab5a-039f-4e19-b165-5c9aea855168" display="Consolidation - 90 days -  Automated July Report" xr:uid="{D5B8960F-D042-464A-9468-EE2A6715192E}"/>
    <hyperlink ref="B108" r:id="rId174" location="/@cbus/sname:prod/journey-optimizer/journey/report/#/workspace/template/ajo-journey/cbafab5a-039f-4e19-b165-5c9aea855168" display="Consolidation - 90 days -  Automated July Report" xr:uid="{7BF59EAE-4D48-4039-9E0B-0DFB48AB37AF}"/>
    <hyperlink ref="B109" r:id="rId175" location="/@cbus/sname:prod/journey-optimizer/journey/report/#/workspace/template/ajo-journey/cbafab5a-039f-4e19-b165-5c9aea855168" display="Consolidation - 90 days -  Automated July Report" xr:uid="{2B962197-19D1-46CC-9BAF-5E58E2AB29B2}"/>
    <hyperlink ref="B110" r:id="rId176" location="/@cbus/sname:prod/journey-optimizer/journey/report/#/workspace/template/ajo-journey/cbafab5a-039f-4e19-b165-5c9aea855168" display="Consolidation - 90 days -  Automated July Report" xr:uid="{EDE737E6-545A-4CDA-A2C9-5AAA815C1912}"/>
    <hyperlink ref="B111" r:id="rId177" location="/@cbus/sname:prod/journey-optimizer/journey/report/#/workspace/template/ajo-journey/cbafab5a-039f-4e19-b165-5c9aea855168" display="Consolidation - 90 days -  Automated July Report" xr:uid="{5C87BAEB-6361-4F87-84AE-35BB546650AA}"/>
    <hyperlink ref="B112" r:id="rId178" location="/@cbus/sname:prod/journey-optimizer/journey/report/#/workspace/template/ajo-journey/cbafab5a-039f-4e19-b165-5c9aea855168" display="Consolidation - 90 days -  Automated July Report" xr:uid="{6DE5DBBD-4BC9-44A4-B8A1-2CF44A270889}"/>
    <hyperlink ref="B113" r:id="rId179" location="/@cbus/sname:prod/journey-optimizer/journey/report/#/workspace/template/ajo-journey/ae73d654-f7fb-4218-a985-79965ed53f32" xr:uid="{4E214E15-DE76-4DFE-9E45-6AD2D4EB2924}"/>
    <hyperlink ref="B114" r:id="rId180" location="/@cbus/sname:prod/journey-optimizer/journey/report/#/workspace/template/ajo-journey/ae73d654-f7fb-4218-a985-79965ed53f32" xr:uid="{AED23E82-24D9-4339-8455-882C9F4B745E}"/>
    <hyperlink ref="B115" r:id="rId181" location="/@cbus/sname:prod/journey-optimizer/journey/report/#/workspace/template/ajo-journey/ae73d654-f7fb-4218-a985-79965ed53f32" display="Downsizer - 73 yrs - Automated July Report" xr:uid="{0BFB927B-249A-4940-A13D-459D0CEDCFCC}"/>
    <hyperlink ref="B116" r:id="rId182" location="/@cbus/sname:prod/journey-optimizer/journey/report/#/workspace/template/ajo-journey/ae73d654-f7fb-4218-a985-79965ed53f32" display="Downsizer - 55 yrs - Automated July Report" xr:uid="{441AFB7D-5AC3-460E-9FDB-A402F12EA1F9}"/>
    <hyperlink ref="B117" r:id="rId183" location="/@cbus/sname:prod/journey-optimizer/journey/report/#/workspace/template/ajo-journey/ae73d654-f7fb-4218-a985-79965ed53f32" display="Downsizer - 73 yrs - Automated July Report" xr:uid="{99C1F603-EAF1-42FF-B65D-AA1818836699}"/>
    <hyperlink ref="B118" r:id="rId184" location="/@cbus/sname:prod/journey-optimizer/journey/report/#/workspace/template/ajo-journey/ae73d654-f7fb-4218-a985-79965ed53f32" display="Downsizer - 55 yrs - Automated July Report" xr:uid="{FE3BD79E-85F1-491C-8D3E-1034584CB3F9}"/>
    <hyperlink ref="B119" r:id="rId185" location="/@cbus/sname:prod/journey-optimizer/journey/report/#/workspace/template/ajo-journey/89e3bf9a-c9fc-4381-a3e2-79ec60962cf0" xr:uid="{B1FAE406-F381-468A-A121-6A14BFBBC2B4}"/>
    <hyperlink ref="B120" r:id="rId186" location="/@cbus/sname:prod/journey-optimizer/journey/report/#/workspace/template/ajo-journey/89e3bf9a-c9fc-4381-a3e2-79ec60962cf0" display="12 Month Check in - 35+ Rolled in - Automated July Report" xr:uid="{15C78881-B4D5-4750-85F7-75235480710A}"/>
    <hyperlink ref="B121" r:id="rId187" location="/@cbus/sname:prod/journey-optimizer/journey/report/#/workspace/template/ajo-journey/89e3bf9a-c9fc-4381-a3e2-79ec60962cf0" display="12 Month Check in - 35+ Rolled in - Automated July Report" xr:uid="{B2C0EA31-5D5E-4F34-8222-B138CD8575F3}"/>
    <hyperlink ref="B122" r:id="rId188" location="/@cbus/sname:prod/journey-optimizer/journey/report/#/workspace/template/ajo-journey/89e3bf9a-c9fc-4381-a3e2-79ec60962cf0" display="12 Month Check in - 35+ Rolled in - Automated July Report" xr:uid="{FB526AFF-EB93-4185-BEAD-58B030C61417}"/>
    <hyperlink ref="B123" r:id="rId189" location="/@cbus/sname:prod/journey-optimizer/journey/report/#/workspace/template/ajo-journey/89e3bf9a-c9fc-4381-a3e2-79ec60962cf0" display="12 Month Check in - 35+ Rolled in - Automated July Report" xr:uid="{1B22B47B-D362-437F-B489-CDB4A84B1907}"/>
    <hyperlink ref="B124" r:id="rId190" location="/@cbus/sname:prod/journey-optimizer/journey/report/#/workspace/template/ajo-journey/89e3bf9a-c9fc-4381-a3e2-79ec60962cf0" display="12 Month Check in - 35+ Rolled in - Automated July Report" xr:uid="{C05B998E-F0FE-496D-B2C8-450D8EB2672F}"/>
    <hyperlink ref="B125" r:id="rId191" location="/@cbus/sname:prod/journey-optimizer/journey/report/#/workspace/template/ajo-journey/785d6f2f-8292-422a-9833-2d2802ca7fa1" display="Beneficiaries [Seg 4 - Lapsed binding] - Automated July Report" xr:uid="{0CA9DB7A-5DE6-452A-8CB3-F20C06315E06}"/>
    <hyperlink ref="B126" r:id="rId192" location="/@cbus/sname:prod/journey-optimizer/journey/report/#/workspace/template/ajo-journey/785d6f2f-8292-422a-9833-2d2802ca7fa1" display="Beneficiaries [Seg 4 - Lapsed binding] - Automated July Report" xr:uid="{FE6B901D-0D16-431F-8C51-9CE0824E3064}"/>
    <hyperlink ref="B127" r:id="rId193" location="/@cbus/sname:prod/journey-optimizer/journey/report/#/workspace/template/ajo-journey/785d6f2f-8292-422a-9833-2d2802ca7fa1" display="Beneficiaries [Seg 4 - Lapsed binding] - Automated July Report" xr:uid="{19B4DAE4-040E-444D-8B65-D0E66357FAB2}"/>
    <hyperlink ref="B128" r:id="rId194" location="/@cbus/sname:prod/journey-optimizer/journey/report/#/workspace/template/ajo-journey/785d6f2f-8292-422a-9833-2d2802ca7fa1" display="Beneficiaries [Seg 4 - Lapsed binding] - Automated July Report" xr:uid="{019D1434-A514-4D5C-B0C1-90835588A6BA}"/>
    <hyperlink ref="B129" r:id="rId195" location="/@cbus/sname:prod/journey-optimizer/journey/report/#/workspace/template/ajo-journey/785d6f2f-8292-422a-9833-2d2802ca7fa1" display="Beneficiaries [Seg 4 - Lapsed binding] - Automated July Report" xr:uid="{29BA7AE2-D727-48C5-8BB6-F40AEBA48DDC}"/>
    <hyperlink ref="B130" r:id="rId196" location="/@cbus/sname:prod/journey-optimizer/journey/report/#/workspace/template/ajo-journey/785d6f2f-8292-422a-9833-2d2802ca7fa1" display="Beneficiaries [Seg 4 - Lapsed binding] - Automated July Report" xr:uid="{3E1AF050-766A-4059-9A07-A3D2C43040BF}"/>
    <hyperlink ref="B131" r:id="rId197" location="/@cbus/sname:prod/journey-optimizer/journey/report/#/workspace/template/ajo-journey/df53f790-6392-4a01-a73f-f23a41796609" display="PYS 12 Months - Automated July Report" xr:uid="{B8C16EF4-1EB0-439E-9931-8CCBEBB7434F}"/>
    <hyperlink ref="B132" r:id="rId198" location="/@cbus/sname:prod/journey-optimizer/journey/report/#/workspace/template/ajo-journey/df53f790-6392-4a01-a73f-f23a41796609" display="PYS 12 Months - Automated July Report" xr:uid="{F8F9A670-BB32-4D63-A566-5C5D144A68A4}"/>
    <hyperlink ref="B133:B136" r:id="rId199" location="/@cbus/sname:prod/journey-optimizer/journey/report/#/workspace/template/ajo-journey/df53f790-6392-4a01-a73f-f23a41796609" display="PYS 12 Months - Automated July Report" xr:uid="{5A57F3AC-8F37-4AA2-AEC3-D228861D25E1}"/>
    <hyperlink ref="B137" r:id="rId200" location="/@cbus/sname:prod/journey-optimizer/journey/report/#/workspace/template/ajo-journey/e518a319-9c52-4d1e-8c54-5a5bac7e98c1" display="SPC" xr:uid="{BE4B61FC-D27B-4CD6-9DCB-597D9B237175}"/>
    <hyperlink ref="B138" r:id="rId201" location="/@cbus/sname:prod/journey-optimizer/journey/report/#/workspace/template/ajo-journey/e518a319-9c52-4d1e-8c54-5a5bac7e98c1" display="SPC" xr:uid="{7C1DD57D-0992-4981-92FB-393607C4E760}"/>
    <hyperlink ref="B139" r:id="rId202" location="/@cbus/sname:prod/journey-optimizer/journey/report/#/workspace/template/ajo-journey/e518a319-9c52-4d1e-8c54-5a5bac7e98c1" display="SPC" xr:uid="{4724CBB6-757A-4570-AC13-3FD363F876BC}"/>
    <hyperlink ref="B140" r:id="rId203" location="/@cbus/sname:prod/journey-optimizer/journey/report/#/workspace/template/ajo-journey/1428586f-9ad2-4562-8874-284efe3c0c8d" xr:uid="{FC6E80E8-E09B-4E1C-800C-92FA7943F72B}"/>
    <hyperlink ref="B141:B142" r:id="rId204" location="/@cbus/sname:prod/journey-optimizer/journey/report/#/workspace/template/ajo-journey/1428586f-9ad2-4562-8874-284efe3c0c8d" display="Abandoned  Cart MJOL" xr:uid="{89E7B679-7362-475D-98BE-25F1829C350A}"/>
    <hyperlink ref="T89" r:id="rId205" xr:uid="{1ABD2676-EB8A-4847-847A-4104CD4746DF}"/>
    <hyperlink ref="B143" r:id="rId206" location="/@cbus/sname:prod/journey-optimizer/journey/report/#/workspace/template/ajo-journey/bd610eaf-020d-4ee0-8920-be3e08a37a25" xr:uid="{DEABCB06-B632-461D-84C6-F06A70FA9619}"/>
    <hyperlink ref="B144" r:id="rId207" location="/@cbus/sname:prod/journey-optimizer/journey/report/#/workspace/template/ajo-journey/3df19f42-c622-481a-a0cc-b64ea8f94164" display="Cbus - 2025 Statements - SIS" xr:uid="{8C7106E8-B2C7-4073-98E2-6BD22D598D4F}"/>
    <hyperlink ref="T144" r:id="rId208" xr:uid="{46704411-4366-4503-871A-63C62D6F5CDF}"/>
    <hyperlink ref="T143" r:id="rId209" xr:uid="{35617BE4-D51B-4C42-BCBC-A3326810417E}"/>
    <hyperlink ref="B145" r:id="rId210" location="/@cbus/sname:prod/journey-optimizer/journey/report/#/workspace/template/ajo-journey/df121502-9927-4eed-8a89-998f44dfe2cb" xr:uid="{4C7035C0-55DC-42DB-BC1A-1724968D036A}"/>
    <hyperlink ref="B146" r:id="rId211" location="/@cbus/sname:prod/journey-optimizer/journey/report/#/workspace/template/ajo-journey/df121502-9927-4eed-8a89-998f44dfe2cb" xr:uid="{D51BF1B3-CB4F-4C37-97E4-0E8A747D3371}"/>
    <hyperlink ref="T145" r:id="rId212" xr:uid="{6D9DC780-9CDA-4D3F-B56F-0677CA3C5FB2}"/>
    <hyperlink ref="T146" r:id="rId213" xr:uid="{E660BB65-5617-4FC2-B761-2C921DC44FB7}"/>
  </hyperlinks>
  <pageMargins left="0.7" right="0.7" top="0.75" bottom="0.75" header="0.3" footer="0.3"/>
  <legacyDrawing r:id="rId214"/>
  <tableParts count="2">
    <tablePart r:id="rId215"/>
    <tablePart r:id="rId2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AB1339F159CD428AD0F5BA99C368F2" ma:contentTypeVersion="15" ma:contentTypeDescription="Create a new document." ma:contentTypeScope="" ma:versionID="f0c74bf1a42c2d75d8315edd8b34847e">
  <xsd:schema xmlns:xsd="http://www.w3.org/2001/XMLSchema" xmlns:xs="http://www.w3.org/2001/XMLSchema" xmlns:p="http://schemas.microsoft.com/office/2006/metadata/properties" xmlns:ns2="c0eeac73-9918-465e-bdd8-785547fbc2d9" xmlns:ns3="d777fa6b-bca0-4864-8d50-ac77b155e846" targetNamespace="http://schemas.microsoft.com/office/2006/metadata/properties" ma:root="true" ma:fieldsID="e574cbbd1e27f27e000ab280241298b2" ns2:_="" ns3:_="">
    <xsd:import namespace="c0eeac73-9918-465e-bdd8-785547fbc2d9"/>
    <xsd:import namespace="d777fa6b-bca0-4864-8d50-ac77b155e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eac73-9918-465e-bdd8-785547fbc2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74a3df9-e9b9-4334-a53f-c9be2cd3e3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7fa6b-bca0-4864-8d50-ac77b155e84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ee6e43f-588e-4f64-8fef-53b151ba83ec}" ma:internalName="TaxCatchAll" ma:showField="CatchAllData" ma:web="d777fa6b-bca0-4864-8d50-ac77b155e84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777fa6b-bca0-4864-8d50-ac77b155e846" xsi:nil="true"/>
    <lcf76f155ced4ddcb4097134ff3c332f xmlns="c0eeac73-9918-465e-bdd8-785547fbc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FB8158-C1A2-453A-A951-1338C1FD9481}"/>
</file>

<file path=customXml/itemProps2.xml><?xml version="1.0" encoding="utf-8"?>
<ds:datastoreItem xmlns:ds="http://schemas.openxmlformats.org/officeDocument/2006/customXml" ds:itemID="{9BB0AA99-F2C0-47AC-BEFF-11024E9EC09D}"/>
</file>

<file path=customXml/itemProps3.xml><?xml version="1.0" encoding="utf-8"?>
<ds:datastoreItem xmlns:ds="http://schemas.openxmlformats.org/officeDocument/2006/customXml" ds:itemID="{EE0ECD7C-9783-4AF2-B19D-668092346D66}"/>
</file>

<file path=docMetadata/LabelInfo.xml><?xml version="1.0" encoding="utf-8"?>
<clbl:labelList xmlns:clbl="http://schemas.microsoft.com/office/2020/mipLabelMetadata">
  <clbl:label id="{16322807-cf6a-46b9-ae21-fb47e54e5b93}" enabled="1" method="Privileged" siteId="{b9cf4b28-87bb-4f3d-b522-6767a5f04c01}"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Galletta</dc:creator>
  <cp:keywords/>
  <dc:description/>
  <cp:lastModifiedBy/>
  <cp:revision/>
  <dcterms:created xsi:type="dcterms:W3CDTF">2024-09-30T04:35:43Z</dcterms:created>
  <dcterms:modified xsi:type="dcterms:W3CDTF">2025-10-09T22:37:08Z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322807-cf6a-46b9-ae21-fb47e54e5b93_Enabled">
    <vt:lpwstr>true</vt:lpwstr>
  </property>
  <property fmtid="{D5CDD505-2E9C-101B-9397-08002B2CF9AE}" pid="3" name="MSIP_Label_16322807-cf6a-46b9-ae21-fb47e54e5b93_SetDate">
    <vt:lpwstr>2024-09-30T04:42:54Z</vt:lpwstr>
  </property>
  <property fmtid="{D5CDD505-2E9C-101B-9397-08002B2CF9AE}" pid="4" name="MSIP_Label_16322807-cf6a-46b9-ae21-fb47e54e5b93_Method">
    <vt:lpwstr>Privileged</vt:lpwstr>
  </property>
  <property fmtid="{D5CDD505-2E9C-101B-9397-08002B2CF9AE}" pid="5" name="MSIP_Label_16322807-cf6a-46b9-ae21-fb47e54e5b93_Name">
    <vt:lpwstr>General</vt:lpwstr>
  </property>
  <property fmtid="{D5CDD505-2E9C-101B-9397-08002B2CF9AE}" pid="6" name="MSIP_Label_16322807-cf6a-46b9-ae21-fb47e54e5b93_SiteId">
    <vt:lpwstr>b9cf4b28-87bb-4f3d-b522-6767a5f04c01</vt:lpwstr>
  </property>
  <property fmtid="{D5CDD505-2E9C-101B-9397-08002B2CF9AE}" pid="7" name="MSIP_Label_16322807-cf6a-46b9-ae21-fb47e54e5b93_ActionId">
    <vt:lpwstr>9ca49759-395b-4b84-84dc-24d488b59a5f</vt:lpwstr>
  </property>
  <property fmtid="{D5CDD505-2E9C-101B-9397-08002B2CF9AE}" pid="8" name="MSIP_Label_16322807-cf6a-46b9-ae21-fb47e54e5b93_ContentBits">
    <vt:lpwstr>0</vt:lpwstr>
  </property>
  <property fmtid="{D5CDD505-2E9C-101B-9397-08002B2CF9AE}" pid="9" name="ContentTypeId">
    <vt:lpwstr>0x0101005CAB1339F159CD428AD0F5BA99C368F2</vt:lpwstr>
  </property>
  <property fmtid="{D5CDD505-2E9C-101B-9397-08002B2CF9AE}" pid="10" name="MediaServiceImageTags">
    <vt:lpwstr/>
  </property>
</Properties>
</file>