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mc:AlternateContent xmlns:mc="http://schemas.openxmlformats.org/markup-compatibility/2006">
    <mc:Choice Requires="x15">
      <x15ac:absPath xmlns:x15ac="http://schemas.microsoft.com/office/spreadsheetml/2010/11/ac" url="/Users/donnagalletta/Downloads/"/>
    </mc:Choice>
  </mc:AlternateContent>
  <xr:revisionPtr revIDLastSave="0" documentId="8_{E2D73BDE-82AD-41B7-8B8C-B8CD114EC9E8}" xr6:coauthVersionLast="47" xr6:coauthVersionMax="47" xr10:uidLastSave="{00000000-0000-0000-0000-000000000000}"/>
  <bookViews>
    <workbookView xWindow="320" yWindow="740" windowWidth="29920" windowHeight="17700" xr2:uid="{2AF7D318-117B-4C45-A242-FA29CA5E08DD}"/>
  </bookViews>
  <sheets>
    <sheet name="FY-ajo-repor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 l="1"/>
  <c r="P2" i="1" s="1"/>
  <c r="O3" i="1"/>
  <c r="P3" i="1" s="1"/>
  <c r="O4" i="1"/>
  <c r="P4" i="1" s="1"/>
  <c r="O5" i="1"/>
  <c r="P5" i="1" s="1"/>
  <c r="O6" i="1"/>
  <c r="P6" i="1" s="1"/>
  <c r="O7" i="1"/>
  <c r="P7" i="1" s="1"/>
  <c r="O8" i="1"/>
  <c r="P8" i="1" s="1"/>
  <c r="O9" i="1"/>
  <c r="P9" i="1" s="1"/>
  <c r="O10" i="1"/>
  <c r="P10" i="1" s="1"/>
  <c r="O11" i="1"/>
  <c r="P11" i="1" s="1"/>
  <c r="O12" i="1"/>
  <c r="P12" i="1" s="1"/>
  <c r="O13" i="1"/>
  <c r="P13" i="1" s="1"/>
  <c r="O14" i="1"/>
  <c r="P14" i="1" s="1"/>
  <c r="O15" i="1"/>
  <c r="P15" i="1" s="1"/>
  <c r="O16" i="1"/>
  <c r="P16" i="1" s="1"/>
  <c r="O17" i="1"/>
  <c r="P17" i="1" s="1"/>
  <c r="O18" i="1"/>
  <c r="P18" i="1" s="1"/>
  <c r="O19" i="1"/>
  <c r="P19" i="1" s="1"/>
  <c r="O20" i="1"/>
  <c r="P20" i="1" s="1"/>
  <c r="O21" i="1"/>
  <c r="P21" i="1" s="1"/>
  <c r="O22" i="1"/>
  <c r="P22" i="1" s="1"/>
  <c r="O23" i="1"/>
  <c r="P23" i="1" s="1"/>
  <c r="O24" i="1"/>
  <c r="P24" i="1" s="1"/>
  <c r="O25" i="1"/>
  <c r="P25" i="1" s="1"/>
  <c r="O26" i="1"/>
  <c r="P26" i="1" s="1"/>
  <c r="O27" i="1"/>
  <c r="P27" i="1" s="1"/>
  <c r="O28" i="1"/>
  <c r="P28" i="1" s="1"/>
  <c r="O29" i="1"/>
  <c r="P29" i="1" s="1"/>
  <c r="O30" i="1"/>
  <c r="P30" i="1" s="1"/>
  <c r="O31" i="1"/>
  <c r="P31" i="1" s="1"/>
  <c r="O32" i="1"/>
  <c r="P32" i="1" s="1"/>
  <c r="O33" i="1"/>
  <c r="P33" i="1" s="1"/>
  <c r="O34" i="1"/>
  <c r="P34" i="1" s="1"/>
  <c r="O35" i="1"/>
  <c r="P35" i="1" s="1"/>
  <c r="O36" i="1"/>
  <c r="P36" i="1" s="1"/>
  <c r="O37" i="1"/>
  <c r="P37" i="1" s="1"/>
  <c r="O38" i="1"/>
  <c r="P38" i="1" s="1"/>
  <c r="O39" i="1"/>
  <c r="P39" i="1" s="1"/>
  <c r="O40" i="1"/>
  <c r="P40" i="1" s="1"/>
  <c r="O41" i="1"/>
  <c r="P41" i="1" s="1"/>
  <c r="O42" i="1"/>
  <c r="P42" i="1" s="1"/>
  <c r="O43" i="1"/>
  <c r="P43" i="1" s="1"/>
  <c r="O44" i="1"/>
  <c r="P44" i="1" s="1"/>
  <c r="O45" i="1"/>
  <c r="P45" i="1" s="1"/>
  <c r="O46" i="1"/>
  <c r="P46" i="1" s="1"/>
  <c r="O47" i="1"/>
  <c r="P47" i="1" s="1"/>
  <c r="O48" i="1"/>
  <c r="P48" i="1" s="1"/>
  <c r="O49" i="1"/>
  <c r="P49" i="1" s="1"/>
  <c r="O50" i="1"/>
  <c r="P50" i="1" s="1"/>
  <c r="O51" i="1"/>
  <c r="P51" i="1" s="1"/>
  <c r="O52" i="1"/>
  <c r="P52" i="1" s="1"/>
  <c r="O53" i="1"/>
  <c r="P53" i="1" s="1"/>
  <c r="O54" i="1"/>
  <c r="P54" i="1" s="1"/>
  <c r="O55" i="1"/>
  <c r="P55" i="1" s="1"/>
  <c r="O56" i="1"/>
  <c r="P56" i="1" s="1"/>
  <c r="O57" i="1"/>
  <c r="P57" i="1" s="1"/>
  <c r="O58" i="1"/>
  <c r="P58" i="1" s="1"/>
  <c r="O59" i="1"/>
  <c r="P59" i="1" s="1"/>
  <c r="O60" i="1"/>
  <c r="P60" i="1" s="1"/>
  <c r="O61" i="1"/>
  <c r="P61" i="1" s="1"/>
  <c r="O62" i="1"/>
  <c r="P62" i="1" s="1"/>
  <c r="O63" i="1"/>
  <c r="P63" i="1" s="1"/>
  <c r="O64" i="1"/>
  <c r="P64" i="1" s="1"/>
  <c r="O65" i="1"/>
  <c r="P65" i="1" s="1"/>
  <c r="O66" i="1"/>
  <c r="P66" i="1" s="1"/>
  <c r="O67" i="1"/>
  <c r="P67" i="1" s="1"/>
  <c r="O68" i="1"/>
  <c r="P68" i="1" s="1"/>
  <c r="O69" i="1"/>
  <c r="P69" i="1" s="1"/>
  <c r="O70" i="1"/>
  <c r="P70" i="1" s="1"/>
  <c r="O71" i="1"/>
  <c r="P71" i="1" s="1"/>
  <c r="O72" i="1"/>
  <c r="P72" i="1" s="1"/>
  <c r="O73" i="1"/>
  <c r="P73" i="1" s="1"/>
  <c r="O74" i="1"/>
  <c r="P74" i="1" s="1"/>
  <c r="O75" i="1"/>
  <c r="P75" i="1" s="1"/>
  <c r="O76" i="1"/>
  <c r="P76" i="1" s="1"/>
  <c r="O77" i="1"/>
  <c r="P77" i="1" s="1"/>
  <c r="O78" i="1"/>
  <c r="P78" i="1" s="1"/>
  <c r="O79" i="1"/>
  <c r="P79" i="1" s="1"/>
  <c r="O80" i="1"/>
  <c r="P80" i="1" s="1"/>
  <c r="O81" i="1"/>
  <c r="P81" i="1" s="1"/>
  <c r="O82" i="1"/>
  <c r="P82" i="1" s="1"/>
  <c r="O83" i="1"/>
  <c r="P83" i="1" s="1"/>
  <c r="O84" i="1"/>
  <c r="P84" i="1" s="1"/>
  <c r="O85" i="1"/>
  <c r="P85" i="1" s="1"/>
  <c r="O86" i="1"/>
  <c r="P86" i="1" s="1"/>
  <c r="O87" i="1"/>
  <c r="P87" i="1" s="1"/>
  <c r="O88" i="1"/>
  <c r="P88" i="1" s="1"/>
  <c r="O89" i="1"/>
  <c r="P89" i="1" s="1"/>
  <c r="O90" i="1"/>
  <c r="P90" i="1" s="1"/>
  <c r="O91" i="1"/>
  <c r="P91" i="1" s="1"/>
  <c r="O92" i="1"/>
  <c r="P92" i="1" s="1"/>
  <c r="O93" i="1"/>
  <c r="P93" i="1" s="1"/>
  <c r="O94" i="1"/>
  <c r="P94" i="1" s="1"/>
  <c r="O95" i="1"/>
  <c r="P95" i="1" s="1"/>
  <c r="O96" i="1"/>
  <c r="P96" i="1" s="1"/>
  <c r="O97" i="1"/>
  <c r="P97" i="1" s="1"/>
  <c r="O98" i="1"/>
  <c r="P98" i="1" s="1"/>
  <c r="O99" i="1"/>
  <c r="P99" i="1" s="1"/>
  <c r="O100" i="1"/>
  <c r="P100" i="1" s="1"/>
  <c r="O101" i="1"/>
  <c r="P101" i="1" s="1"/>
  <c r="O102" i="1"/>
  <c r="P102" i="1" s="1"/>
  <c r="O103" i="1"/>
  <c r="P103" i="1" s="1"/>
  <c r="O104" i="1"/>
  <c r="P104" i="1" s="1"/>
  <c r="O105" i="1"/>
  <c r="P105" i="1" s="1"/>
  <c r="O106" i="1"/>
  <c r="P106" i="1" s="1"/>
  <c r="O107" i="1"/>
  <c r="P107" i="1" s="1"/>
  <c r="O108" i="1"/>
  <c r="P108" i="1" s="1"/>
  <c r="O109" i="1"/>
  <c r="P109" i="1" s="1"/>
  <c r="O110" i="1"/>
  <c r="P110" i="1" s="1"/>
  <c r="O111" i="1"/>
  <c r="P111" i="1" s="1"/>
  <c r="O112" i="1"/>
  <c r="P112" i="1" s="1"/>
  <c r="O113" i="1"/>
  <c r="P113" i="1" s="1"/>
  <c r="O114" i="1"/>
  <c r="P114" i="1" s="1"/>
  <c r="O115" i="1"/>
  <c r="P115" i="1" s="1"/>
  <c r="O116" i="1"/>
  <c r="P116" i="1" s="1"/>
  <c r="O117" i="1"/>
  <c r="P117" i="1" s="1"/>
  <c r="O118" i="1"/>
  <c r="P118" i="1" s="1"/>
  <c r="O119" i="1"/>
  <c r="P119" i="1" s="1"/>
  <c r="O120" i="1"/>
  <c r="P120" i="1" s="1"/>
  <c r="O121" i="1"/>
  <c r="P121" i="1" s="1"/>
  <c r="O122" i="1"/>
  <c r="P122" i="1" s="1"/>
  <c r="O123" i="1"/>
  <c r="P123" i="1" s="1"/>
  <c r="O124" i="1"/>
  <c r="P124" i="1" s="1"/>
  <c r="O125" i="1"/>
  <c r="P125" i="1" s="1"/>
  <c r="O126" i="1"/>
  <c r="P126" i="1" s="1"/>
  <c r="O127" i="1"/>
  <c r="P127" i="1" s="1"/>
  <c r="O128" i="1"/>
  <c r="P128" i="1" s="1"/>
  <c r="O129" i="1"/>
  <c r="P129" i="1" s="1"/>
  <c r="O130" i="1"/>
  <c r="P130" i="1" s="1"/>
  <c r="O131" i="1"/>
  <c r="P131" i="1" s="1"/>
  <c r="O132" i="1"/>
  <c r="P132" i="1" s="1"/>
  <c r="O133" i="1"/>
  <c r="P133" i="1" s="1"/>
  <c r="O134" i="1"/>
  <c r="P134" i="1" s="1"/>
  <c r="O135" i="1"/>
  <c r="P135" i="1" s="1"/>
  <c r="O136" i="1"/>
  <c r="P136" i="1" s="1"/>
  <c r="O137" i="1"/>
  <c r="P137" i="1" s="1"/>
  <c r="O138" i="1"/>
  <c r="P138" i="1" s="1"/>
  <c r="O139" i="1"/>
  <c r="P139" i="1" s="1"/>
  <c r="O140" i="1"/>
  <c r="P140" i="1" s="1"/>
  <c r="O141" i="1"/>
  <c r="P141" i="1" s="1"/>
  <c r="O142" i="1"/>
  <c r="P142" i="1" s="1"/>
  <c r="K141" i="1"/>
  <c r="K142" i="1"/>
  <c r="L141" i="1"/>
  <c r="L142" i="1"/>
  <c r="M141" i="1"/>
  <c r="M142" i="1"/>
  <c r="N141" i="1"/>
  <c r="N142" i="1"/>
  <c r="K140" i="1"/>
  <c r="L140" i="1"/>
  <c r="M140" i="1"/>
  <c r="N140" i="1"/>
  <c r="N139" i="1"/>
  <c r="M139" i="1"/>
  <c r="L139" i="1"/>
  <c r="K139" i="1"/>
  <c r="K138" i="1"/>
  <c r="L138" i="1"/>
  <c r="M138" i="1"/>
  <c r="N138" i="1"/>
  <c r="K137" i="1"/>
  <c r="L137" i="1"/>
  <c r="M137" i="1"/>
  <c r="N137" i="1"/>
  <c r="K133" i="1"/>
  <c r="K134" i="1"/>
  <c r="K135" i="1"/>
  <c r="K136" i="1"/>
  <c r="L133" i="1"/>
  <c r="L134" i="1"/>
  <c r="L135" i="1"/>
  <c r="L136" i="1"/>
  <c r="M133" i="1"/>
  <c r="M134" i="1"/>
  <c r="M135" i="1"/>
  <c r="M136" i="1"/>
  <c r="N133" i="1"/>
  <c r="N134" i="1"/>
  <c r="N135" i="1"/>
  <c r="N136" i="1"/>
  <c r="K132" i="1"/>
  <c r="L132" i="1"/>
  <c r="M132" i="1"/>
  <c r="N132" i="1"/>
  <c r="K131" i="1"/>
  <c r="L131" i="1"/>
  <c r="M131" i="1"/>
  <c r="N131" i="1"/>
  <c r="K129" i="1"/>
  <c r="K130" i="1"/>
  <c r="L129" i="1"/>
  <c r="L130" i="1"/>
  <c r="M129" i="1"/>
  <c r="M130" i="1"/>
  <c r="N129" i="1"/>
  <c r="N130" i="1"/>
  <c r="K127" i="1"/>
  <c r="K128" i="1"/>
  <c r="L127" i="1"/>
  <c r="L128" i="1"/>
  <c r="M127" i="1"/>
  <c r="M128" i="1"/>
  <c r="N127" i="1"/>
  <c r="N128" i="1"/>
  <c r="K126" i="1"/>
  <c r="L126" i="1"/>
  <c r="M126" i="1"/>
  <c r="N126" i="1"/>
  <c r="K125" i="1"/>
  <c r="L125" i="1"/>
  <c r="M125" i="1"/>
  <c r="N125" i="1"/>
  <c r="K124" i="1"/>
  <c r="L124" i="1"/>
  <c r="M124" i="1"/>
  <c r="N124" i="1"/>
  <c r="K122" i="1"/>
  <c r="K123" i="1"/>
  <c r="L122" i="1"/>
  <c r="L123" i="1"/>
  <c r="M122" i="1"/>
  <c r="M123" i="1"/>
  <c r="N122" i="1"/>
  <c r="N123" i="1"/>
  <c r="K121" i="1"/>
  <c r="L121" i="1"/>
  <c r="M121" i="1"/>
  <c r="N121" i="1"/>
  <c r="K120" i="1"/>
  <c r="L120" i="1"/>
  <c r="M120" i="1"/>
  <c r="N120" i="1"/>
  <c r="K119" i="1"/>
  <c r="L119" i="1"/>
  <c r="M119" i="1"/>
  <c r="N119" i="1"/>
  <c r="K117" i="1"/>
  <c r="K118" i="1"/>
  <c r="L117" i="1"/>
  <c r="L118" i="1"/>
  <c r="M117" i="1"/>
  <c r="M118" i="1"/>
  <c r="N117" i="1"/>
  <c r="N118" i="1"/>
  <c r="K115" i="1"/>
  <c r="K116" i="1"/>
  <c r="L115" i="1"/>
  <c r="L116" i="1"/>
  <c r="M115" i="1"/>
  <c r="M116" i="1"/>
  <c r="N115" i="1"/>
  <c r="N116" i="1"/>
  <c r="K114" i="1"/>
  <c r="L114" i="1"/>
  <c r="M114" i="1"/>
  <c r="N114" i="1"/>
  <c r="K113" i="1"/>
  <c r="L113" i="1"/>
  <c r="M113" i="1"/>
  <c r="N113" i="1"/>
  <c r="K109" i="1"/>
  <c r="K110" i="1"/>
  <c r="K111" i="1"/>
  <c r="K112" i="1"/>
  <c r="L109" i="1"/>
  <c r="L110" i="1"/>
  <c r="L111" i="1"/>
  <c r="L112" i="1"/>
  <c r="M109" i="1"/>
  <c r="M110" i="1"/>
  <c r="M111" i="1"/>
  <c r="M112" i="1"/>
  <c r="N109" i="1"/>
  <c r="N110" i="1"/>
  <c r="N111" i="1"/>
  <c r="N112" i="1"/>
  <c r="K105" i="1"/>
  <c r="K106" i="1"/>
  <c r="K107" i="1"/>
  <c r="K108" i="1"/>
  <c r="L105" i="1"/>
  <c r="L106" i="1"/>
  <c r="L107" i="1"/>
  <c r="L108" i="1"/>
  <c r="M105" i="1"/>
  <c r="M106" i="1"/>
  <c r="M107" i="1"/>
  <c r="M108" i="1"/>
  <c r="N105" i="1"/>
  <c r="N106" i="1"/>
  <c r="N107" i="1"/>
  <c r="N108" i="1"/>
  <c r="K103" i="1"/>
  <c r="K104" i="1"/>
  <c r="L103" i="1"/>
  <c r="L104" i="1"/>
  <c r="M103" i="1"/>
  <c r="M104" i="1"/>
  <c r="N103" i="1"/>
  <c r="N104" i="1"/>
  <c r="K102" i="1"/>
  <c r="L102" i="1"/>
  <c r="M102" i="1"/>
  <c r="N102" i="1"/>
  <c r="K101" i="1"/>
  <c r="L101" i="1"/>
  <c r="M101" i="1"/>
  <c r="N101" i="1"/>
  <c r="K96" i="1"/>
  <c r="K97" i="1"/>
  <c r="K98" i="1"/>
  <c r="K99" i="1"/>
  <c r="K100" i="1"/>
  <c r="L96" i="1"/>
  <c r="L97" i="1"/>
  <c r="L98" i="1"/>
  <c r="L99" i="1"/>
  <c r="L100" i="1"/>
  <c r="M96" i="1"/>
  <c r="M97" i="1"/>
  <c r="M98" i="1"/>
  <c r="M99" i="1"/>
  <c r="M100" i="1"/>
  <c r="N96" i="1"/>
  <c r="N97" i="1"/>
  <c r="N98" i="1"/>
  <c r="N99" i="1"/>
  <c r="N100" i="1"/>
  <c r="K95" i="1"/>
  <c r="L95" i="1"/>
  <c r="M95" i="1"/>
  <c r="N95" i="1"/>
  <c r="K80" i="1"/>
  <c r="L80" i="1"/>
  <c r="M80" i="1"/>
  <c r="N80" i="1"/>
  <c r="K79" i="1"/>
  <c r="L79" i="1"/>
  <c r="M79" i="1"/>
  <c r="N79" i="1"/>
  <c r="K78" i="1"/>
  <c r="L78" i="1"/>
  <c r="M78" i="1"/>
  <c r="N78" i="1"/>
  <c r="K77" i="1"/>
  <c r="L77" i="1"/>
  <c r="M77" i="1"/>
  <c r="N77" i="1"/>
  <c r="K93" i="1"/>
  <c r="K94" i="1"/>
  <c r="L93" i="1"/>
  <c r="L94" i="1"/>
  <c r="M93" i="1"/>
  <c r="M94" i="1"/>
  <c r="N93" i="1"/>
  <c r="N94" i="1"/>
  <c r="L91" i="1"/>
  <c r="L92" i="1"/>
  <c r="M91" i="1"/>
  <c r="M92" i="1"/>
  <c r="N91" i="1"/>
  <c r="N92" i="1"/>
  <c r="K91" i="1"/>
  <c r="K92" i="1"/>
  <c r="K90" i="1"/>
  <c r="L90" i="1"/>
  <c r="M90" i="1"/>
  <c r="N90" i="1"/>
  <c r="K89" i="1"/>
  <c r="L89" i="1"/>
  <c r="M89" i="1"/>
  <c r="N89" i="1"/>
  <c r="K88" i="1"/>
  <c r="L88" i="1"/>
  <c r="M88" i="1"/>
  <c r="N88" i="1"/>
  <c r="K87" i="1"/>
  <c r="L87" i="1"/>
  <c r="M87" i="1"/>
  <c r="N87" i="1"/>
  <c r="K86" i="1"/>
  <c r="L86" i="1"/>
  <c r="M86" i="1"/>
  <c r="N86" i="1"/>
  <c r="K85" i="1"/>
  <c r="L85" i="1"/>
  <c r="M85" i="1"/>
  <c r="N85" i="1"/>
  <c r="K84" i="1"/>
  <c r="L84" i="1"/>
  <c r="M84" i="1"/>
  <c r="N84" i="1"/>
  <c r="K83" i="1"/>
  <c r="L83" i="1"/>
  <c r="M83" i="1"/>
  <c r="N83" i="1"/>
  <c r="K82" i="1"/>
  <c r="L82" i="1"/>
  <c r="M82" i="1"/>
  <c r="N82" i="1"/>
  <c r="K81" i="1"/>
  <c r="L81" i="1"/>
  <c r="M81" i="1"/>
  <c r="N81" i="1"/>
  <c r="K76" i="1"/>
  <c r="L76" i="1"/>
  <c r="M76" i="1"/>
  <c r="N76" i="1"/>
  <c r="K75" i="1"/>
  <c r="L75" i="1"/>
  <c r="M75" i="1"/>
  <c r="N75" i="1"/>
  <c r="K74" i="1"/>
  <c r="L74" i="1"/>
  <c r="M74" i="1"/>
  <c r="N74" i="1"/>
  <c r="K73" i="1"/>
  <c r="L73" i="1"/>
  <c r="M73" i="1"/>
  <c r="N73" i="1"/>
  <c r="K72" i="1"/>
  <c r="L72" i="1"/>
  <c r="M72" i="1"/>
  <c r="N72" i="1"/>
  <c r="K71" i="1"/>
  <c r="L71" i="1"/>
  <c r="M71" i="1"/>
  <c r="N71" i="1"/>
  <c r="K70" i="1"/>
  <c r="L70" i="1"/>
  <c r="M70" i="1"/>
  <c r="N70" i="1"/>
  <c r="K69" i="1"/>
  <c r="L69" i="1"/>
  <c r="M69" i="1"/>
  <c r="N69" i="1"/>
  <c r="K68" i="1"/>
  <c r="L68" i="1"/>
  <c r="M68" i="1"/>
  <c r="N68" i="1"/>
  <c r="K67" i="1"/>
  <c r="L67" i="1"/>
  <c r="M67" i="1"/>
  <c r="N67" i="1"/>
  <c r="K66" i="1"/>
  <c r="L66" i="1"/>
  <c r="M66" i="1"/>
  <c r="N66" i="1"/>
  <c r="K65" i="1"/>
  <c r="L65" i="1"/>
  <c r="M65" i="1"/>
  <c r="N65" i="1"/>
  <c r="K64" i="1"/>
  <c r="L64" i="1"/>
  <c r="M64" i="1"/>
  <c r="N64" i="1"/>
  <c r="K63" i="1"/>
  <c r="L63" i="1"/>
  <c r="M63" i="1"/>
  <c r="N63" i="1"/>
  <c r="K62" i="1"/>
  <c r="L62" i="1"/>
  <c r="M62" i="1"/>
  <c r="N62" i="1"/>
  <c r="K61" i="1"/>
  <c r="L61" i="1"/>
  <c r="M61" i="1"/>
  <c r="N61" i="1"/>
  <c r="K60" i="1"/>
  <c r="L60" i="1"/>
  <c r="M60" i="1"/>
  <c r="N60" i="1"/>
  <c r="K59" i="1"/>
  <c r="L59" i="1"/>
  <c r="M59" i="1"/>
  <c r="N59" i="1"/>
  <c r="K58" i="1"/>
  <c r="L58" i="1"/>
  <c r="M58" i="1"/>
  <c r="N58" i="1"/>
  <c r="K56" i="1"/>
  <c r="K57" i="1"/>
  <c r="L56" i="1"/>
  <c r="L57" i="1"/>
  <c r="M56" i="1"/>
  <c r="M57" i="1"/>
  <c r="N56" i="1"/>
  <c r="N57" i="1"/>
  <c r="K55" i="1"/>
  <c r="L55" i="1"/>
  <c r="M55" i="1"/>
  <c r="N55"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K54" i="1"/>
  <c r="L54" i="1"/>
  <c r="M54" i="1"/>
  <c r="K53" i="1"/>
  <c r="L53" i="1"/>
  <c r="M53" i="1"/>
  <c r="K52" i="1"/>
  <c r="L52" i="1"/>
  <c r="M52" i="1"/>
  <c r="K47" i="1"/>
  <c r="K48" i="1"/>
  <c r="K49" i="1"/>
  <c r="K51" i="1"/>
  <c r="K50" i="1"/>
  <c r="L47" i="1"/>
  <c r="L48" i="1"/>
  <c r="L49" i="1"/>
  <c r="L51" i="1"/>
  <c r="L50" i="1"/>
  <c r="M47" i="1"/>
  <c r="M48" i="1"/>
  <c r="M49" i="1"/>
  <c r="M51" i="1"/>
  <c r="M50" i="1"/>
  <c r="K46" i="1"/>
  <c r="L46" i="1"/>
  <c r="M46" i="1"/>
  <c r="L45" i="1"/>
  <c r="M45" i="1"/>
  <c r="K45" i="1"/>
  <c r="L44" i="1"/>
  <c r="M44" i="1"/>
  <c r="K44" i="1"/>
  <c r="K43" i="1"/>
  <c r="L43" i="1"/>
  <c r="M43" i="1"/>
  <c r="K42" i="1"/>
  <c r="L42" i="1"/>
  <c r="M42" i="1"/>
  <c r="K41" i="1"/>
  <c r="L41" i="1"/>
  <c r="M41" i="1"/>
  <c r="K40" i="1"/>
  <c r="L40" i="1"/>
  <c r="M40" i="1"/>
  <c r="K39" i="1"/>
  <c r="L39" i="1"/>
  <c r="M39" i="1"/>
  <c r="M37" i="1"/>
  <c r="L37" i="1"/>
  <c r="K37" i="1"/>
  <c r="K38" i="1"/>
  <c r="L38" i="1"/>
  <c r="M38" i="1"/>
  <c r="K36" i="1"/>
  <c r="L36" i="1"/>
  <c r="M36" i="1"/>
  <c r="K35" i="1"/>
  <c r="L35" i="1"/>
  <c r="M35" i="1"/>
  <c r="K34" i="1"/>
  <c r="L34" i="1"/>
  <c r="M34" i="1"/>
  <c r="K33" i="1"/>
  <c r="L33" i="1"/>
  <c r="M33" i="1"/>
  <c r="K32" i="1"/>
  <c r="L32" i="1"/>
  <c r="M32" i="1"/>
  <c r="K31" i="1"/>
  <c r="L31" i="1"/>
  <c r="M31" i="1"/>
  <c r="K30" i="1"/>
  <c r="L30" i="1"/>
  <c r="M30" i="1"/>
  <c r="K29" i="1"/>
  <c r="L29" i="1"/>
  <c r="M29" i="1"/>
  <c r="K28" i="1"/>
  <c r="L28" i="1"/>
  <c r="M28" i="1"/>
  <c r="K27" i="1"/>
  <c r="L27" i="1"/>
  <c r="M27" i="1"/>
  <c r="M2" i="1"/>
  <c r="K2" i="1"/>
  <c r="M3" i="1"/>
  <c r="M4" i="1"/>
  <c r="M5" i="1"/>
  <c r="M6" i="1"/>
  <c r="M7" i="1"/>
  <c r="M8" i="1"/>
  <c r="M9" i="1"/>
  <c r="M10" i="1"/>
  <c r="M11" i="1"/>
  <c r="M12" i="1"/>
  <c r="M13" i="1"/>
  <c r="M14" i="1"/>
  <c r="M15" i="1"/>
  <c r="M16" i="1"/>
  <c r="M17" i="1"/>
  <c r="M18" i="1"/>
  <c r="M19" i="1"/>
  <c r="M20" i="1"/>
  <c r="M21" i="1"/>
  <c r="M22" i="1"/>
  <c r="M23" i="1"/>
  <c r="M24" i="1"/>
  <c r="M25" i="1"/>
  <c r="M26" i="1"/>
  <c r="L2" i="1"/>
  <c r="L3" i="1"/>
  <c r="L4" i="1"/>
  <c r="L5" i="1"/>
  <c r="L6" i="1"/>
  <c r="L7" i="1"/>
  <c r="L8" i="1"/>
  <c r="L9" i="1"/>
  <c r="L10" i="1"/>
  <c r="L11" i="1"/>
  <c r="L12" i="1"/>
  <c r="L13" i="1"/>
  <c r="L14" i="1"/>
  <c r="L15" i="1"/>
  <c r="L16" i="1"/>
  <c r="L17" i="1"/>
  <c r="L18" i="1"/>
  <c r="L19" i="1"/>
  <c r="L20" i="1"/>
  <c r="L21" i="1"/>
  <c r="L22" i="1"/>
  <c r="L23" i="1"/>
  <c r="L24" i="1"/>
  <c r="L25" i="1"/>
  <c r="L26" i="1"/>
  <c r="K26" i="1"/>
  <c r="K25" i="1"/>
  <c r="K24" i="1"/>
  <c r="K23" i="1"/>
  <c r="K22" i="1"/>
  <c r="K21" i="1"/>
  <c r="K19" i="1"/>
  <c r="K20" i="1"/>
  <c r="K18" i="1"/>
  <c r="K17" i="1"/>
  <c r="K16" i="1"/>
  <c r="K15" i="1"/>
  <c r="K14" i="1"/>
  <c r="K13" i="1"/>
  <c r="K12" i="1"/>
  <c r="K11" i="1"/>
  <c r="K10" i="1"/>
  <c r="K9" i="1"/>
  <c r="K8" i="1"/>
  <c r="K7" i="1"/>
  <c r="K6" i="1"/>
  <c r="K5" i="1"/>
  <c r="K4" i="1"/>
  <c r="K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Donna Galletta</author>
  </authors>
  <commentList>
    <comment ref="G1" authorId="0" shapeId="0" xr:uid="{651A3BC9-9674-4298-9C29-D0A8752ADD35}">
      <text>
        <r>
          <rPr>
            <sz val="12"/>
            <color rgb="FF000000"/>
            <rFont val="Aptos Narrow"/>
            <family val="2"/>
          </rPr>
          <t xml:space="preserve">Donna Galletta:
</t>
        </r>
        <r>
          <rPr>
            <sz val="12"/>
            <color rgb="FF000000"/>
            <rFont val="Aptos Narrow"/>
            <family val="2"/>
          </rPr>
          <t>Unique Delivered</t>
        </r>
      </text>
    </comment>
    <comment ref="H1" authorId="0" shapeId="0" xr:uid="{761775B3-0FA0-C74F-B0E5-F8D8501271BC}">
      <text>
        <r>
          <rPr>
            <b/>
            <sz val="10"/>
            <color rgb="FF000000"/>
            <rFont val="Tahoma"/>
            <family val="2"/>
          </rPr>
          <t>Donna Galletta:</t>
        </r>
        <r>
          <rPr>
            <sz val="10"/>
            <color rgb="FF000000"/>
            <rFont val="Tahoma"/>
            <family val="2"/>
          </rPr>
          <t xml:space="preserve">
</t>
        </r>
        <r>
          <rPr>
            <sz val="10"/>
            <color rgb="FF000000"/>
            <rFont val="Tahoma"/>
            <family val="2"/>
          </rPr>
          <t xml:space="preserve">Unique Estimated Email Opens
</t>
        </r>
      </text>
    </comment>
    <comment ref="I1" authorId="0" shapeId="0" xr:uid="{CA7289F9-DD5C-094B-A1F9-837957C16609}">
      <text>
        <r>
          <rPr>
            <b/>
            <sz val="10"/>
            <color rgb="FF000000"/>
            <rFont val="Tahoma"/>
            <family val="2"/>
          </rPr>
          <t>Donna Galletta:</t>
        </r>
        <r>
          <rPr>
            <sz val="10"/>
            <color rgb="FF000000"/>
            <rFont val="Tahoma"/>
            <family val="2"/>
          </rPr>
          <t xml:space="preserve">
</t>
        </r>
        <r>
          <rPr>
            <sz val="10"/>
            <color rgb="FF000000"/>
            <rFont val="Tahoma"/>
            <family val="2"/>
          </rPr>
          <t xml:space="preserve">Unique Clicks
</t>
        </r>
      </text>
    </comment>
    <comment ref="L1" authorId="0" shapeId="0" xr:uid="{001E35C9-A833-4BAF-AFEF-45767160AAD2}">
      <text>
        <r>
          <rPr>
            <sz val="12"/>
            <color rgb="FF000000"/>
            <rFont val="Aptos Narrow"/>
            <family val="2"/>
          </rPr>
          <t xml:space="preserve">Donna Galletta:
</t>
        </r>
        <r>
          <rPr>
            <sz val="12"/>
            <color rgb="FF000000"/>
            <rFont val="Aptos Narrow"/>
            <family val="2"/>
          </rPr>
          <t>Unique Estimated Email Opens</t>
        </r>
      </text>
    </comment>
    <comment ref="M1" authorId="0" shapeId="0" xr:uid="{804E0167-C66F-4E99-BA53-5FA4C0ED2323}">
      <text>
        <r>
          <rPr>
            <sz val="12"/>
            <color rgb="FF000000"/>
            <rFont val="Aptos Narrow"/>
            <family val="2"/>
          </rPr>
          <t xml:space="preserve">Donna Galletta:
</t>
        </r>
        <r>
          <rPr>
            <sz val="12"/>
            <color rgb="FF000000"/>
            <rFont val="Aptos Narrow"/>
            <family val="2"/>
          </rPr>
          <t xml:space="preserve">Unique Clicks (AJO)
</t>
        </r>
      </text>
    </comment>
    <comment ref="N1" authorId="0" shapeId="0" xr:uid="{C532881C-78D0-47C7-88B0-EC09AAD9C203}">
      <text>
        <r>
          <rPr>
            <sz val="12"/>
            <color rgb="FF000000"/>
            <rFont val="Aptos Narrow"/>
            <family val="2"/>
          </rPr>
          <t xml:space="preserve">Donna Galletta:
</t>
        </r>
        <r>
          <rPr>
            <sz val="12"/>
            <color rgb="FF000000"/>
            <rFont val="Aptos Narrow"/>
            <family val="2"/>
          </rPr>
          <t xml:space="preserve">Unique Clicks (AJO)
</t>
        </r>
      </text>
    </comment>
    <comment ref="O1" authorId="0" shapeId="0" xr:uid="{392D3804-56EC-4160-B43F-7901312E770F}">
      <text>
        <t>Donna Galletta:
Engagement Score (%)=Open Rate (%)+Click Rate (%)−2×Unsub Rate (%)</t>
      </text>
    </comment>
    <comment ref="P1" authorId="0" shapeId="0" xr:uid="{E6510ECF-D05E-4F7D-9FA1-A4B9CE20D238}">
      <text>
        <t>Donna Galletta:
Traffic Light Logic:
🟢 Green = Engagement Score ≥ 80
🟡 Yellow = Engagement Score ≥ 50 and &lt; 80
🔴 Red = Engagement Score &lt; 50</t>
      </text>
    </comment>
    <comment ref="T1" authorId="0" shapeId="0" xr:uid="{C85A22D2-5413-4932-95A0-6343FF53898D}">
      <text>
        <r>
          <rPr>
            <sz val="12"/>
            <color theme="1"/>
            <rFont val="Aptos Narrow"/>
            <family val="2"/>
            <scheme val="minor"/>
          </rPr>
          <t>Donna Galletta:
Filter via: 
Aggregate Report</t>
        </r>
      </text>
    </comment>
    <comment ref="B64" authorId="0" shapeId="0" xr:uid="{C9B65281-9BE7-415E-BC60-82F4EC705313}">
      <text>
        <r>
          <rPr>
            <sz val="12"/>
            <color theme="1"/>
            <rFont val="Aptos Narrow"/>
            <family val="2"/>
            <scheme val="minor"/>
          </rPr>
          <t xml:space="preserve">Donna Galletta:
For context: both journeys were deployed. The Media Super audience was updated to include the full targeted group, as the initial list didn’t upload all the required MS members. Hence we then published 2. Media Super [Audience Update]. Hope that helps clarify the difference between the two journeys.
</t>
        </r>
      </text>
    </comment>
  </commentList>
</comments>
</file>

<file path=xl/sharedStrings.xml><?xml version="1.0" encoding="utf-8"?>
<sst xmlns="http://schemas.openxmlformats.org/spreadsheetml/2006/main" count="652" uniqueCount="160">
  <si>
    <t>img-id</t>
  </si>
  <si>
    <t>name</t>
  </si>
  <si>
    <t>date</t>
  </si>
  <si>
    <t>brand</t>
  </si>
  <si>
    <t>type</t>
  </si>
  <si>
    <t>send-type</t>
  </si>
  <si>
    <t>unique-sends</t>
  </si>
  <si>
    <t>unique-opens</t>
  </si>
  <si>
    <t>unique-clicks</t>
  </si>
  <si>
    <t>unsub</t>
  </si>
  <si>
    <t>unsub-pc</t>
  </si>
  <si>
    <t>unique-opens-pc</t>
  </si>
  <si>
    <t>unique-clicks-pc</t>
  </si>
  <si>
    <t>ctor-pc</t>
  </si>
  <si>
    <t>Engagement Score</t>
  </si>
  <si>
    <t>Traffic Light</t>
  </si>
  <si>
    <t>read-over-8s</t>
  </si>
  <si>
    <t>read-under-8s</t>
  </si>
  <si>
    <t>read-under-2s</t>
  </si>
  <si>
    <t>Litmus-tacking-id</t>
  </si>
  <si>
    <t xml:space="preserve">ALL BRANDS - WEBINAR - JUL 25 - Financial Literacy - Invite </t>
  </si>
  <si>
    <t>Cbus</t>
  </si>
  <si>
    <t>Event</t>
  </si>
  <si>
    <t>Direct Blast</t>
  </si>
  <si>
    <t>https://litmus.com/folders/324180/emails/18380262/analytics</t>
  </si>
  <si>
    <t>Media</t>
  </si>
  <si>
    <t>https://litmus.com/folders/358386/emails/18105943/analytics</t>
  </si>
  <si>
    <t>WEBINAR - WAG - JUL Super health check seminar INVITE</t>
  </si>
  <si>
    <t>https://litmus.com/folders/324180/emails/18300323/analytics</t>
  </si>
  <si>
    <t>https://litmus.com/folders/324180/emails/18300326/analytics</t>
  </si>
  <si>
    <t xml:space="preserve">SEMINAR - AUG (TAS) Retirement Seminar &amp; webinars (CBUS &amp; MS) INVITE </t>
  </si>
  <si>
    <t>https://litmus.com/folders/324180/emails/18452986/analytics</t>
  </si>
  <si>
    <t>https://litmus.com/folders/324180/emails/18452988/analytics</t>
  </si>
  <si>
    <t>WEBINAR - JUL Transition to Retirement strategy (TTR) INVITE</t>
  </si>
  <si>
    <t>https://litmus.com/folders/324180/emails/18452760/analytics</t>
  </si>
  <si>
    <t>https://litmus.com/folders/324180/emails/18452759/analytics</t>
  </si>
  <si>
    <t>SEMINAR - AUG (CAN) Retirement Seminar &amp; webinars (CBUS &amp; MS) INVITE</t>
  </si>
  <si>
    <t>https://litmus.com/folders/324180/emails/18485780/analytics</t>
  </si>
  <si>
    <t>https://litmus.com/folders/324180/emails/18485781/analytics</t>
  </si>
  <si>
    <t>EOFY Performance - Accum</t>
  </si>
  <si>
    <t>Marketing</t>
  </si>
  <si>
    <t>EOFY Performance - Media</t>
  </si>
  <si>
    <t>EOFY Performance - HNW</t>
  </si>
  <si>
    <t>https://litmus.com/folders/405552/emails/18364177/analytics</t>
  </si>
  <si>
    <t>EOFY Performance - SIS</t>
  </si>
  <si>
    <t>WEBINAR - WAG - JUL How much is enough? INVITE</t>
  </si>
  <si>
    <t>https://litmus.com/folders/324180/emails/18529297/analytics</t>
  </si>
  <si>
    <t>https://litmus.com/folders/324180/emails/18529296/analytics</t>
  </si>
  <si>
    <t>CBUS - Corporate insurance SEN (AME)</t>
  </si>
  <si>
    <t>Comms</t>
  </si>
  <si>
    <t>WEBINAR - JUL EOFY Investment Update INVITE</t>
  </si>
  <si>
    <t>https://litmus.com/folders/324180/emails/18619780/analytics</t>
  </si>
  <si>
    <t>https://litmus.com/folders/324180/emails/18619775/analytics</t>
  </si>
  <si>
    <t>WEBINAR - WAG - AUG Choosing the right investment option INVITE</t>
  </si>
  <si>
    <t>https://litmus.com/folders/324180/emails/18679502/analytics</t>
  </si>
  <si>
    <t>https://litmus.com/folders/324180/emails/18679501/analytics</t>
  </si>
  <si>
    <t>SEMINAR - AUG (TAS) Retirement Seminar &amp; webinars (CBUS &amp; MS) REMINDER</t>
  </si>
  <si>
    <t>SEMINAR - AUG (CAN) Retirement Seminar &amp; webinars (CBUS &amp; MS) REMINDER</t>
  </si>
  <si>
    <t>EOFY investment performance campaign (Microsoft Accum)Week 1</t>
  </si>
  <si>
    <t>https://litmus.com/folders/405552/emails/18192937/analytics</t>
  </si>
  <si>
    <t>EOFY investment performance campaign (Microsoft Accum)Week 2</t>
  </si>
  <si>
    <t>EOFY investment performance campaign (Microsoft Accum)Week 3</t>
  </si>
  <si>
    <t>WEBINAR - WAG - AUG Super health check seminar INVITE</t>
  </si>
  <si>
    <t>https://litmus.com/folders/358386/emails/18527135/analytics</t>
  </si>
  <si>
    <t>https://litmus.com/folders/324180/emails/18752356/analytics</t>
  </si>
  <si>
    <t>SEMINAR - SEP (VIC Mornington) Retirement Seminar &amp; webinars Invite</t>
  </si>
  <si>
    <t>https://litmus.com/folders/324180/emails/18752012/analytics</t>
  </si>
  <si>
    <t>https://litmus.com/folders/366549/emails/18664429/analytics</t>
  </si>
  <si>
    <t>WEBINAR - WAG - AUG Financial Literacy INVITE</t>
  </si>
  <si>
    <t>https://litmus.com/folders/324180/emails/18823362/analytics</t>
  </si>
  <si>
    <t>https://litmus.com/folders/324180/emails/18823361/analytics</t>
  </si>
  <si>
    <t xml:space="preserve">SEMINAR - SEP (VIC) Retirement Info Forum (RIF) (CBUS) INVITE </t>
  </si>
  <si>
    <t>https://litmus.com/folders/366549/emails/18737825/analytics</t>
  </si>
  <si>
    <t>SEMINAR - SEP (VIC Doncaster) Retirement Seminar &amp; webinars (CBUS &amp; MS) INVITE</t>
  </si>
  <si>
    <t>https://litmus.com/folders/324180/emails/18892611/analytics</t>
  </si>
  <si>
    <t>https://litmus.com/folders/324180/emails/18892607/analytics</t>
  </si>
  <si>
    <t>Cbus Advocacy Research Survey</t>
  </si>
  <si>
    <t>Other</t>
  </si>
  <si>
    <t>https://litmus.com/folders/421343/emails/18865528/analytics</t>
  </si>
  <si>
    <t>WEBINAR - WAG - SEP Discover your insurance options within super (CBUS only)</t>
  </si>
  <si>
    <t>https://litmus.com/folders/324180/emails/18965907/analytics</t>
  </si>
  <si>
    <t>SEMINAR - SEP (VIC Mornington) Retirement Seminar &amp; webinars (CBUS &amp; MS) REMINDER</t>
  </si>
  <si>
    <t>EOFY investment performance campaign (Microsoft Media)</t>
  </si>
  <si>
    <t>EOFY investment performance campaign (Microsoft SIS)</t>
  </si>
  <si>
    <t>EOFY investment performance campaign (Microsoft HNW)</t>
  </si>
  <si>
    <t>SIS Acquisition Sept 2025 - Segment 1 - Cbus</t>
  </si>
  <si>
    <t>https://litmus.com/folders/418112/emails/18808546/analytics</t>
  </si>
  <si>
    <t>SIS Acquisition Sept 2025 - Segment 1 - Media</t>
  </si>
  <si>
    <t>https://litmus.com/folders/418112/emails/18807835/analytics</t>
  </si>
  <si>
    <t>SIS Acquisition Sept 2025 - Segment 2 - Cbus</t>
  </si>
  <si>
    <t>https://litmus.com/folders/418112/emails/18808545/analytics</t>
  </si>
  <si>
    <t>SIS Acquisition Sept 2025 - Segment 2 - Media</t>
  </si>
  <si>
    <t>https://litmus.com/folders/418112/emails/18808822/analytics</t>
  </si>
  <si>
    <t>SIS Acquisition Sept 2025 - Segment 3 - Media</t>
  </si>
  <si>
    <t>https://litmus.com/folders/418112/emails/18808813/analytics</t>
  </si>
  <si>
    <t>SIS Acquisition Sept 2025 - Segment 3 - Cbus B</t>
  </si>
  <si>
    <t>https://litmus.com/folders/418112/emails/18808542/analytics</t>
  </si>
  <si>
    <t>SIS Acquisition Sept 2025 - Segment 3 - Cbus A</t>
  </si>
  <si>
    <t>https://litmus.com/folders/418112/emails/18808544/analytics</t>
  </si>
  <si>
    <t>SIS Acquisition Sept 2025 - Segment 4  - Media</t>
  </si>
  <si>
    <t>https://litmus.com/folders/418112/emails/18808809/analytics</t>
  </si>
  <si>
    <t>SIS Acquisition Sept 2025 - Segment 4  - Cbus</t>
  </si>
  <si>
    <t>https://litmus.com/folders/418112/emails/18808537/analytics</t>
  </si>
  <si>
    <t xml:space="preserve">News Sep - Accum3 - Approaching or in retirement </t>
  </si>
  <si>
    <t>https://litmus.com/folders/419116/emails/18877130/analytics</t>
  </si>
  <si>
    <t>News Sep - Accum2- Working</t>
  </si>
  <si>
    <t>https://litmus.com/folders/419116/emails/18877094/analytics</t>
  </si>
  <si>
    <t>News Sep - Accum1 - Starting out</t>
  </si>
  <si>
    <t>https://litmus.com/folders/419116/emails/18808667/analytics</t>
  </si>
  <si>
    <t>News Sep - Accum3 - Approaching or in retirement  (Microsoft)</t>
  </si>
  <si>
    <t>News Sep - Accum2- Working (Microsoft)</t>
  </si>
  <si>
    <t>News Sep - Accum1 - Starting out (Microsoft)</t>
  </si>
  <si>
    <t>News Sep - TTR</t>
  </si>
  <si>
    <t>https://litmus.com/folders/419116/emails/18877194/analytics</t>
  </si>
  <si>
    <t>News Sep - SIS Fully Ret.</t>
  </si>
  <si>
    <t>https://litmus.com/folders/419116/emails/18877286/analytics</t>
  </si>
  <si>
    <t>News Sep- MS</t>
  </si>
  <si>
    <t>https://litmus.com/folders/419116/emails/18956115/analytics</t>
  </si>
  <si>
    <t>News Sep - MS Audience update</t>
  </si>
  <si>
    <t>WEBINAR - WAG - SEP Discover your insurance option within super (MEDIA only)</t>
  </si>
  <si>
    <t>https://litmus.com/folders/324180/emails/19029860/analytics</t>
  </si>
  <si>
    <t>SEMINAR - SEP (VIC) Retirement Info Forum (RIF) (CBUS) REMINDER</t>
  </si>
  <si>
    <t>SEMINAR - OCT (VIC Geelong) Retirement Seminar &amp; webinars (CBUS &amp; MS) INVITE</t>
  </si>
  <si>
    <t>https://litmus.com/folders/324180/emails/19043996/analytics</t>
  </si>
  <si>
    <t>https://litmus.com/folders/324180/emails/19043995/analytics</t>
  </si>
  <si>
    <t>Cbus Advocacy Research Survey - Reminder1</t>
  </si>
  <si>
    <t>https://litmus.com/folders/420447/emails/19021328/analytics</t>
  </si>
  <si>
    <t>Cbus Advocacy Research Survey - Reminder2</t>
  </si>
  <si>
    <t>https://litmus.com/folders/420447/emails/19098417/analytics</t>
  </si>
  <si>
    <t>SEMINAR - SEP (VIC Doncaster) Retirement Seminar &amp; webinars (CBUS &amp; MS) REMINDER</t>
  </si>
  <si>
    <t>USM (Unclaim Super Money)</t>
  </si>
  <si>
    <t>https://litmus.com/folders/420731/emails/18878858/analytics</t>
  </si>
  <si>
    <t>https://litmus.com/folders/420731/emails/18878857/analytics</t>
  </si>
  <si>
    <t>Beneficiaries - Seg 1 -New member</t>
  </si>
  <si>
    <t>Automated</t>
  </si>
  <si>
    <t xml:space="preserve">Beneficiaries - Seg 1 -New member </t>
  </si>
  <si>
    <t>6 Month Tenure [Sept 2025]</t>
  </si>
  <si>
    <t>Age Pension - 68 Years</t>
  </si>
  <si>
    <t>https://litmus.com/folders/372742/emails/16700910/analytics</t>
  </si>
  <si>
    <t>Age Pension - 67 Years</t>
  </si>
  <si>
    <t>Age Pension - 66 Years</t>
  </si>
  <si>
    <t>Age Pension - 57 Years</t>
  </si>
  <si>
    <t>Data Capture- Accum - [Sept 2025]</t>
  </si>
  <si>
    <t>Data Capture - Accum -  [Sept 2025]</t>
  </si>
  <si>
    <t>PYS 9 Months</t>
  </si>
  <si>
    <t>https://litmus.com/folders/308698/emails/13915034/analytics</t>
  </si>
  <si>
    <t>PYS 5 Months</t>
  </si>
  <si>
    <t>Consolidation - 90 days</t>
  </si>
  <si>
    <t>Consolidation - 30 days</t>
  </si>
  <si>
    <t xml:space="preserve">Consolidation - 90 days </t>
  </si>
  <si>
    <t xml:space="preserve">Consolidation - 30 days </t>
  </si>
  <si>
    <t>Downsizer - 73 yrs</t>
  </si>
  <si>
    <t>Downsizer - 55 yrs</t>
  </si>
  <si>
    <t>12 Month Check in - 35+ Rolled in</t>
  </si>
  <si>
    <t>12 Month Check in - 35+ Not Rolled in</t>
  </si>
  <si>
    <t>12 Month Check in - 18-34 Not Rolled in</t>
  </si>
  <si>
    <t>Beneficiaries [Seg 4 - Lapsed binding]</t>
  </si>
  <si>
    <t>PYS 12 Months</t>
  </si>
  <si>
    <t>SPC - Unpaid Super</t>
  </si>
  <si>
    <t>Abandoned  Cart MJOL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</si>
</sst>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4">
    <font>
      <sz val="12"/>
      <color theme="1"/>
      <name val="Aptos Narrow"/>
      <family val="2"/>
      <scheme val="minor"/>
    </font>
    <font>
      <u/>
      <sz val="12"/>
      <color theme="10"/>
      <name val="Aptos Narrow"/>
      <family val="2"/>
      <scheme val="minor"/>
    </font>
    <font>
      <sz val="12"/>
      <color rgb="FF000000"/>
      <name val="Aptos Narrow"/>
      <family val="2"/>
    </font>
    <font>
      <sz val="11"/>
      <color theme="1" tint="0.14993743705557422"/>
      <name val="Aptos Narrow"/>
      <family val="2"/>
      <scheme val="minor"/>
    </font>
    <font>
      <sz val="11"/>
      <color theme="1"/>
      <name val="Arial"/>
      <family val="2"/>
    </font>
    <font>
      <b/>
      <sz val="11"/>
      <color rgb="FF000000"/>
      <name val="Arial"/>
      <family val="2"/>
    </font>
    <font>
      <sz val="11"/>
      <color rgb="FF000000"/>
      <name val="Arial"/>
      <family val="2"/>
    </font>
    <font>
      <b/>
      <sz val="11"/>
      <color theme="1" tint="0.499984740745262"/>
      <name val="Arial"/>
      <family val="2"/>
    </font>
    <font>
      <sz val="11"/>
      <color theme="1" tint="0.499984740745262"/>
      <name val="Arial"/>
      <family val="2"/>
    </font>
    <font>
      <sz val="10"/>
      <color rgb="FF000000"/>
      <name val="Tahoma"/>
      <family val="2"/>
    </font>
    <font>
      <b/>
      <sz val="10"/>
      <color rgb="FF000000"/>
      <name val="Tahoma"/>
      <family val="2"/>
    </font>
    <font>
      <b/>
      <sz val="11"/>
      <color theme="5"/>
      <name val="Arial"/>
      <family val="2"/>
    </font>
    <font>
      <sz val="12"/>
      <color rgb="FF000000"/>
      <name val="Aptos Narrow"/>
      <family val="2"/>
      <scheme val="minor"/>
    </font>
    <font>
      <u/>
      <sz val="12"/>
      <color rgb="FF000000"/>
      <name val="Aptos Narrow"/>
      <family val="2"/>
      <scheme val="minor"/>
    </font>
  </fonts>
  <fills count="3">
    <fill>
      <patternFill patternType="none"/>
    </fill>
    <fill>
      <patternFill patternType="gray125"/>
    </fill>
    <fill>
      <patternFill patternType="solid">
        <fgColor theme="9" tint="0.79998168889431442"/>
        <bgColor theme="9" tint="0.79998168889431442"/>
      </patternFill>
    </fill>
  </fills>
  <borders count="20">
    <border>
      <left/>
      <right/>
      <top/>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style="thin">
        <color theme="1" tint="0.34998626667073579"/>
      </bottom>
      <diagonal/>
    </border>
    <border>
      <left style="thin">
        <color theme="2"/>
      </left>
      <right style="thin">
        <color theme="2"/>
      </right>
      <top/>
      <bottom style="thin">
        <color theme="2"/>
      </bottom>
      <diagonal/>
    </border>
    <border>
      <left/>
      <right style="thin">
        <color theme="2"/>
      </right>
      <top/>
      <bottom style="thin">
        <color theme="2"/>
      </bottom>
      <diagonal/>
    </border>
    <border>
      <left style="thin">
        <color theme="2"/>
      </left>
      <right/>
      <top/>
      <bottom style="thin">
        <color theme="2"/>
      </bottom>
      <diagonal/>
    </border>
    <border>
      <left style="thin">
        <color theme="2"/>
      </left>
      <right/>
      <top style="thin">
        <color theme="2"/>
      </top>
      <bottom style="thin">
        <color theme="2"/>
      </bottom>
      <diagonal/>
    </border>
    <border>
      <left/>
      <right style="thin">
        <color theme="2"/>
      </right>
      <top/>
      <bottom style="thin">
        <color theme="1" tint="0.34998626667073579"/>
      </bottom>
      <diagonal/>
    </border>
    <border>
      <left style="thin">
        <color theme="2"/>
      </left>
      <right style="thin">
        <color theme="2"/>
      </right>
      <top/>
      <bottom style="thin">
        <color theme="1" tint="0.34998626667073579"/>
      </bottom>
      <diagonal/>
    </border>
    <border>
      <left style="thin">
        <color theme="2"/>
      </left>
      <right/>
      <top/>
      <bottom style="thin">
        <color theme="1" tint="0.34998626667073579"/>
      </bottom>
      <diagonal/>
    </border>
    <border>
      <left/>
      <right style="thin">
        <color theme="2"/>
      </right>
      <top style="thin">
        <color theme="2"/>
      </top>
      <bottom/>
      <diagonal/>
    </border>
    <border>
      <left style="thin">
        <color theme="2"/>
      </left>
      <right style="thin">
        <color theme="2"/>
      </right>
      <top style="thin">
        <color theme="2"/>
      </top>
      <bottom/>
      <diagonal/>
    </border>
    <border>
      <left style="thin">
        <color theme="2"/>
      </left>
      <right/>
      <top style="thin">
        <color theme="2"/>
      </top>
      <bottom/>
      <diagonal/>
    </border>
    <border>
      <left style="thin">
        <color theme="2"/>
      </left>
      <right style="thin">
        <color theme="2"/>
      </right>
      <top/>
      <bottom/>
      <diagonal/>
    </border>
    <border>
      <left style="thin">
        <color theme="2"/>
      </left>
      <right/>
      <top/>
      <bottom/>
      <diagonal/>
    </border>
    <border>
      <left/>
      <right style="thin">
        <color theme="2"/>
      </right>
      <top style="thin">
        <color theme="2"/>
      </top>
      <bottom style="thin">
        <color theme="2"/>
      </bottom>
      <diagonal/>
    </border>
    <border>
      <left/>
      <right/>
      <top/>
      <bottom style="thin">
        <color theme="2"/>
      </bottom>
      <diagonal/>
    </border>
    <border>
      <left/>
      <right/>
      <top style="thin">
        <color theme="2"/>
      </top>
      <bottom/>
      <diagonal/>
    </border>
    <border>
      <left/>
      <right/>
      <top style="thin">
        <color theme="2"/>
      </top>
      <bottom style="thin">
        <color theme="2"/>
      </bottom>
      <diagonal/>
    </border>
    <border>
      <left/>
      <right/>
      <top/>
      <bottom style="thin">
        <color theme="1" tint="0.34998626667073579"/>
      </bottom>
      <diagonal/>
    </border>
  </borders>
  <cellStyleXfs count="4">
    <xf numFmtId="0" fontId="0" fillId="0" borderId="0"/>
    <xf numFmtId="0" fontId="1" fillId="0" borderId="0" applyNumberFormat="0" applyFill="0" applyBorder="0" applyAlignment="0" applyProtection="0"/>
    <xf numFmtId="14" fontId="3" fillId="0" borderId="0">
      <alignment horizontal="right" vertical="center" indent="2"/>
    </xf>
    <xf numFmtId="0" fontId="3" fillId="0" borderId="0"/>
  </cellStyleXfs>
  <cellXfs count="81">
    <xf numFmtId="0" fontId="0" fillId="0" borderId="0" xfId="0"/>
    <xf numFmtId="0" fontId="5" fillId="0" borderId="7" xfId="0" applyFont="1" applyBorder="1" applyAlignment="1">
      <alignment horizontal="left" vertical="center"/>
    </xf>
    <xf numFmtId="0" fontId="5" fillId="0" borderId="8" xfId="0" applyFont="1" applyBorder="1" applyAlignment="1">
      <alignment horizontal="center" vertical="center" indent="1"/>
    </xf>
    <xf numFmtId="0" fontId="5" fillId="0" borderId="8" xfId="0" applyFont="1" applyBorder="1" applyAlignment="1">
      <alignment horizontal="right" vertical="center"/>
    </xf>
    <xf numFmtId="0" fontId="7" fillId="0" borderId="8" xfId="0" applyFont="1" applyBorder="1" applyAlignment="1">
      <alignment horizontal="right" vertical="center"/>
    </xf>
    <xf numFmtId="0" fontId="4" fillId="0" borderId="2" xfId="0" applyFont="1" applyBorder="1"/>
    <xf numFmtId="3" fontId="6" fillId="0" borderId="3" xfId="0" applyNumberFormat="1" applyFont="1" applyBorder="1" applyAlignment="1">
      <alignment vertical="center"/>
    </xf>
    <xf numFmtId="3" fontId="8" fillId="0" borderId="3" xfId="0" applyNumberFormat="1" applyFont="1" applyBorder="1" applyAlignment="1">
      <alignment vertical="center"/>
    </xf>
    <xf numFmtId="0" fontId="6" fillId="0" borderId="3" xfId="0" applyFont="1" applyBorder="1" applyAlignment="1">
      <alignment vertical="center"/>
    </xf>
    <xf numFmtId="0" fontId="4" fillId="0" borderId="3" xfId="0" applyFont="1" applyBorder="1"/>
    <xf numFmtId="3"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vertical="center"/>
    </xf>
    <xf numFmtId="0" fontId="4" fillId="0" borderId="1" xfId="0" applyFont="1" applyBorder="1"/>
    <xf numFmtId="3" fontId="6" fillId="0" borderId="11" xfId="0" applyNumberFormat="1" applyFont="1" applyBorder="1" applyAlignment="1">
      <alignment vertical="center"/>
    </xf>
    <xf numFmtId="2" fontId="6" fillId="0" borderId="11" xfId="0" applyNumberFormat="1" applyFont="1" applyBorder="1" applyAlignment="1">
      <alignment vertical="center"/>
    </xf>
    <xf numFmtId="0" fontId="6" fillId="0" borderId="11" xfId="0" applyFont="1" applyBorder="1" applyAlignment="1">
      <alignment horizontal="center" vertical="center" indent="2"/>
    </xf>
    <xf numFmtId="0" fontId="6" fillId="0" borderId="11" xfId="0" applyFont="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horizontal="center" indent="1"/>
    </xf>
    <xf numFmtId="0" fontId="8" fillId="0" borderId="1" xfId="0" applyFont="1" applyBorder="1"/>
    <xf numFmtId="2" fontId="4" fillId="0" borderId="1" xfId="0" applyNumberFormat="1" applyFont="1" applyBorder="1"/>
    <xf numFmtId="0" fontId="6" fillId="0" borderId="3" xfId="0" applyFont="1" applyBorder="1" applyAlignment="1">
      <alignment horizontal="center" vertical="center" indent="1"/>
    </xf>
    <xf numFmtId="0" fontId="1" fillId="0" borderId="10" xfId="1" applyBorder="1" applyAlignment="1">
      <alignment horizontal="left" vertical="center"/>
    </xf>
    <xf numFmtId="0" fontId="1" fillId="0" borderId="4" xfId="1" applyBorder="1" applyAlignment="1">
      <alignment horizontal="left" vertical="center"/>
    </xf>
    <xf numFmtId="0" fontId="6" fillId="0" borderId="1" xfId="0" applyFont="1" applyBorder="1" applyAlignment="1">
      <alignment horizontal="center" vertical="center" indent="2"/>
    </xf>
    <xf numFmtId="0" fontId="11" fillId="0" borderId="8" xfId="0" applyFont="1" applyBorder="1" applyAlignment="1">
      <alignment horizontal="right" vertical="center"/>
    </xf>
    <xf numFmtId="3" fontId="8" fillId="0" borderId="13" xfId="0" applyNumberFormat="1" applyFont="1" applyBorder="1" applyAlignment="1">
      <alignment vertical="center"/>
    </xf>
    <xf numFmtId="1" fontId="5" fillId="0" borderId="8" xfId="0" applyNumberFormat="1" applyFont="1" applyBorder="1" applyAlignment="1">
      <alignment horizontal="right" vertical="center"/>
    </xf>
    <xf numFmtId="1" fontId="6" fillId="0" borderId="3" xfId="0" applyNumberFormat="1" applyFont="1" applyBorder="1" applyAlignment="1">
      <alignment vertical="center"/>
    </xf>
    <xf numFmtId="1" fontId="6" fillId="0" borderId="11" xfId="0" applyNumberFormat="1" applyFont="1" applyBorder="1" applyAlignment="1">
      <alignment vertical="center"/>
    </xf>
    <xf numFmtId="1" fontId="6" fillId="0" borderId="1" xfId="0" applyNumberFormat="1" applyFont="1" applyBorder="1" applyAlignment="1">
      <alignment vertical="center"/>
    </xf>
    <xf numFmtId="1" fontId="5" fillId="0" borderId="9" xfId="0" applyNumberFormat="1" applyFont="1" applyBorder="1" applyAlignment="1">
      <alignment horizontal="right" vertical="center"/>
    </xf>
    <xf numFmtId="1" fontId="6" fillId="0" borderId="5" xfId="0" applyNumberFormat="1" applyFont="1" applyBorder="1" applyAlignment="1">
      <alignment vertical="center"/>
    </xf>
    <xf numFmtId="1" fontId="6" fillId="0" borderId="12" xfId="0" applyNumberFormat="1" applyFont="1" applyBorder="1" applyAlignment="1">
      <alignment vertical="center"/>
    </xf>
    <xf numFmtId="1" fontId="6" fillId="0" borderId="6" xfId="0" applyNumberFormat="1" applyFont="1" applyBorder="1" applyAlignment="1">
      <alignment vertical="center"/>
    </xf>
    <xf numFmtId="2" fontId="7" fillId="0" borderId="9" xfId="0" applyNumberFormat="1" applyFont="1" applyBorder="1" applyAlignment="1">
      <alignment horizontal="right" vertical="center"/>
    </xf>
    <xf numFmtId="2" fontId="8" fillId="0" borderId="5" xfId="0" applyNumberFormat="1" applyFont="1" applyBorder="1" applyAlignment="1">
      <alignment vertical="center"/>
    </xf>
    <xf numFmtId="2" fontId="8" fillId="0" borderId="1" xfId="0" applyNumberFormat="1" applyFont="1" applyBorder="1"/>
    <xf numFmtId="2" fontId="7" fillId="0" borderId="8" xfId="0" applyNumberFormat="1" applyFont="1" applyBorder="1" applyAlignment="1">
      <alignment horizontal="right" vertical="center"/>
    </xf>
    <xf numFmtId="2" fontId="8" fillId="0" borderId="3" xfId="0" applyNumberFormat="1" applyFont="1" applyBorder="1" applyAlignment="1">
      <alignment vertical="center"/>
    </xf>
    <xf numFmtId="2" fontId="8" fillId="0" borderId="11" xfId="0" applyNumberFormat="1" applyFont="1" applyBorder="1" applyAlignment="1">
      <alignment vertical="center"/>
    </xf>
    <xf numFmtId="2" fontId="8" fillId="0" borderId="1" xfId="0" applyNumberFormat="1" applyFont="1" applyBorder="1" applyAlignment="1">
      <alignment vertical="center"/>
    </xf>
    <xf numFmtId="0" fontId="5" fillId="0" borderId="8" xfId="0" applyFont="1" applyBorder="1" applyAlignment="1">
      <alignment horizontal="left" vertical="center"/>
    </xf>
    <xf numFmtId="0" fontId="1" fillId="0" borderId="1" xfId="1" applyBorder="1" applyAlignment="1">
      <alignment horizontal="left" vertical="center"/>
    </xf>
    <xf numFmtId="0" fontId="6" fillId="0" borderId="1" xfId="0" applyFont="1" applyBorder="1" applyAlignment="1">
      <alignment horizontal="left" vertical="center"/>
    </xf>
    <xf numFmtId="0" fontId="4" fillId="0" borderId="1" xfId="0" applyFont="1" applyBorder="1" applyAlignment="1">
      <alignment horizontal="left"/>
    </xf>
    <xf numFmtId="0" fontId="1" fillId="0" borderId="3" xfId="1" applyBorder="1" applyAlignment="1">
      <alignment horizontal="left" vertical="center"/>
    </xf>
    <xf numFmtId="2" fontId="8" fillId="0" borderId="14" xfId="0" applyNumberFormat="1" applyFont="1" applyBorder="1" applyAlignment="1">
      <alignment vertical="center"/>
    </xf>
    <xf numFmtId="0" fontId="1" fillId="0" borderId="11" xfId="1" applyBorder="1" applyAlignment="1">
      <alignment horizontal="left" vertical="center"/>
    </xf>
    <xf numFmtId="0" fontId="6" fillId="0" borderId="11" xfId="0" applyFont="1" applyBorder="1" applyAlignment="1">
      <alignment horizontal="left" vertical="center"/>
    </xf>
    <xf numFmtId="0" fontId="6" fillId="0" borderId="11" xfId="0" applyFont="1" applyBorder="1" applyAlignment="1">
      <alignment horizontal="center" vertical="center" indent="3"/>
    </xf>
    <xf numFmtId="164" fontId="6" fillId="0" borderId="7" xfId="0" applyNumberFormat="1" applyFont="1" applyBorder="1" applyAlignment="1">
      <alignment vertical="center"/>
    </xf>
    <xf numFmtId="164" fontId="6" fillId="0" borderId="4" xfId="1" applyNumberFormat="1" applyFont="1" applyBorder="1" applyAlignment="1">
      <alignment vertical="center"/>
    </xf>
    <xf numFmtId="164" fontId="6" fillId="0" borderId="10" xfId="1" applyNumberFormat="1" applyFont="1" applyBorder="1" applyAlignment="1">
      <alignment vertical="center"/>
    </xf>
    <xf numFmtId="164" fontId="6" fillId="0" borderId="1" xfId="0" applyNumberFormat="1" applyFont="1" applyBorder="1"/>
    <xf numFmtId="0" fontId="1" fillId="0" borderId="1" xfId="1" applyBorder="1"/>
    <xf numFmtId="0" fontId="1" fillId="0" borderId="15" xfId="1" applyBorder="1" applyAlignment="1">
      <alignment horizontal="left" vertical="center"/>
    </xf>
    <xf numFmtId="3" fontId="8" fillId="0" borderId="1" xfId="0" applyNumberFormat="1" applyFont="1" applyBorder="1" applyAlignment="1">
      <alignment vertical="center"/>
    </xf>
    <xf numFmtId="2" fontId="8" fillId="0" borderId="6" xfId="0" applyNumberFormat="1" applyFont="1" applyBorder="1" applyAlignment="1">
      <alignment vertical="center"/>
    </xf>
    <xf numFmtId="0" fontId="6" fillId="0" borderId="1" xfId="0" applyFont="1" applyBorder="1" applyAlignment="1">
      <alignment horizontal="center" vertical="center" indent="3"/>
    </xf>
    <xf numFmtId="164" fontId="6" fillId="0" borderId="15" xfId="1" applyNumberFormat="1" applyFont="1" applyBorder="1" applyAlignment="1">
      <alignment vertical="center"/>
    </xf>
    <xf numFmtId="0" fontId="6" fillId="0" borderId="1" xfId="0" applyFont="1" applyBorder="1"/>
    <xf numFmtId="1" fontId="12" fillId="0" borderId="0" xfId="0" applyNumberFormat="1" applyFont="1"/>
    <xf numFmtId="3" fontId="8" fillId="0" borderId="11" xfId="0" applyNumberFormat="1" applyFont="1" applyBorder="1" applyAlignment="1">
      <alignment vertical="center"/>
    </xf>
    <xf numFmtId="2" fontId="8" fillId="0" borderId="12" xfId="0" applyNumberFormat="1" applyFont="1" applyBorder="1" applyAlignment="1">
      <alignment vertical="center"/>
    </xf>
    <xf numFmtId="0" fontId="6" fillId="2" borderId="16" xfId="0" applyFont="1" applyFill="1" applyBorder="1" applyAlignment="1">
      <alignment vertical="center"/>
    </xf>
    <xf numFmtId="0" fontId="6" fillId="0" borderId="17" xfId="0" applyFont="1" applyBorder="1" applyAlignment="1">
      <alignment vertical="center"/>
    </xf>
    <xf numFmtId="0" fontId="6" fillId="2" borderId="17" xfId="0" applyFont="1" applyFill="1" applyBorder="1" applyAlignment="1">
      <alignment vertical="center"/>
    </xf>
    <xf numFmtId="0" fontId="6" fillId="0" borderId="18" xfId="0" applyFont="1" applyBorder="1" applyAlignment="1">
      <alignment vertical="center"/>
    </xf>
    <xf numFmtId="0" fontId="6" fillId="2" borderId="18" xfId="0" applyFont="1" applyFill="1" applyBorder="1" applyAlignment="1">
      <alignment vertical="center"/>
    </xf>
    <xf numFmtId="0" fontId="5" fillId="0" borderId="19" xfId="0" applyFont="1" applyBorder="1" applyAlignment="1">
      <alignment horizontal="right" vertical="center"/>
    </xf>
    <xf numFmtId="0" fontId="6" fillId="0" borderId="18" xfId="0" applyFont="1" applyBorder="1"/>
    <xf numFmtId="0" fontId="13" fillId="0" borderId="18" xfId="1" applyFont="1" applyFill="1" applyBorder="1"/>
    <xf numFmtId="0" fontId="12" fillId="0" borderId="18" xfId="0" applyFont="1" applyBorder="1"/>
    <xf numFmtId="0" fontId="6" fillId="0" borderId="17" xfId="0" applyFont="1" applyBorder="1"/>
    <xf numFmtId="0" fontId="6" fillId="0" borderId="1" xfId="0" applyFont="1" applyBorder="1" applyAlignment="1">
      <alignment horizontal="center" vertical="center" indent="4"/>
    </xf>
    <xf numFmtId="0" fontId="6" fillId="0" borderId="11" xfId="0" applyFont="1" applyBorder="1" applyAlignment="1">
      <alignment horizontal="center" vertical="center" indent="4"/>
    </xf>
    <xf numFmtId="0" fontId="6" fillId="0" borderId="1" xfId="0" applyFont="1" applyBorder="1" applyAlignment="1">
      <alignment horizontal="center" vertical="center" indent="5"/>
    </xf>
    <xf numFmtId="0" fontId="6" fillId="0" borderId="11" xfId="0" applyFont="1" applyBorder="1" applyAlignment="1">
      <alignment horizontal="center" vertical="center" indent="5"/>
    </xf>
    <xf numFmtId="2" fontId="8" fillId="0" borderId="5" xfId="0" applyNumberFormat="1" applyFont="1" applyBorder="1" applyAlignment="1">
      <alignment vertical="center" wrapText="1"/>
    </xf>
  </cellXfs>
  <cellStyles count="4">
    <cellStyle name="Date" xfId="2" xr:uid="{6F0A8B01-0191-40A2-B00A-ED1E02AD1E5F}"/>
    <cellStyle name="Hyperlink" xfId="1" builtinId="8"/>
    <cellStyle name="Normal" xfId="0" builtinId="0"/>
    <cellStyle name="Normal 3" xfId="3" xr:uid="{770A8CE4-86FC-45BF-95B8-E1D8E67E3936}"/>
  </cellStyles>
  <dxfs count="34">
    <dxf>
      <font>
        <b val="0"/>
        <i val="0"/>
        <strike val="0"/>
        <condense val="0"/>
        <extend val="0"/>
        <outline val="0"/>
        <shadow val="0"/>
        <u val="none"/>
        <vertAlign val="baseline"/>
        <sz val="11"/>
        <color rgb="FF000000"/>
        <name val="Arial"/>
        <family val="2"/>
        <scheme val="none"/>
      </font>
      <border diagonalUp="0" diagonalDown="0">
        <left/>
        <right/>
        <top style="thin">
          <color theme="2"/>
        </top>
        <bottom style="thin">
          <color theme="2"/>
        </bottom>
        <vertical/>
        <horizontal/>
      </border>
    </dxf>
    <dxf>
      <border outline="0">
        <bottom style="thin">
          <color theme="1" tint="0.34998626667073579"/>
        </bottom>
      </border>
    </dxf>
    <dxf>
      <border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rgb="FF000000"/>
        <name val="Arial"/>
        <family val="2"/>
        <scheme val="none"/>
      </font>
    </dxf>
    <dxf>
      <font>
        <b/>
        <i val="0"/>
        <strike val="0"/>
        <condense val="0"/>
        <extend val="0"/>
        <outline val="0"/>
        <shadow val="0"/>
        <u val="none"/>
        <vertAlign val="baseline"/>
        <sz val="11"/>
        <color rgb="FF000000"/>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border diagonalUp="0" diagonalDown="0">
        <left style="thin">
          <color theme="2"/>
        </left>
        <right/>
        <top/>
        <bottom/>
        <vertical/>
        <horizontal/>
      </border>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border diagonalUp="0" diagonalDown="0">
        <left style="thin">
          <color theme="2"/>
        </left>
        <right/>
        <top/>
        <bottom/>
        <vertical/>
        <horizontal/>
      </border>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border diagonalUp="0" diagonalDown="0">
        <left style="thin">
          <color theme="2"/>
        </left>
        <right/>
        <top/>
        <bottom/>
        <vertical/>
        <horizontal/>
      </border>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border diagonalUp="0" diagonalDown="0">
        <left style="thin">
          <color theme="2"/>
        </left>
        <right/>
        <top/>
        <bottom style="thin">
          <color theme="2"/>
        </bottom>
        <vertical/>
        <horizontal/>
      </border>
    </dxf>
    <dxf>
      <font>
        <b val="0"/>
        <i val="0"/>
        <strike val="0"/>
        <condense val="0"/>
        <extend val="0"/>
        <outline val="0"/>
        <shadow val="0"/>
        <u val="none"/>
        <vertAlign val="baseline"/>
        <sz val="11"/>
        <color theme="1" tint="0.499984740745262"/>
        <name val="Arial"/>
        <family val="2"/>
        <scheme val="none"/>
      </font>
      <numFmt numFmtId="3" formatCode="#,##0"/>
      <alignment horizontal="general" vertical="center" textRotation="0" wrapText="0" indent="0" justifyLastLine="0" shrinkToFit="0" readingOrder="0"/>
      <border diagonalUp="0" diagonalDown="0">
        <left style="thin">
          <color theme="2"/>
        </left>
        <right style="thin">
          <color theme="2"/>
        </right>
        <top/>
        <bottom style="thin">
          <color theme="2"/>
        </bottom>
        <vertical/>
        <horizontal/>
      </border>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1" formatCode="0"/>
      <alignment horizontal="general" vertical="center" textRotation="0" wrapText="0" indent="0" justifyLastLine="0" shrinkToFit="0" readingOrder="0"/>
      <border diagonalUp="0" diagonalDown="0">
        <left style="thin">
          <color theme="2"/>
        </left>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numFmt numFmtId="1" formatCode="0"/>
      <alignment horizontal="general" vertical="center" textRotation="0" wrapText="0" indent="0"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numFmt numFmtId="3" formatCode="#,##0"/>
      <alignment horizontal="general" vertical="center" textRotation="0" wrapText="0" indent="0"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0" indent="2"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0" relativeIndent="1"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0" relativeIndent="1"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numFmt numFmtId="164" formatCode="[$-F800]dddd\,\ mmmm\ dd\,\ yyyy"/>
      <alignment horizontal="general" vertical="center" textRotation="0" wrapText="0" indent="0" justifyLastLine="0" shrinkToFit="0" readingOrder="0"/>
      <border diagonalUp="0" diagonalDown="0">
        <left/>
        <right style="thin">
          <color theme="2"/>
        </right>
        <top style="thin">
          <color theme="2"/>
        </top>
        <bottom style="thin">
          <color theme="2"/>
        </bottom>
        <vertical/>
        <horizontal/>
      </border>
    </dxf>
    <dxf>
      <alignment horizontal="left" vertical="center" textRotation="0" wrapText="0" relativeIndent="-1" justifyLastLine="0" shrinkToFit="0" readingOrder="0"/>
      <border diagonalUp="0" diagonalDown="0">
        <left/>
        <right style="thin">
          <color theme="2"/>
        </right>
        <top style="thin">
          <color theme="2"/>
        </top>
        <bottom style="thin">
          <color theme="2"/>
        </bottom>
        <vertical/>
        <horizontal/>
      </border>
    </dxf>
    <dxf>
      <border outline="0">
        <bottom style="thin">
          <color theme="1" tint="0.34998626667073579"/>
        </bottom>
      </border>
    </dxf>
    <dxf>
      <border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rgb="FF000000"/>
        <name val="Arial"/>
        <family val="2"/>
        <scheme val="none"/>
      </font>
      <alignment horizontal="right" vertical="center" textRotation="0" wrapText="0" indent="0" justifyLastLine="0" shrinkToFit="0" readingOrder="0"/>
      <border diagonalUp="0" diagonalDown="0">
        <left style="thin">
          <color theme="2"/>
        </left>
        <right style="thin">
          <color theme="2"/>
        </right>
        <top/>
        <bottom/>
      </border>
    </dxf>
    <dxf>
      <font>
        <b/>
        <i val="0"/>
      </font>
    </dxf>
    <dxf>
      <font>
        <color rgb="FF9C0006"/>
      </font>
      <fill>
        <patternFill>
          <bgColor rgb="FFFFC7CE"/>
        </patternFill>
      </fill>
    </dxf>
    <dxf>
      <font>
        <b/>
        <i val="0"/>
      </font>
    </dxf>
    <dxf>
      <font>
        <color rgb="FF9C0006"/>
      </font>
      <fill>
        <patternFill>
          <bgColor rgb="FFFFC7CE"/>
        </patternFill>
      </fill>
    </dxf>
    <dxf>
      <font>
        <b/>
        <i val="0"/>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DD768E-A427-4502-A92D-DAA15A17B5EF}" name="Table1" displayName="Table1" ref="B1:T142" totalsRowShown="0" headerRowDxfId="27" dataDxfId="26" headerRowBorderDxfId="24" tableBorderDxfId="25">
  <autoFilter ref="B1:T142" xr:uid="{50DD768E-A427-4502-A92D-DAA15A17B5EF}"/>
  <sortState xmlns:xlrd2="http://schemas.microsoft.com/office/spreadsheetml/2017/richdata2" ref="B2:T94">
    <sortCondition descending="1" ref="F1:F94"/>
  </sortState>
  <tableColumns count="19">
    <tableColumn id="1" xr3:uid="{592A3136-8A60-4650-9DF6-CD74A33464B1}" name="name" dataDxfId="23" dataCellStyle="Hyperlink"/>
    <tableColumn id="7" xr3:uid="{1F194343-9489-4FF7-8BA8-8FE4AD211F8B}" name="date" dataDxfId="22" dataCellStyle="Hyperlink"/>
    <tableColumn id="2" xr3:uid="{613F8D1F-C5D7-46FB-834A-5183617D5BF8}" name="brand" dataDxfId="21"/>
    <tableColumn id="3" xr3:uid="{39913B7C-CBB3-470C-8F4E-6888A201DA8B}" name="type" dataDxfId="20"/>
    <tableColumn id="16" xr3:uid="{DAD37DCA-0435-441A-B8E1-5FE82B0D8B9D}" name="send-type" dataDxfId="19"/>
    <tableColumn id="4" xr3:uid="{0D81733F-25B3-4A7C-B3C0-DFE06A90464F}" name="unique-sends" dataDxfId="18"/>
    <tableColumn id="5" xr3:uid="{274A7B85-7FDE-4D40-8515-C885EF39314B}" name="unique-opens" dataDxfId="17"/>
    <tableColumn id="6" xr3:uid="{C860F744-163F-46E0-BC1A-15DDD6121358}" name="unique-clicks" dataDxfId="16"/>
    <tableColumn id="10" xr3:uid="{A71DAAD5-121C-41AC-A08E-BF363CF89DFE}" name="unsub" dataDxfId="15"/>
    <tableColumn id="11" xr3:uid="{3E23A808-3FEF-4D90-BACE-62A3345A0868}" name="unsub-pc" dataDxfId="14">
      <calculatedColumnFormula>(Table1[[#This Row],[unsub]]/Table1[[#This Row],[unique-sends]])*100</calculatedColumnFormula>
    </tableColumn>
    <tableColumn id="8" xr3:uid="{E7D2EFD0-301C-4002-8501-CE02665F086E}" name="unique-opens-pc" dataDxfId="13">
      <calculatedColumnFormula>Table1[[#This Row],[unique-opens]] / Table1[[#This Row],[unique-sends]] * 100</calculatedColumnFormula>
    </tableColumn>
    <tableColumn id="9" xr3:uid="{FE8ED384-E8DC-43C9-9628-C6A9E5DFA5BE}" name="unique-clicks-pc" dataDxfId="12">
      <calculatedColumnFormula>Table1[[#This Row],[unique-clicks]] / Table1[[#This Row],[unique-sends]] * 100</calculatedColumnFormula>
    </tableColumn>
    <tableColumn id="17" xr3:uid="{E60FB7EF-7008-49DF-B5E7-A73B4E9595D4}" name="ctor-pc" dataDxfId="11">
      <calculatedColumnFormula>Table1[[#This Row],[unique-clicks]] / Table1[[#This Row],[unique-opens]] * 100</calculatedColumnFormula>
    </tableColumn>
    <tableColumn id="18" xr3:uid="{EA74FC93-B969-4F46-9C49-8927D6B3A01B}" name="Engagement Score" dataDxfId="10">
      <calculatedColumnFormula>MIN(Table1[[#This Row],[unique-opens]]/Table1[[#This Row],[unique-sends]],1)*100 + (Table1[[#This Row],[unique-clicks]]/Table1[[#This Row],[unique-sends]]*100) - ((Table1[[#This Row],[unsub]]/Table1[[#This Row],[unique-sends]]*100)*2)</calculatedColumnFormula>
    </tableColumn>
    <tableColumn id="19" xr3:uid="{E01D85AE-C032-4929-BBDB-DEDD7A99ADE8}" name="Traffic Light" dataDxfId="9">
      <calculatedColumnFormula>IF(Table1[[#This Row],[Engagement Score]]&lt;=30,"🔴",IF(Table1[[#This Row],[Engagement Score]]&lt;=60,"🟡","🟢"))</calculatedColumnFormula>
    </tableColumn>
    <tableColumn id="12" xr3:uid="{3CA46112-C95F-E64B-A58D-81BDEBF2FDC4}" name="read-over-8s" dataDxfId="8"/>
    <tableColumn id="13" xr3:uid="{985DCAD1-25BF-804E-9E49-5E19FC44B93C}" name="read-under-8s" dataDxfId="7"/>
    <tableColumn id="14" xr3:uid="{986830C2-C7E6-C645-8ACD-C78E1B2E462F}" name="read-under-2s" dataDxfId="6"/>
    <tableColumn id="15" xr3:uid="{D273CFB9-324F-4CB2-B1BA-58EEE2D8C50F}" name="Litmus-tacking-id" dataDxfId="5"/>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F92C28-E924-43CA-A90D-41C9C51AEB77}" name="Table2" displayName="Table2" ref="A1:A120" totalsRowShown="0" headerRowDxfId="4" dataDxfId="3" headerRowBorderDxfId="1" tableBorderDxfId="2">
  <autoFilter ref="A1:A120" xr:uid="{9EF92C28-E924-43CA-A90D-41C9C51AEB77}"/>
  <tableColumns count="1">
    <tableColumn id="1" xr3:uid="{58D2A550-142B-41D9-AB54-C14A9D8A0483}" name="img-id" dataDxfId="0"/>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xperience.adobe.com/" TargetMode="External"/><Relationship Id="rId21" Type="http://schemas.openxmlformats.org/officeDocument/2006/relationships/hyperlink" Target="https://experience.adobe.com/" TargetMode="External"/><Relationship Id="rId42" Type="http://schemas.openxmlformats.org/officeDocument/2006/relationships/hyperlink" Target="https://experience.adobe.com/" TargetMode="External"/><Relationship Id="rId63" Type="http://schemas.openxmlformats.org/officeDocument/2006/relationships/hyperlink" Target="https://experience.adobe.com/" TargetMode="External"/><Relationship Id="rId84" Type="http://schemas.openxmlformats.org/officeDocument/2006/relationships/hyperlink" Target="https://experience.adobe.com/" TargetMode="External"/><Relationship Id="rId138" Type="http://schemas.openxmlformats.org/officeDocument/2006/relationships/hyperlink" Target="https://experience.adobe.com/" TargetMode="External"/><Relationship Id="rId159" Type="http://schemas.openxmlformats.org/officeDocument/2006/relationships/hyperlink" Target="https://experience.adobe.com/" TargetMode="External"/><Relationship Id="rId170" Type="http://schemas.openxmlformats.org/officeDocument/2006/relationships/hyperlink" Target="https://experience.adobe.com/" TargetMode="External"/><Relationship Id="rId191" Type="http://schemas.openxmlformats.org/officeDocument/2006/relationships/hyperlink" Target="https://experience.adobe.com/" TargetMode="External"/><Relationship Id="rId205" Type="http://schemas.openxmlformats.org/officeDocument/2006/relationships/hyperlink" Target="https://litmus.com/folders/308698/emails/13915034/analytics" TargetMode="External"/><Relationship Id="rId107" Type="http://schemas.openxmlformats.org/officeDocument/2006/relationships/hyperlink" Target="https://litmus.com/folders/419116/emails/18877130/analytics" TargetMode="External"/><Relationship Id="rId11" Type="http://schemas.openxmlformats.org/officeDocument/2006/relationships/hyperlink" Target="https://experience.adobe.com/" TargetMode="External"/><Relationship Id="rId32" Type="http://schemas.openxmlformats.org/officeDocument/2006/relationships/hyperlink" Target="https://litmus.com/folders/324180/emails/18452760/analytics" TargetMode="External"/><Relationship Id="rId53" Type="http://schemas.openxmlformats.org/officeDocument/2006/relationships/hyperlink" Target="https://experience.adobe.com/" TargetMode="External"/><Relationship Id="rId74" Type="http://schemas.openxmlformats.org/officeDocument/2006/relationships/hyperlink" Target="https://experience.adobe.com/" TargetMode="External"/><Relationship Id="rId128" Type="http://schemas.openxmlformats.org/officeDocument/2006/relationships/hyperlink" Target="https://litmus.com/folders/420447/emails/19098417/analytics" TargetMode="External"/><Relationship Id="rId149" Type="http://schemas.openxmlformats.org/officeDocument/2006/relationships/hyperlink" Target="https://experience.adobe.com/" TargetMode="External"/><Relationship Id="rId5" Type="http://schemas.openxmlformats.org/officeDocument/2006/relationships/hyperlink" Target="https://experience.adobe.com/" TargetMode="External"/><Relationship Id="rId95" Type="http://schemas.openxmlformats.org/officeDocument/2006/relationships/hyperlink" Target="https://litmus.com/folders/418112/emails/18808813/analytics" TargetMode="External"/><Relationship Id="rId160" Type="http://schemas.openxmlformats.org/officeDocument/2006/relationships/hyperlink" Target="https://experience.adobe.com/" TargetMode="External"/><Relationship Id="rId181" Type="http://schemas.openxmlformats.org/officeDocument/2006/relationships/hyperlink" Target="https://experience.adobe.com/" TargetMode="External"/><Relationship Id="rId22" Type="http://schemas.openxmlformats.org/officeDocument/2006/relationships/hyperlink" Target="https://experience.adobe.com/" TargetMode="External"/><Relationship Id="rId43" Type="http://schemas.openxmlformats.org/officeDocument/2006/relationships/hyperlink" Target="https://litmus.com/folders/405552/emails/18192937/analytics" TargetMode="External"/><Relationship Id="rId64" Type="http://schemas.openxmlformats.org/officeDocument/2006/relationships/hyperlink" Target="https://litmus.com/folders/324180/emails/18892611/analytics" TargetMode="External"/><Relationship Id="rId118" Type="http://schemas.openxmlformats.org/officeDocument/2006/relationships/hyperlink" Target="https://litmus.com/folders/324180/emails/19029860/analytics" TargetMode="External"/><Relationship Id="rId139" Type="http://schemas.openxmlformats.org/officeDocument/2006/relationships/hyperlink" Target="https://experience.adobe.com/" TargetMode="External"/><Relationship Id="rId85" Type="http://schemas.openxmlformats.org/officeDocument/2006/relationships/hyperlink" Target="https://experience.adobe.com/" TargetMode="External"/><Relationship Id="rId150" Type="http://schemas.openxmlformats.org/officeDocument/2006/relationships/hyperlink" Target="https://experience.adobe.com/" TargetMode="External"/><Relationship Id="rId171" Type="http://schemas.openxmlformats.org/officeDocument/2006/relationships/hyperlink" Target="https://experience.adobe.com/" TargetMode="External"/><Relationship Id="rId192" Type="http://schemas.openxmlformats.org/officeDocument/2006/relationships/hyperlink" Target="https://experience.adobe.com/" TargetMode="External"/><Relationship Id="rId206" Type="http://schemas.openxmlformats.org/officeDocument/2006/relationships/vmlDrawing" Target="../drawings/vmlDrawing1.vml"/><Relationship Id="rId12" Type="http://schemas.openxmlformats.org/officeDocument/2006/relationships/hyperlink" Target="https://experience.adobe.com/" TargetMode="External"/><Relationship Id="rId33" Type="http://schemas.openxmlformats.org/officeDocument/2006/relationships/hyperlink" Target="https://litmus.com/folders/324180/emails/18452759/analytics" TargetMode="External"/><Relationship Id="rId108" Type="http://schemas.openxmlformats.org/officeDocument/2006/relationships/hyperlink" Target="https://litmus.com/folders/419116/emails/18877094/analytics" TargetMode="External"/><Relationship Id="rId129" Type="http://schemas.openxmlformats.org/officeDocument/2006/relationships/hyperlink" Target="https://experience.adobe.com/" TargetMode="External"/><Relationship Id="rId54" Type="http://schemas.openxmlformats.org/officeDocument/2006/relationships/hyperlink" Target="https://litmus.com/folders/324180/emails/18752012/analytics" TargetMode="External"/><Relationship Id="rId75" Type="http://schemas.openxmlformats.org/officeDocument/2006/relationships/hyperlink" Target="https://experience.adobe.com/" TargetMode="External"/><Relationship Id="rId96" Type="http://schemas.openxmlformats.org/officeDocument/2006/relationships/hyperlink" Target="https://litmus.com/folders/418112/emails/18808542/analytics" TargetMode="External"/><Relationship Id="rId140" Type="http://schemas.openxmlformats.org/officeDocument/2006/relationships/hyperlink" Target="https://experience.adobe.com/" TargetMode="External"/><Relationship Id="rId161" Type="http://schemas.openxmlformats.org/officeDocument/2006/relationships/hyperlink" Target="https://experience.adobe.com/" TargetMode="External"/><Relationship Id="rId182" Type="http://schemas.openxmlformats.org/officeDocument/2006/relationships/hyperlink" Target="https://experience.adobe.com/" TargetMode="External"/><Relationship Id="rId6" Type="http://schemas.openxmlformats.org/officeDocument/2006/relationships/hyperlink" Target="https://experience.adobe.com/" TargetMode="External"/><Relationship Id="rId23" Type="http://schemas.openxmlformats.org/officeDocument/2006/relationships/hyperlink" Target="https://experience.adobe.com/" TargetMode="External"/><Relationship Id="rId119" Type="http://schemas.openxmlformats.org/officeDocument/2006/relationships/hyperlink" Target="https://experience.adobe.com/" TargetMode="External"/><Relationship Id="rId44" Type="http://schemas.openxmlformats.org/officeDocument/2006/relationships/hyperlink" Target="https://experience.adobe.com/" TargetMode="External"/><Relationship Id="rId65" Type="http://schemas.openxmlformats.org/officeDocument/2006/relationships/hyperlink" Target="https://litmus.com/folders/324180/emails/18892607/analytics" TargetMode="External"/><Relationship Id="rId86" Type="http://schemas.openxmlformats.org/officeDocument/2006/relationships/hyperlink" Target="https://experience.adobe.com/" TargetMode="External"/><Relationship Id="rId130" Type="http://schemas.openxmlformats.org/officeDocument/2006/relationships/hyperlink" Target="https://experience.adobe.com/" TargetMode="External"/><Relationship Id="rId151" Type="http://schemas.openxmlformats.org/officeDocument/2006/relationships/hyperlink" Target="https://experience.adobe.com/" TargetMode="External"/><Relationship Id="rId172" Type="http://schemas.openxmlformats.org/officeDocument/2006/relationships/hyperlink" Target="https://experience.adobe.com/" TargetMode="External"/><Relationship Id="rId193" Type="http://schemas.openxmlformats.org/officeDocument/2006/relationships/hyperlink" Target="https://experience.adobe.com/" TargetMode="External"/><Relationship Id="rId207" Type="http://schemas.openxmlformats.org/officeDocument/2006/relationships/table" Target="../tables/table1.xml"/><Relationship Id="rId13" Type="http://schemas.openxmlformats.org/officeDocument/2006/relationships/hyperlink" Target="https://experience.adobe.com/" TargetMode="External"/><Relationship Id="rId109" Type="http://schemas.openxmlformats.org/officeDocument/2006/relationships/hyperlink" Target="https://litmus.com/folders/419116/emails/18808667/analytics" TargetMode="External"/><Relationship Id="rId34" Type="http://schemas.openxmlformats.org/officeDocument/2006/relationships/hyperlink" Target="https://litmus.com/folders/324180/emails/18485780/analytics" TargetMode="External"/><Relationship Id="rId55" Type="http://schemas.openxmlformats.org/officeDocument/2006/relationships/hyperlink" Target="https://litmus.com/folders/366549/emails/18664429/analytics" TargetMode="External"/><Relationship Id="rId76" Type="http://schemas.openxmlformats.org/officeDocument/2006/relationships/hyperlink" Target="https://experience.adobe.com/" TargetMode="External"/><Relationship Id="rId97" Type="http://schemas.openxmlformats.org/officeDocument/2006/relationships/hyperlink" Target="https://litmus.com/folders/418112/emails/18808544/analytics" TargetMode="External"/><Relationship Id="rId120" Type="http://schemas.openxmlformats.org/officeDocument/2006/relationships/hyperlink" Target="https://litmus.com/folders/366549/emails/18737825/analytics" TargetMode="External"/><Relationship Id="rId141" Type="http://schemas.openxmlformats.org/officeDocument/2006/relationships/hyperlink" Target="https://experience.adobe.com/" TargetMode="External"/><Relationship Id="rId7" Type="http://schemas.openxmlformats.org/officeDocument/2006/relationships/hyperlink" Target="https://experience.adobe.com/" TargetMode="External"/><Relationship Id="rId162" Type="http://schemas.openxmlformats.org/officeDocument/2006/relationships/hyperlink" Target="https://experience.adobe.com/" TargetMode="External"/><Relationship Id="rId183" Type="http://schemas.openxmlformats.org/officeDocument/2006/relationships/hyperlink" Target="https://experience.adobe.com/" TargetMode="External"/><Relationship Id="rId24" Type="http://schemas.openxmlformats.org/officeDocument/2006/relationships/hyperlink" Target="https://experience.adobe.com/" TargetMode="External"/><Relationship Id="rId45" Type="http://schemas.openxmlformats.org/officeDocument/2006/relationships/hyperlink" Target="https://litmus.com/folders/405552/emails/18192937/analytics" TargetMode="External"/><Relationship Id="rId66" Type="http://schemas.openxmlformats.org/officeDocument/2006/relationships/hyperlink" Target="https://experience.adobe.com/" TargetMode="External"/><Relationship Id="rId87" Type="http://schemas.openxmlformats.org/officeDocument/2006/relationships/hyperlink" Target="https://experience.adobe.com/" TargetMode="External"/><Relationship Id="rId110" Type="http://schemas.openxmlformats.org/officeDocument/2006/relationships/hyperlink" Target="https://litmus.com/folders/419116/emails/18877130/analytics" TargetMode="External"/><Relationship Id="rId131" Type="http://schemas.openxmlformats.org/officeDocument/2006/relationships/hyperlink" Target="https://litmus.com/folders/324180/emails/18892611/analytics" TargetMode="External"/><Relationship Id="rId61" Type="http://schemas.openxmlformats.org/officeDocument/2006/relationships/hyperlink" Target="https://litmus.com/folders/366549/emails/18737825/analytics" TargetMode="External"/><Relationship Id="rId82" Type="http://schemas.openxmlformats.org/officeDocument/2006/relationships/hyperlink" Target="https://experience.adobe.com/" TargetMode="External"/><Relationship Id="rId152" Type="http://schemas.openxmlformats.org/officeDocument/2006/relationships/hyperlink" Target="https://experience.adobe.com/" TargetMode="External"/><Relationship Id="rId173" Type="http://schemas.openxmlformats.org/officeDocument/2006/relationships/hyperlink" Target="https://experience.adobe.com/" TargetMode="External"/><Relationship Id="rId194" Type="http://schemas.openxmlformats.org/officeDocument/2006/relationships/hyperlink" Target="https://experience.adobe.com/" TargetMode="External"/><Relationship Id="rId199" Type="http://schemas.openxmlformats.org/officeDocument/2006/relationships/hyperlink" Target="https://experience.adobe.com/" TargetMode="External"/><Relationship Id="rId203" Type="http://schemas.openxmlformats.org/officeDocument/2006/relationships/hyperlink" Target="https://experience.adobe.com/" TargetMode="External"/><Relationship Id="rId208" Type="http://schemas.openxmlformats.org/officeDocument/2006/relationships/table" Target="../tables/table2.xml"/><Relationship Id="rId19" Type="http://schemas.openxmlformats.org/officeDocument/2006/relationships/hyperlink" Target="https://experience.adobe.com/" TargetMode="External"/><Relationship Id="rId14" Type="http://schemas.openxmlformats.org/officeDocument/2006/relationships/hyperlink" Target="https://experience.adobe.com/" TargetMode="External"/><Relationship Id="rId30" Type="http://schemas.openxmlformats.org/officeDocument/2006/relationships/hyperlink" Target="https://litmus.com/folders/324180/emails/18452986/analytics" TargetMode="External"/><Relationship Id="rId35" Type="http://schemas.openxmlformats.org/officeDocument/2006/relationships/hyperlink" Target="https://litmus.com/folders/324180/emails/18485781/analytics" TargetMode="External"/><Relationship Id="rId56" Type="http://schemas.openxmlformats.org/officeDocument/2006/relationships/hyperlink" Target="https://experience.adobe.com/" TargetMode="External"/><Relationship Id="rId77" Type="http://schemas.openxmlformats.org/officeDocument/2006/relationships/hyperlink" Target="https://litmus.com/folders/405552/emails/18364177/analytics" TargetMode="External"/><Relationship Id="rId100" Type="http://schemas.openxmlformats.org/officeDocument/2006/relationships/hyperlink" Target="https://experience.adobe.com/" TargetMode="External"/><Relationship Id="rId105" Type="http://schemas.openxmlformats.org/officeDocument/2006/relationships/hyperlink" Target="https://experience.adobe.com/" TargetMode="External"/><Relationship Id="rId126" Type="http://schemas.openxmlformats.org/officeDocument/2006/relationships/hyperlink" Target="https://litmus.com/folders/420447/emails/19021328/analytics" TargetMode="External"/><Relationship Id="rId147" Type="http://schemas.openxmlformats.org/officeDocument/2006/relationships/hyperlink" Target="https://litmus.com/folders/372742/emails/16700910/analytics" TargetMode="External"/><Relationship Id="rId168" Type="http://schemas.openxmlformats.org/officeDocument/2006/relationships/hyperlink" Target="https://experience.adobe.com/" TargetMode="External"/><Relationship Id="rId8" Type="http://schemas.openxmlformats.org/officeDocument/2006/relationships/hyperlink" Target="https://experience.adobe.com/" TargetMode="External"/><Relationship Id="rId51" Type="http://schemas.openxmlformats.org/officeDocument/2006/relationships/hyperlink" Target="https://litmus.com/folders/324180/emails/18752356/analytics" TargetMode="External"/><Relationship Id="rId72" Type="http://schemas.openxmlformats.org/officeDocument/2006/relationships/hyperlink" Target="https://litmus.com/folders/324180/emails/18752012/analytics" TargetMode="External"/><Relationship Id="rId93" Type="http://schemas.openxmlformats.org/officeDocument/2006/relationships/hyperlink" Target="https://litmus.com/folders/418112/emails/18808545/analytics" TargetMode="External"/><Relationship Id="rId98" Type="http://schemas.openxmlformats.org/officeDocument/2006/relationships/hyperlink" Target="https://litmus.com/folders/418112/emails/18808537/analytics" TargetMode="External"/><Relationship Id="rId121" Type="http://schemas.openxmlformats.org/officeDocument/2006/relationships/hyperlink" Target="https://experience.adobe.com/" TargetMode="External"/><Relationship Id="rId142" Type="http://schemas.openxmlformats.org/officeDocument/2006/relationships/hyperlink" Target="https://experience.adobe.com/" TargetMode="External"/><Relationship Id="rId163" Type="http://schemas.openxmlformats.org/officeDocument/2006/relationships/hyperlink" Target="https://experience.adobe.com/" TargetMode="External"/><Relationship Id="rId184" Type="http://schemas.openxmlformats.org/officeDocument/2006/relationships/hyperlink" Target="https://experience.adobe.com/" TargetMode="External"/><Relationship Id="rId189" Type="http://schemas.openxmlformats.org/officeDocument/2006/relationships/hyperlink" Target="https://experience.adobe.com/" TargetMode="External"/><Relationship Id="rId3" Type="http://schemas.openxmlformats.org/officeDocument/2006/relationships/hyperlink" Target="https://experience.adobe.com/" TargetMode="External"/><Relationship Id="rId25" Type="http://schemas.openxmlformats.org/officeDocument/2006/relationships/hyperlink" Target="https://experience.adobe.com/" TargetMode="External"/><Relationship Id="rId46" Type="http://schemas.openxmlformats.org/officeDocument/2006/relationships/hyperlink" Target="https://experience.adobe.com/" TargetMode="External"/><Relationship Id="rId67" Type="http://schemas.openxmlformats.org/officeDocument/2006/relationships/hyperlink" Target="https://litmus.com/folders/421343/emails/18865528/analytics" TargetMode="External"/><Relationship Id="rId116" Type="http://schemas.openxmlformats.org/officeDocument/2006/relationships/hyperlink" Target="https://litmus.com/folders/419116/emails/18956115/analytics" TargetMode="External"/><Relationship Id="rId137" Type="http://schemas.openxmlformats.org/officeDocument/2006/relationships/hyperlink" Target="https://experience.adobe.com/" TargetMode="External"/><Relationship Id="rId158" Type="http://schemas.openxmlformats.org/officeDocument/2006/relationships/hyperlink" Target="https://experience.adobe.com/" TargetMode="External"/><Relationship Id="rId20" Type="http://schemas.openxmlformats.org/officeDocument/2006/relationships/hyperlink" Target="https://experience.adobe.com/" TargetMode="External"/><Relationship Id="rId41" Type="http://schemas.openxmlformats.org/officeDocument/2006/relationships/hyperlink" Target="https://litmus.com/folders/324180/emails/18679501/analytics" TargetMode="External"/><Relationship Id="rId62" Type="http://schemas.openxmlformats.org/officeDocument/2006/relationships/hyperlink" Target="https://experience.adobe.com/" TargetMode="External"/><Relationship Id="rId83" Type="http://schemas.openxmlformats.org/officeDocument/2006/relationships/hyperlink" Target="https://experience.adobe.com/" TargetMode="External"/><Relationship Id="rId88" Type="http://schemas.openxmlformats.org/officeDocument/2006/relationships/hyperlink" Target="https://experience.adobe.com/" TargetMode="External"/><Relationship Id="rId111" Type="http://schemas.openxmlformats.org/officeDocument/2006/relationships/hyperlink" Target="https://litmus.com/folders/419116/emails/18877094/analytics" TargetMode="External"/><Relationship Id="rId132" Type="http://schemas.openxmlformats.org/officeDocument/2006/relationships/hyperlink" Target="https://litmus.com/folders/324180/emails/18892607/analytics" TargetMode="External"/><Relationship Id="rId153" Type="http://schemas.openxmlformats.org/officeDocument/2006/relationships/hyperlink" Target="https://experience.adobe.com/" TargetMode="External"/><Relationship Id="rId174" Type="http://schemas.openxmlformats.org/officeDocument/2006/relationships/hyperlink" Target="https://experience.adobe.com/" TargetMode="External"/><Relationship Id="rId179" Type="http://schemas.openxmlformats.org/officeDocument/2006/relationships/hyperlink" Target="https://experience.adobe.com/" TargetMode="External"/><Relationship Id="rId195" Type="http://schemas.openxmlformats.org/officeDocument/2006/relationships/hyperlink" Target="https://experience.adobe.com/" TargetMode="External"/><Relationship Id="rId209" Type="http://schemas.openxmlformats.org/officeDocument/2006/relationships/comments" Target="../comments1.xml"/><Relationship Id="rId190" Type="http://schemas.openxmlformats.org/officeDocument/2006/relationships/hyperlink" Target="https://experience.adobe.com/" TargetMode="External"/><Relationship Id="rId204" Type="http://schemas.openxmlformats.org/officeDocument/2006/relationships/hyperlink" Target="https://experience.adobe.com/" TargetMode="External"/><Relationship Id="rId15" Type="http://schemas.openxmlformats.org/officeDocument/2006/relationships/hyperlink" Target="https://experience.adobe.com/" TargetMode="External"/><Relationship Id="rId36" Type="http://schemas.openxmlformats.org/officeDocument/2006/relationships/hyperlink" Target="https://litmus.com/folders/324180/emails/18529297/analytics" TargetMode="External"/><Relationship Id="rId57" Type="http://schemas.openxmlformats.org/officeDocument/2006/relationships/hyperlink" Target="https://experience.adobe.com/" TargetMode="External"/><Relationship Id="rId106" Type="http://schemas.openxmlformats.org/officeDocument/2006/relationships/hyperlink" Target="https://experience.adobe.com/" TargetMode="External"/><Relationship Id="rId127" Type="http://schemas.openxmlformats.org/officeDocument/2006/relationships/hyperlink" Target="https://experience.adobe.com/" TargetMode="External"/><Relationship Id="rId10" Type="http://schemas.openxmlformats.org/officeDocument/2006/relationships/hyperlink" Target="https://experience.adobe.com/" TargetMode="External"/><Relationship Id="rId31" Type="http://schemas.openxmlformats.org/officeDocument/2006/relationships/hyperlink" Target="https://litmus.com/folders/324180/emails/18452988/analytics" TargetMode="External"/><Relationship Id="rId52" Type="http://schemas.openxmlformats.org/officeDocument/2006/relationships/hyperlink" Target="https://experience.adobe.com/" TargetMode="External"/><Relationship Id="rId73" Type="http://schemas.openxmlformats.org/officeDocument/2006/relationships/hyperlink" Target="https://litmus.com/folders/366549/emails/18664429/analytics" TargetMode="External"/><Relationship Id="rId78" Type="http://schemas.openxmlformats.org/officeDocument/2006/relationships/hyperlink" Target="https://litmus.com/folders/405552/emails/18364177/analytics" TargetMode="External"/><Relationship Id="rId94" Type="http://schemas.openxmlformats.org/officeDocument/2006/relationships/hyperlink" Target="https://litmus.com/folders/418112/emails/18808822/analytics" TargetMode="External"/><Relationship Id="rId99" Type="http://schemas.openxmlformats.org/officeDocument/2006/relationships/hyperlink" Target="https://litmus.com/folders/418112/emails/18808809/analytics" TargetMode="External"/><Relationship Id="rId101" Type="http://schemas.openxmlformats.org/officeDocument/2006/relationships/hyperlink" Target="https://experience.adobe.com/" TargetMode="External"/><Relationship Id="rId122" Type="http://schemas.openxmlformats.org/officeDocument/2006/relationships/hyperlink" Target="https://experience.adobe.com/" TargetMode="External"/><Relationship Id="rId143" Type="http://schemas.openxmlformats.org/officeDocument/2006/relationships/hyperlink" Target="https://experience.adobe.com/" TargetMode="External"/><Relationship Id="rId148" Type="http://schemas.openxmlformats.org/officeDocument/2006/relationships/hyperlink" Target="https://litmus.com/folders/372742/emails/16700910/analytics" TargetMode="External"/><Relationship Id="rId164" Type="http://schemas.openxmlformats.org/officeDocument/2006/relationships/hyperlink" Target="https://experience.adobe.com/" TargetMode="External"/><Relationship Id="rId169" Type="http://schemas.openxmlformats.org/officeDocument/2006/relationships/hyperlink" Target="https://experience.adobe.com/" TargetMode="External"/><Relationship Id="rId185" Type="http://schemas.openxmlformats.org/officeDocument/2006/relationships/hyperlink" Target="https://experience.adobe.com/" TargetMode="External"/><Relationship Id="rId4" Type="http://schemas.openxmlformats.org/officeDocument/2006/relationships/hyperlink" Target="https://experience.adobe.com/" TargetMode="External"/><Relationship Id="rId9" Type="http://schemas.openxmlformats.org/officeDocument/2006/relationships/hyperlink" Target="https://experience.adobe.com/" TargetMode="External"/><Relationship Id="rId180" Type="http://schemas.openxmlformats.org/officeDocument/2006/relationships/hyperlink" Target="https://experience.adobe.com/" TargetMode="External"/><Relationship Id="rId26" Type="http://schemas.openxmlformats.org/officeDocument/2006/relationships/hyperlink" Target="https://litmus.com/folders/358386/emails/18105943/analytics" TargetMode="External"/><Relationship Id="rId47" Type="http://schemas.openxmlformats.org/officeDocument/2006/relationships/hyperlink" Target="https://litmus.com/folders/405552/emails/18192937/analytics" TargetMode="External"/><Relationship Id="rId68" Type="http://schemas.openxmlformats.org/officeDocument/2006/relationships/hyperlink" Target="https://litmus.com/folders/421343/emails/18865528/analyticshttps:/experience.adobe.com/" TargetMode="External"/><Relationship Id="rId89" Type="http://schemas.openxmlformats.org/officeDocument/2006/relationships/hyperlink" Target="https://experience.adobe.com/" TargetMode="External"/><Relationship Id="rId112" Type="http://schemas.openxmlformats.org/officeDocument/2006/relationships/hyperlink" Target="https://litmus.com/folders/419116/emails/18808667/analytics" TargetMode="External"/><Relationship Id="rId133" Type="http://schemas.openxmlformats.org/officeDocument/2006/relationships/hyperlink" Target="https://experience.adobe.com/" TargetMode="External"/><Relationship Id="rId154" Type="http://schemas.openxmlformats.org/officeDocument/2006/relationships/hyperlink" Target="https://experience.adobe.com/" TargetMode="External"/><Relationship Id="rId175" Type="http://schemas.openxmlformats.org/officeDocument/2006/relationships/hyperlink" Target="https://experience.adobe.com/" TargetMode="External"/><Relationship Id="rId196" Type="http://schemas.openxmlformats.org/officeDocument/2006/relationships/hyperlink" Target="https://experience.adobe.com/" TargetMode="External"/><Relationship Id="rId200" Type="http://schemas.openxmlformats.org/officeDocument/2006/relationships/hyperlink" Target="https://experience.adobe.com/" TargetMode="External"/><Relationship Id="rId16" Type="http://schemas.openxmlformats.org/officeDocument/2006/relationships/hyperlink" Target="https://experience.adobe.com/" TargetMode="External"/><Relationship Id="rId37" Type="http://schemas.openxmlformats.org/officeDocument/2006/relationships/hyperlink" Target="https://litmus.com/folders/324180/emails/18529296/analytics" TargetMode="External"/><Relationship Id="rId58" Type="http://schemas.openxmlformats.org/officeDocument/2006/relationships/hyperlink" Target="https://litmus.com/folders/324180/emails/18823362/analytics" TargetMode="External"/><Relationship Id="rId79" Type="http://schemas.openxmlformats.org/officeDocument/2006/relationships/hyperlink" Target="https://email-gallery.netlify.app/pages/gallery/" TargetMode="External"/><Relationship Id="rId102" Type="http://schemas.openxmlformats.org/officeDocument/2006/relationships/hyperlink" Target="https://experience.adobe.com/" TargetMode="External"/><Relationship Id="rId123" Type="http://schemas.openxmlformats.org/officeDocument/2006/relationships/hyperlink" Target="https://litmus.com/folders/324180/emails/19043996/analytics" TargetMode="External"/><Relationship Id="rId144" Type="http://schemas.openxmlformats.org/officeDocument/2006/relationships/hyperlink" Target="https://experience.adobe.com/" TargetMode="External"/><Relationship Id="rId90" Type="http://schemas.openxmlformats.org/officeDocument/2006/relationships/hyperlink" Target="https://experience.adobe.com/" TargetMode="External"/><Relationship Id="rId165" Type="http://schemas.openxmlformats.org/officeDocument/2006/relationships/hyperlink" Target="https://experience.adobe.com/" TargetMode="External"/><Relationship Id="rId186" Type="http://schemas.openxmlformats.org/officeDocument/2006/relationships/hyperlink" Target="https://experience.adobe.com/" TargetMode="External"/><Relationship Id="rId27" Type="http://schemas.openxmlformats.org/officeDocument/2006/relationships/hyperlink" Target="https://litmus.com/folders/324180/emails/18380262/analytics" TargetMode="External"/><Relationship Id="rId48" Type="http://schemas.openxmlformats.org/officeDocument/2006/relationships/hyperlink" Target="https://experience.adobe.com/" TargetMode="External"/><Relationship Id="rId69" Type="http://schemas.openxmlformats.org/officeDocument/2006/relationships/hyperlink" Target="https://litmus.com/folders/324180/emails/18965907/analytics" TargetMode="External"/><Relationship Id="rId113" Type="http://schemas.openxmlformats.org/officeDocument/2006/relationships/hyperlink" Target="https://litmus.com/folders/419116/emails/18877194/analytics" TargetMode="External"/><Relationship Id="rId134" Type="http://schemas.openxmlformats.org/officeDocument/2006/relationships/hyperlink" Target="https://experience.adobe.com/" TargetMode="External"/><Relationship Id="rId80" Type="http://schemas.openxmlformats.org/officeDocument/2006/relationships/hyperlink" Target="https://email-gallery.netlify.app/pages/gallery/" TargetMode="External"/><Relationship Id="rId155" Type="http://schemas.openxmlformats.org/officeDocument/2006/relationships/hyperlink" Target="https://experience.adobe.com/" TargetMode="External"/><Relationship Id="rId176" Type="http://schemas.openxmlformats.org/officeDocument/2006/relationships/hyperlink" Target="https://experience.adobe.com/" TargetMode="External"/><Relationship Id="rId197" Type="http://schemas.openxmlformats.org/officeDocument/2006/relationships/hyperlink" Target="https://experience.adobe.com/" TargetMode="External"/><Relationship Id="rId201" Type="http://schemas.openxmlformats.org/officeDocument/2006/relationships/hyperlink" Target="https://experience.adobe.com/" TargetMode="External"/><Relationship Id="rId17" Type="http://schemas.openxmlformats.org/officeDocument/2006/relationships/hyperlink" Target="https://experience.adobe.com/" TargetMode="External"/><Relationship Id="rId38" Type="http://schemas.openxmlformats.org/officeDocument/2006/relationships/hyperlink" Target="https://litmus.com/folders/324180/emails/18619780/analytics" TargetMode="External"/><Relationship Id="rId59" Type="http://schemas.openxmlformats.org/officeDocument/2006/relationships/hyperlink" Target="https://litmus.com/folders/324180/emails/18823361/analytics" TargetMode="External"/><Relationship Id="rId103" Type="http://schemas.openxmlformats.org/officeDocument/2006/relationships/hyperlink" Target="https://experience.adobe.com/" TargetMode="External"/><Relationship Id="rId124" Type="http://schemas.openxmlformats.org/officeDocument/2006/relationships/hyperlink" Target="https://litmus.com/folders/324180/emails/19043995/analytics" TargetMode="External"/><Relationship Id="rId70" Type="http://schemas.openxmlformats.org/officeDocument/2006/relationships/hyperlink" Target="https://experience.adobe.com/" TargetMode="External"/><Relationship Id="rId91" Type="http://schemas.openxmlformats.org/officeDocument/2006/relationships/hyperlink" Target="https://litmus.com/folders/418112/emails/18808546/analytics" TargetMode="External"/><Relationship Id="rId145" Type="http://schemas.openxmlformats.org/officeDocument/2006/relationships/hyperlink" Target="https://litmus.com/folders/372742/emails/16700910/analytics" TargetMode="External"/><Relationship Id="rId166" Type="http://schemas.openxmlformats.org/officeDocument/2006/relationships/hyperlink" Target="https://experience.adobe.com/" TargetMode="External"/><Relationship Id="rId187" Type="http://schemas.openxmlformats.org/officeDocument/2006/relationships/hyperlink" Target="https://experience.adobe.com/" TargetMode="External"/><Relationship Id="rId1" Type="http://schemas.openxmlformats.org/officeDocument/2006/relationships/hyperlink" Target="https://experience.adobe.com/" TargetMode="External"/><Relationship Id="rId28" Type="http://schemas.openxmlformats.org/officeDocument/2006/relationships/hyperlink" Target="https://litmus.com/folders/324180/emails/18300323/analytics" TargetMode="External"/><Relationship Id="rId49" Type="http://schemas.openxmlformats.org/officeDocument/2006/relationships/hyperlink" Target="https://experience.adobe.com/" TargetMode="External"/><Relationship Id="rId114" Type="http://schemas.openxmlformats.org/officeDocument/2006/relationships/hyperlink" Target="https://litmus.com/folders/419116/emails/18877286/analytics" TargetMode="External"/><Relationship Id="rId60" Type="http://schemas.openxmlformats.org/officeDocument/2006/relationships/hyperlink" Target="https://experience.adobe.com/" TargetMode="External"/><Relationship Id="rId81" Type="http://schemas.openxmlformats.org/officeDocument/2006/relationships/hyperlink" Target="https://email-gallery.netlify.app/pages/gallery/" TargetMode="External"/><Relationship Id="rId135" Type="http://schemas.openxmlformats.org/officeDocument/2006/relationships/hyperlink" Target="https://litmus.com/folders/420731/emails/18878858/analytics" TargetMode="External"/><Relationship Id="rId156" Type="http://schemas.openxmlformats.org/officeDocument/2006/relationships/hyperlink" Target="https://experience.adobe.com/" TargetMode="External"/><Relationship Id="rId177" Type="http://schemas.openxmlformats.org/officeDocument/2006/relationships/hyperlink" Target="https://experience.adobe.com/" TargetMode="External"/><Relationship Id="rId198" Type="http://schemas.openxmlformats.org/officeDocument/2006/relationships/hyperlink" Target="https://experience.adobe.com/" TargetMode="External"/><Relationship Id="rId202" Type="http://schemas.openxmlformats.org/officeDocument/2006/relationships/hyperlink" Target="https://experience.adobe.com/" TargetMode="External"/><Relationship Id="rId18" Type="http://schemas.openxmlformats.org/officeDocument/2006/relationships/hyperlink" Target="https://experience.adobe.com/" TargetMode="External"/><Relationship Id="rId39" Type="http://schemas.openxmlformats.org/officeDocument/2006/relationships/hyperlink" Target="https://litmus.com/folders/324180/emails/18619775/analytics" TargetMode="External"/><Relationship Id="rId50" Type="http://schemas.openxmlformats.org/officeDocument/2006/relationships/hyperlink" Target="https://litmus.com/folders/358386/emails/18527135/analytics" TargetMode="External"/><Relationship Id="rId104" Type="http://schemas.openxmlformats.org/officeDocument/2006/relationships/hyperlink" Target="https://experience.adobe.com/" TargetMode="External"/><Relationship Id="rId125" Type="http://schemas.openxmlformats.org/officeDocument/2006/relationships/hyperlink" Target="https://experience.adobe.com/" TargetMode="External"/><Relationship Id="rId146" Type="http://schemas.openxmlformats.org/officeDocument/2006/relationships/hyperlink" Target="https://litmus.com/folders/372742/emails/16700910/analytics" TargetMode="External"/><Relationship Id="rId167" Type="http://schemas.openxmlformats.org/officeDocument/2006/relationships/hyperlink" Target="https://experience.adobe.com/" TargetMode="External"/><Relationship Id="rId188" Type="http://schemas.openxmlformats.org/officeDocument/2006/relationships/hyperlink" Target="https://experience.adobe.com/" TargetMode="External"/><Relationship Id="rId71" Type="http://schemas.openxmlformats.org/officeDocument/2006/relationships/hyperlink" Target="https://experience.adobe.com/" TargetMode="External"/><Relationship Id="rId92" Type="http://schemas.openxmlformats.org/officeDocument/2006/relationships/hyperlink" Target="https://litmus.com/folders/418112/emails/18807835/analytics" TargetMode="External"/><Relationship Id="rId2" Type="http://schemas.openxmlformats.org/officeDocument/2006/relationships/hyperlink" Target="https://experience.adobe.com/" TargetMode="External"/><Relationship Id="rId29" Type="http://schemas.openxmlformats.org/officeDocument/2006/relationships/hyperlink" Target="https://litmus.com/folders/324180/emails/18300326/analytics" TargetMode="External"/><Relationship Id="rId40" Type="http://schemas.openxmlformats.org/officeDocument/2006/relationships/hyperlink" Target="https://litmus.com/folders/324180/emails/18679502/analytics" TargetMode="External"/><Relationship Id="rId115" Type="http://schemas.openxmlformats.org/officeDocument/2006/relationships/hyperlink" Target="https://litmus.com/folders/419116/emails/18956115/analytics" TargetMode="External"/><Relationship Id="rId136" Type="http://schemas.openxmlformats.org/officeDocument/2006/relationships/hyperlink" Target="https://litmus.com/folders/420731/emails/18878857/analytics" TargetMode="External"/><Relationship Id="rId157" Type="http://schemas.openxmlformats.org/officeDocument/2006/relationships/hyperlink" Target="https://experience.adobe.com/" TargetMode="External"/><Relationship Id="rId178" Type="http://schemas.openxmlformats.org/officeDocument/2006/relationships/hyperlink" Target="https://experience.adob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CF1A7-A843-E143-B142-84B9EDCB7AA1}">
  <dimension ref="A1:T142"/>
  <sheetViews>
    <sheetView tabSelected="1" topLeftCell="B1" workbookViewId="0">
      <pane ySplit="1" topLeftCell="I2" activePane="bottomLeft" state="frozen"/>
      <selection pane="bottomLeft" activeCell="Q8" sqref="Q8"/>
    </sheetView>
  </sheetViews>
  <sheetFormatPr defaultColWidth="10.875" defaultRowHeight="32.1" customHeight="1"/>
  <cols>
    <col min="1" max="1" width="8.875" style="62" customWidth="1"/>
    <col min="2" max="2" width="66.5" style="18" customWidth="1"/>
    <col min="3" max="3" width="27.25" style="55" customWidth="1"/>
    <col min="4" max="6" width="14.375" style="19" customWidth="1"/>
    <col min="7" max="7" width="15.125" style="62" customWidth="1"/>
    <col min="8" max="8" width="13.375" style="63" customWidth="1"/>
    <col min="9" max="9" width="14.625" style="63" customWidth="1"/>
    <col min="10" max="10" width="11.5" style="62" customWidth="1"/>
    <col min="11" max="11" width="15.375" style="21" customWidth="1"/>
    <col min="12" max="12" width="15.875" style="13" customWidth="1"/>
    <col min="13" max="15" width="21" style="38" customWidth="1"/>
    <col min="16" max="16" width="12" style="38" customWidth="1"/>
    <col min="17" max="17" width="17.125" style="21" customWidth="1"/>
    <col min="18" max="18" width="14.625" style="20" customWidth="1"/>
    <col min="19" max="19" width="15.375" style="13" customWidth="1"/>
    <col min="20" max="20" width="74.625" style="46" customWidth="1"/>
    <col min="21" max="16384" width="10.875" style="13"/>
  </cols>
  <sheetData>
    <row r="1" spans="1:20" s="5" customFormat="1" ht="32.1" customHeight="1">
      <c r="A1" s="71" t="s">
        <v>0</v>
      </c>
      <c r="B1" s="1" t="s">
        <v>1</v>
      </c>
      <c r="C1" s="52" t="s">
        <v>2</v>
      </c>
      <c r="D1" s="2" t="s">
        <v>3</v>
      </c>
      <c r="E1" s="2" t="s">
        <v>4</v>
      </c>
      <c r="F1" s="2" t="s">
        <v>5</v>
      </c>
      <c r="G1" s="3" t="s">
        <v>6</v>
      </c>
      <c r="H1" s="28" t="s">
        <v>7</v>
      </c>
      <c r="I1" s="32" t="s">
        <v>8</v>
      </c>
      <c r="J1" s="3" t="s">
        <v>9</v>
      </c>
      <c r="K1" s="39" t="s">
        <v>10</v>
      </c>
      <c r="L1" s="4" t="s">
        <v>11</v>
      </c>
      <c r="M1" s="36" t="s">
        <v>12</v>
      </c>
      <c r="N1" s="36" t="s">
        <v>13</v>
      </c>
      <c r="O1" s="36" t="s">
        <v>14</v>
      </c>
      <c r="P1" s="36" t="s">
        <v>15</v>
      </c>
      <c r="Q1" s="26" t="s">
        <v>16</v>
      </c>
      <c r="R1" s="26" t="s">
        <v>17</v>
      </c>
      <c r="S1" s="26" t="s">
        <v>18</v>
      </c>
      <c r="T1" s="43" t="s">
        <v>19</v>
      </c>
    </row>
    <row r="2" spans="1:20" s="9" customFormat="1" ht="32.1" customHeight="1">
      <c r="A2" s="66">
        <v>31</v>
      </c>
      <c r="B2" s="24" t="s">
        <v>20</v>
      </c>
      <c r="C2" s="53">
        <v>45839</v>
      </c>
      <c r="D2" s="22" t="s">
        <v>21</v>
      </c>
      <c r="E2" s="22" t="s">
        <v>22</v>
      </c>
      <c r="F2" s="22" t="s">
        <v>23</v>
      </c>
      <c r="G2" s="6">
        <v>9564</v>
      </c>
      <c r="H2" s="29">
        <v>5260</v>
      </c>
      <c r="I2" s="33">
        <v>50</v>
      </c>
      <c r="J2" s="8">
        <v>3</v>
      </c>
      <c r="K2" s="40">
        <f>(Table1[[#This Row],[unsub]]/Table1[[#This Row],[unique-sends]])*100</f>
        <v>3.1367628607277286E-2</v>
      </c>
      <c r="L2" s="7">
        <f>Table1[[#This Row],[unique-opens]] / Table1[[#This Row],[unique-sends]] * 100</f>
        <v>54.997908824759513</v>
      </c>
      <c r="M2" s="37">
        <f>Table1[[#This Row],[unique-clicks]] / Table1[[#This Row],[unique-sends]] * 100</f>
        <v>0.52279381012128812</v>
      </c>
      <c r="N2" s="37">
        <f>Table1[[#This Row],[unique-clicks]] / Table1[[#This Row],[unique-opens]] * 100</f>
        <v>0.95057034220532322</v>
      </c>
      <c r="O2" s="80">
        <f>MIN(Table1[[#This Row],[unique-opens]]/Table1[[#This Row],[unique-sends]],1)*100 + (Table1[[#This Row],[unique-clicks]]/Table1[[#This Row],[unique-sends]]*100) - ((Table1[[#This Row],[unsub]]/Table1[[#This Row],[unique-sends]]*100)*2)</f>
        <v>55.457967377666243</v>
      </c>
      <c r="P2" s="37" t="str">
        <f>IF(Table1[[#This Row],[Engagement Score]]&lt;=30,"🔴",IF(Table1[[#This Row],[Engagement Score]]&lt;=60,"🟡","🟢"))</f>
        <v>🟡</v>
      </c>
      <c r="Q2" s="8">
        <v>61.9</v>
      </c>
      <c r="R2" s="8">
        <v>19</v>
      </c>
      <c r="S2" s="8">
        <v>19</v>
      </c>
      <c r="T2" s="47" t="s">
        <v>24</v>
      </c>
    </row>
    <row r="3" spans="1:20" ht="32.1" customHeight="1">
      <c r="A3" s="67">
        <v>31</v>
      </c>
      <c r="B3" s="24" t="s">
        <v>20</v>
      </c>
      <c r="C3" s="54">
        <v>45839</v>
      </c>
      <c r="D3" s="16" t="s">
        <v>25</v>
      </c>
      <c r="E3" s="22" t="s">
        <v>22</v>
      </c>
      <c r="F3" s="22" t="s">
        <v>23</v>
      </c>
      <c r="G3" s="14">
        <v>230</v>
      </c>
      <c r="H3" s="30">
        <v>132</v>
      </c>
      <c r="I3" s="34">
        <v>0</v>
      </c>
      <c r="J3" s="17">
        <v>0</v>
      </c>
      <c r="K3" s="41">
        <f>(Table1[[#This Row],[unsub]]/Table1[[#This Row],[unique-sends]])*100</f>
        <v>0</v>
      </c>
      <c r="L3" s="7">
        <f>Table1[[#This Row],[unique-opens]] / Table1[[#This Row],[unique-sends]] * 100</f>
        <v>57.391304347826086</v>
      </c>
      <c r="M3" s="37">
        <f>Table1[[#This Row],[unique-clicks]] / Table1[[#This Row],[unique-sends]] * 100</f>
        <v>0</v>
      </c>
      <c r="N3" s="37">
        <f>Table1[[#This Row],[unique-clicks]] / Table1[[#This Row],[unique-opens]] * 100</f>
        <v>0</v>
      </c>
      <c r="O3" s="37">
        <f>MIN(Table1[[#This Row],[unique-opens]]/Table1[[#This Row],[unique-sends]],1)*100 + (Table1[[#This Row],[unique-clicks]]/Table1[[#This Row],[unique-sends]]*100) - ((Table1[[#This Row],[unsub]]/Table1[[#This Row],[unique-sends]]*100)*2)</f>
        <v>57.391304347826086</v>
      </c>
      <c r="P3" s="37" t="str">
        <f>IF(Table1[[#This Row],[Engagement Score]]&lt;=30,"🔴",IF(Table1[[#This Row],[Engagement Score]]&lt;=60,"🟡","🟢"))</f>
        <v>🟡</v>
      </c>
      <c r="Q3" s="8">
        <v>83.3</v>
      </c>
      <c r="R3" s="8">
        <v>16.7</v>
      </c>
      <c r="S3" s="8">
        <v>0</v>
      </c>
      <c r="T3" s="44" t="s">
        <v>26</v>
      </c>
    </row>
    <row r="4" spans="1:20" ht="32.1" customHeight="1">
      <c r="A4" s="68">
        <v>31</v>
      </c>
      <c r="B4" s="23" t="s">
        <v>27</v>
      </c>
      <c r="C4" s="54">
        <v>45846</v>
      </c>
      <c r="D4" s="16" t="s">
        <v>21</v>
      </c>
      <c r="E4" s="22" t="s">
        <v>22</v>
      </c>
      <c r="F4" s="22" t="s">
        <v>23</v>
      </c>
      <c r="G4" s="14">
        <v>8314</v>
      </c>
      <c r="H4" s="30">
        <v>3958</v>
      </c>
      <c r="I4" s="34">
        <v>126</v>
      </c>
      <c r="J4" s="17">
        <v>2</v>
      </c>
      <c r="K4" s="41">
        <f>(Table1[[#This Row],[unsub]]/Table1[[#This Row],[unique-sends]])*100</f>
        <v>2.4055809477988934E-2</v>
      </c>
      <c r="L4" s="27">
        <f>Table1[[#This Row],[unique-opens]] / Table1[[#This Row],[unique-sends]] * 100</f>
        <v>47.606446956940104</v>
      </c>
      <c r="M4" s="37">
        <f>Table1[[#This Row],[unique-clicks]] / Table1[[#This Row],[unique-sends]] * 100</f>
        <v>1.5155159971133028</v>
      </c>
      <c r="N4" s="37">
        <f>Table1[[#This Row],[unique-clicks]] / Table1[[#This Row],[unique-opens]] * 100</f>
        <v>3.1834259727134917</v>
      </c>
      <c r="O4" s="37">
        <f>MIN(Table1[[#This Row],[unique-opens]]/Table1[[#This Row],[unique-sends]],1)*100 + (Table1[[#This Row],[unique-clicks]]/Table1[[#This Row],[unique-sends]]*100) - ((Table1[[#This Row],[unsub]]/Table1[[#This Row],[unique-sends]]*100)*2)</f>
        <v>49.07385133509743</v>
      </c>
      <c r="P4" s="37" t="str">
        <f>IF(Table1[[#This Row],[Engagement Score]]&lt;=30,"🔴",IF(Table1[[#This Row],[Engagement Score]]&lt;=60,"🟡","🟢"))</f>
        <v>🟡</v>
      </c>
      <c r="Q4" s="8">
        <v>78.8</v>
      </c>
      <c r="R4" s="8">
        <v>14.1</v>
      </c>
      <c r="S4" s="8">
        <v>7.1</v>
      </c>
      <c r="T4" s="44" t="s">
        <v>28</v>
      </c>
    </row>
    <row r="5" spans="1:20" ht="32.1" customHeight="1">
      <c r="A5" s="67">
        <v>31</v>
      </c>
      <c r="B5" s="23" t="s">
        <v>27</v>
      </c>
      <c r="C5" s="54">
        <v>45846</v>
      </c>
      <c r="D5" s="16" t="s">
        <v>25</v>
      </c>
      <c r="E5" s="22" t="s">
        <v>22</v>
      </c>
      <c r="F5" s="22" t="s">
        <v>23</v>
      </c>
      <c r="G5" s="14">
        <v>465</v>
      </c>
      <c r="H5" s="30">
        <v>279</v>
      </c>
      <c r="I5" s="34">
        <v>11</v>
      </c>
      <c r="J5" s="17">
        <v>0</v>
      </c>
      <c r="K5" s="41">
        <f>(Table1[[#This Row],[unsub]]/Table1[[#This Row],[unique-sends]])*100</f>
        <v>0</v>
      </c>
      <c r="L5" s="27">
        <f>Table1[[#This Row],[unique-opens]] / Table1[[#This Row],[unique-sends]] * 100</f>
        <v>60</v>
      </c>
      <c r="M5" s="37">
        <f>Table1[[#This Row],[unique-clicks]] / Table1[[#This Row],[unique-sends]] * 100</f>
        <v>2.3655913978494625</v>
      </c>
      <c r="N5" s="37">
        <f>Table1[[#This Row],[unique-clicks]] / Table1[[#This Row],[unique-opens]] * 100</f>
        <v>3.9426523297491038</v>
      </c>
      <c r="O5" s="37">
        <f>MIN(Table1[[#This Row],[unique-opens]]/Table1[[#This Row],[unique-sends]],1)*100 + (Table1[[#This Row],[unique-clicks]]/Table1[[#This Row],[unique-sends]]*100) - ((Table1[[#This Row],[unsub]]/Table1[[#This Row],[unique-sends]]*100)*2)</f>
        <v>62.365591397849464</v>
      </c>
      <c r="P5" s="37" t="str">
        <f>IF(Table1[[#This Row],[Engagement Score]]&lt;=30,"🔴",IF(Table1[[#This Row],[Engagement Score]]&lt;=60,"🟡","🟢"))</f>
        <v>🟢</v>
      </c>
      <c r="Q5" s="8">
        <v>60</v>
      </c>
      <c r="R5" s="8">
        <v>20</v>
      </c>
      <c r="S5" s="8">
        <v>20</v>
      </c>
      <c r="T5" s="44" t="s">
        <v>29</v>
      </c>
    </row>
    <row r="6" spans="1:20" ht="32.1" customHeight="1">
      <c r="A6" s="68">
        <v>30</v>
      </c>
      <c r="B6" s="23" t="s">
        <v>30</v>
      </c>
      <c r="C6" s="54">
        <v>45846</v>
      </c>
      <c r="D6" s="16" t="s">
        <v>21</v>
      </c>
      <c r="E6" s="22" t="s">
        <v>22</v>
      </c>
      <c r="F6" s="22" t="s">
        <v>23</v>
      </c>
      <c r="G6" s="14">
        <v>2085</v>
      </c>
      <c r="H6" s="30">
        <v>1052</v>
      </c>
      <c r="I6" s="34">
        <v>102</v>
      </c>
      <c r="J6" s="17">
        <v>0</v>
      </c>
      <c r="K6" s="41">
        <f>(Table1[[#This Row],[unsub]]/Table1[[#This Row],[unique-sends]])*100</f>
        <v>0</v>
      </c>
      <c r="L6" s="27">
        <f>Table1[[#This Row],[unique-opens]] / Table1[[#This Row],[unique-sends]] * 100</f>
        <v>50.455635491606706</v>
      </c>
      <c r="M6" s="37">
        <f>Table1[[#This Row],[unique-clicks]] / Table1[[#This Row],[unique-sends]] * 100</f>
        <v>4.8920863309352516</v>
      </c>
      <c r="N6" s="37">
        <f>Table1[[#This Row],[unique-clicks]] / Table1[[#This Row],[unique-opens]] * 100</f>
        <v>9.6958174904942958</v>
      </c>
      <c r="O6" s="37">
        <f>MIN(Table1[[#This Row],[unique-opens]]/Table1[[#This Row],[unique-sends]],1)*100 + (Table1[[#This Row],[unique-clicks]]/Table1[[#This Row],[unique-sends]]*100) - ((Table1[[#This Row],[unsub]]/Table1[[#This Row],[unique-sends]]*100)*2)</f>
        <v>55.347721822541956</v>
      </c>
      <c r="P6" s="37" t="str">
        <f>IF(Table1[[#This Row],[Engagement Score]]&lt;=30,"🔴",IF(Table1[[#This Row],[Engagement Score]]&lt;=60,"🟡","🟢"))</f>
        <v>🟡</v>
      </c>
      <c r="Q6" s="8">
        <v>82</v>
      </c>
      <c r="R6" s="8">
        <v>8.9</v>
      </c>
      <c r="S6" s="8">
        <v>8.9</v>
      </c>
      <c r="T6" s="44" t="s">
        <v>31</v>
      </c>
    </row>
    <row r="7" spans="1:20" ht="32.1" customHeight="1">
      <c r="A7" s="69">
        <v>30</v>
      </c>
      <c r="B7" s="23" t="s">
        <v>30</v>
      </c>
      <c r="C7" s="54">
        <v>45846</v>
      </c>
      <c r="D7" s="16" t="s">
        <v>25</v>
      </c>
      <c r="E7" s="22" t="s">
        <v>22</v>
      </c>
      <c r="F7" s="22" t="s">
        <v>23</v>
      </c>
      <c r="G7" s="10">
        <v>217</v>
      </c>
      <c r="H7" s="31">
        <v>152</v>
      </c>
      <c r="I7" s="35">
        <v>13</v>
      </c>
      <c r="J7" s="12">
        <v>0</v>
      </c>
      <c r="K7" s="42">
        <f>(Table1[[#This Row],[unsub]]/Table1[[#This Row],[unique-sends]])*100</f>
        <v>0</v>
      </c>
      <c r="L7" s="7">
        <f>Table1[[#This Row],[unique-opens]] / Table1[[#This Row],[unique-sends]] * 100</f>
        <v>70.046082949308754</v>
      </c>
      <c r="M7" s="37">
        <f>Table1[[#This Row],[unique-clicks]] / Table1[[#This Row],[unique-sends]] * 100</f>
        <v>5.9907834101382482</v>
      </c>
      <c r="N7" s="37">
        <f>Table1[[#This Row],[unique-clicks]] / Table1[[#This Row],[unique-opens]] * 100</f>
        <v>8.5526315789473681</v>
      </c>
      <c r="O7" s="37">
        <f>MIN(Table1[[#This Row],[unique-opens]]/Table1[[#This Row],[unique-sends]],1)*100 + (Table1[[#This Row],[unique-clicks]]/Table1[[#This Row],[unique-sends]]*100) - ((Table1[[#This Row],[unsub]]/Table1[[#This Row],[unique-sends]]*100)*2)</f>
        <v>76.036866359447004</v>
      </c>
      <c r="P7" s="37" t="str">
        <f>IF(Table1[[#This Row],[Engagement Score]]&lt;=30,"🔴",IF(Table1[[#This Row],[Engagement Score]]&lt;=60,"🟡","🟢"))</f>
        <v>🟢</v>
      </c>
      <c r="Q7" s="8">
        <v>73.099999999999994</v>
      </c>
      <c r="R7" s="8">
        <v>19.2</v>
      </c>
      <c r="S7" s="8">
        <v>7.7</v>
      </c>
      <c r="T7" s="44" t="s">
        <v>32</v>
      </c>
    </row>
    <row r="8" spans="1:20" ht="32.1" customHeight="1">
      <c r="A8" s="68">
        <v>30</v>
      </c>
      <c r="B8" s="23" t="s">
        <v>33</v>
      </c>
      <c r="C8" s="54">
        <v>45846</v>
      </c>
      <c r="D8" s="16" t="s">
        <v>21</v>
      </c>
      <c r="E8" s="22" t="s">
        <v>22</v>
      </c>
      <c r="F8" s="22" t="s">
        <v>23</v>
      </c>
      <c r="G8" s="14">
        <v>8369</v>
      </c>
      <c r="H8" s="30">
        <v>4411</v>
      </c>
      <c r="I8" s="34">
        <v>235</v>
      </c>
      <c r="J8" s="17">
        <v>1</v>
      </c>
      <c r="K8" s="41">
        <f>(Table1[[#This Row],[unsub]]/Table1[[#This Row],[unique-sends]])*100</f>
        <v>1.1948858883976579E-2</v>
      </c>
      <c r="L8" s="27">
        <f>Table1[[#This Row],[unique-opens]] / Table1[[#This Row],[unique-sends]] * 100</f>
        <v>52.70641653722069</v>
      </c>
      <c r="M8" s="37">
        <f>Table1[[#This Row],[unique-clicks]] / Table1[[#This Row],[unique-sends]] * 100</f>
        <v>2.8079818377344963</v>
      </c>
      <c r="N8" s="37">
        <f>Table1[[#This Row],[unique-clicks]] / Table1[[#This Row],[unique-opens]] * 100</f>
        <v>5.3275901156200405</v>
      </c>
      <c r="O8" s="37">
        <f>MIN(Table1[[#This Row],[unique-opens]]/Table1[[#This Row],[unique-sends]],1)*100 + (Table1[[#This Row],[unique-clicks]]/Table1[[#This Row],[unique-sends]]*100) - ((Table1[[#This Row],[unsub]]/Table1[[#This Row],[unique-sends]]*100)*2)</f>
        <v>55.490500657187233</v>
      </c>
      <c r="P8" s="37" t="str">
        <f>IF(Table1[[#This Row],[Engagement Score]]&lt;=30,"🔴",IF(Table1[[#This Row],[Engagement Score]]&lt;=60,"🟡","🟢"))</f>
        <v>🟡</v>
      </c>
      <c r="Q8" s="8">
        <v>73.599999999999994</v>
      </c>
      <c r="R8" s="8">
        <v>14.6</v>
      </c>
      <c r="S8" s="8">
        <v>11.8</v>
      </c>
      <c r="T8" s="44" t="s">
        <v>34</v>
      </c>
    </row>
    <row r="9" spans="1:20" ht="32.1" customHeight="1">
      <c r="A9" s="69">
        <v>30</v>
      </c>
      <c r="B9" s="23" t="s">
        <v>33</v>
      </c>
      <c r="C9" s="54">
        <v>45846</v>
      </c>
      <c r="D9" s="16" t="s">
        <v>25</v>
      </c>
      <c r="E9" s="22" t="s">
        <v>22</v>
      </c>
      <c r="F9" s="22" t="s">
        <v>23</v>
      </c>
      <c r="G9" s="10">
        <v>1253</v>
      </c>
      <c r="H9" s="31">
        <v>800</v>
      </c>
      <c r="I9" s="35">
        <v>46</v>
      </c>
      <c r="J9" s="12">
        <v>0</v>
      </c>
      <c r="K9" s="42">
        <f>(Table1[[#This Row],[unsub]]/Table1[[#This Row],[unique-sends]])*100</f>
        <v>0</v>
      </c>
      <c r="L9" s="7">
        <f>Table1[[#This Row],[unique-opens]] / Table1[[#This Row],[unique-sends]] * 100</f>
        <v>63.846767757382281</v>
      </c>
      <c r="M9" s="37">
        <f>Table1[[#This Row],[unique-clicks]] / Table1[[#This Row],[unique-sends]] * 100</f>
        <v>3.6711891460494814</v>
      </c>
      <c r="N9" s="37">
        <f>Table1[[#This Row],[unique-clicks]] / Table1[[#This Row],[unique-opens]] * 100</f>
        <v>5.75</v>
      </c>
      <c r="O9" s="37">
        <f>MIN(Table1[[#This Row],[unique-opens]]/Table1[[#This Row],[unique-sends]],1)*100 + (Table1[[#This Row],[unique-clicks]]/Table1[[#This Row],[unique-sends]]*100) - ((Table1[[#This Row],[unsub]]/Table1[[#This Row],[unique-sends]]*100)*2)</f>
        <v>67.517956903431767</v>
      </c>
      <c r="P9" s="37" t="str">
        <f>IF(Table1[[#This Row],[Engagement Score]]&lt;=30,"🔴",IF(Table1[[#This Row],[Engagement Score]]&lt;=60,"🟡","🟢"))</f>
        <v>🟢</v>
      </c>
      <c r="Q9" s="8">
        <v>66.7</v>
      </c>
      <c r="R9" s="8">
        <v>25.3</v>
      </c>
      <c r="S9" s="8">
        <v>8.1</v>
      </c>
      <c r="T9" s="44" t="s">
        <v>35</v>
      </c>
    </row>
    <row r="10" spans="1:20" ht="32.1" customHeight="1">
      <c r="A10" s="68">
        <v>30</v>
      </c>
      <c r="B10" s="23" t="s">
        <v>36</v>
      </c>
      <c r="C10" s="54">
        <v>45848</v>
      </c>
      <c r="D10" s="16" t="s">
        <v>21</v>
      </c>
      <c r="E10" s="22" t="s">
        <v>22</v>
      </c>
      <c r="F10" s="22" t="s">
        <v>23</v>
      </c>
      <c r="G10" s="14">
        <v>1542</v>
      </c>
      <c r="H10" s="30">
        <v>822</v>
      </c>
      <c r="I10" s="34">
        <v>44</v>
      </c>
      <c r="J10" s="17">
        <v>0</v>
      </c>
      <c r="K10" s="41">
        <f>(Table1[[#This Row],[unsub]]/Table1[[#This Row],[unique-sends]])*100</f>
        <v>0</v>
      </c>
      <c r="L10" s="27">
        <f>Table1[[#This Row],[unique-opens]] / Table1[[#This Row],[unique-sends]] * 100</f>
        <v>53.307392996108952</v>
      </c>
      <c r="M10" s="37">
        <f>Table1[[#This Row],[unique-clicks]] / Table1[[#This Row],[unique-sends]] * 100</f>
        <v>2.8534370946822309</v>
      </c>
      <c r="N10" s="37">
        <f>Table1[[#This Row],[unique-clicks]] / Table1[[#This Row],[unique-opens]] * 100</f>
        <v>5.3527980535279802</v>
      </c>
      <c r="O10" s="37">
        <f>MIN(Table1[[#This Row],[unique-opens]]/Table1[[#This Row],[unique-sends]],1)*100 + (Table1[[#This Row],[unique-clicks]]/Table1[[#This Row],[unique-sends]]*100) - ((Table1[[#This Row],[unsub]]/Table1[[#This Row],[unique-sends]]*100)*2)</f>
        <v>56.16083009079118</v>
      </c>
      <c r="P10" s="37" t="str">
        <f>IF(Table1[[#This Row],[Engagement Score]]&lt;=30,"🔴",IF(Table1[[#This Row],[Engagement Score]]&lt;=60,"🟡","🟢"))</f>
        <v>🟡</v>
      </c>
      <c r="Q10" s="8">
        <v>75.8</v>
      </c>
      <c r="R10" s="8">
        <v>13.2</v>
      </c>
      <c r="S10" s="8">
        <v>11.1</v>
      </c>
      <c r="T10" s="44" t="s">
        <v>37</v>
      </c>
    </row>
    <row r="11" spans="1:20" ht="32.1" customHeight="1">
      <c r="A11" s="69">
        <v>30</v>
      </c>
      <c r="B11" s="23" t="s">
        <v>36</v>
      </c>
      <c r="C11" s="54">
        <v>45848</v>
      </c>
      <c r="D11" s="16" t="s">
        <v>25</v>
      </c>
      <c r="E11" s="22" t="s">
        <v>22</v>
      </c>
      <c r="F11" s="22" t="s">
        <v>23</v>
      </c>
      <c r="G11" s="10">
        <v>182</v>
      </c>
      <c r="H11" s="31">
        <v>109</v>
      </c>
      <c r="I11" s="35">
        <v>4</v>
      </c>
      <c r="J11" s="12">
        <v>0</v>
      </c>
      <c r="K11" s="42">
        <f>(Table1[[#This Row],[unsub]]/Table1[[#This Row],[unique-sends]])*100</f>
        <v>0</v>
      </c>
      <c r="L11" s="7">
        <f>Table1[[#This Row],[unique-opens]] / Table1[[#This Row],[unique-sends]] * 100</f>
        <v>59.890109890109891</v>
      </c>
      <c r="M11" s="37">
        <f>Table1[[#This Row],[unique-clicks]] / Table1[[#This Row],[unique-sends]] * 100</f>
        <v>2.197802197802198</v>
      </c>
      <c r="N11" s="37">
        <f>Table1[[#This Row],[unique-clicks]] / Table1[[#This Row],[unique-opens]] * 100</f>
        <v>3.669724770642202</v>
      </c>
      <c r="O11" s="37">
        <f>MIN(Table1[[#This Row],[unique-opens]]/Table1[[#This Row],[unique-sends]],1)*100 + (Table1[[#This Row],[unique-clicks]]/Table1[[#This Row],[unique-sends]]*100) - ((Table1[[#This Row],[unsub]]/Table1[[#This Row],[unique-sends]]*100)*2)</f>
        <v>62.087912087912088</v>
      </c>
      <c r="P11" s="37" t="str">
        <f>IF(Table1[[#This Row],[Engagement Score]]&lt;=30,"🔴",IF(Table1[[#This Row],[Engagement Score]]&lt;=60,"🟡","🟢"))</f>
        <v>🟢</v>
      </c>
      <c r="Q11" s="8">
        <v>66.7</v>
      </c>
      <c r="R11" s="8">
        <v>14.8</v>
      </c>
      <c r="S11" s="8">
        <v>18.5</v>
      </c>
      <c r="T11" s="44" t="s">
        <v>38</v>
      </c>
    </row>
    <row r="12" spans="1:20" ht="32.1" customHeight="1">
      <c r="A12" s="68">
        <v>61</v>
      </c>
      <c r="B12" s="23" t="s">
        <v>39</v>
      </c>
      <c r="C12" s="54">
        <v>45852</v>
      </c>
      <c r="D12" s="16" t="s">
        <v>21</v>
      </c>
      <c r="E12" s="16" t="s">
        <v>40</v>
      </c>
      <c r="F12" s="22" t="s">
        <v>23</v>
      </c>
      <c r="G12" s="14">
        <v>320093</v>
      </c>
      <c r="H12" s="30">
        <v>144678</v>
      </c>
      <c r="I12" s="34">
        <v>4310</v>
      </c>
      <c r="J12" s="17">
        <v>4310</v>
      </c>
      <c r="K12" s="41">
        <f>(Table1[[#This Row],[unsub]]/Table1[[#This Row],[unique-sends]])*100</f>
        <v>1.3464836781810285</v>
      </c>
      <c r="L12" s="27">
        <f>Table1[[#This Row],[unique-opens]] / Table1[[#This Row],[unique-sends]] * 100</f>
        <v>45.19873911644428</v>
      </c>
      <c r="M12" s="37">
        <f>Table1[[#This Row],[unique-clicks]] / Table1[[#This Row],[unique-sends]] * 100</f>
        <v>1.3464836781810285</v>
      </c>
      <c r="N12" s="37">
        <f>Table1[[#This Row],[unique-clicks]] / Table1[[#This Row],[unique-opens]] * 100</f>
        <v>2.9790292926360609</v>
      </c>
      <c r="O12" s="37">
        <f>MIN(Table1[[#This Row],[unique-opens]]/Table1[[#This Row],[unique-sends]],1)*100 + (Table1[[#This Row],[unique-clicks]]/Table1[[#This Row],[unique-sends]]*100) - ((Table1[[#This Row],[unsub]]/Table1[[#This Row],[unique-sends]]*100)*2)</f>
        <v>43.852255438263256</v>
      </c>
      <c r="P12" s="37" t="str">
        <f>IF(Table1[[#This Row],[Engagement Score]]&lt;=30,"🔴",IF(Table1[[#This Row],[Engagement Score]]&lt;=60,"🟡","🟢"))</f>
        <v>🟡</v>
      </c>
      <c r="Q12" s="8">
        <v>68.5</v>
      </c>
      <c r="R12" s="8">
        <v>17.2</v>
      </c>
      <c r="S12" s="8">
        <v>14.3</v>
      </c>
      <c r="T12" s="45"/>
    </row>
    <row r="13" spans="1:20" ht="32.1" customHeight="1">
      <c r="A13" s="67">
        <v>5</v>
      </c>
      <c r="B13" s="23" t="s">
        <v>41</v>
      </c>
      <c r="C13" s="54">
        <v>45852</v>
      </c>
      <c r="D13" s="16" t="s">
        <v>25</v>
      </c>
      <c r="E13" s="16" t="s">
        <v>40</v>
      </c>
      <c r="F13" s="22" t="s">
        <v>23</v>
      </c>
      <c r="G13" s="14">
        <v>28154</v>
      </c>
      <c r="H13" s="30">
        <v>17646</v>
      </c>
      <c r="I13" s="34">
        <v>950</v>
      </c>
      <c r="J13" s="17">
        <v>13</v>
      </c>
      <c r="K13" s="41">
        <f>(Table1[[#This Row],[unsub]]/Table1[[#This Row],[unique-sends]])*100</f>
        <v>4.617461106769908E-2</v>
      </c>
      <c r="L13" s="27">
        <f>Table1[[#This Row],[unique-opens]] / Table1[[#This Row],[unique-sends]] * 100</f>
        <v>62.676706684662932</v>
      </c>
      <c r="M13" s="37">
        <f>Table1[[#This Row],[unique-clicks]] / Table1[[#This Row],[unique-sends]] * 100</f>
        <v>3.3742985011010869</v>
      </c>
      <c r="N13" s="37">
        <f>Table1[[#This Row],[unique-clicks]] / Table1[[#This Row],[unique-opens]] * 100</f>
        <v>5.3836563527144961</v>
      </c>
      <c r="O13" s="48">
        <f>MIN(Table1[[#This Row],[unique-opens]]/Table1[[#This Row],[unique-sends]],1)*100 + (Table1[[#This Row],[unique-clicks]]/Table1[[#This Row],[unique-sends]]*100) - ((Table1[[#This Row],[unsub]]/Table1[[#This Row],[unique-sends]]*100)*2)</f>
        <v>65.958655963628615</v>
      </c>
      <c r="P13" s="48" t="str">
        <f>IF(Table1[[#This Row],[Engagement Score]]&lt;=30,"🔴",IF(Table1[[#This Row],[Engagement Score]]&lt;=60,"🟡","🟢"))</f>
        <v>🟢</v>
      </c>
      <c r="Q13" s="15">
        <v>66.3</v>
      </c>
      <c r="R13" s="17">
        <v>16.399999999999999</v>
      </c>
      <c r="S13" s="17">
        <v>17.2</v>
      </c>
      <c r="T13" s="45"/>
    </row>
    <row r="14" spans="1:20" ht="32.1" customHeight="1">
      <c r="A14" s="70">
        <v>62</v>
      </c>
      <c r="B14" s="23" t="s">
        <v>42</v>
      </c>
      <c r="C14" s="54">
        <v>45852</v>
      </c>
      <c r="D14" s="25" t="s">
        <v>21</v>
      </c>
      <c r="E14" s="16" t="s">
        <v>40</v>
      </c>
      <c r="F14" s="22" t="s">
        <v>23</v>
      </c>
      <c r="G14" s="10">
        <v>20052</v>
      </c>
      <c r="H14" s="31">
        <v>12307</v>
      </c>
      <c r="I14" s="35">
        <v>875</v>
      </c>
      <c r="J14" s="12">
        <v>1</v>
      </c>
      <c r="K14" s="42">
        <f>(Table1[[#This Row],[unsub]]/Table1[[#This Row],[unique-sends]])*100</f>
        <v>4.9870337123478952E-3</v>
      </c>
      <c r="L14" s="7">
        <f>Table1[[#This Row],[unique-opens]] / Table1[[#This Row],[unique-sends]] * 100</f>
        <v>61.375423897865545</v>
      </c>
      <c r="M14" s="37">
        <f>Table1[[#This Row],[unique-clicks]] / Table1[[#This Row],[unique-sends]] * 100</f>
        <v>4.3636544983044079</v>
      </c>
      <c r="N14" s="37">
        <f>Table1[[#This Row],[unique-clicks]] / Table1[[#This Row],[unique-opens]] * 100</f>
        <v>7.1097749248395221</v>
      </c>
      <c r="O14" s="37">
        <f>MIN(Table1[[#This Row],[unique-opens]]/Table1[[#This Row],[unique-sends]],1)*100 + (Table1[[#This Row],[unique-clicks]]/Table1[[#This Row],[unique-sends]]*100) - ((Table1[[#This Row],[unsub]]/Table1[[#This Row],[unique-sends]]*100)*2)</f>
        <v>65.729104328745265</v>
      </c>
      <c r="P14" s="37" t="str">
        <f>IF(Table1[[#This Row],[Engagement Score]]&lt;=30,"🔴",IF(Table1[[#This Row],[Engagement Score]]&lt;=60,"🟡","🟢"))</f>
        <v>🟢</v>
      </c>
      <c r="Q14" s="11">
        <v>73.3</v>
      </c>
      <c r="R14" s="12">
        <v>15.1</v>
      </c>
      <c r="S14" s="12">
        <v>11.6</v>
      </c>
      <c r="T14" s="44" t="s">
        <v>43</v>
      </c>
    </row>
    <row r="15" spans="1:20" ht="32.1" customHeight="1">
      <c r="A15" s="69">
        <v>63</v>
      </c>
      <c r="B15" s="23" t="s">
        <v>44</v>
      </c>
      <c r="C15" s="54">
        <v>45852</v>
      </c>
      <c r="D15" s="25" t="s">
        <v>21</v>
      </c>
      <c r="E15" s="16" t="s">
        <v>40</v>
      </c>
      <c r="F15" s="22" t="s">
        <v>23</v>
      </c>
      <c r="G15" s="10">
        <v>6012</v>
      </c>
      <c r="H15" s="31">
        <v>4122</v>
      </c>
      <c r="I15" s="35">
        <v>315</v>
      </c>
      <c r="J15" s="12">
        <v>3</v>
      </c>
      <c r="K15" s="42">
        <f>(Table1[[#This Row],[unsub]]/Table1[[#This Row],[unique-sends]])*100</f>
        <v>4.9900199600798396E-2</v>
      </c>
      <c r="L15" s="7">
        <f>Table1[[#This Row],[unique-opens]] / Table1[[#This Row],[unique-sends]] * 100</f>
        <v>68.562874251497007</v>
      </c>
      <c r="M15" s="37">
        <f>Table1[[#This Row],[unique-clicks]] / Table1[[#This Row],[unique-sends]] * 100</f>
        <v>5.2395209580838316</v>
      </c>
      <c r="N15" s="37">
        <f>Table1[[#This Row],[unique-clicks]] / Table1[[#This Row],[unique-opens]] * 100</f>
        <v>7.6419213973799121</v>
      </c>
      <c r="O15" s="37">
        <f>MIN(Table1[[#This Row],[unique-opens]]/Table1[[#This Row],[unique-sends]],1)*100 + (Table1[[#This Row],[unique-clicks]]/Table1[[#This Row],[unique-sends]]*100) - ((Table1[[#This Row],[unsub]]/Table1[[#This Row],[unique-sends]]*100)*2)</f>
        <v>73.702594810379239</v>
      </c>
      <c r="P15" s="37" t="str">
        <f>IF(Table1[[#This Row],[Engagement Score]]&lt;=30,"🔴",IF(Table1[[#This Row],[Engagement Score]]&lt;=60,"🟡","🟢"))</f>
        <v>🟢</v>
      </c>
      <c r="Q15" s="11">
        <v>76.3</v>
      </c>
      <c r="R15" s="12">
        <v>14.8</v>
      </c>
      <c r="S15" s="12">
        <v>9</v>
      </c>
      <c r="T15" s="45"/>
    </row>
    <row r="16" spans="1:20" ht="32.1" customHeight="1">
      <c r="A16" s="68">
        <v>31</v>
      </c>
      <c r="B16" s="23" t="s">
        <v>45</v>
      </c>
      <c r="C16" s="54">
        <v>45853</v>
      </c>
      <c r="D16" s="16" t="s">
        <v>21</v>
      </c>
      <c r="E16" s="16" t="s">
        <v>22</v>
      </c>
      <c r="F16" s="22" t="s">
        <v>23</v>
      </c>
      <c r="G16" s="14">
        <v>6597</v>
      </c>
      <c r="H16" s="30">
        <v>4032</v>
      </c>
      <c r="I16" s="34">
        <v>176</v>
      </c>
      <c r="J16" s="17">
        <v>1</v>
      </c>
      <c r="K16" s="41">
        <f>(Table1[[#This Row],[unsub]]/Table1[[#This Row],[unique-sends]])*100</f>
        <v>1.5158405335758679E-2</v>
      </c>
      <c r="L16" s="27">
        <f>Table1[[#This Row],[unique-opens]] / Table1[[#This Row],[unique-sends]] * 100</f>
        <v>61.118690313778991</v>
      </c>
      <c r="M16" s="37">
        <f>Table1[[#This Row],[unique-clicks]] / Table1[[#This Row],[unique-sends]] * 100</f>
        <v>2.6678793390935271</v>
      </c>
      <c r="N16" s="37">
        <f>Table1[[#This Row],[unique-clicks]] / Table1[[#This Row],[unique-opens]] * 100</f>
        <v>4.3650793650793647</v>
      </c>
      <c r="O16" s="37">
        <f>MIN(Table1[[#This Row],[unique-opens]]/Table1[[#This Row],[unique-sends]],1)*100 + (Table1[[#This Row],[unique-clicks]]/Table1[[#This Row],[unique-sends]]*100) - ((Table1[[#This Row],[unsub]]/Table1[[#This Row],[unique-sends]]*100)*2)</f>
        <v>63.756252842201</v>
      </c>
      <c r="P16" s="37" t="str">
        <f>IF(Table1[[#This Row],[Engagement Score]]&lt;=30,"🔴",IF(Table1[[#This Row],[Engagement Score]]&lt;=60,"🟡","🟢"))</f>
        <v>🟢</v>
      </c>
      <c r="Q16" s="8">
        <v>64</v>
      </c>
      <c r="R16" s="8">
        <v>23.4</v>
      </c>
      <c r="S16" s="8">
        <v>126</v>
      </c>
      <c r="T16" s="44" t="s">
        <v>46</v>
      </c>
    </row>
    <row r="17" spans="1:20" ht="32.1" customHeight="1">
      <c r="A17" s="67">
        <v>31</v>
      </c>
      <c r="B17" s="23" t="s">
        <v>45</v>
      </c>
      <c r="C17" s="54">
        <v>45853</v>
      </c>
      <c r="D17" s="16" t="s">
        <v>25</v>
      </c>
      <c r="E17" s="16" t="s">
        <v>22</v>
      </c>
      <c r="F17" s="22" t="s">
        <v>23</v>
      </c>
      <c r="G17" s="14">
        <v>432</v>
      </c>
      <c r="H17" s="30">
        <v>306</v>
      </c>
      <c r="I17" s="34">
        <v>21</v>
      </c>
      <c r="J17" s="17">
        <v>0</v>
      </c>
      <c r="K17" s="41">
        <f>(Table1[[#This Row],[unsub]]/Table1[[#This Row],[unique-sends]])*100</f>
        <v>0</v>
      </c>
      <c r="L17" s="27">
        <f>Table1[[#This Row],[unique-opens]] / Table1[[#This Row],[unique-sends]] * 100</f>
        <v>70.833333333333343</v>
      </c>
      <c r="M17" s="37">
        <f>Table1[[#This Row],[unique-clicks]] / Table1[[#This Row],[unique-sends]] * 100</f>
        <v>4.8611111111111116</v>
      </c>
      <c r="N17" s="37">
        <f>Table1[[#This Row],[unique-clicks]] / Table1[[#This Row],[unique-opens]] * 100</f>
        <v>6.8627450980392162</v>
      </c>
      <c r="O17" s="37">
        <f>MIN(Table1[[#This Row],[unique-opens]]/Table1[[#This Row],[unique-sends]],1)*100 + (Table1[[#This Row],[unique-clicks]]/Table1[[#This Row],[unique-sends]]*100) - ((Table1[[#This Row],[unsub]]/Table1[[#This Row],[unique-sends]]*100)*2)</f>
        <v>75.694444444444457</v>
      </c>
      <c r="P17" s="37" t="str">
        <f>IF(Table1[[#This Row],[Engagement Score]]&lt;=30,"🔴",IF(Table1[[#This Row],[Engagement Score]]&lt;=60,"🟡","🟢"))</f>
        <v>🟢</v>
      </c>
      <c r="Q17" s="8">
        <v>51.2</v>
      </c>
      <c r="R17" s="8">
        <v>24.4</v>
      </c>
      <c r="S17" s="8">
        <v>4.4000000000000004</v>
      </c>
      <c r="T17" s="44" t="s">
        <v>47</v>
      </c>
    </row>
    <row r="18" spans="1:20" ht="32.1" customHeight="1">
      <c r="A18" s="68">
        <v>77</v>
      </c>
      <c r="B18" s="23" t="s">
        <v>48</v>
      </c>
      <c r="C18" s="54">
        <v>45860</v>
      </c>
      <c r="D18" s="16" t="s">
        <v>21</v>
      </c>
      <c r="E18" s="16" t="s">
        <v>49</v>
      </c>
      <c r="F18" s="22" t="s">
        <v>23</v>
      </c>
      <c r="G18" s="10">
        <v>28</v>
      </c>
      <c r="H18" s="31">
        <v>12</v>
      </c>
      <c r="I18" s="35">
        <v>5</v>
      </c>
      <c r="J18" s="17">
        <v>0</v>
      </c>
      <c r="K18" s="41">
        <f>(Table1[[#This Row],[unsub]]/Table1[[#This Row],[unique-sends]])*100</f>
        <v>0</v>
      </c>
      <c r="L18" s="27">
        <f>Table1[[#This Row],[unique-opens]] / Table1[[#This Row],[unique-sends]] * 100</f>
        <v>42.857142857142854</v>
      </c>
      <c r="M18" s="37">
        <f>Table1[[#This Row],[unique-clicks]] / Table1[[#This Row],[unique-sends]] * 100</f>
        <v>17.857142857142858</v>
      </c>
      <c r="N18" s="37">
        <f>Table1[[#This Row],[unique-clicks]] / Table1[[#This Row],[unique-opens]] * 100</f>
        <v>41.666666666666671</v>
      </c>
      <c r="O18" s="48">
        <f>MIN(Table1[[#This Row],[unique-opens]]/Table1[[#This Row],[unique-sends]],1)*100 + (Table1[[#This Row],[unique-clicks]]/Table1[[#This Row],[unique-sends]]*100) - ((Table1[[#This Row],[unsub]]/Table1[[#This Row],[unique-sends]]*100)*2)</f>
        <v>60.714285714285708</v>
      </c>
      <c r="P18" s="48" t="str">
        <f>IF(Table1[[#This Row],[Engagement Score]]&lt;=30,"🔴",IF(Table1[[#This Row],[Engagement Score]]&lt;=60,"🟡","🟢"))</f>
        <v>🟢</v>
      </c>
      <c r="Q18" s="15">
        <v>60</v>
      </c>
      <c r="R18" s="17">
        <v>10</v>
      </c>
      <c r="S18" s="17">
        <v>30</v>
      </c>
      <c r="T18" s="45"/>
    </row>
    <row r="19" spans="1:20" ht="32.1" customHeight="1">
      <c r="A19" s="69">
        <v>31</v>
      </c>
      <c r="B19" s="23" t="s">
        <v>50</v>
      </c>
      <c r="C19" s="54">
        <v>45861</v>
      </c>
      <c r="D19" s="25" t="s">
        <v>21</v>
      </c>
      <c r="E19" s="16" t="s">
        <v>22</v>
      </c>
      <c r="F19" s="22" t="s">
        <v>23</v>
      </c>
      <c r="G19" s="14">
        <v>52075</v>
      </c>
      <c r="H19" s="30">
        <v>31853</v>
      </c>
      <c r="I19" s="34">
        <v>852</v>
      </c>
      <c r="J19" s="12">
        <v>53</v>
      </c>
      <c r="K19" s="41">
        <f>(Table1[[#This Row],[unsub]]/Table1[[#This Row],[unique-sends]])*100</f>
        <v>0.10177628420547288</v>
      </c>
      <c r="L19" s="27">
        <f>Table1[[#This Row],[unique-opens]] / Table1[[#This Row],[unique-sends]] * 100</f>
        <v>61.167546807489202</v>
      </c>
      <c r="M19" s="37">
        <f>Table1[[#This Row],[unique-clicks]] / Table1[[#This Row],[unique-sends]] * 100</f>
        <v>1.6361017762842056</v>
      </c>
      <c r="N19" s="37">
        <f>Table1[[#This Row],[unique-clicks]] / Table1[[#This Row],[unique-opens]] * 100</f>
        <v>2.6747873041785701</v>
      </c>
      <c r="O19" s="37">
        <f>MIN(Table1[[#This Row],[unique-opens]]/Table1[[#This Row],[unique-sends]],1)*100 + (Table1[[#This Row],[unique-clicks]]/Table1[[#This Row],[unique-sends]]*100) - ((Table1[[#This Row],[unsub]]/Table1[[#This Row],[unique-sends]]*100)*2)</f>
        <v>62.60009601536246</v>
      </c>
      <c r="P19" s="37" t="str">
        <f>IF(Table1[[#This Row],[Engagement Score]]&lt;=30,"🔴",IF(Table1[[#This Row],[Engagement Score]]&lt;=60,"🟡","🟢"))</f>
        <v>🟢</v>
      </c>
      <c r="Q19" s="8">
        <v>63.7</v>
      </c>
      <c r="R19" s="8">
        <v>22.8</v>
      </c>
      <c r="S19" s="8">
        <v>13.6</v>
      </c>
      <c r="T19" s="44" t="s">
        <v>51</v>
      </c>
    </row>
    <row r="20" spans="1:20" ht="32.1" customHeight="1">
      <c r="A20" s="70">
        <v>31</v>
      </c>
      <c r="B20" s="23" t="s">
        <v>50</v>
      </c>
      <c r="C20" s="54">
        <v>45861</v>
      </c>
      <c r="D20" s="25" t="s">
        <v>25</v>
      </c>
      <c r="E20" s="16" t="s">
        <v>22</v>
      </c>
      <c r="F20" s="22" t="s">
        <v>23</v>
      </c>
      <c r="G20" s="10">
        <v>8068</v>
      </c>
      <c r="H20" s="31">
        <v>5683</v>
      </c>
      <c r="I20" s="35">
        <v>269</v>
      </c>
      <c r="J20" s="12">
        <v>0</v>
      </c>
      <c r="K20" s="41">
        <f>(Table1[[#This Row],[unsub]]/Table1[[#This Row],[unique-sends]])*100</f>
        <v>0</v>
      </c>
      <c r="L20" s="27">
        <f>Table1[[#This Row],[unique-opens]] / Table1[[#This Row],[unique-sends]] * 100</f>
        <v>70.438770451165098</v>
      </c>
      <c r="M20" s="37">
        <f>Table1[[#This Row],[unique-clicks]] / Table1[[#This Row],[unique-sends]] * 100</f>
        <v>3.3341596430342091</v>
      </c>
      <c r="N20" s="37">
        <f>Table1[[#This Row],[unique-clicks]] / Table1[[#This Row],[unique-opens]] * 100</f>
        <v>4.7334154495864862</v>
      </c>
      <c r="O20" s="37">
        <f>MIN(Table1[[#This Row],[unique-opens]]/Table1[[#This Row],[unique-sends]],1)*100 + (Table1[[#This Row],[unique-clicks]]/Table1[[#This Row],[unique-sends]]*100) - ((Table1[[#This Row],[unsub]]/Table1[[#This Row],[unique-sends]]*100)*2)</f>
        <v>73.77293009419931</v>
      </c>
      <c r="P20" s="37" t="str">
        <f>IF(Table1[[#This Row],[Engagement Score]]&lt;=30,"🔴",IF(Table1[[#This Row],[Engagement Score]]&lt;=60,"🟡","🟢"))</f>
        <v>🟢</v>
      </c>
      <c r="Q20" s="8">
        <v>59</v>
      </c>
      <c r="R20" s="8">
        <v>22.4</v>
      </c>
      <c r="S20" s="8">
        <v>18.600000000000001</v>
      </c>
      <c r="T20" s="44" t="s">
        <v>52</v>
      </c>
    </row>
    <row r="21" spans="1:20" ht="32.1" customHeight="1">
      <c r="A21" s="69">
        <v>31</v>
      </c>
      <c r="B21" s="23" t="s">
        <v>53</v>
      </c>
      <c r="C21" s="54">
        <v>45867</v>
      </c>
      <c r="D21" s="16" t="s">
        <v>21</v>
      </c>
      <c r="E21" s="16" t="s">
        <v>22</v>
      </c>
      <c r="F21" s="22" t="s">
        <v>23</v>
      </c>
      <c r="G21" s="14">
        <v>8974</v>
      </c>
      <c r="H21" s="30">
        <v>5645</v>
      </c>
      <c r="I21" s="34">
        <v>165</v>
      </c>
      <c r="J21" s="17">
        <v>31</v>
      </c>
      <c r="K21" s="41">
        <f>(Table1[[#This Row],[unsub]]/Table1[[#This Row],[unique-sends]])*100</f>
        <v>0.34544238912413638</v>
      </c>
      <c r="L21" s="27">
        <f>Table1[[#This Row],[unique-opens]] / Table1[[#This Row],[unique-sends]] * 100</f>
        <v>62.903944729217741</v>
      </c>
      <c r="M21" s="37">
        <f>Table1[[#This Row],[unique-clicks]] / Table1[[#This Row],[unique-sends]] * 100</f>
        <v>1.8386449743704034</v>
      </c>
      <c r="N21" s="37">
        <f>Table1[[#This Row],[unique-clicks]] / Table1[[#This Row],[unique-opens]] * 100</f>
        <v>2.9229406554472983</v>
      </c>
      <c r="O21" s="37">
        <f>MIN(Table1[[#This Row],[unique-opens]]/Table1[[#This Row],[unique-sends]],1)*100 + (Table1[[#This Row],[unique-clicks]]/Table1[[#This Row],[unique-sends]]*100) - ((Table1[[#This Row],[unsub]]/Table1[[#This Row],[unique-sends]]*100)*2)</f>
        <v>64.051704925339877</v>
      </c>
      <c r="P21" s="37" t="str">
        <f>IF(Table1[[#This Row],[Engagement Score]]&lt;=30,"🔴",IF(Table1[[#This Row],[Engagement Score]]&lt;=60,"🟡","🟢"))</f>
        <v>🟢</v>
      </c>
      <c r="Q21" s="8">
        <v>61.8</v>
      </c>
      <c r="R21" s="8">
        <v>19.100000000000001</v>
      </c>
      <c r="S21" s="8">
        <v>19.100000000000001</v>
      </c>
      <c r="T21" s="44" t="s">
        <v>54</v>
      </c>
    </row>
    <row r="22" spans="1:20" ht="32.1" customHeight="1">
      <c r="A22" s="70">
        <v>31</v>
      </c>
      <c r="B22" s="23" t="s">
        <v>53</v>
      </c>
      <c r="C22" s="54">
        <v>45867</v>
      </c>
      <c r="D22" s="16" t="s">
        <v>25</v>
      </c>
      <c r="E22" s="16" t="s">
        <v>22</v>
      </c>
      <c r="F22" s="22" t="s">
        <v>23</v>
      </c>
      <c r="G22" s="14">
        <v>610</v>
      </c>
      <c r="H22" s="30">
        <v>388</v>
      </c>
      <c r="I22" s="34">
        <v>12</v>
      </c>
      <c r="J22" s="17">
        <v>0</v>
      </c>
      <c r="K22" s="41">
        <f>(Table1[[#This Row],[unsub]]/Table1[[#This Row],[unique-sends]])*100</f>
        <v>0</v>
      </c>
      <c r="L22" s="27">
        <f>Table1[[#This Row],[unique-opens]] / Table1[[#This Row],[unique-sends]] * 100</f>
        <v>63.606557377049178</v>
      </c>
      <c r="M22" s="37">
        <f>Table1[[#This Row],[unique-clicks]] / Table1[[#This Row],[unique-sends]] * 100</f>
        <v>1.9672131147540985</v>
      </c>
      <c r="N22" s="37">
        <f>Table1[[#This Row],[unique-clicks]] / Table1[[#This Row],[unique-opens]] * 100</f>
        <v>3.0927835051546393</v>
      </c>
      <c r="O22" s="37">
        <f>MIN(Table1[[#This Row],[unique-opens]]/Table1[[#This Row],[unique-sends]],1)*100 + (Table1[[#This Row],[unique-clicks]]/Table1[[#This Row],[unique-sends]]*100) - ((Table1[[#This Row],[unsub]]/Table1[[#This Row],[unique-sends]]*100)*2)</f>
        <v>65.573770491803273</v>
      </c>
      <c r="P22" s="37" t="str">
        <f>IF(Table1[[#This Row],[Engagement Score]]&lt;=30,"🔴",IF(Table1[[#This Row],[Engagement Score]]&lt;=60,"🟡","🟢"))</f>
        <v>🟢</v>
      </c>
      <c r="Q22" s="8">
        <v>52.4</v>
      </c>
      <c r="R22" s="8">
        <v>14.3</v>
      </c>
      <c r="S22" s="8">
        <v>33.299999999999997</v>
      </c>
      <c r="T22" s="44" t="s">
        <v>55</v>
      </c>
    </row>
    <row r="23" spans="1:20" ht="32.1" customHeight="1">
      <c r="A23" s="67">
        <v>30</v>
      </c>
      <c r="B23" s="23" t="s">
        <v>56</v>
      </c>
      <c r="C23" s="54">
        <v>45867</v>
      </c>
      <c r="D23" s="16" t="s">
        <v>21</v>
      </c>
      <c r="E23" s="16" t="s">
        <v>22</v>
      </c>
      <c r="F23" s="22" t="s">
        <v>23</v>
      </c>
      <c r="G23" s="14">
        <v>1628</v>
      </c>
      <c r="H23" s="30">
        <v>911</v>
      </c>
      <c r="I23" s="34">
        <v>53</v>
      </c>
      <c r="J23" s="17">
        <v>7</v>
      </c>
      <c r="K23" s="41">
        <f>(Table1[[#This Row],[unsub]]/Table1[[#This Row],[unique-sends]])*100</f>
        <v>0.42997542997542998</v>
      </c>
      <c r="L23" s="27">
        <f>Table1[[#This Row],[unique-opens]] / Table1[[#This Row],[unique-sends]] * 100</f>
        <v>55.958230958230956</v>
      </c>
      <c r="M23" s="37">
        <f>Table1[[#This Row],[unique-clicks]] / Table1[[#This Row],[unique-sends]] * 100</f>
        <v>3.2555282555282554</v>
      </c>
      <c r="N23" s="37">
        <f>Table1[[#This Row],[unique-clicks]] / Table1[[#This Row],[unique-opens]] * 100</f>
        <v>5.8177826564215147</v>
      </c>
      <c r="O23" s="37">
        <f>MIN(Table1[[#This Row],[unique-opens]]/Table1[[#This Row],[unique-sends]],1)*100 + (Table1[[#This Row],[unique-clicks]]/Table1[[#This Row],[unique-sends]]*100) - ((Table1[[#This Row],[unsub]]/Table1[[#This Row],[unique-sends]]*100)*2)</f>
        <v>58.353808353808354</v>
      </c>
      <c r="P23" s="37" t="str">
        <f>IF(Table1[[#This Row],[Engagement Score]]&lt;=30,"🔴",IF(Table1[[#This Row],[Engagement Score]]&lt;=60,"🟡","🟢"))</f>
        <v>🟡</v>
      </c>
      <c r="Q23" s="8">
        <v>0</v>
      </c>
      <c r="R23" s="8">
        <v>0</v>
      </c>
      <c r="S23" s="8">
        <v>0</v>
      </c>
      <c r="T23" s="45"/>
    </row>
    <row r="24" spans="1:20" ht="32.1" customHeight="1">
      <c r="A24" s="68">
        <v>30</v>
      </c>
      <c r="B24" s="23" t="s">
        <v>56</v>
      </c>
      <c r="C24" s="54">
        <v>45867</v>
      </c>
      <c r="D24" s="16" t="s">
        <v>25</v>
      </c>
      <c r="E24" s="16" t="s">
        <v>22</v>
      </c>
      <c r="F24" s="22" t="s">
        <v>23</v>
      </c>
      <c r="G24" s="14">
        <v>188</v>
      </c>
      <c r="H24" s="30">
        <v>127</v>
      </c>
      <c r="I24" s="34">
        <v>16</v>
      </c>
      <c r="J24" s="17">
        <v>0</v>
      </c>
      <c r="K24" s="41">
        <f>(Table1[[#This Row],[unsub]]/Table1[[#This Row],[unique-sends]])*100</f>
        <v>0</v>
      </c>
      <c r="L24" s="27">
        <f>Table1[[#This Row],[unique-opens]] / Table1[[#This Row],[unique-sends]] * 100</f>
        <v>67.553191489361694</v>
      </c>
      <c r="M24" s="37">
        <f>Table1[[#This Row],[unique-clicks]] / Table1[[#This Row],[unique-sends]] * 100</f>
        <v>8.5106382978723403</v>
      </c>
      <c r="N24" s="37">
        <f>Table1[[#This Row],[unique-clicks]] / Table1[[#This Row],[unique-opens]] * 100</f>
        <v>12.598425196850393</v>
      </c>
      <c r="O24" s="37">
        <f>MIN(Table1[[#This Row],[unique-opens]]/Table1[[#This Row],[unique-sends]],1)*100 + (Table1[[#This Row],[unique-clicks]]/Table1[[#This Row],[unique-sends]]*100) - ((Table1[[#This Row],[unsub]]/Table1[[#This Row],[unique-sends]]*100)*2)</f>
        <v>76.063829787234027</v>
      </c>
      <c r="P24" s="37" t="str">
        <f>IF(Table1[[#This Row],[Engagement Score]]&lt;=30,"🔴",IF(Table1[[#This Row],[Engagement Score]]&lt;=60,"🟡","🟢"))</f>
        <v>🟢</v>
      </c>
      <c r="Q24" s="8">
        <v>0</v>
      </c>
      <c r="R24" s="8">
        <v>0</v>
      </c>
      <c r="S24" s="8">
        <v>0</v>
      </c>
      <c r="T24" s="45"/>
    </row>
    <row r="25" spans="1:20" ht="32.1" customHeight="1">
      <c r="A25" s="67">
        <v>30</v>
      </c>
      <c r="B25" s="23" t="s">
        <v>57</v>
      </c>
      <c r="C25" s="54">
        <v>45867</v>
      </c>
      <c r="D25" s="16" t="s">
        <v>21</v>
      </c>
      <c r="E25" s="16" t="s">
        <v>22</v>
      </c>
      <c r="F25" s="22" t="s">
        <v>23</v>
      </c>
      <c r="G25" s="14">
        <v>1217</v>
      </c>
      <c r="H25" s="30">
        <v>733</v>
      </c>
      <c r="I25" s="34">
        <v>38</v>
      </c>
      <c r="J25" s="17">
        <v>1</v>
      </c>
      <c r="K25" s="41">
        <f>(Table1[[#This Row],[unsub]]/Table1[[#This Row],[unique-sends]])*100</f>
        <v>8.2169268693508629E-2</v>
      </c>
      <c r="L25" s="27">
        <f>Table1[[#This Row],[unique-opens]] / Table1[[#This Row],[unique-sends]] * 100</f>
        <v>60.230073952341826</v>
      </c>
      <c r="M25" s="37">
        <f>Table1[[#This Row],[unique-clicks]] / Table1[[#This Row],[unique-sends]] * 100</f>
        <v>3.122432210353328</v>
      </c>
      <c r="N25" s="37">
        <f>Table1[[#This Row],[unique-clicks]] / Table1[[#This Row],[unique-opens]] * 100</f>
        <v>5.1841746248294678</v>
      </c>
      <c r="O25" s="37">
        <f>MIN(Table1[[#This Row],[unique-opens]]/Table1[[#This Row],[unique-sends]],1)*100 + (Table1[[#This Row],[unique-clicks]]/Table1[[#This Row],[unique-sends]]*100) - ((Table1[[#This Row],[unsub]]/Table1[[#This Row],[unique-sends]]*100)*2)</f>
        <v>63.188167625308139</v>
      </c>
      <c r="P25" s="37" t="str">
        <f>IF(Table1[[#This Row],[Engagement Score]]&lt;=30,"🔴",IF(Table1[[#This Row],[Engagement Score]]&lt;=60,"🟡","🟢"))</f>
        <v>🟢</v>
      </c>
      <c r="Q25" s="8">
        <v>0</v>
      </c>
      <c r="R25" s="8">
        <v>0</v>
      </c>
      <c r="S25" s="8">
        <v>0</v>
      </c>
      <c r="T25" s="45"/>
    </row>
    <row r="26" spans="1:20" ht="32.1" customHeight="1">
      <c r="A26" s="70">
        <v>30</v>
      </c>
      <c r="B26" s="23" t="s">
        <v>57</v>
      </c>
      <c r="C26" s="54">
        <v>45867</v>
      </c>
      <c r="D26" s="16" t="s">
        <v>25</v>
      </c>
      <c r="E26" s="16" t="s">
        <v>22</v>
      </c>
      <c r="F26" s="22" t="s">
        <v>23</v>
      </c>
      <c r="G26" s="10">
        <v>155</v>
      </c>
      <c r="H26" s="31">
        <v>106</v>
      </c>
      <c r="I26" s="35">
        <v>4</v>
      </c>
      <c r="J26" s="12">
        <v>0</v>
      </c>
      <c r="K26" s="42">
        <f>(Table1[[#This Row],[unsub]]/Table1[[#This Row],[unique-sends]])*100</f>
        <v>0</v>
      </c>
      <c r="L26" s="7">
        <f>Table1[[#This Row],[unique-opens]] / Table1[[#This Row],[unique-sends]] * 100</f>
        <v>68.387096774193552</v>
      </c>
      <c r="M26" s="37">
        <f>Table1[[#This Row],[unique-clicks]] / Table1[[#This Row],[unique-sends]] * 100</f>
        <v>2.5806451612903225</v>
      </c>
      <c r="N26" s="37">
        <f>Table1[[#This Row],[unique-clicks]] / Table1[[#This Row],[unique-opens]] * 100</f>
        <v>3.7735849056603774</v>
      </c>
      <c r="O26" s="37">
        <f>MIN(Table1[[#This Row],[unique-opens]]/Table1[[#This Row],[unique-sends]],1)*100 + (Table1[[#This Row],[unique-clicks]]/Table1[[#This Row],[unique-sends]]*100) - ((Table1[[#This Row],[unsub]]/Table1[[#This Row],[unique-sends]]*100)*2)</f>
        <v>70.967741935483872</v>
      </c>
      <c r="P26" s="37" t="str">
        <f>IF(Table1[[#This Row],[Engagement Score]]&lt;=30,"🔴",IF(Table1[[#This Row],[Engagement Score]]&lt;=60,"🟡","🟢"))</f>
        <v>🟢</v>
      </c>
      <c r="Q26" s="8">
        <v>0</v>
      </c>
      <c r="R26" s="8">
        <v>0</v>
      </c>
      <c r="S26" s="8">
        <v>0</v>
      </c>
      <c r="T26" s="45"/>
    </row>
    <row r="27" spans="1:20" ht="32.1" customHeight="1">
      <c r="A27" s="72">
        <v>61</v>
      </c>
      <c r="B27" s="23" t="s">
        <v>58</v>
      </c>
      <c r="C27" s="54">
        <v>45870</v>
      </c>
      <c r="D27" s="16" t="s">
        <v>21</v>
      </c>
      <c r="E27" s="16" t="s">
        <v>40</v>
      </c>
      <c r="F27" s="22" t="s">
        <v>23</v>
      </c>
      <c r="G27" s="14">
        <v>2677</v>
      </c>
      <c r="H27" s="30">
        <v>418</v>
      </c>
      <c r="I27" s="34">
        <v>24</v>
      </c>
      <c r="J27" s="17">
        <v>0</v>
      </c>
      <c r="K27" s="41">
        <f>(Table1[[#This Row],[unsub]]/Table1[[#This Row],[unique-sends]])*100</f>
        <v>0</v>
      </c>
      <c r="L27" s="27">
        <f>Table1[[#This Row],[unique-opens]] / Table1[[#This Row],[unique-sends]] * 100</f>
        <v>15.61449383638401</v>
      </c>
      <c r="M27" s="48">
        <f>Table1[[#This Row],[unique-clicks]] / Table1[[#This Row],[unique-sends]] * 100</f>
        <v>0.89652596189764666</v>
      </c>
      <c r="N27" s="48">
        <f>Table1[[#This Row],[unique-clicks]] / Table1[[#This Row],[unique-opens]] * 100</f>
        <v>5.741626794258373</v>
      </c>
      <c r="O27" s="48">
        <f>MIN(Table1[[#This Row],[unique-opens]]/Table1[[#This Row],[unique-sends]],1)*100 + (Table1[[#This Row],[unique-clicks]]/Table1[[#This Row],[unique-sends]]*100) - ((Table1[[#This Row],[unsub]]/Table1[[#This Row],[unique-sends]]*100)*2)</f>
        <v>16.511019798281659</v>
      </c>
      <c r="P27" s="48" t="str">
        <f>IF(Table1[[#This Row],[Engagement Score]]&lt;=30,"🔴",IF(Table1[[#This Row],[Engagement Score]]&lt;=60,"🟡","🟢"))</f>
        <v>🔴</v>
      </c>
      <c r="Q27" s="8">
        <v>68.5</v>
      </c>
      <c r="R27" s="8">
        <v>17.2</v>
      </c>
      <c r="S27" s="8">
        <v>14.3</v>
      </c>
      <c r="T27" s="49" t="s">
        <v>59</v>
      </c>
    </row>
    <row r="28" spans="1:20" ht="32.1" customHeight="1">
      <c r="A28" s="72">
        <v>61</v>
      </c>
      <c r="B28" s="23" t="s">
        <v>60</v>
      </c>
      <c r="C28" s="54">
        <v>45870</v>
      </c>
      <c r="D28" s="16" t="s">
        <v>21</v>
      </c>
      <c r="E28" s="16" t="s">
        <v>40</v>
      </c>
      <c r="F28" s="22" t="s">
        <v>23</v>
      </c>
      <c r="G28" s="10">
        <v>14113</v>
      </c>
      <c r="H28" s="31">
        <v>2099</v>
      </c>
      <c r="I28" s="35">
        <v>104</v>
      </c>
      <c r="J28" s="12">
        <v>0</v>
      </c>
      <c r="K28" s="42">
        <f>(Table1[[#This Row],[unsub]]/Table1[[#This Row],[unique-sends]])*100</f>
        <v>0</v>
      </c>
      <c r="L28" s="7">
        <f>Table1[[#This Row],[unique-opens]] / Table1[[#This Row],[unique-sends]] * 100</f>
        <v>14.872812300715651</v>
      </c>
      <c r="M28" s="37">
        <f>Table1[[#This Row],[unique-clicks]] / Table1[[#This Row],[unique-sends]] * 100</f>
        <v>0.73690923262240482</v>
      </c>
      <c r="N28" s="37">
        <f>Table1[[#This Row],[unique-clicks]] / Table1[[#This Row],[unique-opens]] * 100</f>
        <v>4.9547403525488329</v>
      </c>
      <c r="O28" s="37">
        <f>MIN(Table1[[#This Row],[unique-opens]]/Table1[[#This Row],[unique-sends]],1)*100 + (Table1[[#This Row],[unique-clicks]]/Table1[[#This Row],[unique-sends]]*100) - ((Table1[[#This Row],[unsub]]/Table1[[#This Row],[unique-sends]]*100)*2)</f>
        <v>15.609721533338057</v>
      </c>
      <c r="P28" s="37" t="str">
        <f>IF(Table1[[#This Row],[Engagement Score]]&lt;=30,"🔴",IF(Table1[[#This Row],[Engagement Score]]&lt;=60,"🟡","🟢"))</f>
        <v>🔴</v>
      </c>
      <c r="Q28" s="8">
        <v>68.5</v>
      </c>
      <c r="R28" s="8">
        <v>17.2</v>
      </c>
      <c r="S28" s="8">
        <v>14.3</v>
      </c>
      <c r="T28" s="49" t="s">
        <v>59</v>
      </c>
    </row>
    <row r="29" spans="1:20" ht="32.1" customHeight="1">
      <c r="A29" s="72">
        <v>61</v>
      </c>
      <c r="B29" s="23" t="s">
        <v>61</v>
      </c>
      <c r="C29" s="54">
        <v>45870</v>
      </c>
      <c r="D29" s="16" t="s">
        <v>21</v>
      </c>
      <c r="E29" s="16" t="s">
        <v>40</v>
      </c>
      <c r="F29" s="22" t="s">
        <v>23</v>
      </c>
      <c r="G29" s="10">
        <v>71201</v>
      </c>
      <c r="H29" s="31">
        <v>10641</v>
      </c>
      <c r="I29" s="35">
        <v>488</v>
      </c>
      <c r="J29" s="12">
        <v>0</v>
      </c>
      <c r="K29" s="42">
        <f>(Table1[[#This Row],[unsub]]/Table1[[#This Row],[unique-sends]])*100</f>
        <v>0</v>
      </c>
      <c r="L29" s="7">
        <f>Table1[[#This Row],[unique-opens]] / Table1[[#This Row],[unique-sends]] * 100</f>
        <v>14.945014817207625</v>
      </c>
      <c r="M29" s="37">
        <f>Table1[[#This Row],[unique-clicks]] / Table1[[#This Row],[unique-sends]] * 100</f>
        <v>0.68538363225235599</v>
      </c>
      <c r="N29" s="37">
        <f>Table1[[#This Row],[unique-clicks]] / Table1[[#This Row],[unique-opens]] * 100</f>
        <v>4.5860351470726437</v>
      </c>
      <c r="O29" s="37">
        <f>MIN(Table1[[#This Row],[unique-opens]]/Table1[[#This Row],[unique-sends]],1)*100 + (Table1[[#This Row],[unique-clicks]]/Table1[[#This Row],[unique-sends]]*100) - ((Table1[[#This Row],[unsub]]/Table1[[#This Row],[unique-sends]]*100)*2)</f>
        <v>15.63039844945998</v>
      </c>
      <c r="P29" s="37" t="str">
        <f>IF(Table1[[#This Row],[Engagement Score]]&lt;=30,"🔴",IF(Table1[[#This Row],[Engagement Score]]&lt;=60,"🟡","🟢"))</f>
        <v>🔴</v>
      </c>
      <c r="Q29" s="8">
        <v>68.5</v>
      </c>
      <c r="R29" s="8">
        <v>17.2</v>
      </c>
      <c r="S29" s="8">
        <v>14.3</v>
      </c>
      <c r="T29" s="49" t="s">
        <v>59</v>
      </c>
    </row>
    <row r="30" spans="1:20" ht="32.1" customHeight="1">
      <c r="A30" s="72">
        <v>31</v>
      </c>
      <c r="B30" s="23" t="s">
        <v>62</v>
      </c>
      <c r="C30" s="54">
        <v>45874</v>
      </c>
      <c r="D30" s="16" t="s">
        <v>21</v>
      </c>
      <c r="E30" s="16" t="s">
        <v>22</v>
      </c>
      <c r="F30" s="22" t="s">
        <v>23</v>
      </c>
      <c r="G30" s="14">
        <v>8728</v>
      </c>
      <c r="H30" s="30">
        <v>4493</v>
      </c>
      <c r="I30" s="34">
        <v>148</v>
      </c>
      <c r="J30" s="17">
        <v>25</v>
      </c>
      <c r="K30" s="41">
        <f>(Table1[[#This Row],[unsub]]/Table1[[#This Row],[unique-sends]])*100</f>
        <v>0.28643446379468379</v>
      </c>
      <c r="L30" s="27">
        <f>Table1[[#This Row],[unique-opens]] / Table1[[#This Row],[unique-sends]] * 100</f>
        <v>51.478001833180564</v>
      </c>
      <c r="M30" s="48">
        <f>Table1[[#This Row],[unique-clicks]] / Table1[[#This Row],[unique-sends]] * 100</f>
        <v>1.6956920256645278</v>
      </c>
      <c r="N30" s="48">
        <f>Table1[[#This Row],[unique-clicks]] / Table1[[#This Row],[unique-opens]] * 100</f>
        <v>3.2940129089695085</v>
      </c>
      <c r="O30" s="48">
        <f>MIN(Table1[[#This Row],[unique-opens]]/Table1[[#This Row],[unique-sends]],1)*100 + (Table1[[#This Row],[unique-clicks]]/Table1[[#This Row],[unique-sends]]*100) - ((Table1[[#This Row],[unsub]]/Table1[[#This Row],[unique-sends]]*100)*2)</f>
        <v>52.600824931255723</v>
      </c>
      <c r="P30" s="48" t="str">
        <f>IF(Table1[[#This Row],[Engagement Score]]&lt;=30,"🔴",IF(Table1[[#This Row],[Engagement Score]]&lt;=60,"🟡","🟢"))</f>
        <v>🟡</v>
      </c>
      <c r="Q30" s="15">
        <v>0</v>
      </c>
      <c r="R30" s="17">
        <v>0</v>
      </c>
      <c r="S30" s="17">
        <v>0</v>
      </c>
      <c r="T30" s="49" t="s">
        <v>63</v>
      </c>
    </row>
    <row r="31" spans="1:20" ht="32.1" customHeight="1">
      <c r="A31" s="72">
        <v>31</v>
      </c>
      <c r="B31" s="23" t="s">
        <v>62</v>
      </c>
      <c r="C31" s="54">
        <v>45874</v>
      </c>
      <c r="D31" s="16" t="s">
        <v>25</v>
      </c>
      <c r="E31" s="16" t="s">
        <v>22</v>
      </c>
      <c r="F31" s="22" t="s">
        <v>23</v>
      </c>
      <c r="G31" s="10">
        <v>392</v>
      </c>
      <c r="H31" s="31">
        <v>215</v>
      </c>
      <c r="I31" s="35">
        <v>11</v>
      </c>
      <c r="J31" s="12">
        <v>0</v>
      </c>
      <c r="K31" s="42">
        <f>(Table1[[#This Row],[unsub]]/Table1[[#This Row],[unique-sends]])*100</f>
        <v>0</v>
      </c>
      <c r="L31" s="7">
        <f>Table1[[#This Row],[unique-opens]] / Table1[[#This Row],[unique-sends]] * 100</f>
        <v>54.846938775510203</v>
      </c>
      <c r="M31" s="37">
        <f>Table1[[#This Row],[unique-clicks]] / Table1[[#This Row],[unique-sends]] * 100</f>
        <v>2.806122448979592</v>
      </c>
      <c r="N31" s="37">
        <f>Table1[[#This Row],[unique-clicks]] / Table1[[#This Row],[unique-opens]] * 100</f>
        <v>5.1162790697674421</v>
      </c>
      <c r="O31" s="37">
        <f>MIN(Table1[[#This Row],[unique-opens]]/Table1[[#This Row],[unique-sends]],1)*100 + (Table1[[#This Row],[unique-clicks]]/Table1[[#This Row],[unique-sends]]*100) - ((Table1[[#This Row],[unsub]]/Table1[[#This Row],[unique-sends]]*100)*2)</f>
        <v>57.653061224489797</v>
      </c>
      <c r="P31" s="37" t="str">
        <f>IF(Table1[[#This Row],[Engagement Score]]&lt;=30,"🔴",IF(Table1[[#This Row],[Engagement Score]]&lt;=60,"🟡","🟢"))</f>
        <v>🟡</v>
      </c>
      <c r="Q31" s="11">
        <v>50</v>
      </c>
      <c r="R31" s="12">
        <v>25</v>
      </c>
      <c r="S31" s="12">
        <v>25</v>
      </c>
      <c r="T31" s="44" t="s">
        <v>64</v>
      </c>
    </row>
    <row r="32" spans="1:20" ht="32.1" customHeight="1">
      <c r="A32" s="72">
        <v>30</v>
      </c>
      <c r="B32" s="23" t="s">
        <v>65</v>
      </c>
      <c r="C32" s="54">
        <v>45874</v>
      </c>
      <c r="D32" s="16" t="s">
        <v>21</v>
      </c>
      <c r="E32" s="16" t="s">
        <v>22</v>
      </c>
      <c r="F32" s="22" t="s">
        <v>23</v>
      </c>
      <c r="G32" s="14">
        <v>7879</v>
      </c>
      <c r="H32" s="30">
        <v>5042</v>
      </c>
      <c r="I32" s="34">
        <v>361</v>
      </c>
      <c r="J32" s="17">
        <v>24</v>
      </c>
      <c r="K32" s="41">
        <f>(Table1[[#This Row],[unsub]]/Table1[[#This Row],[unique-sends]])*100</f>
        <v>0.3046071836527478</v>
      </c>
      <c r="L32" s="27">
        <f>Table1[[#This Row],[unique-opens]] / Table1[[#This Row],[unique-sends]] * 100</f>
        <v>63.992892499048104</v>
      </c>
      <c r="M32" s="48">
        <f>Table1[[#This Row],[unique-clicks]] / Table1[[#This Row],[unique-sends]] * 100</f>
        <v>4.5817997207767487</v>
      </c>
      <c r="N32" s="48">
        <f>Table1[[#This Row],[unique-clicks]] / Table1[[#This Row],[unique-opens]] * 100</f>
        <v>7.1598571995239988</v>
      </c>
      <c r="O32" s="48">
        <f>MIN(Table1[[#This Row],[unique-opens]]/Table1[[#This Row],[unique-sends]],1)*100 + (Table1[[#This Row],[unique-clicks]]/Table1[[#This Row],[unique-sends]]*100) - ((Table1[[#This Row],[unsub]]/Table1[[#This Row],[unique-sends]]*100)*2)</f>
        <v>67.965477852519356</v>
      </c>
      <c r="P32" s="48" t="str">
        <f>IF(Table1[[#This Row],[Engagement Score]]&lt;=30,"🔴",IF(Table1[[#This Row],[Engagement Score]]&lt;=60,"🟡","🟢"))</f>
        <v>🟢</v>
      </c>
      <c r="Q32" s="15">
        <v>63.6</v>
      </c>
      <c r="R32" s="17">
        <v>21.4</v>
      </c>
      <c r="S32" s="17">
        <v>15</v>
      </c>
      <c r="T32" s="49" t="s">
        <v>66</v>
      </c>
    </row>
    <row r="33" spans="1:20" ht="32.1" customHeight="1">
      <c r="A33" s="72">
        <v>30</v>
      </c>
      <c r="B33" s="23" t="s">
        <v>65</v>
      </c>
      <c r="C33" s="54">
        <v>45874</v>
      </c>
      <c r="D33" s="16" t="s">
        <v>25</v>
      </c>
      <c r="E33" s="16" t="s">
        <v>22</v>
      </c>
      <c r="F33" s="22" t="s">
        <v>23</v>
      </c>
      <c r="G33" s="10">
        <v>733</v>
      </c>
      <c r="H33" s="31">
        <v>501</v>
      </c>
      <c r="I33" s="35">
        <v>33</v>
      </c>
      <c r="J33" s="12">
        <v>0</v>
      </c>
      <c r="K33" s="42">
        <f>(Table1[[#This Row],[unsub]]/Table1[[#This Row],[unique-sends]])*100</f>
        <v>0</v>
      </c>
      <c r="L33" s="7">
        <f>Table1[[#This Row],[unique-opens]] / Table1[[#This Row],[unique-sends]] * 100</f>
        <v>68.349249658935889</v>
      </c>
      <c r="M33" s="37">
        <f>Table1[[#This Row],[unique-clicks]] / Table1[[#This Row],[unique-sends]] * 100</f>
        <v>4.5020463847203276</v>
      </c>
      <c r="N33" s="37">
        <f>Table1[[#This Row],[unique-clicks]] / Table1[[#This Row],[unique-opens]] * 100</f>
        <v>6.5868263473053901</v>
      </c>
      <c r="O33" s="37">
        <f>MIN(Table1[[#This Row],[unique-opens]]/Table1[[#This Row],[unique-sends]],1)*100 + (Table1[[#This Row],[unique-clicks]]/Table1[[#This Row],[unique-sends]]*100) - ((Table1[[#This Row],[unsub]]/Table1[[#This Row],[unique-sends]]*100)*2)</f>
        <v>72.85129604365622</v>
      </c>
      <c r="P33" s="37" t="str">
        <f>IF(Table1[[#This Row],[Engagement Score]]&lt;=30,"🔴",IF(Table1[[#This Row],[Engagement Score]]&lt;=60,"🟡","🟢"))</f>
        <v>🟢</v>
      </c>
      <c r="Q33" s="11">
        <v>52.5</v>
      </c>
      <c r="R33" s="12">
        <v>25.9</v>
      </c>
      <c r="S33" s="12">
        <v>21.6</v>
      </c>
      <c r="T33" s="44" t="s">
        <v>67</v>
      </c>
    </row>
    <row r="34" spans="1:20" ht="32.1" customHeight="1">
      <c r="A34" s="72">
        <v>31</v>
      </c>
      <c r="B34" s="23" t="s">
        <v>68</v>
      </c>
      <c r="C34" s="54">
        <v>45881</v>
      </c>
      <c r="D34" s="16" t="s">
        <v>21</v>
      </c>
      <c r="E34" s="16" t="s">
        <v>22</v>
      </c>
      <c r="F34" s="22" t="s">
        <v>23</v>
      </c>
      <c r="G34" s="14">
        <v>9326</v>
      </c>
      <c r="H34" s="30">
        <v>6331</v>
      </c>
      <c r="I34" s="34">
        <v>41</v>
      </c>
      <c r="J34" s="17">
        <v>37</v>
      </c>
      <c r="K34" s="41">
        <f>(Table1[[#This Row],[unsub]]/Table1[[#This Row],[unique-sends]])*100</f>
        <v>0.39674029594681537</v>
      </c>
      <c r="L34" s="27">
        <f>Table1[[#This Row],[unique-opens]] / Table1[[#This Row],[unique-sends]] * 100</f>
        <v>67.885481449710483</v>
      </c>
      <c r="M34" s="48">
        <f>Table1[[#This Row],[unique-clicks]] / Table1[[#This Row],[unique-sends]] * 100</f>
        <v>0.43963113875187643</v>
      </c>
      <c r="N34" s="48">
        <f>Table1[[#This Row],[unique-clicks]] / Table1[[#This Row],[unique-opens]] * 100</f>
        <v>0.64760701311009317</v>
      </c>
      <c r="O34" s="48">
        <f>MIN(Table1[[#This Row],[unique-opens]]/Table1[[#This Row],[unique-sends]],1)*100 + (Table1[[#This Row],[unique-clicks]]/Table1[[#This Row],[unique-sends]]*100) - ((Table1[[#This Row],[unsub]]/Table1[[#This Row],[unique-sends]]*100)*2)</f>
        <v>67.531631996568734</v>
      </c>
      <c r="P34" s="48" t="str">
        <f>IF(Table1[[#This Row],[Engagement Score]]&lt;=30,"🔴",IF(Table1[[#This Row],[Engagement Score]]&lt;=60,"🟡","🟢"))</f>
        <v>🟢</v>
      </c>
      <c r="Q34" s="15">
        <v>37.1</v>
      </c>
      <c r="R34" s="17">
        <v>38.6</v>
      </c>
      <c r="S34" s="17">
        <v>24.3</v>
      </c>
      <c r="T34" s="49" t="s">
        <v>69</v>
      </c>
    </row>
    <row r="35" spans="1:20" ht="32.1" customHeight="1">
      <c r="A35" s="72">
        <v>31</v>
      </c>
      <c r="B35" s="23" t="s">
        <v>68</v>
      </c>
      <c r="C35" s="54">
        <v>45881</v>
      </c>
      <c r="D35" s="16" t="s">
        <v>25</v>
      </c>
      <c r="E35" s="16" t="s">
        <v>22</v>
      </c>
      <c r="F35" s="22" t="s">
        <v>23</v>
      </c>
      <c r="G35" s="10">
        <v>257</v>
      </c>
      <c r="H35" s="31">
        <v>175</v>
      </c>
      <c r="I35" s="35">
        <v>5</v>
      </c>
      <c r="J35" s="12">
        <v>0</v>
      </c>
      <c r="K35" s="42">
        <f>(Table1[[#This Row],[unsub]]/Table1[[#This Row],[unique-sends]])*100</f>
        <v>0</v>
      </c>
      <c r="L35" s="7">
        <f>Table1[[#This Row],[unique-opens]] / Table1[[#This Row],[unique-sends]] * 100</f>
        <v>68.093385214007782</v>
      </c>
      <c r="M35" s="37">
        <f>Table1[[#This Row],[unique-clicks]] / Table1[[#This Row],[unique-sends]] * 100</f>
        <v>1.9455252918287937</v>
      </c>
      <c r="N35" s="37">
        <f>Table1[[#This Row],[unique-clicks]] / Table1[[#This Row],[unique-opens]] * 100</f>
        <v>2.8571428571428572</v>
      </c>
      <c r="O35" s="37">
        <f>MIN(Table1[[#This Row],[unique-opens]]/Table1[[#This Row],[unique-sends]],1)*100 + (Table1[[#This Row],[unique-clicks]]/Table1[[#This Row],[unique-sends]]*100) - ((Table1[[#This Row],[unsub]]/Table1[[#This Row],[unique-sends]]*100)*2)</f>
        <v>70.038910505836569</v>
      </c>
      <c r="P35" s="37" t="str">
        <f>IF(Table1[[#This Row],[Engagement Score]]&lt;=30,"🔴",IF(Table1[[#This Row],[Engagement Score]]&lt;=60,"🟡","🟢"))</f>
        <v>🟢</v>
      </c>
      <c r="Q35" s="11">
        <v>0</v>
      </c>
      <c r="R35" s="12">
        <v>0</v>
      </c>
      <c r="S35" s="12">
        <v>0</v>
      </c>
      <c r="T35" s="44" t="s">
        <v>70</v>
      </c>
    </row>
    <row r="36" spans="1:20" ht="32.1" customHeight="1">
      <c r="A36" s="72">
        <v>30</v>
      </c>
      <c r="B36" s="23" t="s">
        <v>71</v>
      </c>
      <c r="C36" s="54">
        <v>45881</v>
      </c>
      <c r="D36" s="16" t="s">
        <v>21</v>
      </c>
      <c r="E36" s="16" t="s">
        <v>22</v>
      </c>
      <c r="F36" s="22" t="s">
        <v>23</v>
      </c>
      <c r="G36" s="14">
        <v>1737</v>
      </c>
      <c r="H36" s="30">
        <v>1214</v>
      </c>
      <c r="I36" s="34">
        <v>42</v>
      </c>
      <c r="J36" s="17">
        <v>3</v>
      </c>
      <c r="K36" s="41">
        <f>(Table1[[#This Row],[unsub]]/Table1[[#This Row],[unique-sends]])*100</f>
        <v>0.17271157167530224</v>
      </c>
      <c r="L36" s="27">
        <f>Table1[[#This Row],[unique-opens]] / Table1[[#This Row],[unique-sends]] * 100</f>
        <v>69.890616004605647</v>
      </c>
      <c r="M36" s="48">
        <f>Table1[[#This Row],[unique-clicks]] / Table1[[#This Row],[unique-sends]] * 100</f>
        <v>2.4179620034542317</v>
      </c>
      <c r="N36" s="48">
        <f>Table1[[#This Row],[unique-clicks]] / Table1[[#This Row],[unique-opens]] * 100</f>
        <v>3.4596375617792421</v>
      </c>
      <c r="O36" s="48">
        <f>MIN(Table1[[#This Row],[unique-opens]]/Table1[[#This Row],[unique-sends]],1)*100 + (Table1[[#This Row],[unique-clicks]]/Table1[[#This Row],[unique-sends]]*100) - ((Table1[[#This Row],[unsub]]/Table1[[#This Row],[unique-sends]]*100)*2)</f>
        <v>71.963154864709281</v>
      </c>
      <c r="P36" s="48" t="str">
        <f>IF(Table1[[#This Row],[Engagement Score]]&lt;=30,"🔴",IF(Table1[[#This Row],[Engagement Score]]&lt;=60,"🟡","🟢"))</f>
        <v>🟢</v>
      </c>
      <c r="Q36" s="15">
        <v>74.599999999999994</v>
      </c>
      <c r="R36" s="17">
        <v>15.6</v>
      </c>
      <c r="S36" s="17">
        <v>9.8000000000000007</v>
      </c>
      <c r="T36" s="49" t="s">
        <v>72</v>
      </c>
    </row>
    <row r="37" spans="1:20" ht="32.1" customHeight="1">
      <c r="A37" s="72">
        <v>30</v>
      </c>
      <c r="B37" s="23" t="s">
        <v>73</v>
      </c>
      <c r="C37" s="54">
        <v>45888</v>
      </c>
      <c r="D37" s="16" t="s">
        <v>21</v>
      </c>
      <c r="E37" s="16" t="s">
        <v>22</v>
      </c>
      <c r="F37" s="22" t="s">
        <v>23</v>
      </c>
      <c r="G37" s="10">
        <v>12681</v>
      </c>
      <c r="H37" s="31">
        <v>8122</v>
      </c>
      <c r="I37" s="35">
        <v>510</v>
      </c>
      <c r="J37" s="12">
        <v>15</v>
      </c>
      <c r="K37" s="41">
        <f>(Table1[[#This Row],[unsub]]/Table1[[#This Row],[unique-sends]])*100</f>
        <v>0.11828720132481667</v>
      </c>
      <c r="L37" s="27">
        <f>Table1[[#This Row],[unique-opens]] / Table1[[#This Row],[unique-sends]] * 100</f>
        <v>64.048576610677387</v>
      </c>
      <c r="M37" s="48">
        <f>Table1[[#This Row],[unique-clicks]] / Table1[[#This Row],[unique-sends]] * 100</f>
        <v>4.0217648450437657</v>
      </c>
      <c r="N37" s="48">
        <f>Table1[[#This Row],[unique-clicks]] / Table1[[#This Row],[unique-opens]] * 100</f>
        <v>6.2792415661167196</v>
      </c>
      <c r="O37" s="48">
        <f>MIN(Table1[[#This Row],[unique-opens]]/Table1[[#This Row],[unique-sends]],1)*100 + (Table1[[#This Row],[unique-clicks]]/Table1[[#This Row],[unique-sends]]*100) - ((Table1[[#This Row],[unsub]]/Table1[[#This Row],[unique-sends]]*100)*2)</f>
        <v>67.833767053071512</v>
      </c>
      <c r="P37" s="48" t="str">
        <f>IF(Table1[[#This Row],[Engagement Score]]&lt;=30,"🔴",IF(Table1[[#This Row],[Engagement Score]]&lt;=60,"🟡","🟢"))</f>
        <v>🟢</v>
      </c>
      <c r="Q37" s="11">
        <v>64.400000000000006</v>
      </c>
      <c r="R37" s="12">
        <v>19.399999999999999</v>
      </c>
      <c r="S37" s="12">
        <v>11.2</v>
      </c>
      <c r="T37" s="44" t="s">
        <v>74</v>
      </c>
    </row>
    <row r="38" spans="1:20" ht="32.1" customHeight="1">
      <c r="A38" s="72">
        <v>30</v>
      </c>
      <c r="B38" s="23" t="s">
        <v>73</v>
      </c>
      <c r="C38" s="54">
        <v>45888</v>
      </c>
      <c r="D38" s="16" t="s">
        <v>25</v>
      </c>
      <c r="E38" s="16" t="s">
        <v>22</v>
      </c>
      <c r="F38" s="22" t="s">
        <v>23</v>
      </c>
      <c r="G38" s="14">
        <v>1852</v>
      </c>
      <c r="H38" s="30">
        <v>1295</v>
      </c>
      <c r="I38" s="34">
        <v>98</v>
      </c>
      <c r="J38" s="17">
        <v>1</v>
      </c>
      <c r="K38" s="41">
        <f>(Table1[[#This Row],[unsub]]/Table1[[#This Row],[unique-sends]])*100</f>
        <v>5.399568034557236E-2</v>
      </c>
      <c r="L38" s="27">
        <f>Table1[[#This Row],[unique-opens]] / Table1[[#This Row],[unique-sends]] * 100</f>
        <v>69.9244060475162</v>
      </c>
      <c r="M38" s="48">
        <f>Table1[[#This Row],[unique-clicks]] / Table1[[#This Row],[unique-sends]] * 100</f>
        <v>5.291576673866091</v>
      </c>
      <c r="N38" s="48">
        <f>Table1[[#This Row],[unique-clicks]] / Table1[[#This Row],[unique-opens]] * 100</f>
        <v>7.5675675675675684</v>
      </c>
      <c r="O38" s="48">
        <f>MIN(Table1[[#This Row],[unique-opens]]/Table1[[#This Row],[unique-sends]],1)*100 + (Table1[[#This Row],[unique-clicks]]/Table1[[#This Row],[unique-sends]]*100) - ((Table1[[#This Row],[unsub]]/Table1[[#This Row],[unique-sends]]*100)*2)</f>
        <v>75.107991360691145</v>
      </c>
      <c r="P38" s="48" t="str">
        <f>IF(Table1[[#This Row],[Engagement Score]]&lt;=30,"🔴",IF(Table1[[#This Row],[Engagement Score]]&lt;=60,"🟡","🟢"))</f>
        <v>🟢</v>
      </c>
      <c r="Q38" s="15">
        <v>68.2</v>
      </c>
      <c r="R38" s="17">
        <v>17.600000000000001</v>
      </c>
      <c r="S38" s="17">
        <v>14.2</v>
      </c>
      <c r="T38" s="49" t="s">
        <v>75</v>
      </c>
    </row>
    <row r="39" spans="1:20" ht="32.1" customHeight="1">
      <c r="A39" s="72">
        <v>78</v>
      </c>
      <c r="B39" s="23" t="s">
        <v>76</v>
      </c>
      <c r="C39" s="54">
        <v>45891</v>
      </c>
      <c r="D39" s="16" t="s">
        <v>21</v>
      </c>
      <c r="E39" s="16" t="s">
        <v>77</v>
      </c>
      <c r="F39" s="22" t="s">
        <v>23</v>
      </c>
      <c r="G39" s="14">
        <v>19741</v>
      </c>
      <c r="H39" s="30">
        <v>11173</v>
      </c>
      <c r="I39" s="34">
        <v>430</v>
      </c>
      <c r="J39" s="17">
        <v>6</v>
      </c>
      <c r="K39" s="41">
        <f>(Table1[[#This Row],[unsub]]/Table1[[#This Row],[unique-sends]])*100</f>
        <v>3.0393597082214681E-2</v>
      </c>
      <c r="L39" s="27">
        <f>Table1[[#This Row],[unique-opens]] / Table1[[#This Row],[unique-sends]] * 100</f>
        <v>56.597943366597434</v>
      </c>
      <c r="M39" s="48">
        <f>Table1[[#This Row],[unique-clicks]] / Table1[[#This Row],[unique-sends]] * 100</f>
        <v>2.1782077908920519</v>
      </c>
      <c r="N39" s="48">
        <f>Table1[[#This Row],[unique-clicks]] / Table1[[#This Row],[unique-opens]] * 100</f>
        <v>3.8485635012977712</v>
      </c>
      <c r="O39" s="48">
        <f>MIN(Table1[[#This Row],[unique-opens]]/Table1[[#This Row],[unique-sends]],1)*100 + (Table1[[#This Row],[unique-clicks]]/Table1[[#This Row],[unique-sends]]*100) - ((Table1[[#This Row],[unsub]]/Table1[[#This Row],[unique-sends]]*100)*2)</f>
        <v>58.715363963325061</v>
      </c>
      <c r="P39" s="48" t="str">
        <f>IF(Table1[[#This Row],[Engagement Score]]&lt;=30,"🔴",IF(Table1[[#This Row],[Engagement Score]]&lt;=60,"🟡","🟢"))</f>
        <v>🟡</v>
      </c>
      <c r="Q39" s="15">
        <v>67.099999999999994</v>
      </c>
      <c r="R39" s="17">
        <v>16.8</v>
      </c>
      <c r="S39" s="17">
        <v>16.2</v>
      </c>
      <c r="T39" s="49" t="s">
        <v>78</v>
      </c>
    </row>
    <row r="40" spans="1:20" ht="32.1" customHeight="1">
      <c r="A40" s="72">
        <v>31</v>
      </c>
      <c r="B40" s="23" t="s">
        <v>79</v>
      </c>
      <c r="C40" s="54">
        <v>45895</v>
      </c>
      <c r="D40" s="16" t="s">
        <v>21</v>
      </c>
      <c r="E40" s="16" t="s">
        <v>22</v>
      </c>
      <c r="F40" s="22" t="s">
        <v>23</v>
      </c>
      <c r="G40" s="14">
        <v>5041</v>
      </c>
      <c r="H40" s="30">
        <v>3277</v>
      </c>
      <c r="I40" s="34">
        <v>66</v>
      </c>
      <c r="J40" s="17">
        <v>10</v>
      </c>
      <c r="K40" s="41">
        <f>(Table1[[#This Row],[unsub]]/Table1[[#This Row],[unique-sends]])*100</f>
        <v>0.19837333862328904</v>
      </c>
      <c r="L40" s="27">
        <f>Table1[[#This Row],[unique-opens]] / Table1[[#This Row],[unique-sends]] * 100</f>
        <v>65.006943066851818</v>
      </c>
      <c r="M40" s="48">
        <f>Table1[[#This Row],[unique-clicks]] / Table1[[#This Row],[unique-sends]] * 100</f>
        <v>1.3092640349137077</v>
      </c>
      <c r="N40" s="48">
        <f>Table1[[#This Row],[unique-clicks]] / Table1[[#This Row],[unique-opens]] * 100</f>
        <v>2.0140372291730242</v>
      </c>
      <c r="O40" s="48">
        <f>MIN(Table1[[#This Row],[unique-opens]]/Table1[[#This Row],[unique-sends]],1)*100 + (Table1[[#This Row],[unique-clicks]]/Table1[[#This Row],[unique-sends]]*100) - ((Table1[[#This Row],[unsub]]/Table1[[#This Row],[unique-sends]]*100)*2)</f>
        <v>65.919460424518945</v>
      </c>
      <c r="P40" s="48" t="str">
        <f>IF(Table1[[#This Row],[Engagement Score]]&lt;=30,"🔴",IF(Table1[[#This Row],[Engagement Score]]&lt;=60,"🟡","🟢"))</f>
        <v>🟢</v>
      </c>
      <c r="Q40" s="15">
        <v>65.7</v>
      </c>
      <c r="R40" s="17">
        <v>21.4</v>
      </c>
      <c r="S40" s="17">
        <v>129</v>
      </c>
      <c r="T40" s="49" t="s">
        <v>80</v>
      </c>
    </row>
    <row r="41" spans="1:20" ht="32.1" customHeight="1">
      <c r="A41" s="72">
        <v>30</v>
      </c>
      <c r="B41" s="23" t="s">
        <v>81</v>
      </c>
      <c r="C41" s="54">
        <v>45895</v>
      </c>
      <c r="D41" s="16" t="s">
        <v>21</v>
      </c>
      <c r="E41" s="16" t="s">
        <v>22</v>
      </c>
      <c r="F41" s="22" t="s">
        <v>23</v>
      </c>
      <c r="G41" s="14">
        <v>7728</v>
      </c>
      <c r="H41" s="30">
        <v>4730</v>
      </c>
      <c r="I41" s="34">
        <v>305</v>
      </c>
      <c r="J41" s="17">
        <v>11</v>
      </c>
      <c r="K41" s="41">
        <f>(Table1[[#This Row],[unsub]]/Table1[[#This Row],[unique-sends]])*100</f>
        <v>0.14233954451345754</v>
      </c>
      <c r="L41" s="27">
        <f>Table1[[#This Row],[unique-opens]] / Table1[[#This Row],[unique-sends]] * 100</f>
        <v>61.206004140786753</v>
      </c>
      <c r="M41" s="48">
        <f>Table1[[#This Row],[unique-clicks]] / Table1[[#This Row],[unique-sends]] * 100</f>
        <v>3.9466873706004142</v>
      </c>
      <c r="N41" s="48">
        <f>Table1[[#This Row],[unique-clicks]] / Table1[[#This Row],[unique-opens]] * 100</f>
        <v>6.4482029598308666</v>
      </c>
      <c r="O41" s="48">
        <f>MIN(Table1[[#This Row],[unique-opens]]/Table1[[#This Row],[unique-sends]],1)*100 + (Table1[[#This Row],[unique-clicks]]/Table1[[#This Row],[unique-sends]]*100) - ((Table1[[#This Row],[unsub]]/Table1[[#This Row],[unique-sends]]*100)*2)</f>
        <v>64.868012422360252</v>
      </c>
      <c r="P41" s="48" t="str">
        <f>IF(Table1[[#This Row],[Engagement Score]]&lt;=30,"🔴",IF(Table1[[#This Row],[Engagement Score]]&lt;=60,"🟡","🟢"))</f>
        <v>🟢</v>
      </c>
      <c r="Q41" s="15">
        <v>63.6</v>
      </c>
      <c r="R41" s="17">
        <v>21.4</v>
      </c>
      <c r="S41" s="17">
        <v>15</v>
      </c>
      <c r="T41" s="49" t="s">
        <v>66</v>
      </c>
    </row>
    <row r="42" spans="1:20" ht="32.1" customHeight="1">
      <c r="A42" s="72">
        <v>30</v>
      </c>
      <c r="B42" s="23" t="s">
        <v>81</v>
      </c>
      <c r="C42" s="54">
        <v>45895</v>
      </c>
      <c r="D42" s="51" t="s">
        <v>25</v>
      </c>
      <c r="E42" s="51" t="s">
        <v>22</v>
      </c>
      <c r="F42" s="22" t="s">
        <v>23</v>
      </c>
      <c r="G42" s="14">
        <v>720</v>
      </c>
      <c r="H42" s="30">
        <v>469</v>
      </c>
      <c r="I42" s="34">
        <v>36</v>
      </c>
      <c r="J42" s="17">
        <v>0</v>
      </c>
      <c r="K42" s="41">
        <f>(Table1[[#This Row],[unsub]]/Table1[[#This Row],[unique-sends]])*100</f>
        <v>0</v>
      </c>
      <c r="L42" s="27">
        <f>Table1[[#This Row],[unique-opens]] / Table1[[#This Row],[unique-sends]] * 100</f>
        <v>65.138888888888886</v>
      </c>
      <c r="M42" s="48">
        <f>Table1[[#This Row],[unique-clicks]] / Table1[[#This Row],[unique-sends]] * 100</f>
        <v>5</v>
      </c>
      <c r="N42" s="48">
        <f>Table1[[#This Row],[unique-clicks]] / Table1[[#This Row],[unique-opens]] * 100</f>
        <v>7.6759061833688706</v>
      </c>
      <c r="O42" s="48">
        <f>MIN(Table1[[#This Row],[unique-opens]]/Table1[[#This Row],[unique-sends]],1)*100 + (Table1[[#This Row],[unique-clicks]]/Table1[[#This Row],[unique-sends]]*100) - ((Table1[[#This Row],[unsub]]/Table1[[#This Row],[unique-sends]]*100)*2)</f>
        <v>70.138888888888886</v>
      </c>
      <c r="P42" s="48" t="str">
        <f>IF(Table1[[#This Row],[Engagement Score]]&lt;=30,"🔴",IF(Table1[[#This Row],[Engagement Score]]&lt;=60,"🟡","🟢"))</f>
        <v>🟢</v>
      </c>
      <c r="Q42" s="15">
        <v>52.5</v>
      </c>
      <c r="R42" s="17">
        <v>25.9</v>
      </c>
      <c r="S42" s="17">
        <v>1.6</v>
      </c>
      <c r="T42" s="49" t="s">
        <v>67</v>
      </c>
    </row>
    <row r="43" spans="1:20" ht="32.1" customHeight="1">
      <c r="A43" s="72">
        <v>5</v>
      </c>
      <c r="B43" s="23" t="s">
        <v>82</v>
      </c>
      <c r="C43" s="54">
        <v>45900</v>
      </c>
      <c r="D43" s="51" t="s">
        <v>25</v>
      </c>
      <c r="E43" s="25" t="s">
        <v>40</v>
      </c>
      <c r="F43" s="22" t="s">
        <v>23</v>
      </c>
      <c r="G43" s="10">
        <v>6485</v>
      </c>
      <c r="H43" s="31">
        <v>1360</v>
      </c>
      <c r="I43" s="35">
        <v>109</v>
      </c>
      <c r="J43" s="12">
        <v>0</v>
      </c>
      <c r="K43" s="42">
        <f>(Table1[[#This Row],[unsub]]/Table1[[#This Row],[unique-sends]])*100</f>
        <v>0</v>
      </c>
      <c r="L43" s="7">
        <f>Table1[[#This Row],[unique-opens]] / Table1[[#This Row],[unique-sends]] * 100</f>
        <v>20.971472629144177</v>
      </c>
      <c r="M43" s="37">
        <f>Table1[[#This Row],[unique-clicks]] / Table1[[#This Row],[unique-sends]] * 100</f>
        <v>1.6808018504240556</v>
      </c>
      <c r="N43" s="37">
        <f>Table1[[#This Row],[unique-clicks]] / Table1[[#This Row],[unique-opens]] * 100</f>
        <v>8.014705882352942</v>
      </c>
      <c r="O43" s="37">
        <f>MIN(Table1[[#This Row],[unique-opens]]/Table1[[#This Row],[unique-sends]],1)*100 + (Table1[[#This Row],[unique-clicks]]/Table1[[#This Row],[unique-sends]]*100) - ((Table1[[#This Row],[unsub]]/Table1[[#This Row],[unique-sends]]*100)*2)</f>
        <v>22.652274479568234</v>
      </c>
      <c r="P43" s="37" t="str">
        <f>IF(Table1[[#This Row],[Engagement Score]]&lt;=30,"🔴",IF(Table1[[#This Row],[Engagement Score]]&lt;=60,"🟡","🟢"))</f>
        <v>🔴</v>
      </c>
      <c r="Q43" s="11">
        <v>66.3</v>
      </c>
      <c r="R43" s="12">
        <v>16.399999999999999</v>
      </c>
      <c r="S43" s="12">
        <v>17.2</v>
      </c>
      <c r="T43" s="45"/>
    </row>
    <row r="44" spans="1:20" ht="32.1" customHeight="1">
      <c r="A44" s="72">
        <v>63</v>
      </c>
      <c r="B44" s="23" t="s">
        <v>83</v>
      </c>
      <c r="C44" s="54">
        <v>45900</v>
      </c>
      <c r="D44" s="16" t="s">
        <v>21</v>
      </c>
      <c r="E44" s="25" t="s">
        <v>40</v>
      </c>
      <c r="F44" s="22" t="s">
        <v>23</v>
      </c>
      <c r="G44" s="14">
        <v>427</v>
      </c>
      <c r="H44" s="30">
        <v>408</v>
      </c>
      <c r="I44" s="34">
        <v>23</v>
      </c>
      <c r="J44" s="17">
        <v>0</v>
      </c>
      <c r="K44" s="42">
        <f>(Table1[[#This Row],[unsub]]/Table1[[#This Row],[unique-sends]])*100</f>
        <v>0</v>
      </c>
      <c r="L44" s="7">
        <f>Table1[[#This Row],[unique-opens]] / Table1[[#This Row],[unique-sends]] * 100</f>
        <v>95.550351288056206</v>
      </c>
      <c r="M44" s="37">
        <f>Table1[[#This Row],[unique-clicks]] / Table1[[#This Row],[unique-sends]] * 100</f>
        <v>5.3864168618266977</v>
      </c>
      <c r="N44" s="37">
        <f>Table1[[#This Row],[unique-clicks]] / Table1[[#This Row],[unique-opens]] * 100</f>
        <v>5.6372549019607847</v>
      </c>
      <c r="O44" s="48">
        <f>MIN(Table1[[#This Row],[unique-opens]]/Table1[[#This Row],[unique-sends]],1)*100 + (Table1[[#This Row],[unique-clicks]]/Table1[[#This Row],[unique-sends]]*100) - ((Table1[[#This Row],[unsub]]/Table1[[#This Row],[unique-sends]]*100)*2)</f>
        <v>100.93676814988291</v>
      </c>
      <c r="P44" s="48" t="str">
        <f>IF(Table1[[#This Row],[Engagement Score]]&lt;=30,"🔴",IF(Table1[[#This Row],[Engagement Score]]&lt;=60,"🟡","🟢"))</f>
        <v>🟢</v>
      </c>
      <c r="Q44" s="15">
        <v>76.3</v>
      </c>
      <c r="R44" s="17">
        <v>14.8</v>
      </c>
      <c r="S44" s="17">
        <v>9</v>
      </c>
      <c r="T44" s="50"/>
    </row>
    <row r="45" spans="1:20" ht="32.1" customHeight="1">
      <c r="A45" s="72">
        <v>62</v>
      </c>
      <c r="B45" s="23" t="s">
        <v>84</v>
      </c>
      <c r="C45" s="54">
        <v>45900</v>
      </c>
      <c r="D45" s="16" t="s">
        <v>21</v>
      </c>
      <c r="E45" s="25" t="s">
        <v>40</v>
      </c>
      <c r="F45" s="22" t="s">
        <v>23</v>
      </c>
      <c r="G45" s="10">
        <v>4727</v>
      </c>
      <c r="H45" s="31">
        <v>1455</v>
      </c>
      <c r="I45" s="35">
        <v>110</v>
      </c>
      <c r="J45" s="12">
        <v>0</v>
      </c>
      <c r="K45" s="42">
        <f>(Table1[[#This Row],[unsub]]/Table1[[#This Row],[unique-sends]])*100</f>
        <v>0</v>
      </c>
      <c r="L45" s="7">
        <f>Table1[[#This Row],[unique-opens]] / Table1[[#This Row],[unique-sends]] * 100</f>
        <v>30.78062195895917</v>
      </c>
      <c r="M45" s="37">
        <f>Table1[[#This Row],[unique-clicks]] / Table1[[#This Row],[unique-sends]] * 100</f>
        <v>2.3270573302305904</v>
      </c>
      <c r="N45" s="37">
        <f>Table1[[#This Row],[unique-clicks]] / Table1[[#This Row],[unique-opens]] * 100</f>
        <v>7.5601374570446733</v>
      </c>
      <c r="O45" s="48">
        <f>MIN(Table1[[#This Row],[unique-opens]]/Table1[[#This Row],[unique-sends]],1)*100 + (Table1[[#This Row],[unique-clicks]]/Table1[[#This Row],[unique-sends]]*100) - ((Table1[[#This Row],[unsub]]/Table1[[#This Row],[unique-sends]]*100)*2)</f>
        <v>33.107679289189761</v>
      </c>
      <c r="P45" s="48" t="str">
        <f>IF(Table1[[#This Row],[Engagement Score]]&lt;=30,"🔴",IF(Table1[[#This Row],[Engagement Score]]&lt;=60,"🟡","🟢"))</f>
        <v>🟡</v>
      </c>
      <c r="Q45" s="15">
        <v>73.3</v>
      </c>
      <c r="R45" s="17">
        <v>15.1</v>
      </c>
      <c r="S45" s="17">
        <v>1.6</v>
      </c>
      <c r="T45" s="49" t="s">
        <v>43</v>
      </c>
    </row>
    <row r="46" spans="1:20" ht="32.1" customHeight="1">
      <c r="A46" s="73">
        <v>1</v>
      </c>
      <c r="B46" s="56" t="s">
        <v>85</v>
      </c>
      <c r="C46" s="54">
        <v>45901</v>
      </c>
      <c r="D46" s="16" t="s">
        <v>21</v>
      </c>
      <c r="E46" s="25" t="s">
        <v>40</v>
      </c>
      <c r="F46" s="22" t="s">
        <v>23</v>
      </c>
      <c r="G46" s="14">
        <v>6286</v>
      </c>
      <c r="H46" s="30">
        <v>3750</v>
      </c>
      <c r="I46" s="34">
        <v>661</v>
      </c>
      <c r="J46" s="17">
        <v>6</v>
      </c>
      <c r="K46" s="41">
        <f>(Table1[[#This Row],[unsub]]/Table1[[#This Row],[unique-sends]])*100</f>
        <v>9.5450206808781426E-2</v>
      </c>
      <c r="L46" s="27">
        <f>Table1[[#This Row],[unique-opens]] / Table1[[#This Row],[unique-sends]] * 100</f>
        <v>59.656379255488389</v>
      </c>
      <c r="M46" s="48">
        <f>Table1[[#This Row],[unique-clicks]] / Table1[[#This Row],[unique-sends]] * 100</f>
        <v>10.51543111676742</v>
      </c>
      <c r="N46" s="48">
        <f>Table1[[#This Row],[unique-clicks]] / Table1[[#This Row],[unique-opens]] * 100</f>
        <v>17.626666666666665</v>
      </c>
      <c r="O46" s="48">
        <f>MIN(Table1[[#This Row],[unique-opens]]/Table1[[#This Row],[unique-sends]],1)*100 + (Table1[[#This Row],[unique-clicks]]/Table1[[#This Row],[unique-sends]]*100) - ((Table1[[#This Row],[unsub]]/Table1[[#This Row],[unique-sends]]*100)*2)</f>
        <v>69.980909958638236</v>
      </c>
      <c r="P46" s="48" t="str">
        <f>IF(Table1[[#This Row],[Engagement Score]]&lt;=30,"🔴",IF(Table1[[#This Row],[Engagement Score]]&lt;=60,"🟡","🟢"))</f>
        <v>🟢</v>
      </c>
      <c r="Q46" s="15">
        <v>76.3</v>
      </c>
      <c r="R46" s="17">
        <v>14.3</v>
      </c>
      <c r="S46" s="17">
        <v>9.4</v>
      </c>
      <c r="T46" s="49" t="s">
        <v>86</v>
      </c>
    </row>
    <row r="47" spans="1:20" ht="32.1" customHeight="1">
      <c r="A47" s="73">
        <v>2</v>
      </c>
      <c r="B47" s="56" t="s">
        <v>87</v>
      </c>
      <c r="C47" s="54">
        <v>45901</v>
      </c>
      <c r="D47" s="25" t="s">
        <v>25</v>
      </c>
      <c r="E47" s="25" t="s">
        <v>40</v>
      </c>
      <c r="F47" s="22" t="s">
        <v>23</v>
      </c>
      <c r="G47" s="10">
        <v>824</v>
      </c>
      <c r="H47" s="31">
        <v>565</v>
      </c>
      <c r="I47" s="35">
        <v>98</v>
      </c>
      <c r="J47" s="12">
        <v>0</v>
      </c>
      <c r="K47" s="42">
        <f>(Table1[[#This Row],[unsub]]/Table1[[#This Row],[unique-sends]])*100</f>
        <v>0</v>
      </c>
      <c r="L47" s="7">
        <f>Table1[[#This Row],[unique-opens]] / Table1[[#This Row],[unique-sends]] * 100</f>
        <v>68.567961165048544</v>
      </c>
      <c r="M47" s="37">
        <f>Table1[[#This Row],[unique-clicks]] / Table1[[#This Row],[unique-sends]] * 100</f>
        <v>11.893203883495145</v>
      </c>
      <c r="N47" s="37">
        <f>Table1[[#This Row],[unique-clicks]] / Table1[[#This Row],[unique-opens]] * 100</f>
        <v>17.345132743362832</v>
      </c>
      <c r="O47" s="37">
        <f>MIN(Table1[[#This Row],[unique-opens]]/Table1[[#This Row],[unique-sends]],1)*100 + (Table1[[#This Row],[unique-clicks]]/Table1[[#This Row],[unique-sends]]*100) - ((Table1[[#This Row],[unsub]]/Table1[[#This Row],[unique-sends]]*100)*2)</f>
        <v>80.461165048543691</v>
      </c>
      <c r="P47" s="37" t="str">
        <f>IF(Table1[[#This Row],[Engagement Score]]&lt;=30,"🔴",IF(Table1[[#This Row],[Engagement Score]]&lt;=60,"🟡","🟢"))</f>
        <v>🟢</v>
      </c>
      <c r="Q47" s="11">
        <v>67.7</v>
      </c>
      <c r="R47" s="12">
        <v>15</v>
      </c>
      <c r="S47" s="12">
        <v>17.3</v>
      </c>
      <c r="T47" s="49" t="s">
        <v>88</v>
      </c>
    </row>
    <row r="48" spans="1:20" ht="32.1" customHeight="1">
      <c r="A48" s="73">
        <v>3</v>
      </c>
      <c r="B48" s="57" t="s">
        <v>89</v>
      </c>
      <c r="C48" s="54">
        <v>45901</v>
      </c>
      <c r="D48" s="16" t="s">
        <v>21</v>
      </c>
      <c r="E48" s="25" t="s">
        <v>40</v>
      </c>
      <c r="F48" s="22" t="s">
        <v>23</v>
      </c>
      <c r="G48" s="10">
        <v>8665</v>
      </c>
      <c r="H48" s="31">
        <v>4769</v>
      </c>
      <c r="I48" s="35">
        <v>402</v>
      </c>
      <c r="J48" s="12">
        <v>10</v>
      </c>
      <c r="K48" s="42">
        <f>(Table1[[#This Row],[unsub]]/Table1[[#This Row],[unique-sends]])*100</f>
        <v>0.1154068090017311</v>
      </c>
      <c r="L48" s="58">
        <f>Table1[[#This Row],[unique-opens]] / Table1[[#This Row],[unique-sends]] * 100</f>
        <v>55.037507212925561</v>
      </c>
      <c r="M48" s="59">
        <f>Table1[[#This Row],[unique-clicks]] / Table1[[#This Row],[unique-sends]] * 100</f>
        <v>4.6393537218695897</v>
      </c>
      <c r="N48" s="59">
        <f>Table1[[#This Row],[unique-clicks]] / Table1[[#This Row],[unique-opens]] * 100</f>
        <v>8.4294401342000427</v>
      </c>
      <c r="O48" s="59">
        <f>MIN(Table1[[#This Row],[unique-opens]]/Table1[[#This Row],[unique-sends]],1)*100 + (Table1[[#This Row],[unique-clicks]]/Table1[[#This Row],[unique-sends]]*100) - ((Table1[[#This Row],[unsub]]/Table1[[#This Row],[unique-sends]]*100)*2)</f>
        <v>59.446047316791692</v>
      </c>
      <c r="P48" s="59" t="str">
        <f>IF(Table1[[#This Row],[Engagement Score]]&lt;=30,"🔴",IF(Table1[[#This Row],[Engagement Score]]&lt;=60,"🟡","🟢"))</f>
        <v>🟡</v>
      </c>
      <c r="Q48" s="11">
        <v>75.8</v>
      </c>
      <c r="R48" s="12">
        <v>13.9</v>
      </c>
      <c r="S48" s="12">
        <v>10.3</v>
      </c>
      <c r="T48" s="49" t="s">
        <v>90</v>
      </c>
    </row>
    <row r="49" spans="1:20" ht="32.1" customHeight="1">
      <c r="A49" s="74">
        <v>4</v>
      </c>
      <c r="B49" s="57" t="s">
        <v>91</v>
      </c>
      <c r="C49" s="54">
        <v>45901</v>
      </c>
      <c r="D49" s="25" t="s">
        <v>25</v>
      </c>
      <c r="E49" s="25" t="s">
        <v>40</v>
      </c>
      <c r="F49" s="22" t="s">
        <v>23</v>
      </c>
      <c r="G49" s="10">
        <v>1207</v>
      </c>
      <c r="H49" s="31">
        <v>740</v>
      </c>
      <c r="I49" s="35">
        <v>82</v>
      </c>
      <c r="J49" s="12">
        <v>0</v>
      </c>
      <c r="K49" s="42">
        <f>(Table1[[#This Row],[unsub]]/Table1[[#This Row],[unique-sends]])*100</f>
        <v>0</v>
      </c>
      <c r="L49" s="58">
        <f>Table1[[#This Row],[unique-opens]] / Table1[[#This Row],[unique-sends]] * 100</f>
        <v>61.309030654515325</v>
      </c>
      <c r="M49" s="59">
        <f>Table1[[#This Row],[unique-clicks]] / Table1[[#This Row],[unique-sends]] * 100</f>
        <v>6.793703396851698</v>
      </c>
      <c r="N49" s="59">
        <f>Table1[[#This Row],[unique-clicks]] / Table1[[#This Row],[unique-opens]] * 100</f>
        <v>11.081081081081082</v>
      </c>
      <c r="O49" s="59">
        <f>MIN(Table1[[#This Row],[unique-opens]]/Table1[[#This Row],[unique-sends]],1)*100 + (Table1[[#This Row],[unique-clicks]]/Table1[[#This Row],[unique-sends]]*100) - ((Table1[[#This Row],[unsub]]/Table1[[#This Row],[unique-sends]]*100)*2)</f>
        <v>68.102734051367023</v>
      </c>
      <c r="P49" s="59" t="str">
        <f>IF(Table1[[#This Row],[Engagement Score]]&lt;=30,"🔴",IF(Table1[[#This Row],[Engagement Score]]&lt;=60,"🟡","🟢"))</f>
        <v>🟢</v>
      </c>
      <c r="Q49" s="11">
        <v>75.8</v>
      </c>
      <c r="R49" s="12">
        <v>18.899999999999999</v>
      </c>
      <c r="S49" s="12">
        <v>5.3</v>
      </c>
      <c r="T49" s="49" t="s">
        <v>92</v>
      </c>
    </row>
    <row r="50" spans="1:20" ht="32.1" customHeight="1">
      <c r="A50" s="74">
        <v>8</v>
      </c>
      <c r="B50" s="57" t="s">
        <v>93</v>
      </c>
      <c r="C50" s="54">
        <v>45901</v>
      </c>
      <c r="D50" s="25" t="s">
        <v>25</v>
      </c>
      <c r="E50" s="25" t="s">
        <v>40</v>
      </c>
      <c r="F50" s="22" t="s">
        <v>23</v>
      </c>
      <c r="G50" s="10">
        <v>715</v>
      </c>
      <c r="H50" s="31">
        <v>427</v>
      </c>
      <c r="I50" s="35">
        <v>62</v>
      </c>
      <c r="J50" s="12">
        <v>0</v>
      </c>
      <c r="K50" s="42">
        <f>(Table1[[#This Row],[unsub]]/Table1[[#This Row],[unique-sends]])*100</f>
        <v>0</v>
      </c>
      <c r="L50" s="58">
        <f>Table1[[#This Row],[unique-opens]] / Table1[[#This Row],[unique-sends]] * 100</f>
        <v>59.72027972027972</v>
      </c>
      <c r="M50" s="59">
        <f>Table1[[#This Row],[unique-clicks]] / Table1[[#This Row],[unique-sends]] * 100</f>
        <v>8.6713286713286699</v>
      </c>
      <c r="N50" s="59">
        <f>Table1[[#This Row],[unique-clicks]] / Table1[[#This Row],[unique-opens]] * 100</f>
        <v>14.519906323185012</v>
      </c>
      <c r="O50" s="59">
        <f>MIN(Table1[[#This Row],[unique-opens]]/Table1[[#This Row],[unique-sends]],1)*100 + (Table1[[#This Row],[unique-clicks]]/Table1[[#This Row],[unique-sends]]*100) - ((Table1[[#This Row],[unsub]]/Table1[[#This Row],[unique-sends]]*100)*2)</f>
        <v>68.391608391608386</v>
      </c>
      <c r="P50" s="59" t="str">
        <f>IF(Table1[[#This Row],[Engagement Score]]&lt;=30,"🔴",IF(Table1[[#This Row],[Engagement Score]]&lt;=60,"🟡","🟢"))</f>
        <v>🟢</v>
      </c>
      <c r="Q50" s="11">
        <v>66.099999999999994</v>
      </c>
      <c r="R50" s="12">
        <v>18.3</v>
      </c>
      <c r="S50" s="12">
        <v>15.6</v>
      </c>
      <c r="T50" s="49" t="s">
        <v>94</v>
      </c>
    </row>
    <row r="51" spans="1:20" ht="32.1" customHeight="1">
      <c r="A51" s="74">
        <v>6</v>
      </c>
      <c r="B51" s="57" t="s">
        <v>95</v>
      </c>
      <c r="C51" s="54">
        <v>45901</v>
      </c>
      <c r="D51" s="16" t="s">
        <v>21</v>
      </c>
      <c r="E51" s="25" t="s">
        <v>40</v>
      </c>
      <c r="F51" s="22" t="s">
        <v>23</v>
      </c>
      <c r="G51" s="10">
        <v>2621</v>
      </c>
      <c r="H51" s="31">
        <v>1243</v>
      </c>
      <c r="I51" s="35">
        <v>178</v>
      </c>
      <c r="J51" s="12">
        <v>1</v>
      </c>
      <c r="K51" s="42">
        <f>(Table1[[#This Row],[unsub]]/Table1[[#This Row],[unique-sends]])*100</f>
        <v>3.8153376573826787E-2</v>
      </c>
      <c r="L51" s="58">
        <f>Table1[[#This Row],[unique-opens]] / Table1[[#This Row],[unique-sends]] * 100</f>
        <v>47.424647081266691</v>
      </c>
      <c r="M51" s="59">
        <f>Table1[[#This Row],[unique-clicks]] / Table1[[#This Row],[unique-sends]] * 100</f>
        <v>6.7913010301411667</v>
      </c>
      <c r="N51" s="59">
        <f>Table1[[#This Row],[unique-clicks]] / Table1[[#This Row],[unique-opens]] * 100</f>
        <v>14.320193081255027</v>
      </c>
      <c r="O51" s="59">
        <f>MIN(Table1[[#This Row],[unique-opens]]/Table1[[#This Row],[unique-sends]],1)*100 + (Table1[[#This Row],[unique-clicks]]/Table1[[#This Row],[unique-sends]]*100) - ((Table1[[#This Row],[unsub]]/Table1[[#This Row],[unique-sends]]*100)*2)</f>
        <v>54.139641358260199</v>
      </c>
      <c r="P51" s="59" t="str">
        <f>IF(Table1[[#This Row],[Engagement Score]]&lt;=30,"🔴",IF(Table1[[#This Row],[Engagement Score]]&lt;=60,"🟡","🟢"))</f>
        <v>🟡</v>
      </c>
      <c r="Q51" s="11">
        <v>78.099999999999994</v>
      </c>
      <c r="R51" s="12">
        <v>13.3</v>
      </c>
      <c r="S51" s="12">
        <v>8.6</v>
      </c>
      <c r="T51" s="49" t="s">
        <v>96</v>
      </c>
    </row>
    <row r="52" spans="1:20" ht="32.1" customHeight="1">
      <c r="A52" s="72">
        <v>7</v>
      </c>
      <c r="B52" s="57" t="s">
        <v>97</v>
      </c>
      <c r="C52" s="54">
        <v>45901</v>
      </c>
      <c r="D52" s="16" t="s">
        <v>21</v>
      </c>
      <c r="E52" s="25" t="s">
        <v>40</v>
      </c>
      <c r="F52" s="22" t="s">
        <v>23</v>
      </c>
      <c r="G52" s="10">
        <v>2543</v>
      </c>
      <c r="H52" s="31">
        <v>1299</v>
      </c>
      <c r="I52" s="35">
        <v>168</v>
      </c>
      <c r="J52" s="12">
        <v>3</v>
      </c>
      <c r="K52" s="42">
        <f>(Table1[[#This Row],[unsub]]/Table1[[#This Row],[unique-sends]])*100</f>
        <v>0.11797090051120723</v>
      </c>
      <c r="L52" s="7">
        <f>Table1[[#This Row],[unique-opens]] / Table1[[#This Row],[unique-sends]] * 100</f>
        <v>51.081399921352734</v>
      </c>
      <c r="M52" s="37">
        <f>Table1[[#This Row],[unique-clicks]] / Table1[[#This Row],[unique-sends]] * 100</f>
        <v>6.6063704286276046</v>
      </c>
      <c r="N52" s="37">
        <f>Table1[[#This Row],[unique-clicks]] / Table1[[#This Row],[unique-opens]] * 100</f>
        <v>12.933025404157044</v>
      </c>
      <c r="O52" s="37">
        <f>MIN(Table1[[#This Row],[unique-opens]]/Table1[[#This Row],[unique-sends]],1)*100 + (Table1[[#This Row],[unique-clicks]]/Table1[[#This Row],[unique-sends]]*100) - ((Table1[[#This Row],[unsub]]/Table1[[#This Row],[unique-sends]]*100)*2)</f>
        <v>57.451828548957927</v>
      </c>
      <c r="P52" s="37" t="str">
        <f>IF(Table1[[#This Row],[Engagement Score]]&lt;=30,"🔴",IF(Table1[[#This Row],[Engagement Score]]&lt;=60,"🟡","🟢"))</f>
        <v>🟡</v>
      </c>
      <c r="Q52" s="11">
        <v>70.5</v>
      </c>
      <c r="R52" s="12">
        <v>18.5</v>
      </c>
      <c r="S52" s="12">
        <v>11</v>
      </c>
      <c r="T52" s="49" t="s">
        <v>98</v>
      </c>
    </row>
    <row r="53" spans="1:20" ht="32.1" customHeight="1">
      <c r="A53" s="72">
        <v>9</v>
      </c>
      <c r="B53" s="23" t="s">
        <v>99</v>
      </c>
      <c r="C53" s="54">
        <v>45901</v>
      </c>
      <c r="D53" s="16" t="s">
        <v>21</v>
      </c>
      <c r="E53" s="25" t="s">
        <v>40</v>
      </c>
      <c r="F53" s="22" t="s">
        <v>23</v>
      </c>
      <c r="G53" s="14">
        <v>406</v>
      </c>
      <c r="H53" s="30">
        <v>271</v>
      </c>
      <c r="I53" s="34">
        <v>51</v>
      </c>
      <c r="J53" s="17">
        <v>0</v>
      </c>
      <c r="K53" s="41">
        <f>(Table1[[#This Row],[unsub]]/Table1[[#This Row],[unique-sends]])*100</f>
        <v>0</v>
      </c>
      <c r="L53" s="27">
        <f>Table1[[#This Row],[unique-opens]] / Table1[[#This Row],[unique-sends]] * 100</f>
        <v>66.748768472906406</v>
      </c>
      <c r="M53" s="48">
        <f>Table1[[#This Row],[unique-clicks]] / Table1[[#This Row],[unique-sends]] * 100</f>
        <v>12.561576354679804</v>
      </c>
      <c r="N53" s="48">
        <f>Table1[[#This Row],[unique-clicks]] / Table1[[#This Row],[unique-opens]] * 100</f>
        <v>18.819188191881921</v>
      </c>
      <c r="O53" s="48">
        <f>MIN(Table1[[#This Row],[unique-opens]]/Table1[[#This Row],[unique-sends]],1)*100 + (Table1[[#This Row],[unique-clicks]]/Table1[[#This Row],[unique-sends]]*100) - ((Table1[[#This Row],[unsub]]/Table1[[#This Row],[unique-sends]]*100)*2)</f>
        <v>79.310344827586206</v>
      </c>
      <c r="P53" s="48" t="str">
        <f>IF(Table1[[#This Row],[Engagement Score]]&lt;=30,"🔴",IF(Table1[[#This Row],[Engagement Score]]&lt;=60,"🟡","🟢"))</f>
        <v>🟢</v>
      </c>
      <c r="Q53" s="15">
        <v>71.900000000000006</v>
      </c>
      <c r="R53" s="17">
        <v>125</v>
      </c>
      <c r="S53" s="17">
        <v>15.6</v>
      </c>
      <c r="T53" s="49" t="s">
        <v>100</v>
      </c>
    </row>
    <row r="54" spans="1:20" ht="32.1" customHeight="1">
      <c r="A54" s="72">
        <v>8</v>
      </c>
      <c r="B54" s="23" t="s">
        <v>101</v>
      </c>
      <c r="C54" s="54">
        <v>45901</v>
      </c>
      <c r="D54" s="25" t="s">
        <v>25</v>
      </c>
      <c r="E54" s="25" t="s">
        <v>40</v>
      </c>
      <c r="F54" s="22" t="s">
        <v>23</v>
      </c>
      <c r="G54" s="10">
        <v>3480</v>
      </c>
      <c r="H54" s="31">
        <v>1997</v>
      </c>
      <c r="I54" s="35">
        <v>339</v>
      </c>
      <c r="J54" s="12">
        <v>0</v>
      </c>
      <c r="K54" s="42">
        <f>(Table1[[#This Row],[unsub]]/Table1[[#This Row],[unique-sends]])*100</f>
        <v>0</v>
      </c>
      <c r="L54" s="7">
        <f>Table1[[#This Row],[unique-opens]] / Table1[[#This Row],[unique-sends]] * 100</f>
        <v>57.385057471264368</v>
      </c>
      <c r="M54" s="37">
        <f>Table1[[#This Row],[unique-clicks]] / Table1[[#This Row],[unique-sends]] * 100</f>
        <v>9.7413793103448274</v>
      </c>
      <c r="N54" s="37">
        <f>Table1[[#This Row],[unique-clicks]] / Table1[[#This Row],[unique-opens]] * 100</f>
        <v>16.975463194792187</v>
      </c>
      <c r="O54" s="37">
        <f>MIN(Table1[[#This Row],[unique-opens]]/Table1[[#This Row],[unique-sends]],1)*100 + (Table1[[#This Row],[unique-clicks]]/Table1[[#This Row],[unique-sends]]*100) - ((Table1[[#This Row],[unsub]]/Table1[[#This Row],[unique-sends]]*100)*2)</f>
        <v>67.1264367816092</v>
      </c>
      <c r="P54" s="37" t="str">
        <f>IF(Table1[[#This Row],[Engagement Score]]&lt;=30,"🔴",IF(Table1[[#This Row],[Engagement Score]]&lt;=60,"🟡","🟢"))</f>
        <v>🟢</v>
      </c>
      <c r="Q54" s="11">
        <v>76.8</v>
      </c>
      <c r="R54" s="12">
        <v>14.7</v>
      </c>
      <c r="S54" s="12">
        <v>8.6</v>
      </c>
      <c r="T54" s="49" t="s">
        <v>102</v>
      </c>
    </row>
    <row r="55" spans="1:20" ht="32.1" customHeight="1">
      <c r="A55" s="72">
        <v>56</v>
      </c>
      <c r="B55" s="23" t="s">
        <v>103</v>
      </c>
      <c r="C55" s="54">
        <v>45904</v>
      </c>
      <c r="D55" s="16" t="s">
        <v>21</v>
      </c>
      <c r="E55" s="16" t="s">
        <v>49</v>
      </c>
      <c r="F55" s="22" t="s">
        <v>23</v>
      </c>
      <c r="G55" s="14">
        <v>116700</v>
      </c>
      <c r="H55" s="30">
        <v>72900</v>
      </c>
      <c r="I55" s="34">
        <v>7638</v>
      </c>
      <c r="J55" s="17">
        <v>126</v>
      </c>
      <c r="K55" s="41">
        <f>(Table1[[#This Row],[unsub]]/Table1[[#This Row],[unique-sends]])*100</f>
        <v>0.10796915167095116</v>
      </c>
      <c r="L55" s="27">
        <f>Table1[[#This Row],[unique-opens]] / Table1[[#This Row],[unique-sends]] * 100</f>
        <v>62.467866323907451</v>
      </c>
      <c r="M55" s="48">
        <f>Table1[[#This Row],[unique-clicks]] / Table1[[#This Row],[unique-sends]] * 100</f>
        <v>6.5449871465295626</v>
      </c>
      <c r="N55" s="48">
        <f>Table1[[#This Row],[unique-clicks]] / Table1[[#This Row],[unique-opens]] * 100</f>
        <v>10.477366255144032</v>
      </c>
      <c r="O55" s="48">
        <f>MIN(Table1[[#This Row],[unique-opens]]/Table1[[#This Row],[unique-sends]],1)*100 + (Table1[[#This Row],[unique-clicks]]/Table1[[#This Row],[unique-sends]]*100) - ((Table1[[#This Row],[unsub]]/Table1[[#This Row],[unique-sends]]*100)*2)</f>
        <v>68.796915167095108</v>
      </c>
      <c r="P55" s="48" t="str">
        <f>IF(Table1[[#This Row],[Engagement Score]]&lt;=30,"🔴",IF(Table1[[#This Row],[Engagement Score]]&lt;=60,"🟡","🟢"))</f>
        <v>🟢</v>
      </c>
      <c r="Q55" s="15">
        <v>72.8</v>
      </c>
      <c r="R55" s="17">
        <v>16.899999999999999</v>
      </c>
      <c r="S55" s="17">
        <v>10.3</v>
      </c>
      <c r="T55" s="49" t="s">
        <v>104</v>
      </c>
    </row>
    <row r="56" spans="1:20" ht="32.1" customHeight="1">
      <c r="A56" s="72">
        <v>60</v>
      </c>
      <c r="B56" s="23" t="s">
        <v>105</v>
      </c>
      <c r="C56" s="54">
        <v>45904</v>
      </c>
      <c r="D56" s="16" t="s">
        <v>21</v>
      </c>
      <c r="E56" s="16" t="s">
        <v>49</v>
      </c>
      <c r="F56" s="22" t="s">
        <v>23</v>
      </c>
      <c r="G56" s="10">
        <v>165769</v>
      </c>
      <c r="H56" s="31">
        <v>95579</v>
      </c>
      <c r="I56" s="35">
        <v>4168</v>
      </c>
      <c r="J56" s="12">
        <v>394</v>
      </c>
      <c r="K56" s="42">
        <f>(Table1[[#This Row],[unsub]]/Table1[[#This Row],[unique-sends]])*100</f>
        <v>0.23768014526238321</v>
      </c>
      <c r="L56" s="7">
        <f>Table1[[#This Row],[unique-opens]] / Table1[[#This Row],[unique-sends]] * 100</f>
        <v>57.657945695516041</v>
      </c>
      <c r="M56" s="37">
        <f>Table1[[#This Row],[unique-clicks]] / Table1[[#This Row],[unique-sends]] * 100</f>
        <v>2.5143422473441959</v>
      </c>
      <c r="N56" s="48">
        <f>Table1[[#This Row],[unique-clicks]] / Table1[[#This Row],[unique-opens]] * 100</f>
        <v>4.3607905502254676</v>
      </c>
      <c r="O56" s="48">
        <f>MIN(Table1[[#This Row],[unique-opens]]/Table1[[#This Row],[unique-sends]],1)*100 + (Table1[[#This Row],[unique-clicks]]/Table1[[#This Row],[unique-sends]]*100) - ((Table1[[#This Row],[unsub]]/Table1[[#This Row],[unique-sends]]*100)*2)</f>
        <v>59.696927652335468</v>
      </c>
      <c r="P56" s="48" t="str">
        <f>IF(Table1[[#This Row],[Engagement Score]]&lt;=30,"🔴",IF(Table1[[#This Row],[Engagement Score]]&lt;=60,"🟡","🟢"))</f>
        <v>🟡</v>
      </c>
      <c r="Q56" s="11">
        <v>75.099999999999994</v>
      </c>
      <c r="R56" s="12">
        <v>15.8</v>
      </c>
      <c r="S56" s="12">
        <v>9.1</v>
      </c>
      <c r="T56" s="44" t="s">
        <v>106</v>
      </c>
    </row>
    <row r="57" spans="1:20" ht="32.1" customHeight="1">
      <c r="A57" s="72">
        <v>59</v>
      </c>
      <c r="B57" s="23" t="s">
        <v>107</v>
      </c>
      <c r="C57" s="54">
        <v>45904</v>
      </c>
      <c r="D57" s="16" t="s">
        <v>21</v>
      </c>
      <c r="E57" s="16" t="s">
        <v>49</v>
      </c>
      <c r="F57" s="22" t="s">
        <v>23</v>
      </c>
      <c r="G57" s="10">
        <v>112606</v>
      </c>
      <c r="H57" s="31">
        <v>72960</v>
      </c>
      <c r="I57" s="35">
        <v>879</v>
      </c>
      <c r="J57" s="12">
        <v>230</v>
      </c>
      <c r="K57" s="42">
        <f>(Table1[[#This Row],[unsub]]/Table1[[#This Row],[unique-sends]])*100</f>
        <v>0.2042519936770687</v>
      </c>
      <c r="L57" s="58">
        <f>Table1[[#This Row],[unique-opens]] / Table1[[#This Row],[unique-sends]] * 100</f>
        <v>64.792284602951895</v>
      </c>
      <c r="M57" s="59">
        <f>Table1[[#This Row],[unique-clicks]] / Table1[[#This Row],[unique-sends]] * 100</f>
        <v>0.78059783670497129</v>
      </c>
      <c r="N57" s="48">
        <f>Table1[[#This Row],[unique-clicks]] / Table1[[#This Row],[unique-opens]] * 100</f>
        <v>1.2047697368421051</v>
      </c>
      <c r="O57" s="48">
        <f>MIN(Table1[[#This Row],[unique-opens]]/Table1[[#This Row],[unique-sends]],1)*100 + (Table1[[#This Row],[unique-clicks]]/Table1[[#This Row],[unique-sends]]*100) - ((Table1[[#This Row],[unsub]]/Table1[[#This Row],[unique-sends]]*100)*2)</f>
        <v>65.164378452302728</v>
      </c>
      <c r="P57" s="48" t="str">
        <f>IF(Table1[[#This Row],[Engagement Score]]&lt;=30,"🔴",IF(Table1[[#This Row],[Engagement Score]]&lt;=60,"🟡","🟢"))</f>
        <v>🟢</v>
      </c>
      <c r="Q57" s="11">
        <v>63.2</v>
      </c>
      <c r="R57" s="12">
        <v>15.4</v>
      </c>
      <c r="S57" s="12">
        <v>21.4</v>
      </c>
      <c r="T57" s="44" t="s">
        <v>108</v>
      </c>
    </row>
    <row r="58" spans="1:20" ht="32.1" customHeight="1">
      <c r="A58" s="72">
        <v>56</v>
      </c>
      <c r="B58" s="23" t="s">
        <v>109</v>
      </c>
      <c r="C58" s="54">
        <v>45908</v>
      </c>
      <c r="D58" s="16" t="s">
        <v>21</v>
      </c>
      <c r="E58" s="16" t="s">
        <v>49</v>
      </c>
      <c r="F58" s="22" t="s">
        <v>23</v>
      </c>
      <c r="G58" s="14">
        <v>38965</v>
      </c>
      <c r="H58" s="30">
        <v>19179</v>
      </c>
      <c r="I58" s="34">
        <v>2172</v>
      </c>
      <c r="J58" s="17">
        <v>0</v>
      </c>
      <c r="K58" s="41">
        <f>(Table1[[#This Row],[unsub]]/Table1[[#This Row],[unique-sends]])*100</f>
        <v>0</v>
      </c>
      <c r="L58" s="27">
        <f>Table1[[#This Row],[unique-opens]] / Table1[[#This Row],[unique-sends]] * 100</f>
        <v>49.221095855254717</v>
      </c>
      <c r="M58" s="48">
        <f>Table1[[#This Row],[unique-clicks]] / Table1[[#This Row],[unique-sends]] * 100</f>
        <v>5.5742332862825617</v>
      </c>
      <c r="N58" s="48">
        <f>Table1[[#This Row],[unique-clicks]] / Table1[[#This Row],[unique-opens]] * 100</f>
        <v>11.324886594712966</v>
      </c>
      <c r="O58" s="48">
        <f>MIN(Table1[[#This Row],[unique-opens]]/Table1[[#This Row],[unique-sends]],1)*100 + (Table1[[#This Row],[unique-clicks]]/Table1[[#This Row],[unique-sends]]*100) - ((Table1[[#This Row],[unsub]]/Table1[[#This Row],[unique-sends]]*100)*2)</f>
        <v>54.79532914153728</v>
      </c>
      <c r="P58" s="48" t="str">
        <f>IF(Table1[[#This Row],[Engagement Score]]&lt;=30,"🔴",IF(Table1[[#This Row],[Engagement Score]]&lt;=60,"🟡","🟢"))</f>
        <v>🟡</v>
      </c>
      <c r="Q58" s="15">
        <v>72.8</v>
      </c>
      <c r="R58" s="17">
        <v>16.899999999999999</v>
      </c>
      <c r="S58" s="17">
        <v>10.3</v>
      </c>
      <c r="T58" s="49" t="s">
        <v>104</v>
      </c>
    </row>
    <row r="59" spans="1:20" ht="32.1" customHeight="1">
      <c r="A59" s="72">
        <v>60</v>
      </c>
      <c r="B59" s="23" t="s">
        <v>110</v>
      </c>
      <c r="C59" s="54">
        <v>45908</v>
      </c>
      <c r="D59" s="16" t="s">
        <v>21</v>
      </c>
      <c r="E59" s="16" t="s">
        <v>49</v>
      </c>
      <c r="F59" s="22" t="s">
        <v>23</v>
      </c>
      <c r="G59" s="10">
        <v>104946</v>
      </c>
      <c r="H59" s="31">
        <v>42484</v>
      </c>
      <c r="I59" s="35">
        <v>1687</v>
      </c>
      <c r="J59" s="12">
        <v>0</v>
      </c>
      <c r="K59" s="42">
        <f>(Table1[[#This Row],[unsub]]/Table1[[#This Row],[unique-sends]])*100</f>
        <v>0</v>
      </c>
      <c r="L59" s="7">
        <f>Table1[[#This Row],[unique-opens]] / Table1[[#This Row],[unique-sends]] * 100</f>
        <v>40.481771577763801</v>
      </c>
      <c r="M59" s="37">
        <f>Table1[[#This Row],[unique-clicks]] / Table1[[#This Row],[unique-sends]] * 100</f>
        <v>1.6074933775465476</v>
      </c>
      <c r="N59" s="48">
        <f>Table1[[#This Row],[unique-clicks]] / Table1[[#This Row],[unique-opens]] * 100</f>
        <v>3.9709066942849072</v>
      </c>
      <c r="O59" s="48">
        <f>MIN(Table1[[#This Row],[unique-opens]]/Table1[[#This Row],[unique-sends]],1)*100 + (Table1[[#This Row],[unique-clicks]]/Table1[[#This Row],[unique-sends]]*100) - ((Table1[[#This Row],[unsub]]/Table1[[#This Row],[unique-sends]]*100)*2)</f>
        <v>42.089264955310348</v>
      </c>
      <c r="P59" s="48" t="str">
        <f>IF(Table1[[#This Row],[Engagement Score]]&lt;=30,"🔴",IF(Table1[[#This Row],[Engagement Score]]&lt;=60,"🟡","🟢"))</f>
        <v>🟡</v>
      </c>
      <c r="Q59" s="11">
        <v>75.099999999999994</v>
      </c>
      <c r="R59" s="12">
        <v>15.8</v>
      </c>
      <c r="S59" s="12">
        <v>9.1</v>
      </c>
      <c r="T59" s="44" t="s">
        <v>106</v>
      </c>
    </row>
    <row r="60" spans="1:20" ht="32.1" customHeight="1">
      <c r="A60" s="72">
        <v>59</v>
      </c>
      <c r="B60" s="23" t="s">
        <v>111</v>
      </c>
      <c r="C60" s="54">
        <v>45908</v>
      </c>
      <c r="D60" s="16" t="s">
        <v>21</v>
      </c>
      <c r="E60" s="16" t="s">
        <v>49</v>
      </c>
      <c r="F60" s="22" t="s">
        <v>23</v>
      </c>
      <c r="G60" s="10">
        <v>35855</v>
      </c>
      <c r="H60" s="31">
        <v>13299</v>
      </c>
      <c r="I60" s="35">
        <v>208</v>
      </c>
      <c r="J60" s="12">
        <v>0</v>
      </c>
      <c r="K60" s="42">
        <f>(Table1[[#This Row],[unsub]]/Table1[[#This Row],[unique-sends]])*100</f>
        <v>0</v>
      </c>
      <c r="L60" s="7">
        <f>Table1[[#This Row],[unique-opens]] / Table1[[#This Row],[unique-sends]] * 100</f>
        <v>37.09106121879794</v>
      </c>
      <c r="M60" s="37">
        <f>Table1[[#This Row],[unique-clicks]] / Table1[[#This Row],[unique-sends]] * 100</f>
        <v>0.58011434946311535</v>
      </c>
      <c r="N60" s="48">
        <f>Table1[[#This Row],[unique-clicks]] / Table1[[#This Row],[unique-opens]] * 100</f>
        <v>1.5640273704789833</v>
      </c>
      <c r="O60" s="48">
        <f>MIN(Table1[[#This Row],[unique-opens]]/Table1[[#This Row],[unique-sends]],1)*100 + (Table1[[#This Row],[unique-clicks]]/Table1[[#This Row],[unique-sends]]*100) - ((Table1[[#This Row],[unsub]]/Table1[[#This Row],[unique-sends]]*100)*2)</f>
        <v>37.671175568261056</v>
      </c>
      <c r="P60" s="48" t="str">
        <f>IF(Table1[[#This Row],[Engagement Score]]&lt;=30,"🔴",IF(Table1[[#This Row],[Engagement Score]]&lt;=60,"🟡","🟢"))</f>
        <v>🟡</v>
      </c>
      <c r="Q60" s="11">
        <v>63.2</v>
      </c>
      <c r="R60" s="12">
        <v>15.4</v>
      </c>
      <c r="S60" s="12">
        <v>21.4</v>
      </c>
      <c r="T60" s="44" t="s">
        <v>108</v>
      </c>
    </row>
    <row r="61" spans="1:20" ht="32.1" customHeight="1">
      <c r="A61" s="72">
        <v>58</v>
      </c>
      <c r="B61" s="23" t="s">
        <v>112</v>
      </c>
      <c r="C61" s="54">
        <v>45901</v>
      </c>
      <c r="D61" s="16" t="s">
        <v>21</v>
      </c>
      <c r="E61" s="16" t="s">
        <v>49</v>
      </c>
      <c r="F61" s="22" t="s">
        <v>23</v>
      </c>
      <c r="G61" s="14">
        <v>1096</v>
      </c>
      <c r="H61" s="30">
        <v>668</v>
      </c>
      <c r="I61" s="34">
        <v>119</v>
      </c>
      <c r="J61" s="17">
        <v>0</v>
      </c>
      <c r="K61" s="41">
        <f>(Table1[[#This Row],[unsub]]/Table1[[#This Row],[unique-sends]])*100</f>
        <v>0</v>
      </c>
      <c r="L61" s="27">
        <f>Table1[[#This Row],[unique-opens]] / Table1[[#This Row],[unique-sends]] * 100</f>
        <v>60.948905109489047</v>
      </c>
      <c r="M61" s="48">
        <f>Table1[[#This Row],[unique-clicks]] / Table1[[#This Row],[unique-sends]] * 100</f>
        <v>10.857664233576642</v>
      </c>
      <c r="N61" s="48">
        <f>Table1[[#This Row],[unique-clicks]] / Table1[[#This Row],[unique-opens]] * 100</f>
        <v>17.814371257485028</v>
      </c>
      <c r="O61" s="48">
        <f>MIN(Table1[[#This Row],[unique-opens]]/Table1[[#This Row],[unique-sends]],1)*100 + (Table1[[#This Row],[unique-clicks]]/Table1[[#This Row],[unique-sends]]*100) - ((Table1[[#This Row],[unsub]]/Table1[[#This Row],[unique-sends]]*100)*2)</f>
        <v>71.806569343065689</v>
      </c>
      <c r="P61" s="48" t="str">
        <f>IF(Table1[[#This Row],[Engagement Score]]&lt;=30,"🔴",IF(Table1[[#This Row],[Engagement Score]]&lt;=60,"🟡","🟢"))</f>
        <v>🟢</v>
      </c>
      <c r="Q61" s="15">
        <v>72.7</v>
      </c>
      <c r="R61" s="17">
        <v>18.2</v>
      </c>
      <c r="S61" s="17">
        <v>9.1</v>
      </c>
      <c r="T61" s="49" t="s">
        <v>113</v>
      </c>
    </row>
    <row r="62" spans="1:20" ht="32.1" customHeight="1">
      <c r="A62" s="72">
        <v>57</v>
      </c>
      <c r="B62" s="23" t="s">
        <v>114</v>
      </c>
      <c r="C62" s="54">
        <v>45901</v>
      </c>
      <c r="D62" s="16" t="s">
        <v>21</v>
      </c>
      <c r="E62" s="16" t="s">
        <v>49</v>
      </c>
      <c r="F62" s="22" t="s">
        <v>23</v>
      </c>
      <c r="G62" s="10">
        <v>13607</v>
      </c>
      <c r="H62" s="31">
        <v>9295</v>
      </c>
      <c r="I62" s="35">
        <v>2450</v>
      </c>
      <c r="J62" s="12">
        <v>2</v>
      </c>
      <c r="K62" s="42">
        <f>(Table1[[#This Row],[unsub]]/Table1[[#This Row],[unique-sends]])*100</f>
        <v>1.4698317042698611E-2</v>
      </c>
      <c r="L62" s="7">
        <f>Table1[[#This Row],[unique-opens]] / Table1[[#This Row],[unique-sends]] * 100</f>
        <v>68.310428455941803</v>
      </c>
      <c r="M62" s="37">
        <f>Table1[[#This Row],[unique-clicks]] / Table1[[#This Row],[unique-sends]] * 100</f>
        <v>18.005438377305801</v>
      </c>
      <c r="N62" s="48">
        <f>Table1[[#This Row],[unique-clicks]] / Table1[[#This Row],[unique-opens]] * 100</f>
        <v>26.358257127487896</v>
      </c>
      <c r="O62" s="48">
        <f>MIN(Table1[[#This Row],[unique-opens]]/Table1[[#This Row],[unique-sends]],1)*100 + (Table1[[#This Row],[unique-clicks]]/Table1[[#This Row],[unique-sends]]*100) - ((Table1[[#This Row],[unsub]]/Table1[[#This Row],[unique-sends]]*100)*2)</f>
        <v>86.28647019916221</v>
      </c>
      <c r="P62" s="48" t="str">
        <f>IF(Table1[[#This Row],[Engagement Score]]&lt;=30,"🔴",IF(Table1[[#This Row],[Engagement Score]]&lt;=60,"🟡","🟢"))</f>
        <v>🟢</v>
      </c>
      <c r="Q62" s="11">
        <v>76.7</v>
      </c>
      <c r="R62" s="12">
        <v>15.2</v>
      </c>
      <c r="S62" s="12">
        <v>8.1999999999999993</v>
      </c>
      <c r="T62" s="44" t="s">
        <v>115</v>
      </c>
    </row>
    <row r="63" spans="1:20" ht="32.1" customHeight="1">
      <c r="A63" s="72">
        <v>65</v>
      </c>
      <c r="B63" s="23" t="s">
        <v>116</v>
      </c>
      <c r="C63" s="54">
        <v>45902</v>
      </c>
      <c r="D63" s="16" t="s">
        <v>25</v>
      </c>
      <c r="E63" s="16" t="s">
        <v>49</v>
      </c>
      <c r="F63" s="22" t="s">
        <v>23</v>
      </c>
      <c r="G63" s="14">
        <v>1070</v>
      </c>
      <c r="H63" s="30">
        <v>627</v>
      </c>
      <c r="I63" s="34">
        <v>58</v>
      </c>
      <c r="J63" s="17">
        <v>0</v>
      </c>
      <c r="K63" s="41">
        <f>(Table1[[#This Row],[unsub]]/Table1[[#This Row],[unique-sends]])*100</f>
        <v>0</v>
      </c>
      <c r="L63" s="27">
        <f>Table1[[#This Row],[unique-opens]] / Table1[[#This Row],[unique-sends]] * 100</f>
        <v>58.598130841121495</v>
      </c>
      <c r="M63" s="48">
        <f>Table1[[#This Row],[unique-clicks]] / Table1[[#This Row],[unique-sends]] * 100</f>
        <v>5.4205607476635516</v>
      </c>
      <c r="N63" s="48">
        <f>Table1[[#This Row],[unique-clicks]] / Table1[[#This Row],[unique-opens]] * 100</f>
        <v>9.2503987240829346</v>
      </c>
      <c r="O63" s="48">
        <f>MIN(Table1[[#This Row],[unique-opens]]/Table1[[#This Row],[unique-sends]],1)*100 + (Table1[[#This Row],[unique-clicks]]/Table1[[#This Row],[unique-sends]]*100) - ((Table1[[#This Row],[unsub]]/Table1[[#This Row],[unique-sends]]*100)*2)</f>
        <v>64.018691588785046</v>
      </c>
      <c r="P63" s="48" t="str">
        <f>IF(Table1[[#This Row],[Engagement Score]]&lt;=30,"🔴",IF(Table1[[#This Row],[Engagement Score]]&lt;=60,"🟡","🟢"))</f>
        <v>🟢</v>
      </c>
      <c r="Q63" s="15">
        <v>66.5</v>
      </c>
      <c r="R63" s="17">
        <v>18.100000000000001</v>
      </c>
      <c r="S63" s="17">
        <v>15.4</v>
      </c>
      <c r="T63" s="49" t="s">
        <v>117</v>
      </c>
    </row>
    <row r="64" spans="1:20" ht="32.1" customHeight="1">
      <c r="A64" s="72">
        <v>65</v>
      </c>
      <c r="B64" s="23" t="s">
        <v>118</v>
      </c>
      <c r="C64" s="54">
        <v>45916</v>
      </c>
      <c r="D64" s="16" t="s">
        <v>25</v>
      </c>
      <c r="E64" s="16" t="s">
        <v>49</v>
      </c>
      <c r="F64" s="22" t="s">
        <v>23</v>
      </c>
      <c r="G64" s="14">
        <v>44639</v>
      </c>
      <c r="H64" s="30">
        <v>27869</v>
      </c>
      <c r="I64" s="34">
        <v>2164</v>
      </c>
      <c r="J64" s="17">
        <v>28</v>
      </c>
      <c r="K64" s="41">
        <f>(Table1[[#This Row],[unsub]]/Table1[[#This Row],[unique-sends]])*100</f>
        <v>6.2725419476242744E-2</v>
      </c>
      <c r="L64" s="27">
        <f>Table1[[#This Row],[unique-opens]] / Table1[[#This Row],[unique-sends]] * 100</f>
        <v>62.431954120836039</v>
      </c>
      <c r="M64" s="48">
        <f>Table1[[#This Row],[unique-clicks]] / Table1[[#This Row],[unique-sends]] * 100</f>
        <v>4.8477788480924753</v>
      </c>
      <c r="N64" s="48">
        <f>Table1[[#This Row],[unique-clicks]] / Table1[[#This Row],[unique-opens]] * 100</f>
        <v>7.76490006817611</v>
      </c>
      <c r="O64" s="48">
        <f>MIN(Table1[[#This Row],[unique-opens]]/Table1[[#This Row],[unique-sends]],1)*100 + (Table1[[#This Row],[unique-clicks]]/Table1[[#This Row],[unique-sends]]*100) - ((Table1[[#This Row],[unsub]]/Table1[[#This Row],[unique-sends]]*100)*2)</f>
        <v>67.154282129976025</v>
      </c>
      <c r="P64" s="48" t="str">
        <f>IF(Table1[[#This Row],[Engagement Score]]&lt;=30,"🔴",IF(Table1[[#This Row],[Engagement Score]]&lt;=60,"🟡","🟢"))</f>
        <v>🟢</v>
      </c>
      <c r="Q64" s="15">
        <v>66.5</v>
      </c>
      <c r="R64" s="17">
        <v>18.100000000000001</v>
      </c>
      <c r="S64" s="17">
        <v>15.4</v>
      </c>
      <c r="T64" s="49" t="s">
        <v>117</v>
      </c>
    </row>
    <row r="65" spans="1:20" ht="32.1" customHeight="1">
      <c r="A65" s="72">
        <v>31</v>
      </c>
      <c r="B65" s="23" t="s">
        <v>119</v>
      </c>
      <c r="C65" s="54">
        <v>45902</v>
      </c>
      <c r="D65" s="16" t="s">
        <v>25</v>
      </c>
      <c r="E65" s="16" t="s">
        <v>22</v>
      </c>
      <c r="F65" s="22" t="s">
        <v>23</v>
      </c>
      <c r="G65" s="14">
        <v>6210</v>
      </c>
      <c r="H65" s="30">
        <v>2345</v>
      </c>
      <c r="I65" s="34">
        <v>37</v>
      </c>
      <c r="J65" s="17">
        <v>1</v>
      </c>
      <c r="K65" s="41">
        <f>(Table1[[#This Row],[unsub]]/Table1[[#This Row],[unique-sends]])*100</f>
        <v>1.6103059581320453E-2</v>
      </c>
      <c r="L65" s="27">
        <f>Table1[[#This Row],[unique-opens]] / Table1[[#This Row],[unique-sends]] * 100</f>
        <v>37.76167471819646</v>
      </c>
      <c r="M65" s="48">
        <f>Table1[[#This Row],[unique-clicks]] / Table1[[#This Row],[unique-sends]] * 100</f>
        <v>0.59581320450885666</v>
      </c>
      <c r="N65" s="48">
        <f>Table1[[#This Row],[unique-clicks]] / Table1[[#This Row],[unique-opens]] * 100</f>
        <v>1.5778251599147122</v>
      </c>
      <c r="O65" s="48">
        <f>MIN(Table1[[#This Row],[unique-opens]]/Table1[[#This Row],[unique-sends]],1)*100 + (Table1[[#This Row],[unique-clicks]]/Table1[[#This Row],[unique-sends]]*100) - ((Table1[[#This Row],[unsub]]/Table1[[#This Row],[unique-sends]]*100)*2)</f>
        <v>38.32528180354268</v>
      </c>
      <c r="P65" s="48" t="str">
        <f>IF(Table1[[#This Row],[Engagement Score]]&lt;=30,"🔴",IF(Table1[[#This Row],[Engagement Score]]&lt;=60,"🟡","🟢"))</f>
        <v>🟡</v>
      </c>
      <c r="Q65" s="15">
        <v>66.7</v>
      </c>
      <c r="R65" s="17">
        <v>17.600000000000001</v>
      </c>
      <c r="S65" s="17">
        <v>15.7</v>
      </c>
      <c r="T65" s="49" t="s">
        <v>120</v>
      </c>
    </row>
    <row r="66" spans="1:20" ht="32.1" customHeight="1">
      <c r="A66" s="72">
        <v>30</v>
      </c>
      <c r="B66" s="23" t="s">
        <v>121</v>
      </c>
      <c r="C66" s="54">
        <v>45902</v>
      </c>
      <c r="D66" s="16" t="s">
        <v>21</v>
      </c>
      <c r="E66" s="16" t="s">
        <v>22</v>
      </c>
      <c r="F66" s="22" t="s">
        <v>23</v>
      </c>
      <c r="G66" s="14">
        <v>2169</v>
      </c>
      <c r="H66" s="30">
        <v>1239</v>
      </c>
      <c r="I66" s="34">
        <v>32</v>
      </c>
      <c r="J66" s="17">
        <v>1</v>
      </c>
      <c r="K66" s="41">
        <f>(Table1[[#This Row],[unsub]]/Table1[[#This Row],[unique-sends]])*100</f>
        <v>4.6104195481788839E-2</v>
      </c>
      <c r="L66" s="27">
        <f>Table1[[#This Row],[unique-opens]] / Table1[[#This Row],[unique-sends]] * 100</f>
        <v>57.123098201936372</v>
      </c>
      <c r="M66" s="48">
        <f>Table1[[#This Row],[unique-clicks]] / Table1[[#This Row],[unique-sends]] * 100</f>
        <v>1.4753342554172428</v>
      </c>
      <c r="N66" s="48">
        <f>Table1[[#This Row],[unique-clicks]] / Table1[[#This Row],[unique-opens]] * 100</f>
        <v>2.5827280064568199</v>
      </c>
      <c r="O66" s="48">
        <f>MIN(Table1[[#This Row],[unique-opens]]/Table1[[#This Row],[unique-sends]],1)*100 + (Table1[[#This Row],[unique-clicks]]/Table1[[#This Row],[unique-sends]]*100) - ((Table1[[#This Row],[unsub]]/Table1[[#This Row],[unique-sends]]*100)*2)</f>
        <v>58.50622406639004</v>
      </c>
      <c r="P66" s="48" t="str">
        <f>IF(Table1[[#This Row],[Engagement Score]]&lt;=30,"🔴",IF(Table1[[#This Row],[Engagement Score]]&lt;=60,"🟡","🟢"))</f>
        <v>🟡</v>
      </c>
      <c r="Q66" s="15">
        <v>74.599999999999994</v>
      </c>
      <c r="R66" s="17">
        <v>15.6</v>
      </c>
      <c r="S66" s="17">
        <v>9.8000000000000007</v>
      </c>
      <c r="T66" s="49" t="s">
        <v>72</v>
      </c>
    </row>
    <row r="67" spans="1:20" ht="32.1" customHeight="1">
      <c r="A67" s="72">
        <v>30</v>
      </c>
      <c r="B67" s="23" t="s">
        <v>122</v>
      </c>
      <c r="C67" s="54">
        <v>45903</v>
      </c>
      <c r="D67" s="16" t="s">
        <v>25</v>
      </c>
      <c r="E67" s="16" t="s">
        <v>22</v>
      </c>
      <c r="F67" s="22" t="s">
        <v>23</v>
      </c>
      <c r="G67" s="14">
        <v>962</v>
      </c>
      <c r="H67" s="30">
        <v>585</v>
      </c>
      <c r="I67" s="34">
        <v>33</v>
      </c>
      <c r="J67" s="17">
        <v>0</v>
      </c>
      <c r="K67" s="41">
        <f>(Table1[[#This Row],[unsub]]/Table1[[#This Row],[unique-sends]])*100</f>
        <v>0</v>
      </c>
      <c r="L67" s="27">
        <f>Table1[[#This Row],[unique-opens]] / Table1[[#This Row],[unique-sends]] * 100</f>
        <v>60.810810810810814</v>
      </c>
      <c r="M67" s="48">
        <f>Table1[[#This Row],[unique-clicks]] / Table1[[#This Row],[unique-sends]] * 100</f>
        <v>3.4303534303534304</v>
      </c>
      <c r="N67" s="48">
        <f>Table1[[#This Row],[unique-clicks]] / Table1[[#This Row],[unique-opens]] * 100</f>
        <v>5.6410256410256414</v>
      </c>
      <c r="O67" s="48">
        <f>MIN(Table1[[#This Row],[unique-opens]]/Table1[[#This Row],[unique-sends]],1)*100 + (Table1[[#This Row],[unique-clicks]]/Table1[[#This Row],[unique-sends]]*100) - ((Table1[[#This Row],[unsub]]/Table1[[#This Row],[unique-sends]]*100)*2)</f>
        <v>64.241164241164242</v>
      </c>
      <c r="P67" s="48" t="str">
        <f>IF(Table1[[#This Row],[Engagement Score]]&lt;=30,"🔴",IF(Table1[[#This Row],[Engagement Score]]&lt;=60,"🟡","🟢"))</f>
        <v>🟢</v>
      </c>
      <c r="Q67" s="15">
        <v>69</v>
      </c>
      <c r="R67" s="17">
        <v>15.5</v>
      </c>
      <c r="S67" s="17">
        <v>15.5</v>
      </c>
      <c r="T67" s="49" t="s">
        <v>123</v>
      </c>
    </row>
    <row r="68" spans="1:20" ht="32.1" customHeight="1">
      <c r="A68" s="72">
        <v>30</v>
      </c>
      <c r="B68" s="23" t="s">
        <v>122</v>
      </c>
      <c r="C68" s="54">
        <v>45903</v>
      </c>
      <c r="D68" s="60" t="s">
        <v>21</v>
      </c>
      <c r="E68" s="16" t="s">
        <v>22</v>
      </c>
      <c r="F68" s="22" t="s">
        <v>23</v>
      </c>
      <c r="G68" s="10">
        <v>12709</v>
      </c>
      <c r="H68" s="31">
        <v>7160</v>
      </c>
      <c r="I68" s="35">
        <v>433</v>
      </c>
      <c r="J68" s="17">
        <v>18</v>
      </c>
      <c r="K68" s="41">
        <f>(Table1[[#This Row],[unsub]]/Table1[[#This Row],[unique-sends]])*100</f>
        <v>0.14163191439137618</v>
      </c>
      <c r="L68" s="7">
        <f>Table1[[#This Row],[unique-opens]] / Table1[[#This Row],[unique-sends]] * 100</f>
        <v>56.338028169014088</v>
      </c>
      <c r="M68" s="37">
        <f>Table1[[#This Row],[unique-clicks]] / Table1[[#This Row],[unique-sends]] * 100</f>
        <v>3.4070343850814382</v>
      </c>
      <c r="N68" s="48">
        <f>Table1[[#This Row],[unique-clicks]] / Table1[[#This Row],[unique-opens]] * 100</f>
        <v>6.0474860335195526</v>
      </c>
      <c r="O68" s="48">
        <f>MIN(Table1[[#This Row],[unique-opens]]/Table1[[#This Row],[unique-sends]],1)*100 + (Table1[[#This Row],[unique-clicks]]/Table1[[#This Row],[unique-sends]]*100) - ((Table1[[#This Row],[unsub]]/Table1[[#This Row],[unique-sends]]*100)*2)</f>
        <v>59.461798725312775</v>
      </c>
      <c r="P68" s="48" t="str">
        <f>IF(Table1[[#This Row],[Engagement Score]]&lt;=30,"🔴",IF(Table1[[#This Row],[Engagement Score]]&lt;=60,"🟡","🟢"))</f>
        <v>🟡</v>
      </c>
      <c r="Q68" s="15">
        <v>69.8</v>
      </c>
      <c r="R68" s="17">
        <v>17.100000000000001</v>
      </c>
      <c r="S68" s="17">
        <v>13.1</v>
      </c>
      <c r="T68" s="49" t="s">
        <v>124</v>
      </c>
    </row>
    <row r="69" spans="1:20" ht="32.1" customHeight="1">
      <c r="A69" s="72">
        <v>78</v>
      </c>
      <c r="B69" s="23" t="s">
        <v>125</v>
      </c>
      <c r="C69" s="54">
        <v>45905</v>
      </c>
      <c r="D69" s="16" t="s">
        <v>21</v>
      </c>
      <c r="E69" s="16" t="s">
        <v>77</v>
      </c>
      <c r="F69" s="22" t="s">
        <v>23</v>
      </c>
      <c r="G69" s="14">
        <v>28839</v>
      </c>
      <c r="H69" s="30">
        <v>11740</v>
      </c>
      <c r="I69" s="34">
        <v>532</v>
      </c>
      <c r="J69" s="17">
        <v>46</v>
      </c>
      <c r="K69" s="41">
        <f>(Table1[[#This Row],[unsub]]/Table1[[#This Row],[unique-sends]])*100</f>
        <v>0.1595062242102708</v>
      </c>
      <c r="L69" s="27">
        <f>Table1[[#This Row],[unique-opens]] / Table1[[#This Row],[unique-sends]] * 100</f>
        <v>40.70876243975173</v>
      </c>
      <c r="M69" s="48">
        <f>Table1[[#This Row],[unique-clicks]] / Table1[[#This Row],[unique-sends]] * 100</f>
        <v>1.8447241582579148</v>
      </c>
      <c r="N69" s="48">
        <f>Table1[[#This Row],[unique-clicks]] / Table1[[#This Row],[unique-opens]] * 100</f>
        <v>4.5315161839863709</v>
      </c>
      <c r="O69" s="48">
        <f>MIN(Table1[[#This Row],[unique-opens]]/Table1[[#This Row],[unique-sends]],1)*100 + (Table1[[#This Row],[unique-clicks]]/Table1[[#This Row],[unique-sends]]*100) - ((Table1[[#This Row],[unsub]]/Table1[[#This Row],[unique-sends]]*100)*2)</f>
        <v>42.234474149589104</v>
      </c>
      <c r="P69" s="48" t="str">
        <f>IF(Table1[[#This Row],[Engagement Score]]&lt;=30,"🔴",IF(Table1[[#This Row],[Engagement Score]]&lt;=60,"🟡","🟢"))</f>
        <v>🟡</v>
      </c>
      <c r="Q69" s="15">
        <v>66.599999999999994</v>
      </c>
      <c r="R69" s="17">
        <v>20.2</v>
      </c>
      <c r="S69" s="17">
        <v>13.2</v>
      </c>
      <c r="T69" s="49" t="s">
        <v>126</v>
      </c>
    </row>
    <row r="70" spans="1:20" ht="32.1" customHeight="1">
      <c r="A70" s="72">
        <v>78</v>
      </c>
      <c r="B70" s="23" t="s">
        <v>127</v>
      </c>
      <c r="C70" s="54">
        <v>45910</v>
      </c>
      <c r="D70" s="16" t="s">
        <v>21</v>
      </c>
      <c r="E70" s="16" t="s">
        <v>77</v>
      </c>
      <c r="F70" s="22" t="s">
        <v>23</v>
      </c>
      <c r="G70" s="10">
        <v>28561</v>
      </c>
      <c r="H70" s="31">
        <v>10937</v>
      </c>
      <c r="I70" s="35">
        <v>241</v>
      </c>
      <c r="J70" s="12">
        <v>34</v>
      </c>
      <c r="K70" s="42">
        <f>(Table1[[#This Row],[unsub]]/Table1[[#This Row],[unique-sends]])*100</f>
        <v>0.11904345085956373</v>
      </c>
      <c r="L70" s="7">
        <f>Table1[[#This Row],[unique-opens]] / Table1[[#This Row],[unique-sends]] * 100</f>
        <v>38.293477119148491</v>
      </c>
      <c r="M70" s="37">
        <f>Table1[[#This Row],[unique-clicks]] / Table1[[#This Row],[unique-sends]] * 100</f>
        <v>0.84380798991631945</v>
      </c>
      <c r="N70" s="48">
        <f>Table1[[#This Row],[unique-clicks]] / Table1[[#This Row],[unique-opens]] * 100</f>
        <v>2.203529304196763</v>
      </c>
      <c r="O70" s="48">
        <f>MIN(Table1[[#This Row],[unique-opens]]/Table1[[#This Row],[unique-sends]],1)*100 + (Table1[[#This Row],[unique-clicks]]/Table1[[#This Row],[unique-sends]]*100) - ((Table1[[#This Row],[unsub]]/Table1[[#This Row],[unique-sends]]*100)*2)</f>
        <v>38.899198207345684</v>
      </c>
      <c r="P70" s="48" t="str">
        <f>IF(Table1[[#This Row],[Engagement Score]]&lt;=30,"🔴",IF(Table1[[#This Row],[Engagement Score]]&lt;=60,"🟡","🟢"))</f>
        <v>🟡</v>
      </c>
      <c r="Q70" s="11">
        <v>66.099999999999994</v>
      </c>
      <c r="R70" s="12">
        <v>19.399999999999999</v>
      </c>
      <c r="S70" s="12">
        <v>14.5</v>
      </c>
      <c r="T70" s="44" t="s">
        <v>128</v>
      </c>
    </row>
    <row r="71" spans="1:20" ht="32.1" customHeight="1">
      <c r="A71" s="72">
        <v>31</v>
      </c>
      <c r="B71" s="23" t="s">
        <v>129</v>
      </c>
      <c r="C71" s="54">
        <v>45909</v>
      </c>
      <c r="D71" s="16" t="s">
        <v>25</v>
      </c>
      <c r="E71" s="16" t="s">
        <v>22</v>
      </c>
      <c r="F71" s="22" t="s">
        <v>23</v>
      </c>
      <c r="G71" s="14">
        <v>1813</v>
      </c>
      <c r="H71" s="30">
        <v>1165</v>
      </c>
      <c r="I71" s="34">
        <v>70</v>
      </c>
      <c r="J71" s="17">
        <v>0</v>
      </c>
      <c r="K71" s="41">
        <f>(Table1[[#This Row],[unsub]]/Table1[[#This Row],[unique-sends]])*100</f>
        <v>0</v>
      </c>
      <c r="L71" s="27">
        <f>Table1[[#This Row],[unique-opens]] / Table1[[#This Row],[unique-sends]] * 100</f>
        <v>64.258135686707121</v>
      </c>
      <c r="M71" s="48">
        <f>Table1[[#This Row],[unique-clicks]] / Table1[[#This Row],[unique-sends]] * 100</f>
        <v>3.8610038610038608</v>
      </c>
      <c r="N71" s="48">
        <f>Table1[[#This Row],[unique-clicks]] / Table1[[#This Row],[unique-opens]] * 100</f>
        <v>6.0085836909871242</v>
      </c>
      <c r="O71" s="48">
        <f>MIN(Table1[[#This Row],[unique-opens]]/Table1[[#This Row],[unique-sends]],1)*100 + (Table1[[#This Row],[unique-clicks]]/Table1[[#This Row],[unique-sends]]*100) - ((Table1[[#This Row],[unsub]]/Table1[[#This Row],[unique-sends]]*100)*2)</f>
        <v>68.119139547710986</v>
      </c>
      <c r="P71" s="48" t="str">
        <f>IF(Table1[[#This Row],[Engagement Score]]&lt;=30,"🔴",IF(Table1[[#This Row],[Engagement Score]]&lt;=60,"🟡","🟢"))</f>
        <v>🟢</v>
      </c>
      <c r="Q71" s="15">
        <v>68.2</v>
      </c>
      <c r="R71" s="17">
        <v>17.600000000000001</v>
      </c>
      <c r="S71" s="17">
        <v>14.2</v>
      </c>
      <c r="T71" s="49" t="s">
        <v>75</v>
      </c>
    </row>
    <row r="72" spans="1:20" ht="32.1" customHeight="1">
      <c r="A72" s="72">
        <v>31</v>
      </c>
      <c r="B72" s="23" t="s">
        <v>129</v>
      </c>
      <c r="C72" s="54">
        <v>45909</v>
      </c>
      <c r="D72" s="60" t="s">
        <v>21</v>
      </c>
      <c r="E72" s="16" t="s">
        <v>22</v>
      </c>
      <c r="F72" s="22" t="s">
        <v>23</v>
      </c>
      <c r="G72" s="10">
        <v>13012</v>
      </c>
      <c r="H72" s="31">
        <v>7739</v>
      </c>
      <c r="I72" s="35">
        <v>386</v>
      </c>
      <c r="J72" s="17">
        <v>4</v>
      </c>
      <c r="K72" s="41">
        <f>(Table1[[#This Row],[unsub]]/Table1[[#This Row],[unique-sends]])*100</f>
        <v>3.0740854595757761E-2</v>
      </c>
      <c r="L72" s="7">
        <f>Table1[[#This Row],[unique-opens]] / Table1[[#This Row],[unique-sends]] * 100</f>
        <v>59.475868429142331</v>
      </c>
      <c r="M72" s="37">
        <f>Table1[[#This Row],[unique-clicks]] / Table1[[#This Row],[unique-sends]] * 100</f>
        <v>2.9664924684906242</v>
      </c>
      <c r="N72" s="48">
        <f>Table1[[#This Row],[unique-clicks]] / Table1[[#This Row],[unique-opens]] * 100</f>
        <v>4.98772451221088</v>
      </c>
      <c r="O72" s="48">
        <f>MIN(Table1[[#This Row],[unique-opens]]/Table1[[#This Row],[unique-sends]],1)*100 + (Table1[[#This Row],[unique-clicks]]/Table1[[#This Row],[unique-sends]]*100) - ((Table1[[#This Row],[unsub]]/Table1[[#This Row],[unique-sends]]*100)*2)</f>
        <v>62.380879188441433</v>
      </c>
      <c r="P72" s="48" t="str">
        <f>IF(Table1[[#This Row],[Engagement Score]]&lt;=30,"🔴",IF(Table1[[#This Row],[Engagement Score]]&lt;=60,"🟡","🟢"))</f>
        <v>🟢</v>
      </c>
      <c r="Q72" s="11">
        <v>64.400000000000006</v>
      </c>
      <c r="R72" s="12">
        <v>19.399999999999999</v>
      </c>
      <c r="S72" s="12">
        <v>11.2</v>
      </c>
      <c r="T72" s="44" t="s">
        <v>74</v>
      </c>
    </row>
    <row r="73" spans="1:20" ht="32.1" customHeight="1">
      <c r="A73" s="72">
        <v>28</v>
      </c>
      <c r="B73" s="23" t="s">
        <v>130</v>
      </c>
      <c r="C73" s="54">
        <v>45917</v>
      </c>
      <c r="D73" s="25" t="s">
        <v>25</v>
      </c>
      <c r="E73" s="25" t="s">
        <v>40</v>
      </c>
      <c r="F73" s="22" t="s">
        <v>23</v>
      </c>
      <c r="G73" s="14">
        <v>455</v>
      </c>
      <c r="H73" s="30">
        <v>311</v>
      </c>
      <c r="I73" s="34">
        <v>78</v>
      </c>
      <c r="J73" s="17">
        <v>1</v>
      </c>
      <c r="K73" s="41">
        <f>(Table1[[#This Row],[unsub]]/Table1[[#This Row],[unique-sends]])*100</f>
        <v>0.21978021978021978</v>
      </c>
      <c r="L73" s="27">
        <f>Table1[[#This Row],[unique-opens]] / Table1[[#This Row],[unique-sends]] * 100</f>
        <v>68.35164835164835</v>
      </c>
      <c r="M73" s="48">
        <f>Table1[[#This Row],[unique-clicks]] / Table1[[#This Row],[unique-sends]] * 100</f>
        <v>17.142857142857142</v>
      </c>
      <c r="N73" s="48">
        <f>Table1[[#This Row],[unique-clicks]] / Table1[[#This Row],[unique-opens]] * 100</f>
        <v>25.080385852090032</v>
      </c>
      <c r="O73" s="48">
        <f>MIN(Table1[[#This Row],[unique-opens]]/Table1[[#This Row],[unique-sends]],1)*100 + (Table1[[#This Row],[unique-clicks]]/Table1[[#This Row],[unique-sends]]*100) - ((Table1[[#This Row],[unsub]]/Table1[[#This Row],[unique-sends]]*100)*2)</f>
        <v>85.054945054945051</v>
      </c>
      <c r="P73" s="48" t="str">
        <f>IF(Table1[[#This Row],[Engagement Score]]&lt;=30,"🔴",IF(Table1[[#This Row],[Engagement Score]]&lt;=60,"🟡","🟢"))</f>
        <v>🟢</v>
      </c>
      <c r="Q73" s="15">
        <v>84.2</v>
      </c>
      <c r="R73" s="17">
        <v>5.3</v>
      </c>
      <c r="S73" s="17">
        <v>10.5</v>
      </c>
      <c r="T73" s="49" t="s">
        <v>131</v>
      </c>
    </row>
    <row r="74" spans="1:20" ht="32.1" customHeight="1">
      <c r="A74" s="72">
        <v>27</v>
      </c>
      <c r="B74" s="23" t="s">
        <v>130</v>
      </c>
      <c r="C74" s="54">
        <v>45917</v>
      </c>
      <c r="D74" s="16" t="s">
        <v>21</v>
      </c>
      <c r="E74" s="25" t="s">
        <v>40</v>
      </c>
      <c r="F74" s="22" t="s">
        <v>23</v>
      </c>
      <c r="G74" s="10">
        <v>4294</v>
      </c>
      <c r="H74" s="31">
        <v>1419</v>
      </c>
      <c r="I74" s="35">
        <v>261</v>
      </c>
      <c r="J74" s="12">
        <v>6</v>
      </c>
      <c r="K74" s="42">
        <f>(Table1[[#This Row],[unsub]]/Table1[[#This Row],[unique-sends]])*100</f>
        <v>0.13972985561248255</v>
      </c>
      <c r="L74" s="7">
        <f>Table1[[#This Row],[unique-opens]] / Table1[[#This Row],[unique-sends]] * 100</f>
        <v>33.046110852352115</v>
      </c>
      <c r="M74" s="37">
        <f>Table1[[#This Row],[unique-clicks]] / Table1[[#This Row],[unique-sends]] * 100</f>
        <v>6.0782487191429899</v>
      </c>
      <c r="N74" s="48">
        <f>Table1[[#This Row],[unique-clicks]] / Table1[[#This Row],[unique-opens]] * 100</f>
        <v>18.393234672304441</v>
      </c>
      <c r="O74" s="48">
        <f>MIN(Table1[[#This Row],[unique-opens]]/Table1[[#This Row],[unique-sends]],1)*100 + (Table1[[#This Row],[unique-clicks]]/Table1[[#This Row],[unique-sends]]*100) - ((Table1[[#This Row],[unsub]]/Table1[[#This Row],[unique-sends]]*100)*2)</f>
        <v>38.844899860270139</v>
      </c>
      <c r="P74" s="48" t="str">
        <f>IF(Table1[[#This Row],[Engagement Score]]&lt;=30,"🔴",IF(Table1[[#This Row],[Engagement Score]]&lt;=60,"🟡","🟢"))</f>
        <v>🟡</v>
      </c>
      <c r="Q74" s="11">
        <v>90.1</v>
      </c>
      <c r="R74" s="12">
        <v>3.3</v>
      </c>
      <c r="S74" s="12">
        <v>6.6</v>
      </c>
      <c r="T74" s="44" t="s">
        <v>132</v>
      </c>
    </row>
    <row r="75" spans="1:20" ht="32.1" customHeight="1">
      <c r="A75" s="72">
        <v>39</v>
      </c>
      <c r="B75" s="23" t="s">
        <v>133</v>
      </c>
      <c r="C75" s="54">
        <v>45839</v>
      </c>
      <c r="D75" s="16" t="s">
        <v>25</v>
      </c>
      <c r="E75" s="25" t="s">
        <v>40</v>
      </c>
      <c r="F75" s="22" t="s">
        <v>134</v>
      </c>
      <c r="G75" s="14">
        <v>605</v>
      </c>
      <c r="H75" s="30">
        <v>277</v>
      </c>
      <c r="I75" s="34">
        <v>13</v>
      </c>
      <c r="J75" s="17">
        <v>2</v>
      </c>
      <c r="K75" s="41">
        <f>(Table1[[#This Row],[unsub]]/Table1[[#This Row],[unique-sends]])*100</f>
        <v>0.33057851239669422</v>
      </c>
      <c r="L75" s="27">
        <f>Table1[[#This Row],[unique-opens]] / Table1[[#This Row],[unique-sends]] * 100</f>
        <v>45.785123966942152</v>
      </c>
      <c r="M75" s="48">
        <f>Table1[[#This Row],[unique-clicks]] / Table1[[#This Row],[unique-sends]] * 100</f>
        <v>2.1487603305785123</v>
      </c>
      <c r="N75" s="48">
        <f>Table1[[#This Row],[unique-clicks]] / Table1[[#This Row],[unique-opens]] * 100</f>
        <v>4.6931407942238268</v>
      </c>
      <c r="O75" s="48">
        <f>MIN(Table1[[#This Row],[unique-opens]]/Table1[[#This Row],[unique-sends]],1)*100 + (Table1[[#This Row],[unique-clicks]]/Table1[[#This Row],[unique-sends]]*100) - ((Table1[[#This Row],[unsub]]/Table1[[#This Row],[unique-sends]]*100)*2)</f>
        <v>47.272727272727273</v>
      </c>
      <c r="P75" s="48" t="str">
        <f>IF(Table1[[#This Row],[Engagement Score]]&lt;=30,"🔴",IF(Table1[[#This Row],[Engagement Score]]&lt;=60,"🟡","🟢"))</f>
        <v>🟡</v>
      </c>
      <c r="Q75" s="15">
        <v>0</v>
      </c>
      <c r="R75" s="17">
        <v>0</v>
      </c>
      <c r="S75" s="17">
        <v>0</v>
      </c>
      <c r="T75" s="50"/>
    </row>
    <row r="76" spans="1:20" ht="32.1" customHeight="1">
      <c r="A76" s="72">
        <v>38</v>
      </c>
      <c r="B76" s="23" t="s">
        <v>133</v>
      </c>
      <c r="C76" s="54">
        <v>45839</v>
      </c>
      <c r="D76" s="25" t="s">
        <v>21</v>
      </c>
      <c r="E76" s="25" t="s">
        <v>40</v>
      </c>
      <c r="F76" s="22" t="s">
        <v>134</v>
      </c>
      <c r="G76" s="10">
        <v>13901</v>
      </c>
      <c r="H76" s="31">
        <v>8207</v>
      </c>
      <c r="I76" s="35">
        <v>342</v>
      </c>
      <c r="J76" s="12">
        <v>39</v>
      </c>
      <c r="K76" s="42">
        <f>(Table1[[#This Row],[unsub]]/Table1[[#This Row],[unique-sends]])*100</f>
        <v>0.28055535572980361</v>
      </c>
      <c r="L76" s="7">
        <f>Table1[[#This Row],[unique-opens]] / Table1[[#This Row],[unique-sends]] * 100</f>
        <v>59.038918063448676</v>
      </c>
      <c r="M76" s="37">
        <f>Table1[[#This Row],[unique-clicks]] / Table1[[#This Row],[unique-sends]] * 100</f>
        <v>2.4602546579382776</v>
      </c>
      <c r="N76" s="48">
        <f>Table1[[#This Row],[unique-clicks]] / Table1[[#This Row],[unique-opens]] * 100</f>
        <v>4.1671743633483613</v>
      </c>
      <c r="O76" s="48">
        <f>MIN(Table1[[#This Row],[unique-opens]]/Table1[[#This Row],[unique-sends]],1)*100 + (Table1[[#This Row],[unique-clicks]]/Table1[[#This Row],[unique-sends]]*100) - ((Table1[[#This Row],[unsub]]/Table1[[#This Row],[unique-sends]]*100)*2)</f>
        <v>60.93806200992735</v>
      </c>
      <c r="P76" s="48" t="str">
        <f>IF(Table1[[#This Row],[Engagement Score]]&lt;=30,"🔴",IF(Table1[[#This Row],[Engagement Score]]&lt;=60,"🟡","🟢"))</f>
        <v>🟢</v>
      </c>
      <c r="Q76" s="11">
        <v>0</v>
      </c>
      <c r="R76" s="12">
        <v>0</v>
      </c>
      <c r="S76" s="12">
        <v>0</v>
      </c>
      <c r="T76" s="45"/>
    </row>
    <row r="77" spans="1:20" ht="32.1" customHeight="1">
      <c r="A77" s="72">
        <v>39</v>
      </c>
      <c r="B77" s="23" t="s">
        <v>133</v>
      </c>
      <c r="C77" s="54">
        <v>45870</v>
      </c>
      <c r="D77" s="16" t="s">
        <v>25</v>
      </c>
      <c r="E77" s="25" t="s">
        <v>40</v>
      </c>
      <c r="F77" s="22" t="s">
        <v>134</v>
      </c>
      <c r="G77" s="10">
        <v>163</v>
      </c>
      <c r="H77" s="31">
        <v>81</v>
      </c>
      <c r="I77" s="35">
        <v>4</v>
      </c>
      <c r="J77" s="17">
        <v>0</v>
      </c>
      <c r="K77" s="41">
        <f>(Table1[[#This Row],[unsub]]/Table1[[#This Row],[unique-sends]])*100</f>
        <v>0</v>
      </c>
      <c r="L77" s="7">
        <f>Table1[[#This Row],[unique-opens]] / Table1[[#This Row],[unique-sends]] * 100</f>
        <v>49.693251533742334</v>
      </c>
      <c r="M77" s="37">
        <f>Table1[[#This Row],[unique-clicks]] / Table1[[#This Row],[unique-sends]] * 100</f>
        <v>2.4539877300613497</v>
      </c>
      <c r="N77" s="48">
        <f>Table1[[#This Row],[unique-clicks]] / Table1[[#This Row],[unique-opens]] * 100</f>
        <v>4.9382716049382713</v>
      </c>
      <c r="O77" s="48">
        <f>MIN(Table1[[#This Row],[unique-opens]]/Table1[[#This Row],[unique-sends]],1)*100 + (Table1[[#This Row],[unique-clicks]]/Table1[[#This Row],[unique-sends]]*100) - ((Table1[[#This Row],[unsub]]/Table1[[#This Row],[unique-sends]]*100)*2)</f>
        <v>52.147239263803684</v>
      </c>
      <c r="P77" s="48" t="str">
        <f>IF(Table1[[#This Row],[Engagement Score]]&lt;=30,"🔴",IF(Table1[[#This Row],[Engagement Score]]&lt;=60,"🟡","🟢"))</f>
        <v>🟡</v>
      </c>
      <c r="Q77" s="11">
        <v>0</v>
      </c>
      <c r="R77" s="12">
        <v>0</v>
      </c>
      <c r="S77" s="12">
        <v>0</v>
      </c>
      <c r="T77" s="50"/>
    </row>
    <row r="78" spans="1:20" ht="32.1" customHeight="1">
      <c r="A78" s="72">
        <v>38</v>
      </c>
      <c r="B78" s="23" t="s">
        <v>133</v>
      </c>
      <c r="C78" s="54">
        <v>45870</v>
      </c>
      <c r="D78" s="25" t="s">
        <v>21</v>
      </c>
      <c r="E78" s="25" t="s">
        <v>40</v>
      </c>
      <c r="F78" s="22" t="s">
        <v>134</v>
      </c>
      <c r="G78" s="10">
        <v>4486</v>
      </c>
      <c r="H78" s="31">
        <v>2891</v>
      </c>
      <c r="I78" s="35">
        <v>108</v>
      </c>
      <c r="J78" s="17">
        <v>12</v>
      </c>
      <c r="K78" s="41">
        <f>(Table1[[#This Row],[unsub]]/Table1[[#This Row],[unique-sends]])*100</f>
        <v>0.26749888542131073</v>
      </c>
      <c r="L78" s="7">
        <f>Table1[[#This Row],[unique-opens]] / Table1[[#This Row],[unique-sends]] * 100</f>
        <v>64.444939812750775</v>
      </c>
      <c r="M78" s="37">
        <f>Table1[[#This Row],[unique-clicks]] / Table1[[#This Row],[unique-sends]] * 100</f>
        <v>2.4074899687917966</v>
      </c>
      <c r="N78" s="48">
        <f>Table1[[#This Row],[unique-clicks]] / Table1[[#This Row],[unique-opens]] * 100</f>
        <v>3.7357315807679004</v>
      </c>
      <c r="O78" s="48">
        <f>MIN(Table1[[#This Row],[unique-opens]]/Table1[[#This Row],[unique-sends]],1)*100 + (Table1[[#This Row],[unique-clicks]]/Table1[[#This Row],[unique-sends]]*100) - ((Table1[[#This Row],[unsub]]/Table1[[#This Row],[unique-sends]]*100)*2)</f>
        <v>66.317432010699946</v>
      </c>
      <c r="P78" s="48" t="str">
        <f>IF(Table1[[#This Row],[Engagement Score]]&lt;=30,"🔴",IF(Table1[[#This Row],[Engagement Score]]&lt;=60,"🟡","🟢"))</f>
        <v>🟢</v>
      </c>
      <c r="Q78" s="11">
        <v>0</v>
      </c>
      <c r="R78" s="12">
        <v>0</v>
      </c>
      <c r="S78" s="12">
        <v>0</v>
      </c>
      <c r="T78" s="50"/>
    </row>
    <row r="79" spans="1:20" ht="32.1" customHeight="1">
      <c r="A79" s="72">
        <v>39</v>
      </c>
      <c r="B79" s="23" t="s">
        <v>135</v>
      </c>
      <c r="C79" s="54">
        <v>45901</v>
      </c>
      <c r="D79" s="16" t="s">
        <v>25</v>
      </c>
      <c r="E79" s="25" t="s">
        <v>40</v>
      </c>
      <c r="F79" s="22" t="s">
        <v>134</v>
      </c>
      <c r="G79" s="10">
        <v>173</v>
      </c>
      <c r="H79" s="31">
        <v>106</v>
      </c>
      <c r="I79" s="35">
        <v>2</v>
      </c>
      <c r="J79" s="17">
        <v>1</v>
      </c>
      <c r="K79" s="41">
        <f>(Table1[[#This Row],[unsub]]/Table1[[#This Row],[unique-sends]])*100</f>
        <v>0.57803468208092479</v>
      </c>
      <c r="L79" s="7">
        <f>Table1[[#This Row],[unique-opens]] / Table1[[#This Row],[unique-sends]] * 100</f>
        <v>61.271676300578036</v>
      </c>
      <c r="M79" s="37">
        <f>Table1[[#This Row],[unique-clicks]] / Table1[[#This Row],[unique-sends]] * 100</f>
        <v>1.1560693641618496</v>
      </c>
      <c r="N79" s="48">
        <f>Table1[[#This Row],[unique-clicks]] / Table1[[#This Row],[unique-opens]] * 100</f>
        <v>1.8867924528301887</v>
      </c>
      <c r="O79" s="48">
        <f>MIN(Table1[[#This Row],[unique-opens]]/Table1[[#This Row],[unique-sends]],1)*100 + (Table1[[#This Row],[unique-clicks]]/Table1[[#This Row],[unique-sends]]*100) - ((Table1[[#This Row],[unsub]]/Table1[[#This Row],[unique-sends]]*100)*2)</f>
        <v>61.271676300578036</v>
      </c>
      <c r="P79" s="48" t="str">
        <f>IF(Table1[[#This Row],[Engagement Score]]&lt;=30,"🔴",IF(Table1[[#This Row],[Engagement Score]]&lt;=60,"🟡","🟢"))</f>
        <v>🟢</v>
      </c>
      <c r="Q79" s="11">
        <v>0</v>
      </c>
      <c r="R79" s="12">
        <v>0</v>
      </c>
      <c r="S79" s="12">
        <v>0</v>
      </c>
      <c r="T79" s="50"/>
    </row>
    <row r="80" spans="1:20" ht="32.1" customHeight="1">
      <c r="A80" s="72">
        <v>38</v>
      </c>
      <c r="B80" s="23" t="s">
        <v>135</v>
      </c>
      <c r="C80" s="54">
        <v>45901</v>
      </c>
      <c r="D80" s="25" t="s">
        <v>21</v>
      </c>
      <c r="E80" s="25" t="s">
        <v>40</v>
      </c>
      <c r="F80" s="22" t="s">
        <v>134</v>
      </c>
      <c r="G80" s="10">
        <v>4027</v>
      </c>
      <c r="H80" s="31">
        <v>2816</v>
      </c>
      <c r="I80" s="35">
        <v>96</v>
      </c>
      <c r="J80" s="17">
        <v>19</v>
      </c>
      <c r="K80" s="41">
        <f>(Table1[[#This Row],[unsub]]/Table1[[#This Row],[unique-sends]])*100</f>
        <v>0.47181524708219513</v>
      </c>
      <c r="L80" s="7">
        <f>Table1[[#This Row],[unique-opens]] / Table1[[#This Row],[unique-sends]] * 100</f>
        <v>69.927986093866394</v>
      </c>
      <c r="M80" s="37">
        <f>Table1[[#This Row],[unique-clicks]] / Table1[[#This Row],[unique-sends]] * 100</f>
        <v>2.3839086168363548</v>
      </c>
      <c r="N80" s="48">
        <f>Table1[[#This Row],[unique-clicks]] / Table1[[#This Row],[unique-opens]] * 100</f>
        <v>3.4090909090909087</v>
      </c>
      <c r="O80" s="48">
        <f>MIN(Table1[[#This Row],[unique-opens]]/Table1[[#This Row],[unique-sends]],1)*100 + (Table1[[#This Row],[unique-clicks]]/Table1[[#This Row],[unique-sends]]*100) - ((Table1[[#This Row],[unsub]]/Table1[[#This Row],[unique-sends]]*100)*2)</f>
        <v>71.36826421653835</v>
      </c>
      <c r="P80" s="48" t="str">
        <f>IF(Table1[[#This Row],[Engagement Score]]&lt;=30,"🔴",IF(Table1[[#This Row],[Engagement Score]]&lt;=60,"🟡","🟢"))</f>
        <v>🟢</v>
      </c>
      <c r="Q80" s="11">
        <v>0</v>
      </c>
      <c r="R80" s="12">
        <v>0</v>
      </c>
      <c r="S80" s="12">
        <v>0</v>
      </c>
      <c r="T80" s="50"/>
    </row>
    <row r="81" spans="1:20" ht="32.1" customHeight="1">
      <c r="A81" s="72">
        <v>54</v>
      </c>
      <c r="B81" s="23" t="s">
        <v>136</v>
      </c>
      <c r="C81" s="54">
        <v>45917</v>
      </c>
      <c r="D81" s="16" t="s">
        <v>25</v>
      </c>
      <c r="E81" s="25" t="s">
        <v>40</v>
      </c>
      <c r="F81" s="22" t="s">
        <v>134</v>
      </c>
      <c r="G81" s="14">
        <v>78</v>
      </c>
      <c r="H81" s="30">
        <v>34</v>
      </c>
      <c r="I81" s="34">
        <v>4</v>
      </c>
      <c r="J81" s="17">
        <v>0</v>
      </c>
      <c r="K81" s="41">
        <f>(Table1[[#This Row],[unsub]]/Table1[[#This Row],[unique-sends]])*100</f>
        <v>0</v>
      </c>
      <c r="L81" s="27">
        <f>Table1[[#This Row],[unique-opens]] / Table1[[#This Row],[unique-sends]] * 100</f>
        <v>43.589743589743591</v>
      </c>
      <c r="M81" s="48">
        <f>Table1[[#This Row],[unique-clicks]] / Table1[[#This Row],[unique-sends]] * 100</f>
        <v>5.1282051282051277</v>
      </c>
      <c r="N81" s="48">
        <f>Table1[[#This Row],[unique-clicks]] / Table1[[#This Row],[unique-opens]] * 100</f>
        <v>11.76470588235294</v>
      </c>
      <c r="O81" s="48">
        <f>MIN(Table1[[#This Row],[unique-opens]]/Table1[[#This Row],[unique-sends]],1)*100 + (Table1[[#This Row],[unique-clicks]]/Table1[[#This Row],[unique-sends]]*100) - ((Table1[[#This Row],[unsub]]/Table1[[#This Row],[unique-sends]]*100)*2)</f>
        <v>48.717948717948715</v>
      </c>
      <c r="P81" s="48" t="str">
        <f>IF(Table1[[#This Row],[Engagement Score]]&lt;=30,"🔴",IF(Table1[[#This Row],[Engagement Score]]&lt;=60,"🟡","🟢"))</f>
        <v>🟡</v>
      </c>
      <c r="Q81" s="15">
        <v>0</v>
      </c>
      <c r="R81" s="17">
        <v>0</v>
      </c>
      <c r="S81" s="17">
        <v>0</v>
      </c>
      <c r="T81" s="50"/>
    </row>
    <row r="82" spans="1:20" ht="32.1" customHeight="1">
      <c r="A82" s="72">
        <v>55</v>
      </c>
      <c r="B82" s="23" t="s">
        <v>136</v>
      </c>
      <c r="C82" s="54">
        <v>45917</v>
      </c>
      <c r="D82" s="16" t="s">
        <v>21</v>
      </c>
      <c r="E82" s="25" t="s">
        <v>40</v>
      </c>
      <c r="F82" s="22" t="s">
        <v>134</v>
      </c>
      <c r="G82" s="14">
        <v>1825</v>
      </c>
      <c r="H82" s="30">
        <v>1035</v>
      </c>
      <c r="I82" s="34">
        <v>57</v>
      </c>
      <c r="J82" s="17">
        <v>2</v>
      </c>
      <c r="K82" s="41">
        <f>(Table1[[#This Row],[unsub]]/Table1[[#This Row],[unique-sends]])*100</f>
        <v>0.1095890410958904</v>
      </c>
      <c r="L82" s="27">
        <f>Table1[[#This Row],[unique-opens]] / Table1[[#This Row],[unique-sends]] * 100</f>
        <v>56.712328767123289</v>
      </c>
      <c r="M82" s="48">
        <f>Table1[[#This Row],[unique-clicks]] / Table1[[#This Row],[unique-sends]] * 100</f>
        <v>3.1232876712328768</v>
      </c>
      <c r="N82" s="48">
        <f>Table1[[#This Row],[unique-clicks]] / Table1[[#This Row],[unique-opens]] * 100</f>
        <v>5.5072463768115938</v>
      </c>
      <c r="O82" s="48">
        <f>MIN(Table1[[#This Row],[unique-opens]]/Table1[[#This Row],[unique-sends]],1)*100 + (Table1[[#This Row],[unique-clicks]]/Table1[[#This Row],[unique-sends]]*100) - ((Table1[[#This Row],[unsub]]/Table1[[#This Row],[unique-sends]]*100)*2)</f>
        <v>59.616438356164387</v>
      </c>
      <c r="P82" s="48" t="str">
        <f>IF(Table1[[#This Row],[Engagement Score]]&lt;=30,"🔴",IF(Table1[[#This Row],[Engagement Score]]&lt;=60,"🟡","🟢"))</f>
        <v>🟡</v>
      </c>
      <c r="Q82" s="15">
        <v>0</v>
      </c>
      <c r="R82" s="17">
        <v>0</v>
      </c>
      <c r="S82" s="17">
        <v>0</v>
      </c>
      <c r="T82" s="50"/>
    </row>
    <row r="83" spans="1:20" ht="32.1" customHeight="1">
      <c r="A83" s="72">
        <v>23</v>
      </c>
      <c r="B83" s="23" t="s">
        <v>137</v>
      </c>
      <c r="C83" s="54">
        <v>45925</v>
      </c>
      <c r="D83" s="16" t="s">
        <v>21</v>
      </c>
      <c r="E83" s="25" t="s">
        <v>40</v>
      </c>
      <c r="F83" s="22" t="s">
        <v>134</v>
      </c>
      <c r="G83" s="14">
        <v>106</v>
      </c>
      <c r="H83" s="30">
        <v>63</v>
      </c>
      <c r="I83" s="34">
        <v>11</v>
      </c>
      <c r="J83" s="17">
        <v>0</v>
      </c>
      <c r="K83" s="41">
        <f>(Table1[[#This Row],[unsub]]/Table1[[#This Row],[unique-sends]])*100</f>
        <v>0</v>
      </c>
      <c r="L83" s="27">
        <f>Table1[[#This Row],[unique-opens]] / Table1[[#This Row],[unique-sends]] * 100</f>
        <v>59.433962264150942</v>
      </c>
      <c r="M83" s="48">
        <f>Table1[[#This Row],[unique-clicks]] / Table1[[#This Row],[unique-sends]] * 100</f>
        <v>10.377358490566039</v>
      </c>
      <c r="N83" s="48">
        <f>Table1[[#This Row],[unique-clicks]] / Table1[[#This Row],[unique-opens]] * 100</f>
        <v>17.460317460317459</v>
      </c>
      <c r="O83" s="48">
        <f>MIN(Table1[[#This Row],[unique-opens]]/Table1[[#This Row],[unique-sends]],1)*100 + (Table1[[#This Row],[unique-clicks]]/Table1[[#This Row],[unique-sends]]*100) - ((Table1[[#This Row],[unsub]]/Table1[[#This Row],[unique-sends]]*100)*2)</f>
        <v>69.811320754716974</v>
      </c>
      <c r="P83" s="48" t="str">
        <f>IF(Table1[[#This Row],[Engagement Score]]&lt;=30,"🔴",IF(Table1[[#This Row],[Engagement Score]]&lt;=60,"🟡","🟢"))</f>
        <v>🟢</v>
      </c>
      <c r="Q83" s="11">
        <v>81.400000000000006</v>
      </c>
      <c r="R83" s="12">
        <v>7.1</v>
      </c>
      <c r="S83" s="12">
        <v>11.4</v>
      </c>
      <c r="T83" s="49" t="s">
        <v>138</v>
      </c>
    </row>
    <row r="84" spans="1:20" ht="32.1" customHeight="1">
      <c r="A84" s="72">
        <v>22</v>
      </c>
      <c r="B84" s="23" t="s">
        <v>139</v>
      </c>
      <c r="C84" s="54">
        <v>45925</v>
      </c>
      <c r="D84" s="16" t="s">
        <v>21</v>
      </c>
      <c r="E84" s="25" t="s">
        <v>40</v>
      </c>
      <c r="F84" s="22" t="s">
        <v>134</v>
      </c>
      <c r="G84" s="10">
        <v>145</v>
      </c>
      <c r="H84" s="31">
        <v>91</v>
      </c>
      <c r="I84" s="35">
        <v>21</v>
      </c>
      <c r="J84" s="17">
        <v>0</v>
      </c>
      <c r="K84" s="42">
        <f>(Table1[[#This Row],[unsub]]/Table1[[#This Row],[unique-sends]])*100</f>
        <v>0</v>
      </c>
      <c r="L84" s="7">
        <f>Table1[[#This Row],[unique-opens]] / Table1[[#This Row],[unique-sends]] * 100</f>
        <v>62.758620689655174</v>
      </c>
      <c r="M84" s="37">
        <f>Table1[[#This Row],[unique-clicks]] / Table1[[#This Row],[unique-sends]] * 100</f>
        <v>14.482758620689657</v>
      </c>
      <c r="N84" s="48">
        <f>Table1[[#This Row],[unique-clicks]] / Table1[[#This Row],[unique-opens]] * 100</f>
        <v>23.076923076923077</v>
      </c>
      <c r="O84" s="48">
        <f>MIN(Table1[[#This Row],[unique-opens]]/Table1[[#This Row],[unique-sends]],1)*100 + (Table1[[#This Row],[unique-clicks]]/Table1[[#This Row],[unique-sends]]*100) - ((Table1[[#This Row],[unsub]]/Table1[[#This Row],[unique-sends]]*100)*2)</f>
        <v>77.241379310344826</v>
      </c>
      <c r="P84" s="48" t="str">
        <f>IF(Table1[[#This Row],[Engagement Score]]&lt;=30,"🔴",IF(Table1[[#This Row],[Engagement Score]]&lt;=60,"🟡","🟢"))</f>
        <v>🟢</v>
      </c>
      <c r="Q84" s="11">
        <v>81.400000000000006</v>
      </c>
      <c r="R84" s="12">
        <v>7.1</v>
      </c>
      <c r="S84" s="12">
        <v>11.4</v>
      </c>
      <c r="T84" s="44" t="s">
        <v>138</v>
      </c>
    </row>
    <row r="85" spans="1:20" ht="32.1" customHeight="1">
      <c r="A85" s="72">
        <v>21</v>
      </c>
      <c r="B85" s="23" t="s">
        <v>140</v>
      </c>
      <c r="C85" s="54">
        <v>45925</v>
      </c>
      <c r="D85" s="16" t="s">
        <v>21</v>
      </c>
      <c r="E85" s="25" t="s">
        <v>40</v>
      </c>
      <c r="F85" s="22" t="s">
        <v>134</v>
      </c>
      <c r="G85" s="10">
        <v>163</v>
      </c>
      <c r="H85" s="31">
        <v>80</v>
      </c>
      <c r="I85" s="35">
        <v>18</v>
      </c>
      <c r="J85" s="17">
        <v>0</v>
      </c>
      <c r="K85" s="42">
        <f>(Table1[[#This Row],[unsub]]/Table1[[#This Row],[unique-sends]])*100</f>
        <v>0</v>
      </c>
      <c r="L85" s="7">
        <f>Table1[[#This Row],[unique-opens]] / Table1[[#This Row],[unique-sends]] * 100</f>
        <v>49.079754601226995</v>
      </c>
      <c r="M85" s="37">
        <f>Table1[[#This Row],[unique-clicks]] / Table1[[#This Row],[unique-sends]] * 100</f>
        <v>11.042944785276074</v>
      </c>
      <c r="N85" s="48">
        <f>Table1[[#This Row],[unique-clicks]] / Table1[[#This Row],[unique-opens]] * 100</f>
        <v>22.5</v>
      </c>
      <c r="O85" s="48">
        <f>MIN(Table1[[#This Row],[unique-opens]]/Table1[[#This Row],[unique-sends]],1)*100 + (Table1[[#This Row],[unique-clicks]]/Table1[[#This Row],[unique-sends]]*100) - ((Table1[[#This Row],[unsub]]/Table1[[#This Row],[unique-sends]]*100)*2)</f>
        <v>60.122699386503072</v>
      </c>
      <c r="P85" s="48" t="str">
        <f>IF(Table1[[#This Row],[Engagement Score]]&lt;=30,"🔴",IF(Table1[[#This Row],[Engagement Score]]&lt;=60,"🟡","🟢"))</f>
        <v>🟢</v>
      </c>
      <c r="Q85" s="11">
        <v>81.400000000000006</v>
      </c>
      <c r="R85" s="12">
        <v>7.1</v>
      </c>
      <c r="S85" s="12">
        <v>11.4</v>
      </c>
      <c r="T85" s="44" t="s">
        <v>138</v>
      </c>
    </row>
    <row r="86" spans="1:20" ht="32.1" customHeight="1">
      <c r="A86" s="72">
        <v>20</v>
      </c>
      <c r="B86" s="23" t="s">
        <v>141</v>
      </c>
      <c r="C86" s="54">
        <v>45925</v>
      </c>
      <c r="D86" s="16" t="s">
        <v>21</v>
      </c>
      <c r="E86" s="25" t="s">
        <v>40</v>
      </c>
      <c r="F86" s="22" t="s">
        <v>134</v>
      </c>
      <c r="G86" s="10">
        <v>254</v>
      </c>
      <c r="H86" s="31">
        <v>99</v>
      </c>
      <c r="I86" s="35">
        <v>8</v>
      </c>
      <c r="J86" s="17">
        <v>0</v>
      </c>
      <c r="K86" s="42">
        <f>(Table1[[#This Row],[unsub]]/Table1[[#This Row],[unique-sends]])*100</f>
        <v>0</v>
      </c>
      <c r="L86" s="7">
        <f>Table1[[#This Row],[unique-opens]] / Table1[[#This Row],[unique-sends]] * 100</f>
        <v>38.976377952755904</v>
      </c>
      <c r="M86" s="37">
        <f>Table1[[#This Row],[unique-clicks]] / Table1[[#This Row],[unique-sends]] * 100</f>
        <v>3.1496062992125982</v>
      </c>
      <c r="N86" s="48">
        <f>Table1[[#This Row],[unique-clicks]] / Table1[[#This Row],[unique-opens]] * 100</f>
        <v>8.0808080808080813</v>
      </c>
      <c r="O86" s="48">
        <f>MIN(Table1[[#This Row],[unique-opens]]/Table1[[#This Row],[unique-sends]],1)*100 + (Table1[[#This Row],[unique-clicks]]/Table1[[#This Row],[unique-sends]]*100) - ((Table1[[#This Row],[unsub]]/Table1[[#This Row],[unique-sends]]*100)*2)</f>
        <v>42.125984251968504</v>
      </c>
      <c r="P86" s="48" t="str">
        <f>IF(Table1[[#This Row],[Engagement Score]]&lt;=30,"🔴",IF(Table1[[#This Row],[Engagement Score]]&lt;=60,"🟡","🟢"))</f>
        <v>🟡</v>
      </c>
      <c r="Q86" s="11">
        <v>81.400000000000006</v>
      </c>
      <c r="R86" s="12">
        <v>7.1</v>
      </c>
      <c r="S86" s="12">
        <v>11.4</v>
      </c>
      <c r="T86" s="44" t="s">
        <v>138</v>
      </c>
    </row>
    <row r="87" spans="1:20" ht="32.1" customHeight="1">
      <c r="A87" s="72">
        <v>53</v>
      </c>
      <c r="B87" s="57" t="s">
        <v>142</v>
      </c>
      <c r="C87" s="54">
        <v>45915</v>
      </c>
      <c r="D87" s="25" t="s">
        <v>21</v>
      </c>
      <c r="E87" s="25" t="s">
        <v>40</v>
      </c>
      <c r="F87" s="22" t="s">
        <v>134</v>
      </c>
      <c r="G87" s="10">
        <v>268</v>
      </c>
      <c r="H87" s="31">
        <v>139</v>
      </c>
      <c r="I87" s="35">
        <v>8</v>
      </c>
      <c r="J87" s="12">
        <v>1</v>
      </c>
      <c r="K87" s="42">
        <f>(Table1[[#This Row],[unsub]]/Table1[[#This Row],[unique-sends]])*100</f>
        <v>0.37313432835820892</v>
      </c>
      <c r="L87" s="7">
        <f>Table1[[#This Row],[unique-opens]] / Table1[[#This Row],[unique-sends]] * 100</f>
        <v>51.865671641791046</v>
      </c>
      <c r="M87" s="37">
        <f>Table1[[#This Row],[unique-clicks]] / Table1[[#This Row],[unique-sends]] * 100</f>
        <v>2.9850746268656714</v>
      </c>
      <c r="N87" s="48">
        <f>Table1[[#This Row],[unique-clicks]] / Table1[[#This Row],[unique-opens]] * 100</f>
        <v>5.755395683453238</v>
      </c>
      <c r="O87" s="48">
        <f>MIN(Table1[[#This Row],[unique-opens]]/Table1[[#This Row],[unique-sends]],1)*100 + (Table1[[#This Row],[unique-clicks]]/Table1[[#This Row],[unique-sends]]*100) - ((Table1[[#This Row],[unsub]]/Table1[[#This Row],[unique-sends]]*100)*2)</f>
        <v>54.104477611940304</v>
      </c>
      <c r="P87" s="48" t="str">
        <f>IF(Table1[[#This Row],[Engagement Score]]&lt;=30,"🔴",IF(Table1[[#This Row],[Engagement Score]]&lt;=60,"🟡","🟢"))</f>
        <v>🟡</v>
      </c>
      <c r="Q87" s="11">
        <v>0</v>
      </c>
      <c r="R87" s="12">
        <v>0</v>
      </c>
      <c r="S87" s="12">
        <v>0</v>
      </c>
      <c r="T87" s="45"/>
    </row>
    <row r="88" spans="1:20" ht="32.1" customHeight="1">
      <c r="A88" s="72">
        <v>51</v>
      </c>
      <c r="B88" s="57" t="s">
        <v>143</v>
      </c>
      <c r="C88" s="54">
        <v>45915</v>
      </c>
      <c r="D88" s="25" t="s">
        <v>25</v>
      </c>
      <c r="E88" s="25" t="s">
        <v>40</v>
      </c>
      <c r="F88" s="22" t="s">
        <v>134</v>
      </c>
      <c r="G88" s="10">
        <v>48</v>
      </c>
      <c r="H88" s="31">
        <v>20</v>
      </c>
      <c r="I88" s="35">
        <v>1</v>
      </c>
      <c r="J88" s="12">
        <v>0</v>
      </c>
      <c r="K88" s="42">
        <f>(Table1[[#This Row],[unsub]]/Table1[[#This Row],[unique-sends]])*100</f>
        <v>0</v>
      </c>
      <c r="L88" s="7">
        <f>Table1[[#This Row],[unique-opens]] / Table1[[#This Row],[unique-sends]] * 100</f>
        <v>41.666666666666671</v>
      </c>
      <c r="M88" s="37">
        <f>Table1[[#This Row],[unique-clicks]] / Table1[[#This Row],[unique-sends]] * 100</f>
        <v>2.083333333333333</v>
      </c>
      <c r="N88" s="48">
        <f>Table1[[#This Row],[unique-clicks]] / Table1[[#This Row],[unique-opens]] * 100</f>
        <v>5</v>
      </c>
      <c r="O88" s="48">
        <f>MIN(Table1[[#This Row],[unique-opens]]/Table1[[#This Row],[unique-sends]],1)*100 + (Table1[[#This Row],[unique-clicks]]/Table1[[#This Row],[unique-sends]]*100) - ((Table1[[#This Row],[unsub]]/Table1[[#This Row],[unique-sends]]*100)*2)</f>
        <v>43.750000000000007</v>
      </c>
      <c r="P88" s="48" t="str">
        <f>IF(Table1[[#This Row],[Engagement Score]]&lt;=30,"🔴",IF(Table1[[#This Row],[Engagement Score]]&lt;=60,"🟡","🟢"))</f>
        <v>🟡</v>
      </c>
      <c r="Q88" s="11">
        <v>0</v>
      </c>
      <c r="R88" s="12">
        <v>0</v>
      </c>
      <c r="S88" s="12">
        <v>0</v>
      </c>
      <c r="T88" s="45"/>
    </row>
    <row r="89" spans="1:20" ht="32.1" customHeight="1">
      <c r="A89" s="72">
        <v>46</v>
      </c>
      <c r="B89" s="23" t="s">
        <v>144</v>
      </c>
      <c r="C89" s="54">
        <v>45839</v>
      </c>
      <c r="D89" s="16" t="s">
        <v>21</v>
      </c>
      <c r="E89" s="25" t="s">
        <v>40</v>
      </c>
      <c r="F89" s="22" t="s">
        <v>134</v>
      </c>
      <c r="G89" s="14">
        <v>3329</v>
      </c>
      <c r="H89" s="30">
        <v>2640</v>
      </c>
      <c r="I89" s="34">
        <v>374</v>
      </c>
      <c r="J89" s="17">
        <v>4</v>
      </c>
      <c r="K89" s="41">
        <f>(Table1[[#This Row],[unsub]]/Table1[[#This Row],[unique-sends]])*100</f>
        <v>0.12015620306398318</v>
      </c>
      <c r="L89" s="27">
        <f>Table1[[#This Row],[unique-opens]] / Table1[[#This Row],[unique-sends]] * 100</f>
        <v>79.30309402222889</v>
      </c>
      <c r="M89" s="48">
        <f>Table1[[#This Row],[unique-clicks]] / Table1[[#This Row],[unique-sends]] * 100</f>
        <v>11.234604986482427</v>
      </c>
      <c r="N89" s="48">
        <f>Table1[[#This Row],[unique-clicks]] / Table1[[#This Row],[unique-opens]] * 100</f>
        <v>14.166666666666666</v>
      </c>
      <c r="O89" s="48">
        <f>MIN(Table1[[#This Row],[unique-opens]]/Table1[[#This Row],[unique-sends]],1)*100 + (Table1[[#This Row],[unique-clicks]]/Table1[[#This Row],[unique-sends]]*100) - ((Table1[[#This Row],[unsub]]/Table1[[#This Row],[unique-sends]]*100)*2)</f>
        <v>90.297386602583344</v>
      </c>
      <c r="P89" s="48" t="str">
        <f>IF(Table1[[#This Row],[Engagement Score]]&lt;=30,"🔴",IF(Table1[[#This Row],[Engagement Score]]&lt;=60,"🟡","🟢"))</f>
        <v>🟢</v>
      </c>
      <c r="Q89" s="15">
        <v>92</v>
      </c>
      <c r="R89" s="17">
        <v>5.3</v>
      </c>
      <c r="S89" s="17">
        <v>2.7</v>
      </c>
      <c r="T89" s="49" t="s">
        <v>145</v>
      </c>
    </row>
    <row r="90" spans="1:20" ht="32.1" customHeight="1">
      <c r="A90" s="72">
        <v>45</v>
      </c>
      <c r="B90" s="23" t="s">
        <v>144</v>
      </c>
      <c r="C90" s="54">
        <v>45839</v>
      </c>
      <c r="D90" s="16" t="s">
        <v>25</v>
      </c>
      <c r="E90" s="25" t="s">
        <v>40</v>
      </c>
      <c r="F90" s="22" t="s">
        <v>134</v>
      </c>
      <c r="G90" s="14">
        <v>162</v>
      </c>
      <c r="H90" s="30">
        <v>120</v>
      </c>
      <c r="I90" s="34">
        <v>10</v>
      </c>
      <c r="J90" s="17">
        <v>0</v>
      </c>
      <c r="K90" s="41">
        <f>(Table1[[#This Row],[unsub]]/Table1[[#This Row],[unique-sends]])*100</f>
        <v>0</v>
      </c>
      <c r="L90" s="27">
        <f>Table1[[#This Row],[unique-opens]] / Table1[[#This Row],[unique-sends]] * 100</f>
        <v>74.074074074074076</v>
      </c>
      <c r="M90" s="48">
        <f>Table1[[#This Row],[unique-clicks]] / Table1[[#This Row],[unique-sends]] * 100</f>
        <v>6.1728395061728394</v>
      </c>
      <c r="N90" s="48">
        <f>Table1[[#This Row],[unique-clicks]] / Table1[[#This Row],[unique-opens]] * 100</f>
        <v>8.3333333333333321</v>
      </c>
      <c r="O90" s="48">
        <f>MIN(Table1[[#This Row],[unique-opens]]/Table1[[#This Row],[unique-sends]],1)*100 + (Table1[[#This Row],[unique-clicks]]/Table1[[#This Row],[unique-sends]]*100) - ((Table1[[#This Row],[unsub]]/Table1[[#This Row],[unique-sends]]*100)*2)</f>
        <v>80.246913580246911</v>
      </c>
      <c r="P90" s="48" t="str">
        <f>IF(Table1[[#This Row],[Engagement Score]]&lt;=30,"🔴",IF(Table1[[#This Row],[Engagement Score]]&lt;=60,"🟡","🟢"))</f>
        <v>🟢</v>
      </c>
      <c r="Q90" s="15">
        <v>0</v>
      </c>
      <c r="R90" s="15">
        <v>0</v>
      </c>
      <c r="S90" s="15">
        <v>0</v>
      </c>
      <c r="T90" s="50"/>
    </row>
    <row r="91" spans="1:20" ht="32.1" customHeight="1">
      <c r="A91" s="72">
        <v>46</v>
      </c>
      <c r="B91" s="23" t="s">
        <v>144</v>
      </c>
      <c r="C91" s="54">
        <v>45870</v>
      </c>
      <c r="D91" s="16" t="s">
        <v>21</v>
      </c>
      <c r="E91" s="25" t="s">
        <v>40</v>
      </c>
      <c r="F91" s="22" t="s">
        <v>134</v>
      </c>
      <c r="G91" s="62">
        <v>5486</v>
      </c>
      <c r="H91" s="63">
        <v>3228</v>
      </c>
      <c r="I91" s="63">
        <v>413</v>
      </c>
      <c r="J91" s="62">
        <v>6</v>
      </c>
      <c r="K91" s="41">
        <f>(Table1[[#This Row],[unsub]]/Table1[[#This Row],[unique-sends]])*100</f>
        <v>0.10936930368209989</v>
      </c>
      <c r="L91" s="27">
        <f>Table1[[#This Row],[unique-opens]] / Table1[[#This Row],[unique-sends]] * 100</f>
        <v>58.840685380969738</v>
      </c>
      <c r="M91" s="48">
        <f>Table1[[#This Row],[unique-clicks]] / Table1[[#This Row],[unique-sends]] * 100</f>
        <v>7.528253736784543</v>
      </c>
      <c r="N91" s="48">
        <f>Table1[[#This Row],[unique-clicks]] / Table1[[#This Row],[unique-opens]] * 100</f>
        <v>12.794299876084262</v>
      </c>
      <c r="O91" s="48">
        <f>MIN(Table1[[#This Row],[unique-opens]]/Table1[[#This Row],[unique-sends]],1)*100 + (Table1[[#This Row],[unique-clicks]]/Table1[[#This Row],[unique-sends]]*100) - ((Table1[[#This Row],[unsub]]/Table1[[#This Row],[unique-sends]]*100)*2)</f>
        <v>66.150200510390079</v>
      </c>
      <c r="P91" s="48" t="str">
        <f>IF(Table1[[#This Row],[Engagement Score]]&lt;=30,"🔴",IF(Table1[[#This Row],[Engagement Score]]&lt;=60,"🟡","🟢"))</f>
        <v>🟢</v>
      </c>
      <c r="Q91" s="15">
        <v>0</v>
      </c>
      <c r="R91" s="15">
        <v>0</v>
      </c>
      <c r="S91" s="15">
        <v>0</v>
      </c>
      <c r="T91" s="50"/>
    </row>
    <row r="92" spans="1:20" ht="32.1" customHeight="1">
      <c r="A92" s="72">
        <v>45</v>
      </c>
      <c r="B92" s="23" t="s">
        <v>144</v>
      </c>
      <c r="C92" s="54">
        <v>45870</v>
      </c>
      <c r="D92" s="16" t="s">
        <v>25</v>
      </c>
      <c r="E92" s="25" t="s">
        <v>40</v>
      </c>
      <c r="F92" s="22" t="s">
        <v>134</v>
      </c>
      <c r="G92" s="62">
        <v>181</v>
      </c>
      <c r="H92" s="63">
        <v>118</v>
      </c>
      <c r="I92" s="63">
        <v>8</v>
      </c>
      <c r="J92" s="62">
        <v>0</v>
      </c>
      <c r="K92" s="41">
        <f>(Table1[[#This Row],[unsub]]/Table1[[#This Row],[unique-sends]])*100</f>
        <v>0</v>
      </c>
      <c r="L92" s="7">
        <f>Table1[[#This Row],[unique-opens]] / Table1[[#This Row],[unique-sends]] * 100</f>
        <v>65.193370165745861</v>
      </c>
      <c r="M92" s="37">
        <f>Table1[[#This Row],[unique-clicks]] / Table1[[#This Row],[unique-sends]] * 100</f>
        <v>4.4198895027624303</v>
      </c>
      <c r="N92" s="48">
        <f>Table1[[#This Row],[unique-clicks]] / Table1[[#This Row],[unique-opens]] * 100</f>
        <v>6.7796610169491522</v>
      </c>
      <c r="O92" s="48">
        <f>MIN(Table1[[#This Row],[unique-opens]]/Table1[[#This Row],[unique-sends]],1)*100 + (Table1[[#This Row],[unique-clicks]]/Table1[[#This Row],[unique-sends]]*100) - ((Table1[[#This Row],[unsub]]/Table1[[#This Row],[unique-sends]]*100)*2)</f>
        <v>69.613259668508292</v>
      </c>
      <c r="P92" s="48" t="str">
        <f>IF(Table1[[#This Row],[Engagement Score]]&lt;=30,"🔴",IF(Table1[[#This Row],[Engagement Score]]&lt;=60,"🟡","🟢"))</f>
        <v>🟢</v>
      </c>
      <c r="Q92" s="15">
        <v>0</v>
      </c>
      <c r="R92" s="15">
        <v>0</v>
      </c>
      <c r="S92" s="15">
        <v>0</v>
      </c>
      <c r="T92" s="50"/>
    </row>
    <row r="93" spans="1:20" ht="32.1" customHeight="1">
      <c r="A93" s="72">
        <v>46</v>
      </c>
      <c r="B93" s="57" t="s">
        <v>144</v>
      </c>
      <c r="C93" s="61">
        <v>45901</v>
      </c>
      <c r="D93" s="60" t="s">
        <v>21</v>
      </c>
      <c r="E93" s="60" t="s">
        <v>40</v>
      </c>
      <c r="F93" s="22" t="s">
        <v>134</v>
      </c>
      <c r="G93" s="10">
        <v>2805</v>
      </c>
      <c r="H93" s="31">
        <v>2337</v>
      </c>
      <c r="I93" s="35">
        <v>303</v>
      </c>
      <c r="J93" s="12">
        <v>14</v>
      </c>
      <c r="K93" s="42">
        <f>(Table1[[#This Row],[unsub]]/Table1[[#This Row],[unique-sends]])*100</f>
        <v>0.49910873440285208</v>
      </c>
      <c r="L93" s="7">
        <f>Table1[[#This Row],[unique-opens]] / Table1[[#This Row],[unique-sends]] * 100</f>
        <v>83.315508021390372</v>
      </c>
      <c r="M93" s="37">
        <f>Table1[[#This Row],[unique-clicks]] / Table1[[#This Row],[unique-sends]] * 100</f>
        <v>10.802139037433154</v>
      </c>
      <c r="N93" s="48">
        <f>Table1[[#This Row],[unique-clicks]] / Table1[[#This Row],[unique-opens]] * 100</f>
        <v>12.965340179717586</v>
      </c>
      <c r="O93" s="48">
        <f>MIN(Table1[[#This Row],[unique-opens]]/Table1[[#This Row],[unique-sends]],1)*100 + (Table1[[#This Row],[unique-clicks]]/Table1[[#This Row],[unique-sends]]*100) - ((Table1[[#This Row],[unsub]]/Table1[[#This Row],[unique-sends]]*100)*2)</f>
        <v>93.119429590017816</v>
      </c>
      <c r="P93" s="48" t="str">
        <f>IF(Table1[[#This Row],[Engagement Score]]&lt;=30,"🔴",IF(Table1[[#This Row],[Engagement Score]]&lt;=60,"🟡","🟢"))</f>
        <v>🟢</v>
      </c>
      <c r="Q93" s="15">
        <v>0</v>
      </c>
      <c r="R93" s="15">
        <v>0</v>
      </c>
      <c r="S93" s="15">
        <v>0</v>
      </c>
      <c r="T93" s="45"/>
    </row>
    <row r="94" spans="1:20" ht="32.1" customHeight="1">
      <c r="A94" s="72">
        <v>45</v>
      </c>
      <c r="B94" s="23" t="s">
        <v>144</v>
      </c>
      <c r="C94" s="54">
        <v>45901</v>
      </c>
      <c r="D94" s="51" t="s">
        <v>25</v>
      </c>
      <c r="E94" s="51" t="s">
        <v>40</v>
      </c>
      <c r="F94" s="22" t="s">
        <v>134</v>
      </c>
      <c r="G94" s="14">
        <v>116</v>
      </c>
      <c r="H94" s="30">
        <v>116</v>
      </c>
      <c r="I94" s="34">
        <v>9</v>
      </c>
      <c r="J94" s="17">
        <v>0</v>
      </c>
      <c r="K94" s="41">
        <f>(Table1[[#This Row],[unsub]]/Table1[[#This Row],[unique-sends]])*100</f>
        <v>0</v>
      </c>
      <c r="L94" s="64">
        <f>Table1[[#This Row],[unique-opens]] / Table1[[#This Row],[unique-sends]] * 100</f>
        <v>100</v>
      </c>
      <c r="M94" s="65">
        <f>Table1[[#This Row],[unique-clicks]] / Table1[[#This Row],[unique-sends]] * 100</f>
        <v>7.7586206896551726</v>
      </c>
      <c r="N94" s="48">
        <f>Table1[[#This Row],[unique-clicks]] / Table1[[#This Row],[unique-opens]] * 100</f>
        <v>7.7586206896551726</v>
      </c>
      <c r="O94" s="48">
        <f>MIN(Table1[[#This Row],[unique-opens]]/Table1[[#This Row],[unique-sends]],1)*100 + (Table1[[#This Row],[unique-clicks]]/Table1[[#This Row],[unique-sends]]*100) - ((Table1[[#This Row],[unsub]]/Table1[[#This Row],[unique-sends]]*100)*2)</f>
        <v>107.75862068965517</v>
      </c>
      <c r="P94" s="48" t="str">
        <f>IF(Table1[[#This Row],[Engagement Score]]&lt;=30,"🔴",IF(Table1[[#This Row],[Engagement Score]]&lt;=60,"🟡","🟢"))</f>
        <v>🟢</v>
      </c>
      <c r="Q94" s="15">
        <v>0</v>
      </c>
      <c r="R94" s="15">
        <v>0</v>
      </c>
      <c r="S94" s="15">
        <v>0</v>
      </c>
      <c r="T94" s="50"/>
    </row>
    <row r="95" spans="1:20" ht="32.1" customHeight="1">
      <c r="A95" s="72">
        <v>46</v>
      </c>
      <c r="B95" s="23" t="s">
        <v>146</v>
      </c>
      <c r="C95" s="54">
        <v>45839</v>
      </c>
      <c r="D95" s="16" t="s">
        <v>21</v>
      </c>
      <c r="E95" s="25" t="s">
        <v>40</v>
      </c>
      <c r="F95" s="22" t="s">
        <v>134</v>
      </c>
      <c r="G95" s="10">
        <v>1336</v>
      </c>
      <c r="H95" s="31">
        <v>986</v>
      </c>
      <c r="I95" s="35">
        <v>164</v>
      </c>
      <c r="J95" s="12">
        <v>0</v>
      </c>
      <c r="K95" s="42">
        <f>(Table1[[#This Row],[unsub]]/Table1[[#This Row],[unique-sends]])*100</f>
        <v>0</v>
      </c>
      <c r="L95" s="7">
        <f>Table1[[#This Row],[unique-opens]] / Table1[[#This Row],[unique-sends]] * 100</f>
        <v>73.802395209580837</v>
      </c>
      <c r="M95" s="37">
        <f>Table1[[#This Row],[unique-clicks]] / Table1[[#This Row],[unique-sends]] * 100</f>
        <v>12.275449101796406</v>
      </c>
      <c r="N95" s="48">
        <f>Table1[[#This Row],[unique-clicks]] / Table1[[#This Row],[unique-opens]] * 100</f>
        <v>16.632860040567952</v>
      </c>
      <c r="O95" s="48">
        <f>MIN(Table1[[#This Row],[unique-opens]]/Table1[[#This Row],[unique-sends]],1)*100 + (Table1[[#This Row],[unique-clicks]]/Table1[[#This Row],[unique-sends]]*100) - ((Table1[[#This Row],[unsub]]/Table1[[#This Row],[unique-sends]]*100)*2)</f>
        <v>86.077844311377248</v>
      </c>
      <c r="P95" s="48" t="str">
        <f>IF(Table1[[#This Row],[Engagement Score]]&lt;=30,"🔴",IF(Table1[[#This Row],[Engagement Score]]&lt;=60,"🟡","🟢"))</f>
        <v>🟢</v>
      </c>
      <c r="Q95" s="15">
        <v>0</v>
      </c>
      <c r="R95" s="15">
        <v>0</v>
      </c>
      <c r="S95" s="15">
        <v>0</v>
      </c>
      <c r="T95" s="45"/>
    </row>
    <row r="96" spans="1:20" ht="32.1" customHeight="1">
      <c r="A96" s="72">
        <v>45</v>
      </c>
      <c r="B96" s="23" t="s">
        <v>146</v>
      </c>
      <c r="C96" s="54">
        <v>45839</v>
      </c>
      <c r="D96" s="16" t="s">
        <v>25</v>
      </c>
      <c r="E96" s="25" t="s">
        <v>40</v>
      </c>
      <c r="F96" s="22" t="s">
        <v>134</v>
      </c>
      <c r="G96" s="10">
        <v>46</v>
      </c>
      <c r="H96" s="31">
        <v>41</v>
      </c>
      <c r="I96" s="35">
        <v>4</v>
      </c>
      <c r="J96" s="12">
        <v>0</v>
      </c>
      <c r="K96" s="42">
        <f>(Table1[[#This Row],[unsub]]/Table1[[#This Row],[unique-sends]])*100</f>
        <v>0</v>
      </c>
      <c r="L96" s="7">
        <f>Table1[[#This Row],[unique-opens]] / Table1[[#This Row],[unique-sends]] * 100</f>
        <v>89.130434782608688</v>
      </c>
      <c r="M96" s="37">
        <f>Table1[[#This Row],[unique-clicks]] / Table1[[#This Row],[unique-sends]] * 100</f>
        <v>8.695652173913043</v>
      </c>
      <c r="N96" s="48">
        <f>Table1[[#This Row],[unique-clicks]] / Table1[[#This Row],[unique-opens]] * 100</f>
        <v>9.7560975609756095</v>
      </c>
      <c r="O96" s="48">
        <f>MIN(Table1[[#This Row],[unique-opens]]/Table1[[#This Row],[unique-sends]],1)*100 + (Table1[[#This Row],[unique-clicks]]/Table1[[#This Row],[unique-sends]]*100) - ((Table1[[#This Row],[unsub]]/Table1[[#This Row],[unique-sends]]*100)*2)</f>
        <v>97.826086956521735</v>
      </c>
      <c r="P96" s="48" t="str">
        <f>IF(Table1[[#This Row],[Engagement Score]]&lt;=30,"🔴",IF(Table1[[#This Row],[Engagement Score]]&lt;=60,"🟡","🟢"))</f>
        <v>🟢</v>
      </c>
      <c r="Q96" s="15">
        <v>0</v>
      </c>
      <c r="R96" s="15">
        <v>0</v>
      </c>
      <c r="S96" s="15">
        <v>0</v>
      </c>
      <c r="T96" s="45"/>
    </row>
    <row r="97" spans="1:20" ht="32.1" customHeight="1">
      <c r="A97" s="72">
        <v>46</v>
      </c>
      <c r="B97" s="23" t="s">
        <v>146</v>
      </c>
      <c r="C97" s="54">
        <v>45870</v>
      </c>
      <c r="D97" s="16" t="s">
        <v>21</v>
      </c>
      <c r="E97" s="25" t="s">
        <v>40</v>
      </c>
      <c r="F97" s="22" t="s">
        <v>134</v>
      </c>
      <c r="G97" s="10">
        <v>1991</v>
      </c>
      <c r="H97" s="31">
        <v>1202</v>
      </c>
      <c r="I97" s="35">
        <v>180</v>
      </c>
      <c r="J97" s="12">
        <v>3</v>
      </c>
      <c r="K97" s="42">
        <f>(Table1[[#This Row],[unsub]]/Table1[[#This Row],[unique-sends]])*100</f>
        <v>0.15067805123053743</v>
      </c>
      <c r="L97" s="58">
        <f>Table1[[#This Row],[unique-opens]] / Table1[[#This Row],[unique-sends]] * 100</f>
        <v>60.371672526368656</v>
      </c>
      <c r="M97" s="59">
        <f>Table1[[#This Row],[unique-clicks]] / Table1[[#This Row],[unique-sends]] * 100</f>
        <v>9.0406830738322448</v>
      </c>
      <c r="N97" s="48">
        <f>Table1[[#This Row],[unique-clicks]] / Table1[[#This Row],[unique-opens]] * 100</f>
        <v>14.975041597337771</v>
      </c>
      <c r="O97" s="48">
        <f>MIN(Table1[[#This Row],[unique-opens]]/Table1[[#This Row],[unique-sends]],1)*100 + (Table1[[#This Row],[unique-clicks]]/Table1[[#This Row],[unique-sends]]*100) - ((Table1[[#This Row],[unsub]]/Table1[[#This Row],[unique-sends]]*100)*2)</f>
        <v>69.110999497739826</v>
      </c>
      <c r="P97" s="48" t="str">
        <f>IF(Table1[[#This Row],[Engagement Score]]&lt;=30,"🔴",IF(Table1[[#This Row],[Engagement Score]]&lt;=60,"🟡","🟢"))</f>
        <v>🟢</v>
      </c>
      <c r="Q97" s="15">
        <v>0</v>
      </c>
      <c r="R97" s="15">
        <v>0</v>
      </c>
      <c r="S97" s="15">
        <v>0</v>
      </c>
      <c r="T97" s="45"/>
    </row>
    <row r="98" spans="1:20" ht="32.1" customHeight="1">
      <c r="A98" s="72">
        <v>45</v>
      </c>
      <c r="B98" s="23" t="s">
        <v>146</v>
      </c>
      <c r="C98" s="54">
        <v>45870</v>
      </c>
      <c r="D98" s="16" t="s">
        <v>25</v>
      </c>
      <c r="E98" s="25" t="s">
        <v>40</v>
      </c>
      <c r="F98" s="22" t="s">
        <v>134</v>
      </c>
      <c r="G98" s="10">
        <v>71</v>
      </c>
      <c r="H98" s="31">
        <v>55</v>
      </c>
      <c r="I98" s="35">
        <v>5</v>
      </c>
      <c r="J98" s="12">
        <v>0</v>
      </c>
      <c r="K98" s="42">
        <f>(Table1[[#This Row],[unsub]]/Table1[[#This Row],[unique-sends]])*100</f>
        <v>0</v>
      </c>
      <c r="L98" s="58">
        <f>Table1[[#This Row],[unique-opens]] / Table1[[#This Row],[unique-sends]] * 100</f>
        <v>77.464788732394368</v>
      </c>
      <c r="M98" s="59">
        <f>Table1[[#This Row],[unique-clicks]] / Table1[[#This Row],[unique-sends]] * 100</f>
        <v>7.042253521126761</v>
      </c>
      <c r="N98" s="48">
        <f>Table1[[#This Row],[unique-clicks]] / Table1[[#This Row],[unique-opens]] * 100</f>
        <v>9.0909090909090917</v>
      </c>
      <c r="O98" s="48">
        <f>MIN(Table1[[#This Row],[unique-opens]]/Table1[[#This Row],[unique-sends]],1)*100 + (Table1[[#This Row],[unique-clicks]]/Table1[[#This Row],[unique-sends]]*100) - ((Table1[[#This Row],[unsub]]/Table1[[#This Row],[unique-sends]]*100)*2)</f>
        <v>84.507042253521135</v>
      </c>
      <c r="P98" s="48" t="str">
        <f>IF(Table1[[#This Row],[Engagement Score]]&lt;=30,"🔴",IF(Table1[[#This Row],[Engagement Score]]&lt;=60,"🟡","🟢"))</f>
        <v>🟢</v>
      </c>
      <c r="Q98" s="15">
        <v>0</v>
      </c>
      <c r="R98" s="15">
        <v>0</v>
      </c>
      <c r="S98" s="15">
        <v>0</v>
      </c>
      <c r="T98" s="45"/>
    </row>
    <row r="99" spans="1:20" ht="32.1" customHeight="1">
      <c r="A99" s="72">
        <v>46</v>
      </c>
      <c r="B99" s="23" t="s">
        <v>146</v>
      </c>
      <c r="C99" s="61">
        <v>45901</v>
      </c>
      <c r="D99" s="60" t="s">
        <v>21</v>
      </c>
      <c r="E99" s="60" t="s">
        <v>40</v>
      </c>
      <c r="F99" s="22" t="s">
        <v>134</v>
      </c>
      <c r="G99" s="10">
        <v>1459</v>
      </c>
      <c r="H99" s="31">
        <v>1060</v>
      </c>
      <c r="I99" s="35">
        <v>169</v>
      </c>
      <c r="J99" s="12">
        <v>3</v>
      </c>
      <c r="K99" s="42">
        <f>(Table1[[#This Row],[unsub]]/Table1[[#This Row],[unique-sends]])*100</f>
        <v>0.205620287868403</v>
      </c>
      <c r="L99" s="58">
        <f>Table1[[#This Row],[unique-opens]] / Table1[[#This Row],[unique-sends]] * 100</f>
        <v>72.652501713502403</v>
      </c>
      <c r="M99" s="59">
        <f>Table1[[#This Row],[unique-clicks]] / Table1[[#This Row],[unique-sends]] * 100</f>
        <v>11.583276216586704</v>
      </c>
      <c r="N99" s="48">
        <f>Table1[[#This Row],[unique-clicks]] / Table1[[#This Row],[unique-opens]] * 100</f>
        <v>15.943396226415093</v>
      </c>
      <c r="O99" s="48">
        <f>MIN(Table1[[#This Row],[unique-opens]]/Table1[[#This Row],[unique-sends]],1)*100 + (Table1[[#This Row],[unique-clicks]]/Table1[[#This Row],[unique-sends]]*100) - ((Table1[[#This Row],[unsub]]/Table1[[#This Row],[unique-sends]]*100)*2)</f>
        <v>83.824537354352302</v>
      </c>
      <c r="P99" s="48" t="str">
        <f>IF(Table1[[#This Row],[Engagement Score]]&lt;=30,"🔴",IF(Table1[[#This Row],[Engagement Score]]&lt;=60,"🟡","🟢"))</f>
        <v>🟢</v>
      </c>
      <c r="Q99" s="15">
        <v>0</v>
      </c>
      <c r="R99" s="15">
        <v>0</v>
      </c>
      <c r="S99" s="15">
        <v>0</v>
      </c>
      <c r="T99" s="45"/>
    </row>
    <row r="100" spans="1:20" ht="32.1" customHeight="1">
      <c r="A100" s="72">
        <v>45</v>
      </c>
      <c r="B100" s="23" t="s">
        <v>146</v>
      </c>
      <c r="C100" s="54">
        <v>45901</v>
      </c>
      <c r="D100" s="51" t="s">
        <v>25</v>
      </c>
      <c r="E100" s="51" t="s">
        <v>40</v>
      </c>
      <c r="F100" s="22" t="s">
        <v>134</v>
      </c>
      <c r="G100" s="10">
        <v>54</v>
      </c>
      <c r="H100" s="31">
        <v>47</v>
      </c>
      <c r="I100" s="35">
        <v>6</v>
      </c>
      <c r="J100" s="12">
        <v>0</v>
      </c>
      <c r="K100" s="42">
        <f>(Table1[[#This Row],[unsub]]/Table1[[#This Row],[unique-sends]])*100</f>
        <v>0</v>
      </c>
      <c r="L100" s="58">
        <f>Table1[[#This Row],[unique-opens]] / Table1[[#This Row],[unique-sends]] * 100</f>
        <v>87.037037037037038</v>
      </c>
      <c r="M100" s="59">
        <f>Table1[[#This Row],[unique-clicks]] / Table1[[#This Row],[unique-sends]] * 100</f>
        <v>11.111111111111111</v>
      </c>
      <c r="N100" s="48">
        <f>Table1[[#This Row],[unique-clicks]] / Table1[[#This Row],[unique-opens]] * 100</f>
        <v>12.76595744680851</v>
      </c>
      <c r="O100" s="48">
        <f>MIN(Table1[[#This Row],[unique-opens]]/Table1[[#This Row],[unique-sends]],1)*100 + (Table1[[#This Row],[unique-clicks]]/Table1[[#This Row],[unique-sends]]*100) - ((Table1[[#This Row],[unsub]]/Table1[[#This Row],[unique-sends]]*100)*2)</f>
        <v>98.148148148148152</v>
      </c>
      <c r="P100" s="48" t="str">
        <f>IF(Table1[[#This Row],[Engagement Score]]&lt;=30,"🔴",IF(Table1[[#This Row],[Engagement Score]]&lt;=60,"🟡","🟢"))</f>
        <v>🟢</v>
      </c>
      <c r="Q100" s="11">
        <v>0</v>
      </c>
      <c r="R100" s="11">
        <v>0</v>
      </c>
      <c r="S100" s="11">
        <v>0</v>
      </c>
      <c r="T100" s="45"/>
    </row>
    <row r="101" spans="1:20" ht="32.1" customHeight="1">
      <c r="A101" s="72">
        <v>50</v>
      </c>
      <c r="B101" s="23" t="s">
        <v>147</v>
      </c>
      <c r="C101" s="54">
        <v>45839</v>
      </c>
      <c r="D101" s="16" t="s">
        <v>25</v>
      </c>
      <c r="E101" s="51" t="s">
        <v>40</v>
      </c>
      <c r="F101" s="22" t="s">
        <v>134</v>
      </c>
      <c r="G101" s="14">
        <v>1881</v>
      </c>
      <c r="H101" s="30">
        <v>1096</v>
      </c>
      <c r="I101" s="34">
        <v>84</v>
      </c>
      <c r="J101" s="17">
        <v>4</v>
      </c>
      <c r="K101" s="41">
        <f>(Table1[[#This Row],[unsub]]/Table1[[#This Row],[unique-sends]])*100</f>
        <v>0.21265284423179162</v>
      </c>
      <c r="L101" s="27">
        <f>Table1[[#This Row],[unique-opens]] / Table1[[#This Row],[unique-sends]] * 100</f>
        <v>58.266879319510899</v>
      </c>
      <c r="M101" s="48">
        <f>Table1[[#This Row],[unique-clicks]] / Table1[[#This Row],[unique-sends]] * 100</f>
        <v>4.4657097288676235</v>
      </c>
      <c r="N101" s="48">
        <f>Table1[[#This Row],[unique-clicks]] / Table1[[#This Row],[unique-opens]] * 100</f>
        <v>7.664233576642336</v>
      </c>
      <c r="O101" s="48">
        <f>MIN(Table1[[#This Row],[unique-opens]]/Table1[[#This Row],[unique-sends]],1)*100 + (Table1[[#This Row],[unique-clicks]]/Table1[[#This Row],[unique-sends]]*100) - ((Table1[[#This Row],[unsub]]/Table1[[#This Row],[unique-sends]]*100)*2)</f>
        <v>62.30728335991494</v>
      </c>
      <c r="P101" s="48" t="str">
        <f>IF(Table1[[#This Row],[Engagement Score]]&lt;=30,"🔴",IF(Table1[[#This Row],[Engagement Score]]&lt;=60,"🟡","🟢"))</f>
        <v>🟢</v>
      </c>
      <c r="Q101" s="11">
        <v>0</v>
      </c>
      <c r="R101" s="11">
        <v>0</v>
      </c>
      <c r="S101" s="11">
        <v>0</v>
      </c>
      <c r="T101" s="50"/>
    </row>
    <row r="102" spans="1:20" ht="32.1" customHeight="1">
      <c r="A102" s="72">
        <v>48</v>
      </c>
      <c r="B102" s="23" t="s">
        <v>148</v>
      </c>
      <c r="C102" s="54">
        <v>45839</v>
      </c>
      <c r="D102" s="25" t="s">
        <v>25</v>
      </c>
      <c r="E102" s="51" t="s">
        <v>40</v>
      </c>
      <c r="F102" s="22" t="s">
        <v>134</v>
      </c>
      <c r="G102" s="10">
        <v>1790</v>
      </c>
      <c r="H102" s="31">
        <v>1061</v>
      </c>
      <c r="I102" s="35">
        <v>119</v>
      </c>
      <c r="J102" s="12">
        <v>4</v>
      </c>
      <c r="K102" s="42">
        <f>(Table1[[#This Row],[unsub]]/Table1[[#This Row],[unique-sends]])*100</f>
        <v>0.22346368715083798</v>
      </c>
      <c r="L102" s="7">
        <f>Table1[[#This Row],[unique-opens]] / Table1[[#This Row],[unique-sends]] * 100</f>
        <v>59.273743016759774</v>
      </c>
      <c r="M102" s="37">
        <f>Table1[[#This Row],[unique-clicks]] / Table1[[#This Row],[unique-sends]] * 100</f>
        <v>6.6480446927374297</v>
      </c>
      <c r="N102" s="48">
        <f>Table1[[#This Row],[unique-clicks]] / Table1[[#This Row],[unique-opens]] * 100</f>
        <v>11.215834118755891</v>
      </c>
      <c r="O102" s="48">
        <f>MIN(Table1[[#This Row],[unique-opens]]/Table1[[#This Row],[unique-sends]],1)*100 + (Table1[[#This Row],[unique-clicks]]/Table1[[#This Row],[unique-sends]]*100) - ((Table1[[#This Row],[unsub]]/Table1[[#This Row],[unique-sends]]*100)*2)</f>
        <v>65.47486033519553</v>
      </c>
      <c r="P102" s="48" t="str">
        <f>IF(Table1[[#This Row],[Engagement Score]]&lt;=30,"🔴",IF(Table1[[#This Row],[Engagement Score]]&lt;=60,"🟡","🟢"))</f>
        <v>🟢</v>
      </c>
      <c r="Q102" s="11">
        <v>0</v>
      </c>
      <c r="R102" s="11">
        <v>0</v>
      </c>
      <c r="S102" s="11">
        <v>0</v>
      </c>
      <c r="T102" s="45"/>
    </row>
    <row r="103" spans="1:20" ht="32.1" customHeight="1">
      <c r="A103" s="72">
        <v>49</v>
      </c>
      <c r="B103" s="57" t="s">
        <v>147</v>
      </c>
      <c r="C103" s="54">
        <v>45839</v>
      </c>
      <c r="D103" s="25" t="s">
        <v>21</v>
      </c>
      <c r="E103" s="51" t="s">
        <v>40</v>
      </c>
      <c r="F103" s="22" t="s">
        <v>134</v>
      </c>
      <c r="G103" s="10">
        <v>35553</v>
      </c>
      <c r="H103" s="31">
        <v>20109</v>
      </c>
      <c r="I103" s="35">
        <v>1196</v>
      </c>
      <c r="J103" s="12">
        <v>57</v>
      </c>
      <c r="K103" s="42">
        <f>(Table1[[#This Row],[unsub]]/Table1[[#This Row],[unique-sends]])*100</f>
        <v>0.16032402328917389</v>
      </c>
      <c r="L103" s="7">
        <f>Table1[[#This Row],[unique-opens]] / Table1[[#This Row],[unique-sends]] * 100</f>
        <v>56.560627795122777</v>
      </c>
      <c r="M103" s="37">
        <f>Table1[[#This Row],[unique-clicks]] / Table1[[#This Row],[unique-sends]] * 100</f>
        <v>3.363991786909684</v>
      </c>
      <c r="N103" s="48">
        <f>Table1[[#This Row],[unique-clicks]] / Table1[[#This Row],[unique-opens]] * 100</f>
        <v>5.9475856581630113</v>
      </c>
      <c r="O103" s="48">
        <f>MIN(Table1[[#This Row],[unique-opens]]/Table1[[#This Row],[unique-sends]],1)*100 + (Table1[[#This Row],[unique-clicks]]/Table1[[#This Row],[unique-sends]]*100) - ((Table1[[#This Row],[unsub]]/Table1[[#This Row],[unique-sends]]*100)*2)</f>
        <v>59.603971535454114</v>
      </c>
      <c r="P103" s="48" t="str">
        <f>IF(Table1[[#This Row],[Engagement Score]]&lt;=30,"🔴",IF(Table1[[#This Row],[Engagement Score]]&lt;=60,"🟡","🟢"))</f>
        <v>🟡</v>
      </c>
      <c r="Q103" s="11">
        <v>0</v>
      </c>
      <c r="R103" s="11">
        <v>0</v>
      </c>
      <c r="S103" s="11">
        <v>0</v>
      </c>
      <c r="T103" s="45"/>
    </row>
    <row r="104" spans="1:20" ht="32.1" customHeight="1">
      <c r="A104" s="72">
        <v>47</v>
      </c>
      <c r="B104" s="23" t="s">
        <v>148</v>
      </c>
      <c r="C104" s="54">
        <v>45839</v>
      </c>
      <c r="D104" s="16" t="s">
        <v>21</v>
      </c>
      <c r="E104" s="51" t="s">
        <v>40</v>
      </c>
      <c r="F104" s="22" t="s">
        <v>134</v>
      </c>
      <c r="G104" s="14">
        <v>35817</v>
      </c>
      <c r="H104" s="30">
        <v>21147</v>
      </c>
      <c r="I104" s="34">
        <v>2385</v>
      </c>
      <c r="J104" s="17">
        <v>88</v>
      </c>
      <c r="K104" s="41">
        <f>(Table1[[#This Row],[unsub]]/Table1[[#This Row],[unique-sends]])*100</f>
        <v>0.24569338582237488</v>
      </c>
      <c r="L104" s="64">
        <f>Table1[[#This Row],[unique-opens]] / Table1[[#This Row],[unique-sends]] * 100</f>
        <v>59.041795795292742</v>
      </c>
      <c r="M104" s="65">
        <f>Table1[[#This Row],[unique-clicks]] / Table1[[#This Row],[unique-sends]] * 100</f>
        <v>6.6588491498450457</v>
      </c>
      <c r="N104" s="48">
        <f>Table1[[#This Row],[unique-clicks]] / Table1[[#This Row],[unique-opens]] * 100</f>
        <v>11.278195488721805</v>
      </c>
      <c r="O104" s="48">
        <f>MIN(Table1[[#This Row],[unique-opens]]/Table1[[#This Row],[unique-sends]],1)*100 + (Table1[[#This Row],[unique-clicks]]/Table1[[#This Row],[unique-sends]]*100) - ((Table1[[#This Row],[unsub]]/Table1[[#This Row],[unique-sends]]*100)*2)</f>
        <v>65.209258173493026</v>
      </c>
      <c r="P104" s="48" t="str">
        <f>IF(Table1[[#This Row],[Engagement Score]]&lt;=30,"🔴",IF(Table1[[#This Row],[Engagement Score]]&lt;=60,"🟡","🟢"))</f>
        <v>🟢</v>
      </c>
      <c r="Q104" s="11">
        <v>0</v>
      </c>
      <c r="R104" s="11">
        <v>0</v>
      </c>
      <c r="S104" s="11">
        <v>0</v>
      </c>
      <c r="T104" s="50"/>
    </row>
    <row r="105" spans="1:20" ht="32.1" customHeight="1">
      <c r="A105" s="72">
        <v>50</v>
      </c>
      <c r="B105" s="57" t="s">
        <v>147</v>
      </c>
      <c r="C105" s="54">
        <v>45870</v>
      </c>
      <c r="D105" s="16" t="s">
        <v>25</v>
      </c>
      <c r="E105" s="51" t="s">
        <v>40</v>
      </c>
      <c r="F105" s="22" t="s">
        <v>134</v>
      </c>
      <c r="G105" s="10">
        <v>165</v>
      </c>
      <c r="H105" s="31">
        <v>133</v>
      </c>
      <c r="I105" s="35">
        <v>16</v>
      </c>
      <c r="J105" s="12">
        <v>1</v>
      </c>
      <c r="K105" s="42">
        <f>(Table1[[#This Row],[unsub]]/Table1[[#This Row],[unique-sends]])*100</f>
        <v>0.60606060606060608</v>
      </c>
      <c r="L105" s="7">
        <f>Table1[[#This Row],[unique-opens]] / Table1[[#This Row],[unique-sends]] * 100</f>
        <v>80.606060606060609</v>
      </c>
      <c r="M105" s="37">
        <f>Table1[[#This Row],[unique-clicks]] / Table1[[#This Row],[unique-sends]] * 100</f>
        <v>9.6969696969696972</v>
      </c>
      <c r="N105" s="48">
        <f>Table1[[#This Row],[unique-clicks]] / Table1[[#This Row],[unique-opens]] * 100</f>
        <v>12.030075187969924</v>
      </c>
      <c r="O105" s="48">
        <f>MIN(Table1[[#This Row],[unique-opens]]/Table1[[#This Row],[unique-sends]],1)*100 + (Table1[[#This Row],[unique-clicks]]/Table1[[#This Row],[unique-sends]]*100) - ((Table1[[#This Row],[unsub]]/Table1[[#This Row],[unique-sends]]*100)*2)</f>
        <v>89.090909090909093</v>
      </c>
      <c r="P105" s="48" t="str">
        <f>IF(Table1[[#This Row],[Engagement Score]]&lt;=30,"🔴",IF(Table1[[#This Row],[Engagement Score]]&lt;=60,"🟡","🟢"))</f>
        <v>🟢</v>
      </c>
      <c r="Q105" s="11">
        <v>0</v>
      </c>
      <c r="R105" s="11">
        <v>0</v>
      </c>
      <c r="S105" s="11">
        <v>0</v>
      </c>
      <c r="T105" s="45"/>
    </row>
    <row r="106" spans="1:20" ht="32.1" customHeight="1">
      <c r="A106" s="72">
        <v>48</v>
      </c>
      <c r="B106" s="57" t="s">
        <v>148</v>
      </c>
      <c r="C106" s="54">
        <v>45870</v>
      </c>
      <c r="D106" s="25" t="s">
        <v>25</v>
      </c>
      <c r="E106" s="51" t="s">
        <v>40</v>
      </c>
      <c r="F106" s="22" t="s">
        <v>134</v>
      </c>
      <c r="G106" s="10">
        <v>217</v>
      </c>
      <c r="H106" s="31">
        <v>148</v>
      </c>
      <c r="I106" s="35">
        <v>14</v>
      </c>
      <c r="J106" s="12">
        <v>0</v>
      </c>
      <c r="K106" s="42">
        <f>(Table1[[#This Row],[unsub]]/Table1[[#This Row],[unique-sends]])*100</f>
        <v>0</v>
      </c>
      <c r="L106" s="58">
        <f>Table1[[#This Row],[unique-opens]] / Table1[[#This Row],[unique-sends]] * 100</f>
        <v>68.202764976958534</v>
      </c>
      <c r="M106" s="59">
        <f>Table1[[#This Row],[unique-clicks]] / Table1[[#This Row],[unique-sends]] * 100</f>
        <v>6.4516129032258061</v>
      </c>
      <c r="N106" s="48">
        <f>Table1[[#This Row],[unique-clicks]] / Table1[[#This Row],[unique-opens]] * 100</f>
        <v>9.4594594594594597</v>
      </c>
      <c r="O106" s="48">
        <f>MIN(Table1[[#This Row],[unique-opens]]/Table1[[#This Row],[unique-sends]],1)*100 + (Table1[[#This Row],[unique-clicks]]/Table1[[#This Row],[unique-sends]]*100) - ((Table1[[#This Row],[unsub]]/Table1[[#This Row],[unique-sends]]*100)*2)</f>
        <v>74.654377880184342</v>
      </c>
      <c r="P106" s="48" t="str">
        <f>IF(Table1[[#This Row],[Engagement Score]]&lt;=30,"🔴",IF(Table1[[#This Row],[Engagement Score]]&lt;=60,"🟡","🟢"))</f>
        <v>🟢</v>
      </c>
      <c r="Q106" s="11">
        <v>0</v>
      </c>
      <c r="R106" s="11">
        <v>0</v>
      </c>
      <c r="S106" s="11">
        <v>0</v>
      </c>
      <c r="T106" s="45"/>
    </row>
    <row r="107" spans="1:20" ht="32.1" customHeight="1">
      <c r="A107" s="72">
        <v>49</v>
      </c>
      <c r="B107" s="57" t="s">
        <v>147</v>
      </c>
      <c r="C107" s="54">
        <v>45870</v>
      </c>
      <c r="D107" s="25" t="s">
        <v>21</v>
      </c>
      <c r="E107" s="51" t="s">
        <v>40</v>
      </c>
      <c r="F107" s="22" t="s">
        <v>134</v>
      </c>
      <c r="G107" s="10">
        <v>3525</v>
      </c>
      <c r="H107" s="31">
        <v>2628</v>
      </c>
      <c r="I107" s="35">
        <v>136</v>
      </c>
      <c r="J107" s="12">
        <v>8</v>
      </c>
      <c r="K107" s="42">
        <f>(Table1[[#This Row],[unsub]]/Table1[[#This Row],[unique-sends]])*100</f>
        <v>0.22695035460992907</v>
      </c>
      <c r="L107" s="58">
        <f>Table1[[#This Row],[unique-opens]] / Table1[[#This Row],[unique-sends]] * 100</f>
        <v>74.553191489361708</v>
      </c>
      <c r="M107" s="59">
        <f>Table1[[#This Row],[unique-clicks]] / Table1[[#This Row],[unique-sends]] * 100</f>
        <v>3.8581560283687941</v>
      </c>
      <c r="N107" s="48">
        <f>Table1[[#This Row],[unique-clicks]] / Table1[[#This Row],[unique-opens]] * 100</f>
        <v>5.1750380517503807</v>
      </c>
      <c r="O107" s="48">
        <f>MIN(Table1[[#This Row],[unique-opens]]/Table1[[#This Row],[unique-sends]],1)*100 + (Table1[[#This Row],[unique-clicks]]/Table1[[#This Row],[unique-sends]]*100) - ((Table1[[#This Row],[unsub]]/Table1[[#This Row],[unique-sends]]*100)*2)</f>
        <v>77.957446808510653</v>
      </c>
      <c r="P107" s="48" t="str">
        <f>IF(Table1[[#This Row],[Engagement Score]]&lt;=30,"🔴",IF(Table1[[#This Row],[Engagement Score]]&lt;=60,"🟡","🟢"))</f>
        <v>🟢</v>
      </c>
      <c r="Q107" s="11">
        <v>0</v>
      </c>
      <c r="R107" s="11">
        <v>0</v>
      </c>
      <c r="S107" s="11">
        <v>0</v>
      </c>
      <c r="T107" s="45"/>
    </row>
    <row r="108" spans="1:20" ht="32.1" customHeight="1">
      <c r="A108" s="72">
        <v>47</v>
      </c>
      <c r="B108" s="23" t="s">
        <v>148</v>
      </c>
      <c r="C108" s="54">
        <v>45870</v>
      </c>
      <c r="D108" s="16" t="s">
        <v>21</v>
      </c>
      <c r="E108" s="51" t="s">
        <v>40</v>
      </c>
      <c r="F108" s="22" t="s">
        <v>134</v>
      </c>
      <c r="G108" s="14">
        <v>4841</v>
      </c>
      <c r="H108" s="30">
        <v>3405</v>
      </c>
      <c r="I108" s="34">
        <v>320</v>
      </c>
      <c r="J108" s="17">
        <v>25</v>
      </c>
      <c r="K108" s="41">
        <f>(Table1[[#This Row],[unsub]]/Table1[[#This Row],[unique-sends]])*100</f>
        <v>0.51642222681264194</v>
      </c>
      <c r="L108" s="64">
        <f>Table1[[#This Row],[unique-opens]] / Table1[[#This Row],[unique-sends]] * 100</f>
        <v>70.336707291881837</v>
      </c>
      <c r="M108" s="65">
        <f>Table1[[#This Row],[unique-clicks]] / Table1[[#This Row],[unique-sends]] * 100</f>
        <v>6.6102045032018175</v>
      </c>
      <c r="N108" s="48">
        <f>Table1[[#This Row],[unique-clicks]] / Table1[[#This Row],[unique-opens]] * 100</f>
        <v>9.3979441997063144</v>
      </c>
      <c r="O108" s="48">
        <f>MIN(Table1[[#This Row],[unique-opens]]/Table1[[#This Row],[unique-sends]],1)*100 + (Table1[[#This Row],[unique-clicks]]/Table1[[#This Row],[unique-sends]]*100) - ((Table1[[#This Row],[unsub]]/Table1[[#This Row],[unique-sends]]*100)*2)</f>
        <v>75.914067341458363</v>
      </c>
      <c r="P108" s="48" t="str">
        <f>IF(Table1[[#This Row],[Engagement Score]]&lt;=30,"🔴",IF(Table1[[#This Row],[Engagement Score]]&lt;=60,"🟡","🟢"))</f>
        <v>🟢</v>
      </c>
      <c r="Q108" s="11">
        <v>0</v>
      </c>
      <c r="R108" s="11">
        <v>0</v>
      </c>
      <c r="S108" s="11">
        <v>0</v>
      </c>
      <c r="T108" s="50"/>
    </row>
    <row r="109" spans="1:20" ht="32.1" customHeight="1">
      <c r="A109" s="72">
        <v>50</v>
      </c>
      <c r="B109" s="57" t="s">
        <v>149</v>
      </c>
      <c r="C109" s="61">
        <v>45901</v>
      </c>
      <c r="D109" s="16" t="s">
        <v>21</v>
      </c>
      <c r="E109" s="51" t="s">
        <v>40</v>
      </c>
      <c r="F109" s="22" t="s">
        <v>134</v>
      </c>
      <c r="G109" s="10">
        <v>173</v>
      </c>
      <c r="H109" s="31">
        <v>140</v>
      </c>
      <c r="I109" s="35">
        <v>5</v>
      </c>
      <c r="J109" s="12">
        <v>0</v>
      </c>
      <c r="K109" s="42">
        <f>(Table1[[#This Row],[unsub]]/Table1[[#This Row],[unique-sends]])*100</f>
        <v>0</v>
      </c>
      <c r="L109" s="7">
        <f>Table1[[#This Row],[unique-opens]] / Table1[[#This Row],[unique-sends]] * 100</f>
        <v>80.924855491329481</v>
      </c>
      <c r="M109" s="37">
        <f>Table1[[#This Row],[unique-clicks]] / Table1[[#This Row],[unique-sends]] * 100</f>
        <v>2.8901734104046244</v>
      </c>
      <c r="N109" s="48">
        <f>Table1[[#This Row],[unique-clicks]] / Table1[[#This Row],[unique-opens]] * 100</f>
        <v>3.5714285714285712</v>
      </c>
      <c r="O109" s="48">
        <f>MIN(Table1[[#This Row],[unique-opens]]/Table1[[#This Row],[unique-sends]],1)*100 + (Table1[[#This Row],[unique-clicks]]/Table1[[#This Row],[unique-sends]]*100) - ((Table1[[#This Row],[unsub]]/Table1[[#This Row],[unique-sends]]*100)*2)</f>
        <v>83.815028901734109</v>
      </c>
      <c r="P109" s="48" t="str">
        <f>IF(Table1[[#This Row],[Engagement Score]]&lt;=30,"🔴",IF(Table1[[#This Row],[Engagement Score]]&lt;=60,"🟡","🟢"))</f>
        <v>🟢</v>
      </c>
      <c r="Q109" s="11">
        <v>0</v>
      </c>
      <c r="R109" s="11">
        <v>0</v>
      </c>
      <c r="S109" s="11">
        <v>0</v>
      </c>
      <c r="T109" s="45"/>
    </row>
    <row r="110" spans="1:20" ht="32.1" customHeight="1">
      <c r="A110" s="72">
        <v>48</v>
      </c>
      <c r="B110" s="57" t="s">
        <v>150</v>
      </c>
      <c r="C110" s="61">
        <v>45901</v>
      </c>
      <c r="D110" s="16" t="s">
        <v>25</v>
      </c>
      <c r="E110" s="51" t="s">
        <v>40</v>
      </c>
      <c r="F110" s="22" t="s">
        <v>134</v>
      </c>
      <c r="G110" s="10">
        <v>173</v>
      </c>
      <c r="H110" s="31">
        <v>127</v>
      </c>
      <c r="I110" s="35">
        <v>8</v>
      </c>
      <c r="J110" s="12">
        <v>2</v>
      </c>
      <c r="K110" s="42">
        <f>(Table1[[#This Row],[unsub]]/Table1[[#This Row],[unique-sends]])*100</f>
        <v>1.1560693641618496</v>
      </c>
      <c r="L110" s="58">
        <f>Table1[[#This Row],[unique-opens]] / Table1[[#This Row],[unique-sends]] * 100</f>
        <v>73.410404624277461</v>
      </c>
      <c r="M110" s="59">
        <f>Table1[[#This Row],[unique-clicks]] / Table1[[#This Row],[unique-sends]] * 100</f>
        <v>4.6242774566473983</v>
      </c>
      <c r="N110" s="48">
        <f>Table1[[#This Row],[unique-clicks]] / Table1[[#This Row],[unique-opens]] * 100</f>
        <v>6.2992125984251963</v>
      </c>
      <c r="O110" s="48">
        <f>MIN(Table1[[#This Row],[unique-opens]]/Table1[[#This Row],[unique-sends]],1)*100 + (Table1[[#This Row],[unique-clicks]]/Table1[[#This Row],[unique-sends]]*100) - ((Table1[[#This Row],[unsub]]/Table1[[#This Row],[unique-sends]]*100)*2)</f>
        <v>75.72254335260115</v>
      </c>
      <c r="P110" s="48" t="str">
        <f>IF(Table1[[#This Row],[Engagement Score]]&lt;=30,"🔴",IF(Table1[[#This Row],[Engagement Score]]&lt;=60,"🟡","🟢"))</f>
        <v>🟢</v>
      </c>
      <c r="Q110" s="11">
        <v>0</v>
      </c>
      <c r="R110" s="11">
        <v>0</v>
      </c>
      <c r="S110" s="11">
        <v>0</v>
      </c>
      <c r="T110" s="45"/>
    </row>
    <row r="111" spans="1:20" ht="32.1" customHeight="1">
      <c r="A111" s="72">
        <v>49</v>
      </c>
      <c r="B111" s="57" t="s">
        <v>149</v>
      </c>
      <c r="C111" s="61">
        <v>45901</v>
      </c>
      <c r="D111" s="25" t="s">
        <v>25</v>
      </c>
      <c r="E111" s="51" t="s">
        <v>40</v>
      </c>
      <c r="F111" s="22" t="s">
        <v>134</v>
      </c>
      <c r="G111" s="10">
        <v>4096</v>
      </c>
      <c r="H111" s="31">
        <v>2883</v>
      </c>
      <c r="I111" s="35">
        <v>134</v>
      </c>
      <c r="J111" s="12">
        <v>22</v>
      </c>
      <c r="K111" s="42">
        <f>(Table1[[#This Row],[unsub]]/Table1[[#This Row],[unique-sends]])*100</f>
        <v>0.537109375</v>
      </c>
      <c r="L111" s="58">
        <f>Table1[[#This Row],[unique-opens]] / Table1[[#This Row],[unique-sends]] * 100</f>
        <v>70.3857421875</v>
      </c>
      <c r="M111" s="59">
        <f>Table1[[#This Row],[unique-clicks]] / Table1[[#This Row],[unique-sends]] * 100</f>
        <v>3.271484375</v>
      </c>
      <c r="N111" s="48">
        <f>Table1[[#This Row],[unique-clicks]] / Table1[[#This Row],[unique-opens]] * 100</f>
        <v>4.6479361775927854</v>
      </c>
      <c r="O111" s="48">
        <f>MIN(Table1[[#This Row],[unique-opens]]/Table1[[#This Row],[unique-sends]],1)*100 + (Table1[[#This Row],[unique-clicks]]/Table1[[#This Row],[unique-sends]]*100) - ((Table1[[#This Row],[unsub]]/Table1[[#This Row],[unique-sends]]*100)*2)</f>
        <v>72.5830078125</v>
      </c>
      <c r="P111" s="48" t="str">
        <f>IF(Table1[[#This Row],[Engagement Score]]&lt;=30,"🔴",IF(Table1[[#This Row],[Engagement Score]]&lt;=60,"🟡","🟢"))</f>
        <v>🟢</v>
      </c>
      <c r="Q111" s="11">
        <v>0</v>
      </c>
      <c r="R111" s="11">
        <v>0</v>
      </c>
      <c r="S111" s="11">
        <v>0</v>
      </c>
      <c r="T111" s="45"/>
    </row>
    <row r="112" spans="1:20" ht="32.1" customHeight="1">
      <c r="A112" s="75">
        <v>47</v>
      </c>
      <c r="B112" s="23" t="s">
        <v>150</v>
      </c>
      <c r="C112" s="61">
        <v>45901</v>
      </c>
      <c r="D112" s="25" t="s">
        <v>21</v>
      </c>
      <c r="E112" s="51" t="s">
        <v>40</v>
      </c>
      <c r="F112" s="22" t="s">
        <v>134</v>
      </c>
      <c r="G112" s="14">
        <v>3289</v>
      </c>
      <c r="H112" s="30">
        <v>2804</v>
      </c>
      <c r="I112" s="34">
        <v>275</v>
      </c>
      <c r="J112" s="17">
        <v>21</v>
      </c>
      <c r="K112" s="41">
        <f>(Table1[[#This Row],[unsub]]/Table1[[#This Row],[unique-sends]])*100</f>
        <v>0.63849194283976896</v>
      </c>
      <c r="L112" s="64">
        <f>Table1[[#This Row],[unique-opens]] / Table1[[#This Row],[unique-sends]] * 100</f>
        <v>85.253876558224391</v>
      </c>
      <c r="M112" s="65">
        <f>Table1[[#This Row],[unique-clicks]] / Table1[[#This Row],[unique-sends]] * 100</f>
        <v>8.3612040133779271</v>
      </c>
      <c r="N112" s="48">
        <f>Table1[[#This Row],[unique-clicks]] / Table1[[#This Row],[unique-opens]] * 100</f>
        <v>9.8074179743223961</v>
      </c>
      <c r="O112" s="48">
        <f>MIN(Table1[[#This Row],[unique-opens]]/Table1[[#This Row],[unique-sends]],1)*100 + (Table1[[#This Row],[unique-clicks]]/Table1[[#This Row],[unique-sends]]*100) - ((Table1[[#This Row],[unsub]]/Table1[[#This Row],[unique-sends]]*100)*2)</f>
        <v>92.338096685922778</v>
      </c>
      <c r="P112" s="48" t="str">
        <f>IF(Table1[[#This Row],[Engagement Score]]&lt;=30,"🔴",IF(Table1[[#This Row],[Engagement Score]]&lt;=60,"🟡","🟢"))</f>
        <v>🟢</v>
      </c>
      <c r="Q112" s="11">
        <v>0</v>
      </c>
      <c r="R112" s="11">
        <v>0</v>
      </c>
      <c r="S112" s="11">
        <v>0</v>
      </c>
      <c r="T112" s="50"/>
    </row>
    <row r="113" spans="1:20" ht="32.1" customHeight="1">
      <c r="A113" s="75">
        <v>44</v>
      </c>
      <c r="B113" s="57" t="s">
        <v>151</v>
      </c>
      <c r="C113" s="54">
        <v>45839</v>
      </c>
      <c r="D113" s="25" t="s">
        <v>21</v>
      </c>
      <c r="E113" s="51" t="s">
        <v>40</v>
      </c>
      <c r="F113" s="22" t="s">
        <v>134</v>
      </c>
      <c r="G113" s="10">
        <v>77</v>
      </c>
      <c r="H113" s="31">
        <v>61</v>
      </c>
      <c r="I113" s="35">
        <v>7</v>
      </c>
      <c r="J113" s="12">
        <v>0</v>
      </c>
      <c r="K113" s="42">
        <f>(Table1[[#This Row],[unsub]]/Table1[[#This Row],[unique-sends]])*100</f>
        <v>0</v>
      </c>
      <c r="L113" s="7">
        <f>Table1[[#This Row],[unique-opens]] / Table1[[#This Row],[unique-sends]] * 100</f>
        <v>79.220779220779221</v>
      </c>
      <c r="M113" s="37">
        <f>Table1[[#This Row],[unique-clicks]] / Table1[[#This Row],[unique-sends]] * 100</f>
        <v>9.0909090909090917</v>
      </c>
      <c r="N113" s="48">
        <f>Table1[[#This Row],[unique-clicks]] / Table1[[#This Row],[unique-opens]] * 100</f>
        <v>11.475409836065573</v>
      </c>
      <c r="O113" s="48">
        <f>MIN(Table1[[#This Row],[unique-opens]]/Table1[[#This Row],[unique-sends]],1)*100 + (Table1[[#This Row],[unique-clicks]]/Table1[[#This Row],[unique-sends]]*100) - ((Table1[[#This Row],[unsub]]/Table1[[#This Row],[unique-sends]]*100)*2)</f>
        <v>88.311688311688314</v>
      </c>
      <c r="P113" s="48" t="str">
        <f>IF(Table1[[#This Row],[Engagement Score]]&lt;=30,"🔴",IF(Table1[[#This Row],[Engagement Score]]&lt;=60,"🟡","🟢"))</f>
        <v>🟢</v>
      </c>
      <c r="Q113" s="11">
        <v>0</v>
      </c>
      <c r="R113" s="11">
        <v>0</v>
      </c>
      <c r="S113" s="11">
        <v>0</v>
      </c>
      <c r="T113" s="45"/>
    </row>
    <row r="114" spans="1:20" ht="32.1" customHeight="1">
      <c r="A114" s="75">
        <v>43</v>
      </c>
      <c r="B114" s="57" t="s">
        <v>152</v>
      </c>
      <c r="C114" s="54">
        <v>45839</v>
      </c>
      <c r="D114" s="25" t="s">
        <v>21</v>
      </c>
      <c r="E114" s="51" t="s">
        <v>40</v>
      </c>
      <c r="F114" s="22" t="s">
        <v>134</v>
      </c>
      <c r="G114" s="10">
        <v>694</v>
      </c>
      <c r="H114" s="31">
        <v>435</v>
      </c>
      <c r="I114" s="35">
        <v>53</v>
      </c>
      <c r="J114" s="12">
        <v>0</v>
      </c>
      <c r="K114" s="42">
        <f>(Table1[[#This Row],[unsub]]/Table1[[#This Row],[unique-sends]])*100</f>
        <v>0</v>
      </c>
      <c r="L114" s="7">
        <f>Table1[[#This Row],[unique-opens]] / Table1[[#This Row],[unique-sends]] * 100</f>
        <v>62.680115273775215</v>
      </c>
      <c r="M114" s="37">
        <f>Table1[[#This Row],[unique-clicks]] / Table1[[#This Row],[unique-sends]] * 100</f>
        <v>7.6368876080691637</v>
      </c>
      <c r="N114" s="48">
        <f>Table1[[#This Row],[unique-clicks]] / Table1[[#This Row],[unique-opens]] * 100</f>
        <v>12.183908045977011</v>
      </c>
      <c r="O114" s="48">
        <f>MIN(Table1[[#This Row],[unique-opens]]/Table1[[#This Row],[unique-sends]],1)*100 + (Table1[[#This Row],[unique-clicks]]/Table1[[#This Row],[unique-sends]]*100) - ((Table1[[#This Row],[unsub]]/Table1[[#This Row],[unique-sends]]*100)*2)</f>
        <v>70.317002881844374</v>
      </c>
      <c r="P114" s="48" t="str">
        <f>IF(Table1[[#This Row],[Engagement Score]]&lt;=30,"🔴",IF(Table1[[#This Row],[Engagement Score]]&lt;=60,"🟡","🟢"))</f>
        <v>🟢</v>
      </c>
      <c r="Q114" s="11">
        <v>0</v>
      </c>
      <c r="R114" s="11">
        <v>0</v>
      </c>
      <c r="S114" s="11">
        <v>0</v>
      </c>
      <c r="T114" s="45"/>
    </row>
    <row r="115" spans="1:20" ht="32.1" customHeight="1">
      <c r="A115" s="72">
        <v>44</v>
      </c>
      <c r="B115" s="57" t="s">
        <v>151</v>
      </c>
      <c r="C115" s="54">
        <v>45870</v>
      </c>
      <c r="D115" s="25" t="s">
        <v>21</v>
      </c>
      <c r="E115" s="51" t="s">
        <v>40</v>
      </c>
      <c r="F115" s="22" t="s">
        <v>134</v>
      </c>
      <c r="G115" s="10">
        <v>119</v>
      </c>
      <c r="H115" s="31">
        <v>74</v>
      </c>
      <c r="I115" s="35">
        <v>6</v>
      </c>
      <c r="J115" s="12">
        <v>0</v>
      </c>
      <c r="K115" s="42">
        <f>(Table1[[#This Row],[unsub]]/Table1[[#This Row],[unique-sends]])*100</f>
        <v>0</v>
      </c>
      <c r="L115" s="7">
        <f>Table1[[#This Row],[unique-opens]] / Table1[[#This Row],[unique-sends]] * 100</f>
        <v>62.184873949579831</v>
      </c>
      <c r="M115" s="37">
        <f>Table1[[#This Row],[unique-clicks]] / Table1[[#This Row],[unique-sends]] * 100</f>
        <v>5.0420168067226889</v>
      </c>
      <c r="N115" s="48">
        <f>Table1[[#This Row],[unique-clicks]] / Table1[[#This Row],[unique-opens]] * 100</f>
        <v>8.1081081081081088</v>
      </c>
      <c r="O115" s="48">
        <f>MIN(Table1[[#This Row],[unique-opens]]/Table1[[#This Row],[unique-sends]],1)*100 + (Table1[[#This Row],[unique-clicks]]/Table1[[#This Row],[unique-sends]]*100) - ((Table1[[#This Row],[unsub]]/Table1[[#This Row],[unique-sends]]*100)*2)</f>
        <v>67.226890756302524</v>
      </c>
      <c r="P115" s="48" t="str">
        <f>IF(Table1[[#This Row],[Engagement Score]]&lt;=30,"🔴",IF(Table1[[#This Row],[Engagement Score]]&lt;=60,"🟡","🟢"))</f>
        <v>🟢</v>
      </c>
      <c r="Q115" s="11">
        <v>0</v>
      </c>
      <c r="R115" s="11">
        <v>0</v>
      </c>
      <c r="S115" s="11">
        <v>0</v>
      </c>
      <c r="T115" s="45"/>
    </row>
    <row r="116" spans="1:20" ht="32.1" customHeight="1">
      <c r="A116" s="75">
        <v>43</v>
      </c>
      <c r="B116" s="23" t="s">
        <v>152</v>
      </c>
      <c r="C116" s="54">
        <v>45870</v>
      </c>
      <c r="D116" s="25" t="s">
        <v>21</v>
      </c>
      <c r="E116" s="51" t="s">
        <v>40</v>
      </c>
      <c r="F116" s="22" t="s">
        <v>134</v>
      </c>
      <c r="G116" s="14">
        <v>798</v>
      </c>
      <c r="H116" s="30">
        <v>437</v>
      </c>
      <c r="I116" s="34">
        <v>42</v>
      </c>
      <c r="J116" s="17">
        <v>1</v>
      </c>
      <c r="K116" s="41">
        <f>(Table1[[#This Row],[unsub]]/Table1[[#This Row],[unique-sends]])*100</f>
        <v>0.12531328320802004</v>
      </c>
      <c r="L116" s="64">
        <f>Table1[[#This Row],[unique-opens]] / Table1[[#This Row],[unique-sends]] * 100</f>
        <v>54.761904761904766</v>
      </c>
      <c r="M116" s="65">
        <f>Table1[[#This Row],[unique-clicks]] / Table1[[#This Row],[unique-sends]] * 100</f>
        <v>5.2631578947368416</v>
      </c>
      <c r="N116" s="48">
        <f>Table1[[#This Row],[unique-clicks]] / Table1[[#This Row],[unique-opens]] * 100</f>
        <v>9.610983981693364</v>
      </c>
      <c r="O116" s="48">
        <f>MIN(Table1[[#This Row],[unique-opens]]/Table1[[#This Row],[unique-sends]],1)*100 + (Table1[[#This Row],[unique-clicks]]/Table1[[#This Row],[unique-sends]]*100) - ((Table1[[#This Row],[unsub]]/Table1[[#This Row],[unique-sends]]*100)*2)</f>
        <v>59.774436090225571</v>
      </c>
      <c r="P116" s="48" t="str">
        <f>IF(Table1[[#This Row],[Engagement Score]]&lt;=30,"🔴",IF(Table1[[#This Row],[Engagement Score]]&lt;=60,"🟡","🟢"))</f>
        <v>🟡</v>
      </c>
      <c r="Q116" s="11">
        <v>0</v>
      </c>
      <c r="R116" s="11">
        <v>0</v>
      </c>
      <c r="S116" s="11">
        <v>0</v>
      </c>
      <c r="T116" s="50"/>
    </row>
    <row r="117" spans="1:20" ht="32.1" customHeight="1">
      <c r="A117" s="72">
        <v>44</v>
      </c>
      <c r="B117" s="57" t="s">
        <v>151</v>
      </c>
      <c r="C117" s="61">
        <v>45901</v>
      </c>
      <c r="D117" s="25" t="s">
        <v>21</v>
      </c>
      <c r="E117" s="51" t="s">
        <v>40</v>
      </c>
      <c r="F117" s="22" t="s">
        <v>134</v>
      </c>
      <c r="G117" s="10">
        <v>102</v>
      </c>
      <c r="H117" s="31">
        <v>71</v>
      </c>
      <c r="I117" s="35">
        <v>4</v>
      </c>
      <c r="J117" s="12">
        <v>0</v>
      </c>
      <c r="K117" s="42">
        <f>(Table1[[#This Row],[unsub]]/Table1[[#This Row],[unique-sends]])*100</f>
        <v>0</v>
      </c>
      <c r="L117" s="7">
        <f>Table1[[#This Row],[unique-opens]] / Table1[[#This Row],[unique-sends]] * 100</f>
        <v>69.607843137254903</v>
      </c>
      <c r="M117" s="37">
        <f>Table1[[#This Row],[unique-clicks]] / Table1[[#This Row],[unique-sends]] * 100</f>
        <v>3.9215686274509802</v>
      </c>
      <c r="N117" s="48">
        <f>Table1[[#This Row],[unique-clicks]] / Table1[[#This Row],[unique-opens]] * 100</f>
        <v>5.6338028169014089</v>
      </c>
      <c r="O117" s="48">
        <f>MIN(Table1[[#This Row],[unique-opens]]/Table1[[#This Row],[unique-sends]],1)*100 + (Table1[[#This Row],[unique-clicks]]/Table1[[#This Row],[unique-sends]]*100) - ((Table1[[#This Row],[unsub]]/Table1[[#This Row],[unique-sends]]*100)*2)</f>
        <v>73.529411764705884</v>
      </c>
      <c r="P117" s="48" t="str">
        <f>IF(Table1[[#This Row],[Engagement Score]]&lt;=30,"🔴",IF(Table1[[#This Row],[Engagement Score]]&lt;=60,"🟡","🟢"))</f>
        <v>🟢</v>
      </c>
      <c r="Q117" s="11">
        <v>0</v>
      </c>
      <c r="R117" s="11">
        <v>0</v>
      </c>
      <c r="S117" s="11">
        <v>0</v>
      </c>
      <c r="T117" s="45"/>
    </row>
    <row r="118" spans="1:20" ht="32.1" customHeight="1">
      <c r="A118" s="75">
        <v>43</v>
      </c>
      <c r="B118" s="23" t="s">
        <v>152</v>
      </c>
      <c r="C118" s="61">
        <v>45901</v>
      </c>
      <c r="D118" s="25" t="s">
        <v>21</v>
      </c>
      <c r="E118" s="51" t="s">
        <v>40</v>
      </c>
      <c r="F118" s="22" t="s">
        <v>134</v>
      </c>
      <c r="G118" s="14">
        <v>770</v>
      </c>
      <c r="H118" s="30">
        <v>498</v>
      </c>
      <c r="I118" s="34">
        <v>59</v>
      </c>
      <c r="J118" s="17">
        <v>0</v>
      </c>
      <c r="K118" s="41">
        <f>(Table1[[#This Row],[unsub]]/Table1[[#This Row],[unique-sends]])*100</f>
        <v>0</v>
      </c>
      <c r="L118" s="64">
        <f>Table1[[#This Row],[unique-opens]] / Table1[[#This Row],[unique-sends]] * 100</f>
        <v>64.675324675324674</v>
      </c>
      <c r="M118" s="65">
        <f>Table1[[#This Row],[unique-clicks]] / Table1[[#This Row],[unique-sends]] * 100</f>
        <v>7.662337662337662</v>
      </c>
      <c r="N118" s="48">
        <f>Table1[[#This Row],[unique-clicks]] / Table1[[#This Row],[unique-opens]] * 100</f>
        <v>11.847389558232932</v>
      </c>
      <c r="O118" s="48">
        <f>MIN(Table1[[#This Row],[unique-opens]]/Table1[[#This Row],[unique-sends]],1)*100 + (Table1[[#This Row],[unique-clicks]]/Table1[[#This Row],[unique-sends]]*100) - ((Table1[[#This Row],[unsub]]/Table1[[#This Row],[unique-sends]]*100)*2)</f>
        <v>72.337662337662337</v>
      </c>
      <c r="P118" s="48" t="str">
        <f>IF(Table1[[#This Row],[Engagement Score]]&lt;=30,"🔴",IF(Table1[[#This Row],[Engagement Score]]&lt;=60,"🟡","🟢"))</f>
        <v>🟢</v>
      </c>
      <c r="Q118" s="11">
        <v>0</v>
      </c>
      <c r="R118" s="11">
        <v>0</v>
      </c>
      <c r="S118" s="11">
        <v>0</v>
      </c>
      <c r="T118" s="50"/>
    </row>
    <row r="119" spans="1:20" ht="32.1" customHeight="1">
      <c r="A119" s="75">
        <v>41</v>
      </c>
      <c r="B119" s="23" t="s">
        <v>153</v>
      </c>
      <c r="C119" s="54">
        <v>45839</v>
      </c>
      <c r="D119" s="25" t="s">
        <v>21</v>
      </c>
      <c r="E119" s="51" t="s">
        <v>40</v>
      </c>
      <c r="F119" s="22" t="s">
        <v>134</v>
      </c>
      <c r="G119" s="14">
        <v>270</v>
      </c>
      <c r="H119" s="30">
        <v>160</v>
      </c>
      <c r="I119" s="34">
        <v>11</v>
      </c>
      <c r="J119" s="17">
        <v>0</v>
      </c>
      <c r="K119" s="41">
        <f>(Table1[[#This Row],[unsub]]/Table1[[#This Row],[unique-sends]])*100</f>
        <v>0</v>
      </c>
      <c r="L119" s="27">
        <f>Table1[[#This Row],[unique-opens]] / Table1[[#This Row],[unique-sends]] * 100</f>
        <v>59.259259259259252</v>
      </c>
      <c r="M119" s="48">
        <f>Table1[[#This Row],[unique-clicks]] / Table1[[#This Row],[unique-sends]] * 100</f>
        <v>4.0740740740740744</v>
      </c>
      <c r="N119" s="48">
        <f>Table1[[#This Row],[unique-clicks]] / Table1[[#This Row],[unique-opens]] * 100</f>
        <v>6.8750000000000009</v>
      </c>
      <c r="O119" s="48">
        <f>MIN(Table1[[#This Row],[unique-opens]]/Table1[[#This Row],[unique-sends]],1)*100 + (Table1[[#This Row],[unique-clicks]]/Table1[[#This Row],[unique-sends]]*100) - ((Table1[[#This Row],[unsub]]/Table1[[#This Row],[unique-sends]]*100)*2)</f>
        <v>63.333333333333329</v>
      </c>
      <c r="P119" s="48" t="str">
        <f>IF(Table1[[#This Row],[Engagement Score]]&lt;=30,"🔴",IF(Table1[[#This Row],[Engagement Score]]&lt;=60,"🟡","🟢"))</f>
        <v>🟢</v>
      </c>
      <c r="Q119" s="11">
        <v>0</v>
      </c>
      <c r="R119" s="11">
        <v>0</v>
      </c>
      <c r="S119" s="11">
        <v>0</v>
      </c>
      <c r="T119" s="50"/>
    </row>
    <row r="120" spans="1:20" ht="32.1" customHeight="1">
      <c r="A120" s="75">
        <v>40</v>
      </c>
      <c r="B120" s="23" t="s">
        <v>154</v>
      </c>
      <c r="C120" s="54">
        <v>45839</v>
      </c>
      <c r="D120" s="25" t="s">
        <v>21</v>
      </c>
      <c r="E120" s="51" t="s">
        <v>40</v>
      </c>
      <c r="F120" s="22" t="s">
        <v>134</v>
      </c>
      <c r="G120" s="10">
        <v>860</v>
      </c>
      <c r="H120" s="31">
        <v>576</v>
      </c>
      <c r="I120" s="35">
        <v>41</v>
      </c>
      <c r="J120" s="12">
        <v>2</v>
      </c>
      <c r="K120" s="42">
        <f>(Table1[[#This Row],[unsub]]/Table1[[#This Row],[unique-sends]])*100</f>
        <v>0.23255813953488372</v>
      </c>
      <c r="L120" s="7">
        <f>Table1[[#This Row],[unique-opens]] / Table1[[#This Row],[unique-sends]] * 100</f>
        <v>66.976744186046517</v>
      </c>
      <c r="M120" s="37">
        <f>Table1[[#This Row],[unique-clicks]] / Table1[[#This Row],[unique-sends]] * 100</f>
        <v>4.7674418604651168</v>
      </c>
      <c r="N120" s="48">
        <f>Table1[[#This Row],[unique-clicks]] / Table1[[#This Row],[unique-opens]] * 100</f>
        <v>7.1180555555555554</v>
      </c>
      <c r="O120" s="48">
        <f>MIN(Table1[[#This Row],[unique-opens]]/Table1[[#This Row],[unique-sends]],1)*100 + (Table1[[#This Row],[unique-clicks]]/Table1[[#This Row],[unique-sends]]*100) - ((Table1[[#This Row],[unsub]]/Table1[[#This Row],[unique-sends]]*100)*2)</f>
        <v>71.279069767441868</v>
      </c>
      <c r="P120" s="48" t="str">
        <f>IF(Table1[[#This Row],[Engagement Score]]&lt;=30,"🔴",IF(Table1[[#This Row],[Engagement Score]]&lt;=60,"🟡","🟢"))</f>
        <v>🟢</v>
      </c>
      <c r="Q120" s="11">
        <v>0</v>
      </c>
      <c r="R120" s="11">
        <v>0</v>
      </c>
      <c r="S120" s="11">
        <v>0</v>
      </c>
      <c r="T120" s="45"/>
    </row>
    <row r="121" spans="1:20" ht="32.1" customHeight="1">
      <c r="A121" s="62">
        <v>42</v>
      </c>
      <c r="B121" s="23" t="s">
        <v>155</v>
      </c>
      <c r="C121" s="54">
        <v>45839</v>
      </c>
      <c r="D121" s="25" t="s">
        <v>21</v>
      </c>
      <c r="E121" s="51" t="s">
        <v>40</v>
      </c>
      <c r="F121" s="22" t="s">
        <v>134</v>
      </c>
      <c r="G121" s="10">
        <v>1812</v>
      </c>
      <c r="H121" s="31">
        <v>1334</v>
      </c>
      <c r="I121" s="35">
        <v>62</v>
      </c>
      <c r="J121" s="12">
        <v>3</v>
      </c>
      <c r="K121" s="42">
        <f>(Table1[[#This Row],[unsub]]/Table1[[#This Row],[unique-sends]])*100</f>
        <v>0.16556291390728478</v>
      </c>
      <c r="L121" s="7">
        <f>Table1[[#This Row],[unique-opens]] / Table1[[#This Row],[unique-sends]] * 100</f>
        <v>73.620309050772619</v>
      </c>
      <c r="M121" s="37">
        <f>Table1[[#This Row],[unique-clicks]] / Table1[[#This Row],[unique-sends]] * 100</f>
        <v>3.4216335540838854</v>
      </c>
      <c r="N121" s="48">
        <f>Table1[[#This Row],[unique-clicks]] / Table1[[#This Row],[unique-opens]] * 100</f>
        <v>4.6476761619190405</v>
      </c>
      <c r="O121" s="48">
        <f>MIN(Table1[[#This Row],[unique-opens]]/Table1[[#This Row],[unique-sends]],1)*100 + (Table1[[#This Row],[unique-clicks]]/Table1[[#This Row],[unique-sends]]*100) - ((Table1[[#This Row],[unsub]]/Table1[[#This Row],[unique-sends]]*100)*2)</f>
        <v>76.710816777041927</v>
      </c>
      <c r="P121" s="48" t="str">
        <f>IF(Table1[[#This Row],[Engagement Score]]&lt;=30,"🔴",IF(Table1[[#This Row],[Engagement Score]]&lt;=60,"🟡","🟢"))</f>
        <v>🟢</v>
      </c>
      <c r="Q121" s="11">
        <v>0</v>
      </c>
      <c r="R121" s="11">
        <v>0</v>
      </c>
      <c r="S121" s="11">
        <v>0</v>
      </c>
      <c r="T121" s="45"/>
    </row>
    <row r="122" spans="1:20" ht="32.1" customHeight="1">
      <c r="A122" s="75">
        <v>41</v>
      </c>
      <c r="B122" s="23" t="s">
        <v>153</v>
      </c>
      <c r="C122" s="54">
        <v>45870</v>
      </c>
      <c r="D122" s="25" t="s">
        <v>21</v>
      </c>
      <c r="E122" s="51" t="s">
        <v>40</v>
      </c>
      <c r="F122" s="22" t="s">
        <v>134</v>
      </c>
      <c r="G122" s="10">
        <v>377</v>
      </c>
      <c r="H122" s="31">
        <v>211</v>
      </c>
      <c r="I122" s="35">
        <v>15</v>
      </c>
      <c r="J122" s="12">
        <v>0</v>
      </c>
      <c r="K122" s="42">
        <f>(Table1[[#This Row],[unsub]]/Table1[[#This Row],[unique-sends]])*100</f>
        <v>0</v>
      </c>
      <c r="L122" s="7">
        <f>Table1[[#This Row],[unique-opens]] / Table1[[#This Row],[unique-sends]] * 100</f>
        <v>55.968169761273209</v>
      </c>
      <c r="M122" s="37">
        <f>Table1[[#This Row],[unique-clicks]] / Table1[[#This Row],[unique-sends]] * 100</f>
        <v>3.978779840848806</v>
      </c>
      <c r="N122" s="48">
        <f>Table1[[#This Row],[unique-clicks]] / Table1[[#This Row],[unique-opens]] * 100</f>
        <v>7.109004739336493</v>
      </c>
      <c r="O122" s="48">
        <f>MIN(Table1[[#This Row],[unique-opens]]/Table1[[#This Row],[unique-sends]],1)*100 + (Table1[[#This Row],[unique-clicks]]/Table1[[#This Row],[unique-sends]]*100) - ((Table1[[#This Row],[unsub]]/Table1[[#This Row],[unique-sends]]*100)*2)</f>
        <v>59.946949602122018</v>
      </c>
      <c r="P122" s="48" t="str">
        <f>IF(Table1[[#This Row],[Engagement Score]]&lt;=30,"🔴",IF(Table1[[#This Row],[Engagement Score]]&lt;=60,"🟡","🟢"))</f>
        <v>🟡</v>
      </c>
      <c r="Q122" s="11">
        <v>0</v>
      </c>
      <c r="R122" s="11">
        <v>0</v>
      </c>
      <c r="S122" s="11">
        <v>0</v>
      </c>
      <c r="T122" s="45"/>
    </row>
    <row r="123" spans="1:20" ht="32.1" customHeight="1">
      <c r="A123" s="75">
        <v>40</v>
      </c>
      <c r="B123" s="23" t="s">
        <v>154</v>
      </c>
      <c r="C123" s="54">
        <v>45870</v>
      </c>
      <c r="D123" s="25" t="s">
        <v>21</v>
      </c>
      <c r="E123" s="51" t="s">
        <v>40</v>
      </c>
      <c r="F123" s="22" t="s">
        <v>134</v>
      </c>
      <c r="G123" s="14">
        <v>769</v>
      </c>
      <c r="H123" s="30">
        <v>469</v>
      </c>
      <c r="I123" s="34">
        <v>36</v>
      </c>
      <c r="J123" s="17">
        <v>4</v>
      </c>
      <c r="K123" s="41">
        <f>(Table1[[#This Row],[unsub]]/Table1[[#This Row],[unique-sends]])*100</f>
        <v>0.52015604681404426</v>
      </c>
      <c r="L123" s="64">
        <f>Table1[[#This Row],[unique-opens]] / Table1[[#This Row],[unique-sends]] * 100</f>
        <v>60.988296488946681</v>
      </c>
      <c r="M123" s="65">
        <f>Table1[[#This Row],[unique-clicks]] / Table1[[#This Row],[unique-sends]] * 100</f>
        <v>4.6814044213263983</v>
      </c>
      <c r="N123" s="48">
        <f>Table1[[#This Row],[unique-clicks]] / Table1[[#This Row],[unique-opens]] * 100</f>
        <v>7.6759061833688706</v>
      </c>
      <c r="O123" s="48">
        <f>MIN(Table1[[#This Row],[unique-opens]]/Table1[[#This Row],[unique-sends]],1)*100 + (Table1[[#This Row],[unique-clicks]]/Table1[[#This Row],[unique-sends]]*100) - ((Table1[[#This Row],[unsub]]/Table1[[#This Row],[unique-sends]]*100)*2)</f>
        <v>64.62938881664499</v>
      </c>
      <c r="P123" s="48" t="str">
        <f>IF(Table1[[#This Row],[Engagement Score]]&lt;=30,"🔴",IF(Table1[[#This Row],[Engagement Score]]&lt;=60,"🟡","🟢"))</f>
        <v>🟢</v>
      </c>
      <c r="Q123" s="11">
        <v>0</v>
      </c>
      <c r="R123" s="11">
        <v>0</v>
      </c>
      <c r="S123" s="11">
        <v>0</v>
      </c>
      <c r="T123" s="50"/>
    </row>
    <row r="124" spans="1:20" ht="32.1" customHeight="1">
      <c r="A124" s="62">
        <v>42</v>
      </c>
      <c r="B124" s="23" t="s">
        <v>155</v>
      </c>
      <c r="C124" s="54">
        <v>45870</v>
      </c>
      <c r="D124" s="25" t="s">
        <v>21</v>
      </c>
      <c r="E124" s="51" t="s">
        <v>40</v>
      </c>
      <c r="F124" s="22" t="s">
        <v>134</v>
      </c>
      <c r="G124" s="14">
        <v>1538</v>
      </c>
      <c r="H124" s="30">
        <v>1017</v>
      </c>
      <c r="I124" s="34">
        <v>42</v>
      </c>
      <c r="J124" s="17">
        <v>10</v>
      </c>
      <c r="K124" s="41">
        <f>(Table1[[#This Row],[unsub]]/Table1[[#This Row],[unique-sends]])*100</f>
        <v>0.65019505851755521</v>
      </c>
      <c r="L124" s="27">
        <f>Table1[[#This Row],[unique-opens]] / Table1[[#This Row],[unique-sends]] * 100</f>
        <v>66.124837451235379</v>
      </c>
      <c r="M124" s="48">
        <f>Table1[[#This Row],[unique-clicks]] / Table1[[#This Row],[unique-sends]] * 100</f>
        <v>2.7308192457737324</v>
      </c>
      <c r="N124" s="48">
        <f>Table1[[#This Row],[unique-clicks]] / Table1[[#This Row],[unique-opens]] * 100</f>
        <v>4.1297935103244834</v>
      </c>
      <c r="O124" s="48">
        <f>MIN(Table1[[#This Row],[unique-opens]]/Table1[[#This Row],[unique-sends]],1)*100 + (Table1[[#This Row],[unique-clicks]]/Table1[[#This Row],[unique-sends]]*100) - ((Table1[[#This Row],[unsub]]/Table1[[#This Row],[unique-sends]]*100)*2)</f>
        <v>67.555266579974003</v>
      </c>
      <c r="P124" s="48" t="str">
        <f>IF(Table1[[#This Row],[Engagement Score]]&lt;=30,"🔴",IF(Table1[[#This Row],[Engagement Score]]&lt;=60,"🟡","🟢"))</f>
        <v>🟢</v>
      </c>
      <c r="Q124" s="11">
        <v>0</v>
      </c>
      <c r="R124" s="11">
        <v>0</v>
      </c>
      <c r="S124" s="11">
        <v>0</v>
      </c>
      <c r="T124" s="50"/>
    </row>
    <row r="125" spans="1:20" ht="32.1" customHeight="1">
      <c r="A125" s="62">
        <v>38</v>
      </c>
      <c r="B125" s="23" t="s">
        <v>156</v>
      </c>
      <c r="C125" s="54">
        <v>45839</v>
      </c>
      <c r="D125" s="25" t="s">
        <v>21</v>
      </c>
      <c r="E125" s="51" t="s">
        <v>40</v>
      </c>
      <c r="F125" s="22" t="s">
        <v>134</v>
      </c>
      <c r="G125" s="14">
        <v>150</v>
      </c>
      <c r="H125" s="30">
        <v>140</v>
      </c>
      <c r="I125" s="34">
        <v>32</v>
      </c>
      <c r="J125" s="17">
        <v>0</v>
      </c>
      <c r="K125" s="41">
        <f>(Table1[[#This Row],[unsub]]/Table1[[#This Row],[unique-sends]])*100</f>
        <v>0</v>
      </c>
      <c r="L125" s="27">
        <f>Table1[[#This Row],[unique-opens]] / Table1[[#This Row],[unique-sends]] * 100</f>
        <v>93.333333333333329</v>
      </c>
      <c r="M125" s="48">
        <f>Table1[[#This Row],[unique-clicks]] / Table1[[#This Row],[unique-sends]] * 100</f>
        <v>21.333333333333336</v>
      </c>
      <c r="N125" s="48">
        <f>Table1[[#This Row],[unique-clicks]] / Table1[[#This Row],[unique-opens]] * 100</f>
        <v>22.857142857142858</v>
      </c>
      <c r="O125" s="48">
        <f>MIN(Table1[[#This Row],[unique-opens]]/Table1[[#This Row],[unique-sends]],1)*100 + (Table1[[#This Row],[unique-clicks]]/Table1[[#This Row],[unique-sends]]*100) - ((Table1[[#This Row],[unsub]]/Table1[[#This Row],[unique-sends]]*100)*2)</f>
        <v>114.66666666666666</v>
      </c>
      <c r="P125" s="48" t="str">
        <f>IF(Table1[[#This Row],[Engagement Score]]&lt;=30,"🔴",IF(Table1[[#This Row],[Engagement Score]]&lt;=60,"🟡","🟢"))</f>
        <v>🟢</v>
      </c>
      <c r="Q125" s="11">
        <v>0</v>
      </c>
      <c r="R125" s="11">
        <v>0</v>
      </c>
      <c r="S125" s="11">
        <v>0</v>
      </c>
      <c r="T125" s="50"/>
    </row>
    <row r="126" spans="1:20" ht="32.1" customHeight="1">
      <c r="A126" s="62">
        <v>39</v>
      </c>
      <c r="B126" s="23" t="s">
        <v>156</v>
      </c>
      <c r="C126" s="54">
        <v>45839</v>
      </c>
      <c r="D126" s="25" t="s">
        <v>25</v>
      </c>
      <c r="E126" s="51" t="s">
        <v>40</v>
      </c>
      <c r="F126" s="22" t="s">
        <v>134</v>
      </c>
      <c r="G126" s="10">
        <v>4</v>
      </c>
      <c r="H126" s="31">
        <v>5</v>
      </c>
      <c r="I126" s="35">
        <v>1</v>
      </c>
      <c r="J126" s="12">
        <v>0</v>
      </c>
      <c r="K126" s="42">
        <f>(Table1[[#This Row],[unsub]]/Table1[[#This Row],[unique-sends]])*100</f>
        <v>0</v>
      </c>
      <c r="L126" s="7">
        <f>Table1[[#This Row],[unique-opens]] / Table1[[#This Row],[unique-sends]] * 100</f>
        <v>125</v>
      </c>
      <c r="M126" s="37">
        <f>Table1[[#This Row],[unique-clicks]] / Table1[[#This Row],[unique-sends]] * 100</f>
        <v>25</v>
      </c>
      <c r="N126" s="48">
        <f>Table1[[#This Row],[unique-clicks]] / Table1[[#This Row],[unique-opens]] * 100</f>
        <v>20</v>
      </c>
      <c r="O126" s="48">
        <f>MIN(Table1[[#This Row],[unique-opens]]/Table1[[#This Row],[unique-sends]],1)*100 + (Table1[[#This Row],[unique-clicks]]/Table1[[#This Row],[unique-sends]]*100) - ((Table1[[#This Row],[unsub]]/Table1[[#This Row],[unique-sends]]*100)*2)</f>
        <v>125</v>
      </c>
      <c r="P126" s="48" t="str">
        <f>IF(Table1[[#This Row],[Engagement Score]]&lt;=30,"🔴",IF(Table1[[#This Row],[Engagement Score]]&lt;=60,"🟡","🟢"))</f>
        <v>🟢</v>
      </c>
      <c r="Q126" s="11">
        <v>0</v>
      </c>
      <c r="R126" s="11">
        <v>0</v>
      </c>
      <c r="S126" s="11">
        <v>0</v>
      </c>
      <c r="T126" s="45"/>
    </row>
    <row r="127" spans="1:20" ht="32.1" customHeight="1">
      <c r="A127" s="62">
        <v>38</v>
      </c>
      <c r="B127" s="57" t="s">
        <v>156</v>
      </c>
      <c r="C127" s="61">
        <v>45870</v>
      </c>
      <c r="D127" s="60" t="s">
        <v>21</v>
      </c>
      <c r="E127" s="76" t="s">
        <v>40</v>
      </c>
      <c r="F127" s="25" t="s">
        <v>134</v>
      </c>
      <c r="G127" s="10">
        <v>50</v>
      </c>
      <c r="H127" s="31">
        <v>131</v>
      </c>
      <c r="I127" s="35">
        <v>30</v>
      </c>
      <c r="J127" s="12">
        <v>0</v>
      </c>
      <c r="K127" s="42">
        <f>(Table1[[#This Row],[unsub]]/Table1[[#This Row],[unique-sends]])*100</f>
        <v>0</v>
      </c>
      <c r="L127" s="7">
        <f>Table1[[#This Row],[unique-opens]] / Table1[[#This Row],[unique-sends]] * 100</f>
        <v>262</v>
      </c>
      <c r="M127" s="37">
        <f>Table1[[#This Row],[unique-clicks]] / Table1[[#This Row],[unique-sends]] * 100</f>
        <v>60</v>
      </c>
      <c r="N127" s="48">
        <f>Table1[[#This Row],[unique-clicks]] / Table1[[#This Row],[unique-opens]] * 100</f>
        <v>22.900763358778626</v>
      </c>
      <c r="O127" s="48">
        <f>MIN(Table1[[#This Row],[unique-opens]]/Table1[[#This Row],[unique-sends]],1)*100 + (Table1[[#This Row],[unique-clicks]]/Table1[[#This Row],[unique-sends]]*100) - ((Table1[[#This Row],[unsub]]/Table1[[#This Row],[unique-sends]]*100)*2)</f>
        <v>160</v>
      </c>
      <c r="P127" s="48" t="str">
        <f>IF(Table1[[#This Row],[Engagement Score]]&lt;=30,"🔴",IF(Table1[[#This Row],[Engagement Score]]&lt;=60,"🟡","🟢"))</f>
        <v>🟢</v>
      </c>
      <c r="Q127" s="11">
        <v>0</v>
      </c>
      <c r="R127" s="11">
        <v>0</v>
      </c>
      <c r="S127" s="11">
        <v>0</v>
      </c>
      <c r="T127" s="45"/>
    </row>
    <row r="128" spans="1:20" ht="32.1" customHeight="1">
      <c r="A128" s="62">
        <v>39</v>
      </c>
      <c r="B128" s="23" t="s">
        <v>156</v>
      </c>
      <c r="C128" s="54">
        <v>45870</v>
      </c>
      <c r="D128" s="51" t="s">
        <v>25</v>
      </c>
      <c r="E128" s="77" t="s">
        <v>40</v>
      </c>
      <c r="F128" s="16" t="s">
        <v>134</v>
      </c>
      <c r="G128" s="14">
        <v>10</v>
      </c>
      <c r="H128" s="30">
        <v>10</v>
      </c>
      <c r="I128" s="34">
        <v>4</v>
      </c>
      <c r="J128" s="17">
        <v>0</v>
      </c>
      <c r="K128" s="41">
        <f>(Table1[[#This Row],[unsub]]/Table1[[#This Row],[unique-sends]])*100</f>
        <v>0</v>
      </c>
      <c r="L128" s="64">
        <f>Table1[[#This Row],[unique-opens]] / Table1[[#This Row],[unique-sends]] * 100</f>
        <v>100</v>
      </c>
      <c r="M128" s="65">
        <f>Table1[[#This Row],[unique-clicks]] / Table1[[#This Row],[unique-sends]] * 100</f>
        <v>40</v>
      </c>
      <c r="N128" s="48">
        <f>Table1[[#This Row],[unique-clicks]] / Table1[[#This Row],[unique-opens]] * 100</f>
        <v>40</v>
      </c>
      <c r="O128" s="48">
        <f>MIN(Table1[[#This Row],[unique-opens]]/Table1[[#This Row],[unique-sends]],1)*100 + (Table1[[#This Row],[unique-clicks]]/Table1[[#This Row],[unique-sends]]*100) - ((Table1[[#This Row],[unsub]]/Table1[[#This Row],[unique-sends]]*100)*2)</f>
        <v>140</v>
      </c>
      <c r="P128" s="48" t="str">
        <f>IF(Table1[[#This Row],[Engagement Score]]&lt;=30,"🔴",IF(Table1[[#This Row],[Engagement Score]]&lt;=60,"🟡","🟢"))</f>
        <v>🟢</v>
      </c>
      <c r="Q128" s="11">
        <v>0</v>
      </c>
      <c r="R128" s="11">
        <v>0</v>
      </c>
      <c r="S128" s="11">
        <v>0</v>
      </c>
      <c r="T128" s="50"/>
    </row>
    <row r="129" spans="1:20" ht="32.1" customHeight="1">
      <c r="A129" s="62">
        <v>38</v>
      </c>
      <c r="B129" s="57" t="s">
        <v>156</v>
      </c>
      <c r="C129" s="61">
        <v>45901</v>
      </c>
      <c r="D129" s="76" t="s">
        <v>21</v>
      </c>
      <c r="E129" s="78" t="s">
        <v>40</v>
      </c>
      <c r="F129" s="25" t="s">
        <v>134</v>
      </c>
      <c r="G129" s="10">
        <v>142</v>
      </c>
      <c r="H129" s="31">
        <v>136</v>
      </c>
      <c r="I129" s="35">
        <v>21</v>
      </c>
      <c r="J129" s="12">
        <v>0</v>
      </c>
      <c r="K129" s="42">
        <f>(Table1[[#This Row],[unsub]]/Table1[[#This Row],[unique-sends]])*100</f>
        <v>0</v>
      </c>
      <c r="L129" s="7">
        <f>Table1[[#This Row],[unique-opens]] / Table1[[#This Row],[unique-sends]] * 100</f>
        <v>95.774647887323937</v>
      </c>
      <c r="M129" s="37">
        <f>Table1[[#This Row],[unique-clicks]] / Table1[[#This Row],[unique-sends]] * 100</f>
        <v>14.788732394366196</v>
      </c>
      <c r="N129" s="48">
        <f>Table1[[#This Row],[unique-clicks]] / Table1[[#This Row],[unique-opens]] * 100</f>
        <v>15.441176470588236</v>
      </c>
      <c r="O129" s="48">
        <f>MIN(Table1[[#This Row],[unique-opens]]/Table1[[#This Row],[unique-sends]],1)*100 + (Table1[[#This Row],[unique-clicks]]/Table1[[#This Row],[unique-sends]]*100) - ((Table1[[#This Row],[unsub]]/Table1[[#This Row],[unique-sends]]*100)*2)</f>
        <v>110.56338028169013</v>
      </c>
      <c r="P129" s="48" t="str">
        <f>IF(Table1[[#This Row],[Engagement Score]]&lt;=30,"🔴",IF(Table1[[#This Row],[Engagement Score]]&lt;=60,"🟡","🟢"))</f>
        <v>🟢</v>
      </c>
      <c r="Q129" s="11">
        <v>0</v>
      </c>
      <c r="R129" s="11">
        <v>0</v>
      </c>
      <c r="S129" s="11">
        <v>0</v>
      </c>
      <c r="T129" s="45"/>
    </row>
    <row r="130" spans="1:20" ht="32.1" customHeight="1">
      <c r="A130" s="62">
        <v>39</v>
      </c>
      <c r="B130" s="23" t="s">
        <v>156</v>
      </c>
      <c r="C130" s="54">
        <v>45901</v>
      </c>
      <c r="D130" s="77" t="s">
        <v>25</v>
      </c>
      <c r="E130" s="79" t="s">
        <v>40</v>
      </c>
      <c r="F130" s="16" t="s">
        <v>134</v>
      </c>
      <c r="G130" s="14">
        <v>4</v>
      </c>
      <c r="H130" s="30">
        <v>9</v>
      </c>
      <c r="I130" s="34">
        <v>9</v>
      </c>
      <c r="J130" s="17">
        <v>0</v>
      </c>
      <c r="K130" s="41">
        <f>(Table1[[#This Row],[unsub]]/Table1[[#This Row],[unique-sends]])*100</f>
        <v>0</v>
      </c>
      <c r="L130" s="64">
        <f>Table1[[#This Row],[unique-opens]] / Table1[[#This Row],[unique-sends]] * 100</f>
        <v>225</v>
      </c>
      <c r="M130" s="65">
        <f>Table1[[#This Row],[unique-clicks]] / Table1[[#This Row],[unique-sends]] * 100</f>
        <v>225</v>
      </c>
      <c r="N130" s="48">
        <f>Table1[[#This Row],[unique-clicks]] / Table1[[#This Row],[unique-opens]] * 100</f>
        <v>100</v>
      </c>
      <c r="O130" s="48">
        <f>MIN(Table1[[#This Row],[unique-opens]]/Table1[[#This Row],[unique-sends]],1)*100 + (Table1[[#This Row],[unique-clicks]]/Table1[[#This Row],[unique-sends]]*100) - ((Table1[[#This Row],[unsub]]/Table1[[#This Row],[unique-sends]]*100)*2)</f>
        <v>325</v>
      </c>
      <c r="P130" s="48" t="str">
        <f>IF(Table1[[#This Row],[Engagement Score]]&lt;=30,"🔴",IF(Table1[[#This Row],[Engagement Score]]&lt;=60,"🟡","🟢"))</f>
        <v>🟢</v>
      </c>
      <c r="Q130" s="11">
        <v>0</v>
      </c>
      <c r="R130" s="11">
        <v>0</v>
      </c>
      <c r="S130" s="11">
        <v>0</v>
      </c>
      <c r="T130" s="50"/>
    </row>
    <row r="131" spans="1:20" ht="32.1" customHeight="1">
      <c r="A131" s="62">
        <v>35</v>
      </c>
      <c r="B131" s="23" t="s">
        <v>157</v>
      </c>
      <c r="C131" s="54">
        <v>45839</v>
      </c>
      <c r="D131" s="25" t="s">
        <v>21</v>
      </c>
      <c r="E131" s="51" t="s">
        <v>40</v>
      </c>
      <c r="F131" s="22" t="s">
        <v>134</v>
      </c>
      <c r="G131" s="14">
        <v>2408</v>
      </c>
      <c r="H131" s="30">
        <v>1589</v>
      </c>
      <c r="I131" s="34">
        <v>165</v>
      </c>
      <c r="J131" s="17">
        <v>1</v>
      </c>
      <c r="K131" s="41">
        <f>(Table1[[#This Row],[unsub]]/Table1[[#This Row],[unique-sends]])*100</f>
        <v>4.1528239202657809E-2</v>
      </c>
      <c r="L131" s="27">
        <f>Table1[[#This Row],[unique-opens]] / Table1[[#This Row],[unique-sends]] * 100</f>
        <v>65.988372093023244</v>
      </c>
      <c r="M131" s="48">
        <f>Table1[[#This Row],[unique-clicks]] / Table1[[#This Row],[unique-sends]] * 100</f>
        <v>6.852159468438539</v>
      </c>
      <c r="N131" s="48">
        <f>Table1[[#This Row],[unique-clicks]] / Table1[[#This Row],[unique-opens]] * 100</f>
        <v>10.383889238514788</v>
      </c>
      <c r="O131" s="48">
        <f>MIN(Table1[[#This Row],[unique-opens]]/Table1[[#This Row],[unique-sends]],1)*100 + (Table1[[#This Row],[unique-clicks]]/Table1[[#This Row],[unique-sends]]*100) - ((Table1[[#This Row],[unsub]]/Table1[[#This Row],[unique-sends]]*100)*2)</f>
        <v>72.757475083056477</v>
      </c>
      <c r="P131" s="48" t="str">
        <f>IF(Table1[[#This Row],[Engagement Score]]&lt;=30,"🔴",IF(Table1[[#This Row],[Engagement Score]]&lt;=60,"🟡","🟢"))</f>
        <v>🟢</v>
      </c>
      <c r="Q131" s="11">
        <v>0</v>
      </c>
      <c r="R131" s="11">
        <v>0</v>
      </c>
      <c r="S131" s="11">
        <v>0</v>
      </c>
      <c r="T131" s="50"/>
    </row>
    <row r="132" spans="1:20" ht="32.1" customHeight="1">
      <c r="A132" s="62">
        <v>36</v>
      </c>
      <c r="B132" s="23" t="s">
        <v>157</v>
      </c>
      <c r="C132" s="54">
        <v>45839</v>
      </c>
      <c r="D132" s="25" t="s">
        <v>25</v>
      </c>
      <c r="E132" s="51" t="s">
        <v>40</v>
      </c>
      <c r="F132" s="22" t="s">
        <v>134</v>
      </c>
      <c r="G132" s="10">
        <v>100</v>
      </c>
      <c r="H132" s="31">
        <v>74</v>
      </c>
      <c r="I132" s="35">
        <v>14</v>
      </c>
      <c r="J132" s="12">
        <v>0</v>
      </c>
      <c r="K132" s="42">
        <f>(Table1[[#This Row],[unsub]]/Table1[[#This Row],[unique-sends]])*100</f>
        <v>0</v>
      </c>
      <c r="L132" s="7">
        <f>Table1[[#This Row],[unique-opens]] / Table1[[#This Row],[unique-sends]] * 100</f>
        <v>74</v>
      </c>
      <c r="M132" s="37">
        <f>Table1[[#This Row],[unique-clicks]] / Table1[[#This Row],[unique-sends]] * 100</f>
        <v>14.000000000000002</v>
      </c>
      <c r="N132" s="48">
        <f>Table1[[#This Row],[unique-clicks]] / Table1[[#This Row],[unique-opens]] * 100</f>
        <v>18.918918918918919</v>
      </c>
      <c r="O132" s="48">
        <f>MIN(Table1[[#This Row],[unique-opens]]/Table1[[#This Row],[unique-sends]],1)*100 + (Table1[[#This Row],[unique-clicks]]/Table1[[#This Row],[unique-sends]]*100) - ((Table1[[#This Row],[unsub]]/Table1[[#This Row],[unique-sends]]*100)*2)</f>
        <v>88</v>
      </c>
      <c r="P132" s="48" t="str">
        <f>IF(Table1[[#This Row],[Engagement Score]]&lt;=30,"🔴",IF(Table1[[#This Row],[Engagement Score]]&lt;=60,"🟡","🟢"))</f>
        <v>🟢</v>
      </c>
      <c r="Q132" s="11">
        <v>0</v>
      </c>
      <c r="R132" s="11">
        <v>0</v>
      </c>
      <c r="S132" s="11">
        <v>0</v>
      </c>
      <c r="T132" s="45"/>
    </row>
    <row r="133" spans="1:20" ht="32.1" customHeight="1">
      <c r="A133" s="62">
        <v>35</v>
      </c>
      <c r="B133" s="23" t="s">
        <v>157</v>
      </c>
      <c r="C133" s="61">
        <v>45870</v>
      </c>
      <c r="D133" s="60" t="s">
        <v>21</v>
      </c>
      <c r="E133" s="76" t="s">
        <v>40</v>
      </c>
      <c r="F133" s="25" t="s">
        <v>134</v>
      </c>
      <c r="G133" s="10">
        <v>3461</v>
      </c>
      <c r="H133" s="31">
        <v>1904</v>
      </c>
      <c r="I133" s="35">
        <v>211</v>
      </c>
      <c r="J133" s="12">
        <v>7</v>
      </c>
      <c r="K133" s="42">
        <f>(Table1[[#This Row],[unsub]]/Table1[[#This Row],[unique-sends]])*100</f>
        <v>0.20225368390638546</v>
      </c>
      <c r="L133" s="7">
        <f>Table1[[#This Row],[unique-opens]] / Table1[[#This Row],[unique-sends]] * 100</f>
        <v>55.013002022536838</v>
      </c>
      <c r="M133" s="37">
        <f>Table1[[#This Row],[unique-clicks]] / Table1[[#This Row],[unique-sends]] * 100</f>
        <v>6.096503900606761</v>
      </c>
      <c r="N133" s="48">
        <f>Table1[[#This Row],[unique-clicks]] / Table1[[#This Row],[unique-opens]] * 100</f>
        <v>11.081932773109243</v>
      </c>
      <c r="O133" s="48">
        <f>MIN(Table1[[#This Row],[unique-opens]]/Table1[[#This Row],[unique-sends]],1)*100 + (Table1[[#This Row],[unique-clicks]]/Table1[[#This Row],[unique-sends]]*100) - ((Table1[[#This Row],[unsub]]/Table1[[#This Row],[unique-sends]]*100)*2)</f>
        <v>60.704998555330832</v>
      </c>
      <c r="P133" s="48" t="str">
        <f>IF(Table1[[#This Row],[Engagement Score]]&lt;=30,"🔴",IF(Table1[[#This Row],[Engagement Score]]&lt;=60,"🟡","🟢"))</f>
        <v>🟢</v>
      </c>
      <c r="Q133" s="11">
        <v>0</v>
      </c>
      <c r="R133" s="11">
        <v>0</v>
      </c>
      <c r="S133" s="11">
        <v>0</v>
      </c>
      <c r="T133" s="45"/>
    </row>
    <row r="134" spans="1:20" ht="32.1" customHeight="1">
      <c r="A134" s="62">
        <v>36</v>
      </c>
      <c r="B134" s="23" t="s">
        <v>157</v>
      </c>
      <c r="C134" s="54">
        <v>45870</v>
      </c>
      <c r="D134" s="51" t="s">
        <v>25</v>
      </c>
      <c r="E134" s="77" t="s">
        <v>40</v>
      </c>
      <c r="F134" s="16" t="s">
        <v>134</v>
      </c>
      <c r="G134" s="10">
        <v>148</v>
      </c>
      <c r="H134" s="31">
        <v>115</v>
      </c>
      <c r="I134" s="35">
        <v>23</v>
      </c>
      <c r="J134" s="12">
        <v>0</v>
      </c>
      <c r="K134" s="42">
        <f>(Table1[[#This Row],[unsub]]/Table1[[#This Row],[unique-sends]])*100</f>
        <v>0</v>
      </c>
      <c r="L134" s="58">
        <f>Table1[[#This Row],[unique-opens]] / Table1[[#This Row],[unique-sends]] * 100</f>
        <v>77.702702702702695</v>
      </c>
      <c r="M134" s="59">
        <f>Table1[[#This Row],[unique-clicks]] / Table1[[#This Row],[unique-sends]] * 100</f>
        <v>15.54054054054054</v>
      </c>
      <c r="N134" s="48">
        <f>Table1[[#This Row],[unique-clicks]] / Table1[[#This Row],[unique-opens]] * 100</f>
        <v>20</v>
      </c>
      <c r="O134" s="48">
        <f>MIN(Table1[[#This Row],[unique-opens]]/Table1[[#This Row],[unique-sends]],1)*100 + (Table1[[#This Row],[unique-clicks]]/Table1[[#This Row],[unique-sends]]*100) - ((Table1[[#This Row],[unsub]]/Table1[[#This Row],[unique-sends]]*100)*2)</f>
        <v>93.243243243243228</v>
      </c>
      <c r="P134" s="48" t="str">
        <f>IF(Table1[[#This Row],[Engagement Score]]&lt;=30,"🔴",IF(Table1[[#This Row],[Engagement Score]]&lt;=60,"🟡","🟢"))</f>
        <v>🟢</v>
      </c>
      <c r="Q134" s="11">
        <v>0</v>
      </c>
      <c r="R134" s="11">
        <v>0</v>
      </c>
      <c r="S134" s="11">
        <v>0</v>
      </c>
      <c r="T134" s="45"/>
    </row>
    <row r="135" spans="1:20" ht="32.1" customHeight="1">
      <c r="A135" s="62">
        <v>35</v>
      </c>
      <c r="B135" s="23" t="s">
        <v>157</v>
      </c>
      <c r="C135" s="61">
        <v>45901</v>
      </c>
      <c r="D135" s="76" t="s">
        <v>21</v>
      </c>
      <c r="E135" s="78" t="s">
        <v>40</v>
      </c>
      <c r="F135" s="25" t="s">
        <v>134</v>
      </c>
      <c r="G135" s="10">
        <v>3575</v>
      </c>
      <c r="H135" s="31">
        <v>2001</v>
      </c>
      <c r="I135" s="35">
        <v>213</v>
      </c>
      <c r="J135" s="12">
        <v>10</v>
      </c>
      <c r="K135" s="42">
        <f>(Table1[[#This Row],[unsub]]/Table1[[#This Row],[unique-sends]])*100</f>
        <v>0.27972027972027974</v>
      </c>
      <c r="L135" s="58">
        <f>Table1[[#This Row],[unique-opens]] / Table1[[#This Row],[unique-sends]] * 100</f>
        <v>55.972027972027973</v>
      </c>
      <c r="M135" s="59">
        <f>Table1[[#This Row],[unique-clicks]] / Table1[[#This Row],[unique-sends]] * 100</f>
        <v>5.9580419580419584</v>
      </c>
      <c r="N135" s="48">
        <f>Table1[[#This Row],[unique-clicks]] / Table1[[#This Row],[unique-opens]] * 100</f>
        <v>10.644677661169414</v>
      </c>
      <c r="O135" s="48">
        <f>MIN(Table1[[#This Row],[unique-opens]]/Table1[[#This Row],[unique-sends]],1)*100 + (Table1[[#This Row],[unique-clicks]]/Table1[[#This Row],[unique-sends]]*100) - ((Table1[[#This Row],[unsub]]/Table1[[#This Row],[unique-sends]]*100)*2)</f>
        <v>61.370629370629374</v>
      </c>
      <c r="P135" s="48" t="str">
        <f>IF(Table1[[#This Row],[Engagement Score]]&lt;=30,"🔴",IF(Table1[[#This Row],[Engagement Score]]&lt;=60,"🟡","🟢"))</f>
        <v>🟢</v>
      </c>
      <c r="Q135" s="11">
        <v>0</v>
      </c>
      <c r="R135" s="11">
        <v>0</v>
      </c>
      <c r="S135" s="11">
        <v>0</v>
      </c>
      <c r="T135" s="45"/>
    </row>
    <row r="136" spans="1:20" ht="32.1" customHeight="1">
      <c r="A136" s="62">
        <v>36</v>
      </c>
      <c r="B136" s="23" t="s">
        <v>157</v>
      </c>
      <c r="C136" s="54">
        <v>45901</v>
      </c>
      <c r="D136" s="77" t="s">
        <v>25</v>
      </c>
      <c r="E136" s="79" t="s">
        <v>40</v>
      </c>
      <c r="F136" s="16" t="s">
        <v>134</v>
      </c>
      <c r="G136" s="10">
        <v>127</v>
      </c>
      <c r="H136" s="31">
        <v>109</v>
      </c>
      <c r="I136" s="35">
        <v>17</v>
      </c>
      <c r="J136" s="12">
        <v>0</v>
      </c>
      <c r="K136" s="42">
        <f>(Table1[[#This Row],[unsub]]/Table1[[#This Row],[unique-sends]])*100</f>
        <v>0</v>
      </c>
      <c r="L136" s="58">
        <f>Table1[[#This Row],[unique-opens]] / Table1[[#This Row],[unique-sends]] * 100</f>
        <v>85.826771653543304</v>
      </c>
      <c r="M136" s="59">
        <f>Table1[[#This Row],[unique-clicks]] / Table1[[#This Row],[unique-sends]] * 100</f>
        <v>13.385826771653544</v>
      </c>
      <c r="N136" s="48">
        <f>Table1[[#This Row],[unique-clicks]] / Table1[[#This Row],[unique-opens]] * 100</f>
        <v>15.596330275229359</v>
      </c>
      <c r="O136" s="48">
        <f>MIN(Table1[[#This Row],[unique-opens]]/Table1[[#This Row],[unique-sends]],1)*100 + (Table1[[#This Row],[unique-clicks]]/Table1[[#This Row],[unique-sends]]*100) - ((Table1[[#This Row],[unsub]]/Table1[[#This Row],[unique-sends]]*100)*2)</f>
        <v>99.212598425196845</v>
      </c>
      <c r="P136" s="48" t="str">
        <f>IF(Table1[[#This Row],[Engagement Score]]&lt;=30,"🔴",IF(Table1[[#This Row],[Engagement Score]]&lt;=60,"🟡","🟢"))</f>
        <v>🟢</v>
      </c>
      <c r="Q136" s="11">
        <v>0</v>
      </c>
      <c r="R136" s="11">
        <v>0</v>
      </c>
      <c r="S136" s="11">
        <v>0</v>
      </c>
      <c r="T136" s="45"/>
    </row>
    <row r="137" spans="1:20" ht="32.1" customHeight="1">
      <c r="A137" s="62">
        <v>34</v>
      </c>
      <c r="B137" s="23" t="s">
        <v>158</v>
      </c>
      <c r="C137" s="61">
        <v>45839</v>
      </c>
      <c r="D137" s="76" t="s">
        <v>21</v>
      </c>
      <c r="E137" s="78" t="s">
        <v>40</v>
      </c>
      <c r="F137" s="25" t="s">
        <v>134</v>
      </c>
      <c r="G137" s="14">
        <v>4140</v>
      </c>
      <c r="H137" s="30">
        <v>3677</v>
      </c>
      <c r="I137" s="34">
        <v>127</v>
      </c>
      <c r="J137" s="17">
        <v>5</v>
      </c>
      <c r="K137" s="41">
        <f>(Table1[[#This Row],[unsub]]/Table1[[#This Row],[unique-sends]])*100</f>
        <v>0.12077294685990338</v>
      </c>
      <c r="L137" s="27">
        <f>Table1[[#This Row],[unique-opens]] / Table1[[#This Row],[unique-sends]] * 100</f>
        <v>88.816425120772948</v>
      </c>
      <c r="M137" s="48">
        <f>Table1[[#This Row],[unique-clicks]] / Table1[[#This Row],[unique-sends]] * 100</f>
        <v>3.0676328502415457</v>
      </c>
      <c r="N137" s="48">
        <f>Table1[[#This Row],[unique-clicks]] / Table1[[#This Row],[unique-opens]] * 100</f>
        <v>3.4539026380201254</v>
      </c>
      <c r="O137" s="48">
        <f>MIN(Table1[[#This Row],[unique-opens]]/Table1[[#This Row],[unique-sends]],1)*100 + (Table1[[#This Row],[unique-clicks]]/Table1[[#This Row],[unique-sends]]*100) - ((Table1[[#This Row],[unsub]]/Table1[[#This Row],[unique-sends]]*100)*2)</f>
        <v>91.642512077294697</v>
      </c>
      <c r="P137" s="48" t="str">
        <f>IF(Table1[[#This Row],[Engagement Score]]&lt;=30,"🔴",IF(Table1[[#This Row],[Engagement Score]]&lt;=60,"🟡","🟢"))</f>
        <v>🟢</v>
      </c>
      <c r="Q137" s="11">
        <v>0</v>
      </c>
      <c r="R137" s="11">
        <v>0</v>
      </c>
      <c r="S137" s="11">
        <v>0</v>
      </c>
      <c r="T137" s="50"/>
    </row>
    <row r="138" spans="1:20" ht="32.1" customHeight="1">
      <c r="A138" s="62">
        <v>34</v>
      </c>
      <c r="B138" s="23" t="s">
        <v>158</v>
      </c>
      <c r="C138" s="61">
        <v>45870</v>
      </c>
      <c r="D138" s="76" t="s">
        <v>21</v>
      </c>
      <c r="E138" s="78" t="s">
        <v>40</v>
      </c>
      <c r="F138" s="25" t="s">
        <v>134</v>
      </c>
      <c r="G138" s="14">
        <v>5410</v>
      </c>
      <c r="H138" s="30">
        <v>3834</v>
      </c>
      <c r="I138" s="34">
        <v>130</v>
      </c>
      <c r="J138" s="17">
        <v>0</v>
      </c>
      <c r="K138" s="41">
        <f>(Table1[[#This Row],[unsub]]/Table1[[#This Row],[unique-sends]])*100</f>
        <v>0</v>
      </c>
      <c r="L138" s="27">
        <f>Table1[[#This Row],[unique-opens]] / Table1[[#This Row],[unique-sends]] * 100</f>
        <v>70.868761552680226</v>
      </c>
      <c r="M138" s="48">
        <f>Table1[[#This Row],[unique-clicks]] / Table1[[#This Row],[unique-sends]] * 100</f>
        <v>2.4029574861367835</v>
      </c>
      <c r="N138" s="48">
        <f>Table1[[#This Row],[unique-clicks]] / Table1[[#This Row],[unique-opens]] * 100</f>
        <v>3.3907146583202921</v>
      </c>
      <c r="O138" s="48">
        <f>MIN(Table1[[#This Row],[unique-opens]]/Table1[[#This Row],[unique-sends]],1)*100 + (Table1[[#This Row],[unique-clicks]]/Table1[[#This Row],[unique-sends]]*100) - ((Table1[[#This Row],[unsub]]/Table1[[#This Row],[unique-sends]]*100)*2)</f>
        <v>73.271719038817011</v>
      </c>
      <c r="P138" s="48" t="str">
        <f>IF(Table1[[#This Row],[Engagement Score]]&lt;=30,"🔴",IF(Table1[[#This Row],[Engagement Score]]&lt;=60,"🟡","🟢"))</f>
        <v>🟢</v>
      </c>
      <c r="Q138" s="11">
        <v>0</v>
      </c>
      <c r="R138" s="11">
        <v>0</v>
      </c>
      <c r="S138" s="11">
        <v>0</v>
      </c>
      <c r="T138" s="50"/>
    </row>
    <row r="139" spans="1:20" ht="32.1" customHeight="1">
      <c r="A139" s="62">
        <v>34</v>
      </c>
      <c r="B139" s="23" t="s">
        <v>158</v>
      </c>
      <c r="C139" s="61">
        <v>45901</v>
      </c>
      <c r="D139" s="76" t="s">
        <v>21</v>
      </c>
      <c r="E139" s="78" t="s">
        <v>40</v>
      </c>
      <c r="F139" s="25" t="s">
        <v>134</v>
      </c>
      <c r="G139" s="14">
        <v>5466</v>
      </c>
      <c r="H139" s="30">
        <v>4122</v>
      </c>
      <c r="I139" s="34">
        <v>137</v>
      </c>
      <c r="J139" s="17">
        <v>23</v>
      </c>
      <c r="K139" s="41">
        <f>(Table1[[#This Row],[unsub]]/Table1[[#This Row],[unique-sends]])*100</f>
        <v>0.42078302231979509</v>
      </c>
      <c r="L139" s="27">
        <f>Table1[[#This Row],[unique-opens]] / Table1[[#This Row],[unique-sends]] * 100</f>
        <v>75.411635565312835</v>
      </c>
      <c r="M139" s="48">
        <f>Table1[[#This Row],[unique-clicks]] / Table1[[#This Row],[unique-sends]] * 100</f>
        <v>2.5064032199048665</v>
      </c>
      <c r="N139" s="48">
        <f>Table1[[#This Row],[unique-clicks]] / Table1[[#This Row],[unique-opens]] * 100</f>
        <v>3.323629306162057</v>
      </c>
      <c r="O139" s="48">
        <f>MIN(Table1[[#This Row],[unique-opens]]/Table1[[#This Row],[unique-sends]],1)*100 + (Table1[[#This Row],[unique-clicks]]/Table1[[#This Row],[unique-sends]]*100) - ((Table1[[#This Row],[unsub]]/Table1[[#This Row],[unique-sends]]*100)*2)</f>
        <v>77.076472740578112</v>
      </c>
      <c r="P139" s="48" t="str">
        <f>IF(Table1[[#This Row],[Engagement Score]]&lt;=30,"🔴",IF(Table1[[#This Row],[Engagement Score]]&lt;=60,"🟡","🟢"))</f>
        <v>🟢</v>
      </c>
      <c r="Q139" s="11">
        <v>0</v>
      </c>
      <c r="R139" s="11">
        <v>0</v>
      </c>
      <c r="S139" s="11">
        <v>0</v>
      </c>
      <c r="T139" s="50"/>
    </row>
    <row r="140" spans="1:20" ht="32.1" customHeight="1">
      <c r="A140" s="62">
        <v>14</v>
      </c>
      <c r="B140" s="23" t="s">
        <v>159</v>
      </c>
      <c r="C140" s="61">
        <v>45839</v>
      </c>
      <c r="D140" s="76" t="s">
        <v>21</v>
      </c>
      <c r="E140" s="78" t="s">
        <v>40</v>
      </c>
      <c r="F140" s="25" t="s">
        <v>134</v>
      </c>
      <c r="G140" s="14">
        <v>2159</v>
      </c>
      <c r="H140" s="30">
        <v>2672</v>
      </c>
      <c r="I140" s="34">
        <v>66</v>
      </c>
      <c r="J140" s="17">
        <v>14</v>
      </c>
      <c r="K140" s="41">
        <f>(Table1[[#This Row],[unsub]]/Table1[[#This Row],[unique-sends]])*100</f>
        <v>0.64844835572024084</v>
      </c>
      <c r="L140" s="27">
        <f>Table1[[#This Row],[unique-opens]] / Table1[[#This Row],[unique-sends]] * 100</f>
        <v>123.7610004631774</v>
      </c>
      <c r="M140" s="48">
        <f>Table1[[#This Row],[unique-clicks]] / Table1[[#This Row],[unique-sends]] * 100</f>
        <v>3.0569708198239924</v>
      </c>
      <c r="N140" s="48">
        <f>Table1[[#This Row],[unique-clicks]] / Table1[[#This Row],[unique-opens]] * 100</f>
        <v>2.4700598802395208</v>
      </c>
      <c r="O140" s="48">
        <f>MIN(Table1[[#This Row],[unique-opens]]/Table1[[#This Row],[unique-sends]],1)*100 + (Table1[[#This Row],[unique-clicks]]/Table1[[#This Row],[unique-sends]]*100) - ((Table1[[#This Row],[unsub]]/Table1[[#This Row],[unique-sends]]*100)*2)</f>
        <v>101.76007410838351</v>
      </c>
      <c r="P140" s="48" t="str">
        <f>IF(Table1[[#This Row],[Engagement Score]]&lt;=30,"🔴",IF(Table1[[#This Row],[Engagement Score]]&lt;=60,"🟡","🟢"))</f>
        <v>🟢</v>
      </c>
      <c r="Q140" s="11">
        <v>0</v>
      </c>
      <c r="R140" s="11">
        <v>0</v>
      </c>
      <c r="S140" s="11">
        <v>0</v>
      </c>
      <c r="T140" s="50"/>
    </row>
    <row r="141" spans="1:20" ht="32.1" customHeight="1">
      <c r="A141" s="62">
        <v>14</v>
      </c>
      <c r="B141" s="23" t="s">
        <v>159</v>
      </c>
      <c r="C141" s="61">
        <v>45870</v>
      </c>
      <c r="D141" s="76" t="s">
        <v>21</v>
      </c>
      <c r="E141" s="78" t="s">
        <v>40</v>
      </c>
      <c r="F141" s="25" t="s">
        <v>134</v>
      </c>
      <c r="G141" s="10">
        <v>1899</v>
      </c>
      <c r="H141" s="31">
        <v>2119</v>
      </c>
      <c r="I141" s="35">
        <v>50</v>
      </c>
      <c r="J141" s="12">
        <v>19</v>
      </c>
      <c r="K141" s="42">
        <f>(Table1[[#This Row],[unsub]]/Table1[[#This Row],[unique-sends]])*100</f>
        <v>1.0005265929436546</v>
      </c>
      <c r="L141" s="7">
        <f>Table1[[#This Row],[unique-opens]] / Table1[[#This Row],[unique-sends]] * 100</f>
        <v>111.58504476040021</v>
      </c>
      <c r="M141" s="37">
        <f>Table1[[#This Row],[unique-clicks]] / Table1[[#This Row],[unique-sends]] * 100</f>
        <v>2.6329647182727749</v>
      </c>
      <c r="N141" s="48">
        <f>Table1[[#This Row],[unique-clicks]] / Table1[[#This Row],[unique-opens]] * 100</f>
        <v>2.3596035865974514</v>
      </c>
      <c r="O141" s="48">
        <f>MIN(Table1[[#This Row],[unique-opens]]/Table1[[#This Row],[unique-sends]],1)*100 + (Table1[[#This Row],[unique-clicks]]/Table1[[#This Row],[unique-sends]]*100) - ((Table1[[#This Row],[unsub]]/Table1[[#This Row],[unique-sends]]*100)*2)</f>
        <v>100.63191153238546</v>
      </c>
      <c r="P141" s="48" t="str">
        <f>IF(Table1[[#This Row],[Engagement Score]]&lt;=30,"🔴",IF(Table1[[#This Row],[Engagement Score]]&lt;=60,"🟡","🟢"))</f>
        <v>🟢</v>
      </c>
      <c r="Q141" s="11">
        <v>0</v>
      </c>
      <c r="R141" s="11">
        <v>0</v>
      </c>
      <c r="S141" s="11">
        <v>0</v>
      </c>
      <c r="T141" s="45"/>
    </row>
    <row r="142" spans="1:20" ht="32.1" customHeight="1">
      <c r="A142" s="62">
        <v>14</v>
      </c>
      <c r="B142" s="23" t="s">
        <v>159</v>
      </c>
      <c r="C142" s="61">
        <v>45901</v>
      </c>
      <c r="D142" s="76" t="s">
        <v>21</v>
      </c>
      <c r="E142" s="78" t="s">
        <v>40</v>
      </c>
      <c r="F142" s="25" t="s">
        <v>134</v>
      </c>
      <c r="G142" s="10">
        <v>1790</v>
      </c>
      <c r="H142" s="31">
        <v>2067</v>
      </c>
      <c r="I142" s="35">
        <v>60</v>
      </c>
      <c r="J142" s="12">
        <v>20</v>
      </c>
      <c r="K142" s="42">
        <f>(Table1[[#This Row],[unsub]]/Table1[[#This Row],[unique-sends]])*100</f>
        <v>1.1173184357541899</v>
      </c>
      <c r="L142" s="58">
        <f>Table1[[#This Row],[unique-opens]] / Table1[[#This Row],[unique-sends]] * 100</f>
        <v>115.47486033519554</v>
      </c>
      <c r="M142" s="59">
        <f>Table1[[#This Row],[unique-clicks]] / Table1[[#This Row],[unique-sends]] * 100</f>
        <v>3.3519553072625698</v>
      </c>
      <c r="N142" s="48">
        <f>Table1[[#This Row],[unique-clicks]] / Table1[[#This Row],[unique-opens]] * 100</f>
        <v>2.9027576197387517</v>
      </c>
      <c r="O142" s="48">
        <f>MIN(Table1[[#This Row],[unique-opens]]/Table1[[#This Row],[unique-sends]],1)*100 + (Table1[[#This Row],[unique-clicks]]/Table1[[#This Row],[unique-sends]]*100) - ((Table1[[#This Row],[unsub]]/Table1[[#This Row],[unique-sends]]*100)*2)</f>
        <v>101.11731843575419</v>
      </c>
      <c r="P142" s="48" t="str">
        <f>IF(Table1[[#This Row],[Engagement Score]]&lt;=30,"🔴",IF(Table1[[#This Row],[Engagement Score]]&lt;=60,"🟡","🟢"))</f>
        <v>🟢</v>
      </c>
      <c r="Q142" s="11">
        <v>0</v>
      </c>
      <c r="R142" s="11">
        <v>0</v>
      </c>
      <c r="S142" s="11">
        <v>0</v>
      </c>
      <c r="T142" s="45"/>
    </row>
  </sheetData>
  <conditionalFormatting sqref="B46:B51">
    <cfRule type="duplicateValues" dxfId="33" priority="9"/>
    <cfRule type="containsText" dxfId="32" priority="10" operator="containsText" text="auto">
      <formula>NOT(ISERROR(SEARCH("auto",B46)))</formula>
    </cfRule>
  </conditionalFormatting>
  <conditionalFormatting sqref="B52">
    <cfRule type="duplicateValues" dxfId="31" priority="3"/>
    <cfRule type="containsText" dxfId="30" priority="4" operator="containsText" text="auto">
      <formula>NOT(ISERROR(SEARCH("auto",B52)))</formula>
    </cfRule>
  </conditionalFormatting>
  <conditionalFormatting sqref="M1:M1048576">
    <cfRule type="cellIs" dxfId="29" priority="2" operator="greaterThan">
      <formula>20</formula>
    </cfRule>
  </conditionalFormatting>
  <conditionalFormatting sqref="T1:T1048576">
    <cfRule type="duplicateValues" dxfId="28" priority="1"/>
  </conditionalFormatting>
  <hyperlinks>
    <hyperlink ref="B2" r:id="rId1" location="/@cbus/sname:prod/journey-optimizer/journey/report/#/workspace/template/ajo-journey/541e1d3f-d064-4e8c-ad26-a2f26946d5ec" xr:uid="{A0444A8C-B658-434F-912C-6E4903003899}"/>
    <hyperlink ref="B4" r:id="rId2" location="/@cbus/sname:prod/journey-optimizer/journey/report/" xr:uid="{7F7AB8F8-DEAF-3449-99E1-B7BA87B8D6EF}"/>
    <hyperlink ref="B5" r:id="rId3" location="/@cbus/sname:prod/journey-optimizer/journey/report/" xr:uid="{B63C576D-7994-6D43-BAC0-C9CB36419E3D}"/>
    <hyperlink ref="B6" r:id="rId4" location="/@cbus/sname:prod/journey-optimizer/journey/report/" xr:uid="{55F1AE99-10CB-7148-815A-490ABAE8C7E5}"/>
    <hyperlink ref="B7" r:id="rId5" location="/@cbus/sname:prod/journey-optimizer/journey/report/" xr:uid="{E086D344-6939-0546-BD48-E1DE212F93A3}"/>
    <hyperlink ref="B8" r:id="rId6" location="/@cbus/sname:prod/journey-optimizer/journey/report/" xr:uid="{BA7A759B-B2FB-C64C-AACF-2D62F08DC76A}"/>
    <hyperlink ref="B9" r:id="rId7" location="/@cbus/sname:prod/journey-optimizer/journey/report/" xr:uid="{4D168887-CA13-A245-A790-692A0821F674}"/>
    <hyperlink ref="B10" r:id="rId8" location="/@cbus/sname:prod/journey-optimizer/journey/report/" xr:uid="{A74DA7AF-FF8B-CD43-A7F7-7E57FBD2A7BA}"/>
    <hyperlink ref="B11" r:id="rId9" location="/@cbus/sname:prod/journey-optimizer/journey/report/" xr:uid="{0DCFFBD3-AB88-B84D-96F9-F86FD4E67D64}"/>
    <hyperlink ref="B12" r:id="rId10" location="/@cbus/sname:prod/journey-optimizer/journey/report/" xr:uid="{6DF15277-6029-7343-8803-C69575ED3570}"/>
    <hyperlink ref="B13" r:id="rId11" location="/@cbus/sname:prod/journey-optimizer/journey/report/" display="EOFY Performance" xr:uid="{4F2D85B6-4267-0641-8B81-5023B9593C70}"/>
    <hyperlink ref="B14" r:id="rId12" location="/@cbus/sname:prod/journey-optimizer/journey/report/" display="EOFY Performance" xr:uid="{B316FBC2-9FEE-B340-A267-E6ECABFCA375}"/>
    <hyperlink ref="B15" r:id="rId13" location="/@cbus/sname:prod/journey-optimizer/journey/report/" display="EOFY Performance" xr:uid="{ED60402C-1452-B241-8941-D6448A79EB4B}"/>
    <hyperlink ref="B16" r:id="rId14" location="/@cbus/sname:prod/journey-optimizer/journey/report/" xr:uid="{2DDC3489-8245-B045-B27C-0C53BE66B1D3}"/>
    <hyperlink ref="B17" r:id="rId15" location="/@cbus/sname:prod/journey-optimizer/journey/report/" xr:uid="{CC18B321-7B40-B14C-B0BA-0B394F37FB1B}"/>
    <hyperlink ref="B18" r:id="rId16" location="/@cbus/sname:prod/journey-optimizer/journey/report/" display="CBUS - Corporate insurance SEN (AME) Cbus" xr:uid="{C540744B-5256-B74D-917A-E9C3183B0ED0}"/>
    <hyperlink ref="B19" r:id="rId17" location="/@cbus/sname:prod/journey-optimizer/journey/report/" xr:uid="{D2AD9D56-ED8D-A74B-BF75-E0A47B438E34}"/>
    <hyperlink ref="B20" r:id="rId18" location="/@cbus/sname:prod/journey-optimizer/journey/report/" xr:uid="{E0417873-39DF-B845-B923-0200FA9CA2F7}"/>
    <hyperlink ref="B21" r:id="rId19" location="/@cbus/sname:prod/journey-optimizer/journey/report/" xr:uid="{D74E4B1C-FE5C-C542-800C-ECA69E65CCF0}"/>
    <hyperlink ref="B22" r:id="rId20" location="/@cbus/sname:prod/journey-optimizer/journey/report/" xr:uid="{9E4CF538-4AC2-1849-8C5A-4AB7B64B6F63}"/>
    <hyperlink ref="B23" r:id="rId21" location="/@cbus/sname:prod/journey-optimizer/journey/report/" xr:uid="{B25CC288-D429-7342-8850-3247BA70AFCE}"/>
    <hyperlink ref="B24" r:id="rId22" location="/@cbus/sname:prod/journey-optimizer/journey/report/" xr:uid="{53BC90F5-EC80-0D48-BDE3-6B226F229779}"/>
    <hyperlink ref="B25" r:id="rId23" location="/@cbus/sname:prod/journey-optimizer/journey/report/" xr:uid="{9AB33328-4010-F843-B550-8D7E64EC2CD1}"/>
    <hyperlink ref="B26" r:id="rId24" location="/@cbus/sname:prod/journey-optimizer/journey/report/" xr:uid="{1CD36E2E-A888-B64A-A43F-52462AF0D631}"/>
    <hyperlink ref="B3" r:id="rId25" location="/@cbus/sname:prod/journey-optimizer/journey/report/#/workspace/template/ajo-journey/541e1d3f-d064-4e8c-ad26-a2f26946d5ec" xr:uid="{BFA6D6B9-0F92-4A98-BC01-3F66ECBAF652}"/>
    <hyperlink ref="T3" r:id="rId26" xr:uid="{51BBEF75-8B33-4A54-A5A5-C3E2872BA63D}"/>
    <hyperlink ref="T2" r:id="rId27" xr:uid="{9B91B3EB-9AC1-4462-A67A-81961D7FCB79}"/>
    <hyperlink ref="T4" r:id="rId28" xr:uid="{1077084C-D29E-4ABC-BD53-A05F91719125}"/>
    <hyperlink ref="T5" r:id="rId29" xr:uid="{E82B6BA4-E16F-492E-BCD8-911C556EA12C}"/>
    <hyperlink ref="T6" r:id="rId30" xr:uid="{6184ED25-1DF9-49D3-AC87-98D010A3B3E0}"/>
    <hyperlink ref="T7" r:id="rId31" xr:uid="{23489B88-1AF7-440D-82A5-D2C99B402CE1}"/>
    <hyperlink ref="T8" r:id="rId32" xr:uid="{29D38B7B-0EEB-4F1D-BD67-2FE0B692C886}"/>
    <hyperlink ref="T9" r:id="rId33" xr:uid="{E529B59E-BC39-41D7-A6B8-B76C65B02964}"/>
    <hyperlink ref="T10" r:id="rId34" xr:uid="{75D776C4-686E-4764-A0CE-7978746739AA}"/>
    <hyperlink ref="T11" r:id="rId35" xr:uid="{18534669-D2F7-4C45-BE71-B06E441E98C4}"/>
    <hyperlink ref="T16" r:id="rId36" xr:uid="{4456DFDD-02ED-4178-A1B2-7A56262C79A7}"/>
    <hyperlink ref="T17" r:id="rId37" xr:uid="{85BEFFFA-77A3-49CF-94D8-7F3EBFED1A80}"/>
    <hyperlink ref="T19" r:id="rId38" xr:uid="{9D50E18A-27F4-4E22-95C5-F200362F77FE}"/>
    <hyperlink ref="T20" r:id="rId39" xr:uid="{49F0C4D7-6B49-48CB-9B69-3680BAAED979}"/>
    <hyperlink ref="T21" r:id="rId40" xr:uid="{669F8622-A0EA-44FE-8AAA-EAB6EE53AEB9}"/>
    <hyperlink ref="T22" r:id="rId41" xr:uid="{3EC869FD-833C-4252-AFF2-954077725E77}"/>
    <hyperlink ref="B27" r:id="rId42" location="/@cbus/sname:prod/journey-optimizer/journey/report/#/workspace/template/ajo-journey/2b3a8bd7-9314-4486-bed5-590aae72eef6" xr:uid="{DDE7FEFC-6B1E-4AA0-B976-36D2973B650E}"/>
    <hyperlink ref="T27" r:id="rId43" xr:uid="{7AD33B0E-E2D3-41B8-9172-D15847D781D8}"/>
    <hyperlink ref="B28" r:id="rId44" location="/@cbus/sname:prod/journey-optimizer/journey/report/#/workspace/template/ajo-journey/837cd468-99da-4b6c-86ed-a729c8dedaed" xr:uid="{8D543BC5-E411-41F4-AC77-9D04065517CB}"/>
    <hyperlink ref="T28" r:id="rId45" xr:uid="{0118962C-499A-4545-8BD4-3ABE37EC8589}"/>
    <hyperlink ref="B29" r:id="rId46" location="/@cbus/sname:prod/journey-optimizer/journey/report/#/workspace/template/ajo-journey/1c60eb15-5315-4d97-bc92-f3321a8f2bb8" xr:uid="{0C3ADEAB-E937-4D0F-A344-AB2EAC09C8ED}"/>
    <hyperlink ref="T29" r:id="rId47" xr:uid="{EA3D39DE-B821-4DE6-A6E8-54C4DB4002CB}"/>
    <hyperlink ref="B30" r:id="rId48" location="/@cbus/sname:prod/journey-optimizer/journey/report/#/workspace/template/ajo-journey/d0d232aa-3290-434d-8c3f-c589a73ea607" xr:uid="{21BFCBA6-6AD1-4DF1-BFCC-97AF53BF164E}"/>
    <hyperlink ref="B31" r:id="rId49" location="/@cbus/sname:prod/journey-optimizer/journey/report/#/workspace/template/ajo-journey/d0d232aa-3290-434d-8c3f-c589a73ea607" xr:uid="{FFD820BD-0682-4A01-886A-FC6E140DD7F6}"/>
    <hyperlink ref="T30" r:id="rId50" xr:uid="{BDD938AD-4F2D-4D6D-A609-A2D733A83114}"/>
    <hyperlink ref="T31" r:id="rId51" xr:uid="{54C0322F-D13C-44D8-B6EB-53DBB2BCA1C8}"/>
    <hyperlink ref="B32" r:id="rId52" location="/@cbus/sname:prod/journey-optimizer/journey/report/#/workspace/template/ajo-journey/10c562f8-f91d-4456-8e2f-4ac211353527" xr:uid="{10A9ABF1-9B48-49EB-8857-3A95282225D7}"/>
    <hyperlink ref="B33" r:id="rId53" location="/@cbus/sname:prod/journey-optimizer/journey/report/#/workspace/template/ajo-journey/10c562f8-f91d-4456-8e2f-4ac211353527" xr:uid="{03BE0AA5-037E-4E17-8386-29BAE9E3BEE5}"/>
    <hyperlink ref="T32" r:id="rId54" xr:uid="{337F27CF-D0CD-4B04-A48D-36C253F1BE4F}"/>
    <hyperlink ref="T33" r:id="rId55" xr:uid="{7FE3D493-8D5B-4496-8F77-D73CA4BD72FB}"/>
    <hyperlink ref="B34" r:id="rId56" location="/@cbus/sname:prod/journey-optimizer/journey/report/#/workspace/template/ajo-journey/2be0e003-3e51-476c-86ea-8a1f8913d899" xr:uid="{DCBBFEEB-0E31-4647-A7B8-662452421D74}"/>
    <hyperlink ref="B35" r:id="rId57" location="/@cbus/sname:prod/journey-optimizer/journey/report/#/workspace/template/ajo-journey/2be0e003-3e51-476c-86ea-8a1f8913d899" xr:uid="{F08C799E-E69A-4FAE-9577-3BE26DC55F8C}"/>
    <hyperlink ref="T34" r:id="rId58" xr:uid="{F25A322F-4512-4FB9-896D-FC4488D151BC}"/>
    <hyperlink ref="T35" r:id="rId59" xr:uid="{E9B325CA-DA26-471B-8892-3CD505753BC9}"/>
    <hyperlink ref="B36" r:id="rId60" location="/@cbus/sname:prod/journey-optimizer/journey/report/#/workspace/template/ajo-journey/d5aac9ae-16b6-46ce-9310-1ba0004b45ea" xr:uid="{FCD585C4-F8D5-442F-82A2-8DA88F7E9D6B}"/>
    <hyperlink ref="T36" r:id="rId61" xr:uid="{E2C5678C-A592-4E8F-8D77-8769EA44690D}"/>
    <hyperlink ref="B37" r:id="rId62" location="/@cbus/sname:prod/journey-optimizer/journey/report/#/workspace/template/ajo-journey/3cb123bc-fd8e-4868-82f1-14995d53c591" xr:uid="{930F7BAC-EDE4-4C25-8B39-8677C9CD53AD}"/>
    <hyperlink ref="B38" r:id="rId63" location="/@cbus/sname:prod/journey-optimizer/journey/report/#/workspace/template/ajo-journey/3cb123bc-fd8e-4868-82f1-14995d53c591" xr:uid="{DDF5BEEE-A105-4CBA-B3EF-4B0632B51EAE}"/>
    <hyperlink ref="T37" r:id="rId64" xr:uid="{28F02C08-2175-4786-AE8B-EF7115BB2A13}"/>
    <hyperlink ref="T38" r:id="rId65" xr:uid="{6B6FA851-5730-41C3-9AD3-29501233C4EF}"/>
    <hyperlink ref="B39" r:id="rId66" location="/@cbus/sname:prod/journey-optimizer/journey/report/#/workspace/template/ajo-journey/47e8e523-4417-4b5b-90e5-f72b14e59a38" display="Cbus Advocacy Research" xr:uid="{415E68FE-63DA-4727-BBF2-D5B9E5B4A68B}"/>
    <hyperlink ref="T39" r:id="rId67" xr:uid="{2AD3FFE5-FB20-4C1E-B57F-CFE0E5B36B26}"/>
    <hyperlink ref="B40" r:id="rId68" location="/@cbus/sname:prod/journey-optimizer/journey/report/#/workspace/template/ajo-journey/50c38354-a1aa-4221-89a9-67b1c2af5d56" xr:uid="{776AA357-15C0-415F-AD46-2E881767E760}"/>
    <hyperlink ref="T40" r:id="rId69" xr:uid="{67874548-D942-44D2-AFBC-BB37ACD6D8B7}"/>
    <hyperlink ref="B41" r:id="rId70" location="/@cbus/sname:prod/journey-optimizer/journey/report/#/workspace/template/ajo-journey/bcdec3d6-9690-4399-8cce-1c945390b466" xr:uid="{17B72274-B78F-495D-B419-9A0D73821A7F}"/>
    <hyperlink ref="B42" r:id="rId71" location="/@cbus/sname:prod/journey-optimizer/journey/report/#/workspace/template/ajo-journey/bcdec3d6-9690-4399-8cce-1c945390b466" xr:uid="{C08F1CF4-F712-4502-B9D7-AB516367C6BC}"/>
    <hyperlink ref="T41" r:id="rId72" xr:uid="{09AA577A-31BB-4E89-AD1C-E223A35FAD60}"/>
    <hyperlink ref="T42" r:id="rId73" xr:uid="{720B7893-DA39-46C3-87FA-F12DA6138BED}"/>
    <hyperlink ref="B44" r:id="rId74" location="/@cbus/sname:prod/journey-optimizer/journey/report/#/workspace/template/ajo-journey/e48b4e16-bdcf-44b1-87db-8546a575ba4e" display="EOFY investment performance campaign (Microsoft HNW, SIS, Media)" xr:uid="{69BF4C00-E3BA-45B0-811B-3788561FDB24}"/>
    <hyperlink ref="B45" r:id="rId75" location="/@cbus/sname:prod/journey-optimizer/journey/report/#/workspace/template/ajo-journey/e48b4e16-bdcf-44b1-87db-8546a575ba4e" display="EOFY investment performance campaign (Microsoft HNW, SIS, Media)" xr:uid="{D7585B4B-7204-4A4E-B140-4217FD309F7E}"/>
    <hyperlink ref="B43" r:id="rId76" location="/@cbus/sname:prod/journey-optimizer/journey/report/#/workspace/template/ajo-journey/e48b4e16-bdcf-44b1-87db-8546a575ba4e" display="EOFY investment performance campaign (Microsoft HNW, SIS, Media)" xr:uid="{8256078B-EEC5-4D3C-87D3-6EDECA6A4325}"/>
    <hyperlink ref="T45" r:id="rId77" xr:uid="{BD617822-7DD4-4BC8-8F4E-3DD549DB69D2}"/>
    <hyperlink ref="T14" r:id="rId78" xr:uid="{43E542A7-EED9-47CD-A876-76D47F10BB49}"/>
    <hyperlink ref="A47" r:id="rId79" location="2" display="https://email-gallery.netlify.app/pages/gallery/#2" xr:uid="{E66F56C6-2736-470B-874A-6A656A335B3D}"/>
    <hyperlink ref="A46" r:id="rId80" location="1" xr:uid="{88B99AB4-DEB3-4921-B4EA-1417EFAB4AED}"/>
    <hyperlink ref="A48" r:id="rId81" location="3" xr:uid="{025E3AF9-45A0-43C2-B3EA-D43C1BC54FF9}"/>
    <hyperlink ref="B46" r:id="rId82" location="/@cbus/sname:prod/journey-optimizer/journey/report/#/workspace/template/ajo-journey/7e56f57e-12e2-49c0-9e51-de68fe9cf789" display="#1 - SIS Acquisition - 2025 AUG" xr:uid="{E1FC8E26-35AB-43CA-8415-357E70A82AA7}"/>
    <hyperlink ref="B48" r:id="rId83" location="/@cbus/sname:prod/journey-optimizer/journey/report/#/workspace/template/ajo-journey/bca1837c-0f90-4529-9649-68676fad5162" display="#2 - SIS Acquisition - 2025 AUG" xr:uid="{83A5C014-4EB4-4268-8408-8C349E11D7B2}"/>
    <hyperlink ref="B47" r:id="rId84" location="/@cbus/sname:prod/journey-optimizer/journey/report/#/workspace/template/ajo-journey/7e56f57e-12e2-49c0-9e51-de68fe9cf789" display="#1 - SIS Acquisition - 2025 AUG" xr:uid="{646A26CD-0D28-4643-9A18-7C11B5F2A6A6}"/>
    <hyperlink ref="B49" r:id="rId85" location="/@cbus/sname:prod/journey-optimizer/journey/report/#/workspace/template/ajo-journey/bca1837c-0f90-4529-9649-68676fad5162" display="#2 - SIS Acquisition - 2025 AUG" xr:uid="{97F55F8E-404D-4975-8457-45A84171A0DA}"/>
    <hyperlink ref="B51" r:id="rId86" location="/@cbus/sname:prod/journey-optimizer/journey/report/#/workspace/template/ajo-journey/f089ea09-6c3a-40ce-a12b-446940edf922" display="SIS Acquisition Sept 2025 - Segment 3" xr:uid="{04BC038E-0610-489D-8444-24F059E92866}"/>
    <hyperlink ref="B50" r:id="rId87" location="/@cbus/sname:prod/journey-optimizer/journey/report/#/workspace/template/ajo-journey/f089ea09-6c3a-40ce-a12b-446940edf922" display="SIS Acquisition Sept 2025 - Segment 3" xr:uid="{D5044EAD-B4FF-4896-9CE0-207234A2ACF4}"/>
    <hyperlink ref="B52" r:id="rId88" location="/@cbus/sname:prod/journey-optimizer/journey/report/#/workspace/template/ajo-journey/f089ea09-6c3a-40ce-a12b-446940edf922" display="SIS Acquisition Sept 2025 - Segment 3" xr:uid="{DE061018-F231-4EA6-B230-C6F38A03B8ED}"/>
    <hyperlink ref="B53" r:id="rId89" location="/@cbus/sname:prod/journey-optimizer/journey/report/#/workspace/template/ajo-journey/92b3dff9-2ac0-41da-8e22-ce0ba4df098d" display="SIS Acquisition Sept 2025 - Segment 4  - Cbus" xr:uid="{90DDD61B-B442-447D-BC3F-2F85AAF8535E}"/>
    <hyperlink ref="B54" r:id="rId90" location="/@cbus/sname:prod/journey-optimizer/journey/report/#/workspace/template/ajo-journey/92b3dff9-2ac0-41da-8e22-ce0ba4df098d" xr:uid="{405A91C1-FFD6-4110-8E98-F2CED007F2C4}"/>
    <hyperlink ref="T46" r:id="rId91" xr:uid="{46A4C0C5-3DA2-4EDE-9262-78B2CEC51B84}"/>
    <hyperlink ref="T47" r:id="rId92" xr:uid="{AA5FA10A-8377-4821-89EE-5352A329D287}"/>
    <hyperlink ref="T48" r:id="rId93" xr:uid="{9AA04B41-F1EE-4344-8658-C5D6B7A1AFEA}"/>
    <hyperlink ref="T49" r:id="rId94" xr:uid="{C2B27C02-626B-497A-93FB-13BB9D4DBBAC}"/>
    <hyperlink ref="T50" r:id="rId95" xr:uid="{470E4EA3-F735-46B3-B163-4B6833C6BC1E}"/>
    <hyperlink ref="T51" r:id="rId96" xr:uid="{747F63F2-3DB0-4754-92D2-72D1A8E78BE2}"/>
    <hyperlink ref="T52" r:id="rId97" xr:uid="{5F3CB8C3-A80F-4108-86AE-76AA502ED4CE}"/>
    <hyperlink ref="T54" r:id="rId98" xr:uid="{A4F27734-7717-4BB5-9DD8-C6FA10D03B1E}"/>
    <hyperlink ref="T53" r:id="rId99" xr:uid="{10110FD1-EBB0-40E1-9BB7-56E1B6C67A71}"/>
    <hyperlink ref="B55" r:id="rId100" location="/@cbus/sname:prod/journey-optimizer/journey/report/#/workspace/template/ajo-journey/c24482ca-6dff-4676-bc67-415d108359fd" display="Cbus News" xr:uid="{7B937800-2778-4DA1-909D-7AA3E2D314AE}"/>
    <hyperlink ref="B56:B57" r:id="rId101" location="/@cbus/sname:prod/journey-optimizer/journey/report/#/workspace/template/ajo-journey/c24482ca-6dff-4676-bc67-415d108359fd" display="Cbus News" xr:uid="{38AC2DFC-38D6-4B1E-8941-C0F91073E1DF}"/>
    <hyperlink ref="B58" r:id="rId102" location="/@cbus/sname:prod/journey-optimizer/journey/report/#/workspace/template/ajo-journey/c24482ca-6dff-4676-bc67-415d108359fd" display="Cbus News" xr:uid="{0EC00125-AD37-4C7E-87D0-E41A772F2C30}"/>
    <hyperlink ref="B59:B60" r:id="rId103" location="/@cbus/sname:prod/journey-optimizer/journey/report/#/workspace/template/ajo-journey/c24482ca-6dff-4676-bc67-415d108359fd" display="Cbus News" xr:uid="{9A26CB6A-49BD-4B31-A6A4-92AF61DD4285}"/>
    <hyperlink ref="B61" r:id="rId104" location="/@cbus/sname:prod/journey-optimizer/journey/report/#/workspace/template/ajo-journey/b4838304-27ee-40d6-a2c5-fbe51637f011" display="Cbus News Sep - SIS " xr:uid="{9BB6CB4F-35CC-4CCB-A023-11C2EF4DDE69}"/>
    <hyperlink ref="B62" r:id="rId105" location="/@cbus/sname:prod/journey-optimizer/journey/report/#/workspace/template/ajo-journey/b4838304-27ee-40d6-a2c5-fbe51637f011" display="Cbus News Sep - SIS " xr:uid="{0B77C253-E7F7-42DB-81B8-1D54AEBD1DE2}"/>
    <hyperlink ref="B63" r:id="rId106" location="/@cbus/sname:prod/journey-optimizer/journey/report/#/workspace/template/ajo-journey/738d4a66-5e39-4d8d-a98d-63f9d66dd930" display="News Sep" xr:uid="{CA7D616B-F1AE-40D0-8563-BC35B1028440}"/>
    <hyperlink ref="T55" r:id="rId107" xr:uid="{6CD9C4AC-521A-44D2-ABED-C9ADFE5619F9}"/>
    <hyperlink ref="T56" r:id="rId108" xr:uid="{DECC8875-831C-48D8-A401-5D8F6D6AA9A9}"/>
    <hyperlink ref="T57" r:id="rId109" xr:uid="{9694BB1C-6051-4A63-9607-0AFC686FEDAC}"/>
    <hyperlink ref="T58" r:id="rId110" xr:uid="{2AFB76FF-37CE-4C3B-8875-234DF8BBF9B9}"/>
    <hyperlink ref="T59" r:id="rId111" xr:uid="{47C5D00B-E958-478C-9509-D0B2CD2EC750}"/>
    <hyperlink ref="T60" r:id="rId112" xr:uid="{F7CD77B8-5717-48A5-9E25-F0A154195DAE}"/>
    <hyperlink ref="T61" r:id="rId113" xr:uid="{5870EC70-AFC1-4984-B63C-70E52D1997C7}"/>
    <hyperlink ref="T62" r:id="rId114" xr:uid="{2FE6564C-E9AF-47B3-BC71-8D3F9604053F}"/>
    <hyperlink ref="T63" r:id="rId115" xr:uid="{CB253886-C65A-44AD-83AA-4CB9936DC0E9}"/>
    <hyperlink ref="T64" r:id="rId116" xr:uid="{8FD3C9C1-19DD-4DE4-BFED-40C1EDDB16F1}"/>
    <hyperlink ref="B65" r:id="rId117" location="/@cbus/sname:prod/journey-optimizer/journey/report/#/workspace/template/ajo-journey/283624f3-e567-4929-b8bc-d33a9f46ea1e" xr:uid="{FC91E404-A8D6-4EA7-B93E-83446233E670}"/>
    <hyperlink ref="T65" r:id="rId118" xr:uid="{27456D55-2F72-404D-9C8B-C854698E9165}"/>
    <hyperlink ref="B66" r:id="rId119" location="/@cbus/sname:prod/journey-optimizer/journey/report/#/workspace/template/ajo-journey/6a792d2d-ca50-468a-9456-895d03fadfd6" xr:uid="{D4243DDC-749D-4275-B355-E031B567E956}"/>
    <hyperlink ref="T66" r:id="rId120" xr:uid="{081DB7BB-6798-4BBA-9CAC-132A641DD637}"/>
    <hyperlink ref="B67" r:id="rId121" location="/@cbus/sname:prod/journey-optimizer/journey/report/#/workspace/template/ajo-journey/6e06488a-6cb6-428b-9ed6-c8c73ef8b763" xr:uid="{870C6C52-B6E1-4366-9D24-2C1E9D97B15C}"/>
    <hyperlink ref="B68" r:id="rId122" location="/@cbus/sname:prod/journey-optimizer/journey/report/#/workspace/template/ajo-journey/6e06488a-6cb6-428b-9ed6-c8c73ef8b763" xr:uid="{0DBE4AED-79C9-4D1F-B6BF-0DF81DB8A6E6}"/>
    <hyperlink ref="T67" r:id="rId123" xr:uid="{E438F1A1-1B16-4AA3-9219-689FFA1E87CB}"/>
    <hyperlink ref="T68" r:id="rId124" xr:uid="{25B0C20B-7FC6-45F5-9CF8-EA12B3A78096}"/>
    <hyperlink ref="B69" r:id="rId125" location="/@cbus/sname:prod/journey-optimizer/journey/report/#/workspace/template/ajo-journey/4a7d9c16-ca7f-44aa-a2ef-4239c50d26cc" display="Cbus Advocacy Research Survey - Reminder" xr:uid="{56014A37-0DA9-4BC2-A690-FC44626B215E}"/>
    <hyperlink ref="T69" r:id="rId126" xr:uid="{084B1D27-4465-483D-85B0-F28273391DB3}"/>
    <hyperlink ref="B70" r:id="rId127" location="/@cbus/sname:prod/journey-optimizer/journey/report/#/workspace/template/ajo-journey/92edf682-d87c-422d-8e7b-bb7d146dc839" xr:uid="{E6EF1D18-86DA-462F-B890-F8805E20CCE5}"/>
    <hyperlink ref="T70" r:id="rId128" xr:uid="{20B61D8D-19A7-4A3E-A798-10CEE9AEF74B}"/>
    <hyperlink ref="B71" r:id="rId129" location="/@cbus/sname:prod/journey-optimizer/journey/report/#/workspace/template/ajo-journey/bc71c7b3-ef48-4aba-ad95-ac8cb9712109" xr:uid="{A22BAA73-5D18-498B-901E-BDD442AEF8DC}"/>
    <hyperlink ref="B72" r:id="rId130" location="/@cbus/sname:prod/journey-optimizer/journey/report/#/workspace/template/ajo-journey/bc71c7b3-ef48-4aba-ad95-ac8cb9712109" xr:uid="{1080EF57-D511-42D8-BBD2-1077C17CE1D8}"/>
    <hyperlink ref="T72" r:id="rId131" xr:uid="{DC7BC730-9C8E-42AB-B523-E4F558909582}"/>
    <hyperlink ref="T71" r:id="rId132" xr:uid="{EE104E06-0CE6-4434-87A1-BE63E2EC99FD}"/>
    <hyperlink ref="B73" r:id="rId133" location="/@cbus/sname:prod/journey-optimizer/journey/report/#/workspace/template/ajo-journey/39dddfa5-71d3-4db1-89ec-f3482f49b94b" xr:uid="{40523AEF-4573-476A-BF62-104B9F750959}"/>
    <hyperlink ref="B74" r:id="rId134" location="/@cbus/sname:prod/journey-optimizer/journey/report/#/workspace/template/ajo-journey/39dddfa5-71d3-4db1-89ec-f3482f49b94b" xr:uid="{1CF92908-8F0B-478A-A7E0-2E0D1F9C7B4F}"/>
    <hyperlink ref="T73" r:id="rId135" xr:uid="{85D8ACF6-EC7B-484B-9BEC-B0E24AEFDE3B}"/>
    <hyperlink ref="T74" r:id="rId136" xr:uid="{8ADCB61D-1BA4-4E3A-B2B6-624284BAD8AF}"/>
    <hyperlink ref="B75" r:id="rId137" location="/@cbus/sname:prod/journey-optimizer/journey/report/#/workspace/template/ajo-journey/d7209149-fde7-4ac2-84e6-07fd80500573" display="Beneficiaries - Seg 1 -New member -  Automated July" xr:uid="{28B25AE9-4F7D-4F1B-9862-3D666289805E}"/>
    <hyperlink ref="B76" r:id="rId138" location="/@cbus/sname:prod/journey-optimizer/journey/report/#/workspace/template/ajo-journey/d7209149-fde7-4ac2-84e6-07fd80500573" display="Beneficiaries - Seg 1 -New member -  Automated July" xr:uid="{AA7C2E3C-4422-4951-8708-469C474A105B}"/>
    <hyperlink ref="B81" r:id="rId139" location="/@cbus/sname:prod/journey-optimizer/journey/report/#/workspace/template/ajo-journey/35d680d6-e62b-40a2-98e9-8980addab421" xr:uid="{A11CCE1F-CB08-4EF8-8E6D-31B3422A7288}"/>
    <hyperlink ref="B82" r:id="rId140" location="/@cbus/sname:prod/journey-optimizer/journey/report/#/workspace/template/ajo-journey/35d680d6-e62b-40a2-98e9-8980addab421" xr:uid="{DCE34DA4-0432-4EDF-9782-2526B7BF935B}"/>
    <hyperlink ref="B83" r:id="rId141" location="/@cbus/sname:prod/journey-optimizer/journey/report/#/workspace/template/ajo-journey/3cbde0fd-ec21-4c5d-bbac-0292e906b9e5" display="Age Pension - 57 Years - Automated Sep Report" xr:uid="{1832F64D-AA22-48DF-AC5C-5140E44E7706}"/>
    <hyperlink ref="B84" r:id="rId142" location="/@cbus/sname:prod/journey-optimizer/journey/report/#/workspace/template/ajo-journey/3cbde0fd-ec21-4c5d-bbac-0292e906b9e5" display="Age Pension - 57 Years - Automated Sep Report" xr:uid="{5551D050-087E-4390-B182-1616970EBD76}"/>
    <hyperlink ref="B85" r:id="rId143" location="/@cbus/sname:prod/journey-optimizer/journey/report/#/workspace/template/ajo-journey/3cbde0fd-ec21-4c5d-bbac-0292e906b9e5" display="Age Pension - 57 Years - Automated Sep Report" xr:uid="{E4B7E407-4979-4D35-B801-225F790EB799}"/>
    <hyperlink ref="B86" r:id="rId144" location="/@cbus/sname:prod/journey-optimizer/journey/report/#/workspace/template/ajo-journey/3cbde0fd-ec21-4c5d-bbac-0292e906b9e5" xr:uid="{CAAF221F-68B7-4199-A185-2DFB46FF1094}"/>
    <hyperlink ref="T83" r:id="rId145" xr:uid="{D9BF2647-E109-4CB9-81F1-ECD9D09437EB}"/>
    <hyperlink ref="T84" r:id="rId146" xr:uid="{2A3BE898-28E3-468E-A841-818E5F0AC324}"/>
    <hyperlink ref="T86" r:id="rId147" xr:uid="{D1171090-F3DC-47A0-9B84-7511891F333E}"/>
    <hyperlink ref="T85" r:id="rId148" xr:uid="{1C6F57FC-CDBA-4341-9E63-EE9913F028E3}"/>
    <hyperlink ref="B87" r:id="rId149" location="/@cbus/sname:prod/journey-optimizer/journey/report/#/workspace/template/ajo-journey/23e4f381-4c2b-457e-b600-83d098bf6354" display="Data Capture [Sept 2025] - Automated Sep Report" xr:uid="{E9FC87C5-54F7-4CB8-A7F8-DDFE177EAD5D}"/>
    <hyperlink ref="B88" r:id="rId150" location="/@cbus/sname:prod/journey-optimizer/journey/report/#/workspace/template/ajo-journey/23e4f381-4c2b-457e-b600-83d098bf6354" display="Data Capture [Sept 2025] - Automated Sep Report" xr:uid="{7F2080F1-684A-44B5-AEDD-4D722FE1D052}"/>
    <hyperlink ref="B89" r:id="rId151" location="/@cbus/sname:prod/journey-optimizer/journey/report/#/workspace/template/ajo-journey/8358282e-963a-4b3a-95a3-3c1846825c9c" xr:uid="{27E0F2FA-FCF6-4E8E-B98F-EF542BEBBEF3}"/>
    <hyperlink ref="B90" r:id="rId152" location="/@cbus/sname:prod/journey-optimizer/journey/report/#/workspace/template/ajo-journey/8358282e-963a-4b3a-95a3-3c1846825c9c" xr:uid="{2D35048C-FB26-4FC3-AD9B-C97FE93800FE}"/>
    <hyperlink ref="B91" r:id="rId153" location="/@cbus/sname:prod/journey-optimizer/journey/report/#/workspace/template/ajo-journey/8358282e-963a-4b3a-95a3-3c1846825c9c" display="PYS 9 Months - Automated July Report" xr:uid="{EB3AA57A-A898-4CA4-B7CE-499CA3EFE349}"/>
    <hyperlink ref="B92" r:id="rId154" location="/@cbus/sname:prod/journey-optimizer/journey/report/#/workspace/template/ajo-journey/8358282e-963a-4b3a-95a3-3c1846825c9c" display="PYS 9 Months - Automated July Report" xr:uid="{D41E71F9-B333-4537-B969-C54B32BAE73F}"/>
    <hyperlink ref="B93" r:id="rId155" location="/@cbus/sname:prod/journey-optimizer/journey/report/#/workspace/template/ajo-journey/8358282e-963a-4b3a-95a3-3c1846825c9c" display="PYS 9 Months - Automated July Report" xr:uid="{EB538D88-BD66-4D15-8B44-94A62534326E}"/>
    <hyperlink ref="B94" r:id="rId156" location="/@cbus/sname:prod/journey-optimizer/journey/report/#/workspace/template/ajo-journey/8358282e-963a-4b3a-95a3-3c1846825c9c" display="PYS 9 Months - Automated July Report" xr:uid="{F66AD42F-5AC0-484A-B6EA-FAD1DA7827F8}"/>
    <hyperlink ref="B77" r:id="rId157" location="/@cbus/sname:prod/journey-optimizer/journey/report/#/workspace/template/ajo-journey/d7209149-fde7-4ac2-84e6-07fd80500573" display="Beneficiaries - Seg 1 -New member -  Automated July" xr:uid="{42560414-F49E-43C7-8271-AF9D9065FC22}"/>
    <hyperlink ref="B78" r:id="rId158" location="/@cbus/sname:prod/journey-optimizer/journey/report/#/workspace/template/ajo-journey/d7209149-fde7-4ac2-84e6-07fd80500573" display="Beneficiaries - Seg 1 -New member -  Automated July" xr:uid="{630C694F-30D3-49D8-901D-9014C09E771E}"/>
    <hyperlink ref="B79" r:id="rId159" location="/@cbus/sname:prod/journey-optimizer/journey/report/#/workspace/template/ajo-journey/d7209149-fde7-4ac2-84e6-07fd80500573" display="Beneficiaries - Seg 1 -New member -  Automated July" xr:uid="{4C5DDE7F-9FA5-4B76-A6CD-769F71F5FD65}"/>
    <hyperlink ref="B80" r:id="rId160" location="/@cbus/sname:prod/journey-optimizer/journey/report/#/workspace/template/ajo-journey/d7209149-fde7-4ac2-84e6-07fd80500573" display="Beneficiaries - Seg 1 -New member -  Automated July" xr:uid="{B9C8B1AB-780B-4793-9196-135A5E0C864A}"/>
    <hyperlink ref="B95" r:id="rId161" location="/@cbus/sname:prod/journey-optimizer/journey/report/#/workspace/template/ajo-journey/a7179232-e11e-42a4-af3e-d7e193714354" xr:uid="{12E37414-18DA-4186-953F-E5BB530749D2}"/>
    <hyperlink ref="B96" r:id="rId162" location="/@cbus/sname:prod/journey-optimizer/journey/report/#/workspace/template/ajo-journey/a7179232-e11e-42a4-af3e-d7e193714354" xr:uid="{CC6FF5ED-2C39-4774-8245-22A540324AF4}"/>
    <hyperlink ref="B97" r:id="rId163" location="/@cbus/sname:prod/journey-optimizer/journey/report/#/workspace/template/ajo-journey/a7179232-e11e-42a4-af3e-d7e193714354" display="PYS 5 Months - Automated July Report" xr:uid="{3F5521B6-AE14-4530-8B2D-098986E3A2B6}"/>
    <hyperlink ref="B98" r:id="rId164" location="/@cbus/sname:prod/journey-optimizer/journey/report/#/workspace/template/ajo-journey/a7179232-e11e-42a4-af3e-d7e193714354" display="PYS 5 Months - Automated July Report" xr:uid="{9859A856-288D-4DBC-8259-0125513EFDD6}"/>
    <hyperlink ref="B99" r:id="rId165" location="/@cbus/sname:prod/journey-optimizer/journey/report/#/workspace/template/ajo-journey/a7179232-e11e-42a4-af3e-d7e193714354" display="PYS 5 Months - Automated July Report" xr:uid="{DB4E5029-79AB-4B71-BB4B-DA93872E2665}"/>
    <hyperlink ref="B100" r:id="rId166" location="/@cbus/sname:prod/journey-optimizer/journey/report/#/workspace/template/ajo-journey/a7179232-e11e-42a4-af3e-d7e193714354" display="PYS 5 Months - Automated July Report" xr:uid="{4EB3C59B-5AB6-4FF8-B394-0FBEACB9DDAE}"/>
    <hyperlink ref="B101" r:id="rId167" location="/@cbus/sname:prod/journey-optimizer/journey/report/#/workspace/template/ajo-journey/cbafab5a-039f-4e19-b165-5c9aea855168" xr:uid="{8BDBBCFB-BFC4-4713-A665-959D3FD8D405}"/>
    <hyperlink ref="B102" r:id="rId168" location="/@cbus/sname:prod/journey-optimizer/journey/report/#/workspace/template/ajo-journey/cbafab5a-039f-4e19-b165-5c9aea855168" display="Consolidation - 90 days -  Automated July Report" xr:uid="{125CAE76-D66F-46FB-B45A-FC734E3F3C0F}"/>
    <hyperlink ref="B103" r:id="rId169" location="/@cbus/sname:prod/journey-optimizer/journey/report/#/workspace/template/ajo-journey/cbafab5a-039f-4e19-b165-5c9aea855168" xr:uid="{3619D2E3-049C-495C-99BB-B7C888CBD763}"/>
    <hyperlink ref="B104" r:id="rId170" location="/@cbus/sname:prod/journey-optimizer/journey/report/#/workspace/template/ajo-journey/cbafab5a-039f-4e19-b165-5c9aea855168" display="Consolidation - 90 days -  Automated July Report" xr:uid="{1D577D2E-861C-4F9B-B487-F3C44378483F}"/>
    <hyperlink ref="B105" r:id="rId171" location="/@cbus/sname:prod/journey-optimizer/journey/report/#/workspace/template/ajo-journey/cbafab5a-039f-4e19-b165-5c9aea855168" display="Consolidation - 90 days -  Automated July Report" xr:uid="{A5D81D22-5636-4694-8806-92C57FC44478}"/>
    <hyperlink ref="B106" r:id="rId172" location="/@cbus/sname:prod/journey-optimizer/journey/report/#/workspace/template/ajo-journey/cbafab5a-039f-4e19-b165-5c9aea855168" display="Consolidation - 90 days -  Automated July Report" xr:uid="{23943098-0279-488F-824B-7FBEBCADBD15}"/>
    <hyperlink ref="B107" r:id="rId173" location="/@cbus/sname:prod/journey-optimizer/journey/report/#/workspace/template/ajo-journey/cbafab5a-039f-4e19-b165-5c9aea855168" display="Consolidation - 90 days -  Automated July Report" xr:uid="{D5B8960F-D042-464A-9468-EE2A6715192E}"/>
    <hyperlink ref="B108" r:id="rId174" location="/@cbus/sname:prod/journey-optimizer/journey/report/#/workspace/template/ajo-journey/cbafab5a-039f-4e19-b165-5c9aea855168" display="Consolidation - 90 days -  Automated July Report" xr:uid="{7BF59EAE-4D48-4039-9E0B-0DFB48AB37AF}"/>
    <hyperlink ref="B109" r:id="rId175" location="/@cbus/sname:prod/journey-optimizer/journey/report/#/workspace/template/ajo-journey/cbafab5a-039f-4e19-b165-5c9aea855168" display="Consolidation - 90 days -  Automated July Report" xr:uid="{2B962197-19D1-46CC-9BAF-5E58E2AB29B2}"/>
    <hyperlink ref="B110" r:id="rId176" location="/@cbus/sname:prod/journey-optimizer/journey/report/#/workspace/template/ajo-journey/cbafab5a-039f-4e19-b165-5c9aea855168" display="Consolidation - 90 days -  Automated July Report" xr:uid="{EDE737E6-545A-4CDA-A2C9-5AAA815C1912}"/>
    <hyperlink ref="B111" r:id="rId177" location="/@cbus/sname:prod/journey-optimizer/journey/report/#/workspace/template/ajo-journey/cbafab5a-039f-4e19-b165-5c9aea855168" display="Consolidation - 90 days -  Automated July Report" xr:uid="{5C87BAEB-6361-4F87-84AE-35BB546650AA}"/>
    <hyperlink ref="B112" r:id="rId178" location="/@cbus/sname:prod/journey-optimizer/journey/report/#/workspace/template/ajo-journey/cbafab5a-039f-4e19-b165-5c9aea855168" display="Consolidation - 90 days -  Automated July Report" xr:uid="{6DE5DBBD-4BC9-44A4-B8A1-2CF44A270889}"/>
    <hyperlink ref="B113" r:id="rId179" location="/@cbus/sname:prod/journey-optimizer/journey/report/#/workspace/template/ajo-journey/ae73d654-f7fb-4218-a985-79965ed53f32" xr:uid="{4E214E15-DE76-4DFE-9E45-6AD2D4EB2924}"/>
    <hyperlink ref="B114" r:id="rId180" location="/@cbus/sname:prod/journey-optimizer/journey/report/#/workspace/template/ajo-journey/ae73d654-f7fb-4218-a985-79965ed53f32" xr:uid="{AED23E82-24D9-4339-8455-882C9F4B745E}"/>
    <hyperlink ref="B115" r:id="rId181" location="/@cbus/sname:prod/journey-optimizer/journey/report/#/workspace/template/ajo-journey/ae73d654-f7fb-4218-a985-79965ed53f32" display="Downsizer - 73 yrs - Automated July Report" xr:uid="{0BFB927B-249A-4940-A13D-459D0CEDCFCC}"/>
    <hyperlink ref="B116" r:id="rId182" location="/@cbus/sname:prod/journey-optimizer/journey/report/#/workspace/template/ajo-journey/ae73d654-f7fb-4218-a985-79965ed53f32" display="Downsizer - 55 yrs - Automated July Report" xr:uid="{441AFB7D-5AC3-460E-9FDB-A402F12EA1F9}"/>
    <hyperlink ref="B117" r:id="rId183" location="/@cbus/sname:prod/journey-optimizer/journey/report/#/workspace/template/ajo-journey/ae73d654-f7fb-4218-a985-79965ed53f32" display="Downsizer - 73 yrs - Automated July Report" xr:uid="{99C1F603-EAF1-42FF-B65D-AA1818836699}"/>
    <hyperlink ref="B118" r:id="rId184" location="/@cbus/sname:prod/journey-optimizer/journey/report/#/workspace/template/ajo-journey/ae73d654-f7fb-4218-a985-79965ed53f32" display="Downsizer - 55 yrs - Automated July Report" xr:uid="{FE3BD79E-85F1-491C-8D3E-1034584CB3F9}"/>
    <hyperlink ref="B119" r:id="rId185" location="/@cbus/sname:prod/journey-optimizer/journey/report/#/workspace/template/ajo-journey/89e3bf9a-c9fc-4381-a3e2-79ec60962cf0" xr:uid="{B1FAE406-F381-468A-A121-6A14BFBBC2B4}"/>
    <hyperlink ref="B120" r:id="rId186" location="/@cbus/sname:prod/journey-optimizer/journey/report/#/workspace/template/ajo-journey/89e3bf9a-c9fc-4381-a3e2-79ec60962cf0" display="12 Month Check in - 35+ Rolled in - Automated July Report" xr:uid="{15C78881-B4D5-4750-85F7-75235480710A}"/>
    <hyperlink ref="B121" r:id="rId187" location="/@cbus/sname:prod/journey-optimizer/journey/report/#/workspace/template/ajo-journey/89e3bf9a-c9fc-4381-a3e2-79ec60962cf0" display="12 Month Check in - 35+ Rolled in - Automated July Report" xr:uid="{B2C0EA31-5D5E-4F34-8222-B138CD8575F3}"/>
    <hyperlink ref="B122" r:id="rId188" location="/@cbus/sname:prod/journey-optimizer/journey/report/#/workspace/template/ajo-journey/89e3bf9a-c9fc-4381-a3e2-79ec60962cf0" display="12 Month Check in - 35+ Rolled in - Automated July Report" xr:uid="{FB526AFF-EB93-4185-BEAD-58B030C61417}"/>
    <hyperlink ref="B123" r:id="rId189" location="/@cbus/sname:prod/journey-optimizer/journey/report/#/workspace/template/ajo-journey/89e3bf9a-c9fc-4381-a3e2-79ec60962cf0" display="12 Month Check in - 35+ Rolled in - Automated July Report" xr:uid="{1B22B47B-D362-437F-B489-CDB4A84B1907}"/>
    <hyperlink ref="B124" r:id="rId190" location="/@cbus/sname:prod/journey-optimizer/journey/report/#/workspace/template/ajo-journey/89e3bf9a-c9fc-4381-a3e2-79ec60962cf0" display="12 Month Check in - 35+ Rolled in - Automated July Report" xr:uid="{C05B998E-F0FE-496D-B2C8-450D8EB2672F}"/>
    <hyperlink ref="B125" r:id="rId191" location="/@cbus/sname:prod/journey-optimizer/journey/report/#/workspace/template/ajo-journey/785d6f2f-8292-422a-9833-2d2802ca7fa1" display="Beneficiaries [Seg 4 - Lapsed binding] - Automated July Report" xr:uid="{0CA9DB7A-5DE6-452A-8CB3-F20C06315E06}"/>
    <hyperlink ref="B126" r:id="rId192" location="/@cbus/sname:prod/journey-optimizer/journey/report/#/workspace/template/ajo-journey/785d6f2f-8292-422a-9833-2d2802ca7fa1" display="Beneficiaries [Seg 4 - Lapsed binding] - Automated July Report" xr:uid="{FE6B901D-0D16-431F-8C51-9CE0824E3064}"/>
    <hyperlink ref="B127" r:id="rId193" location="/@cbus/sname:prod/journey-optimizer/journey/report/#/workspace/template/ajo-journey/785d6f2f-8292-422a-9833-2d2802ca7fa1" display="Beneficiaries [Seg 4 - Lapsed binding] - Automated July Report" xr:uid="{19B4DAE4-040E-444D-8B65-D0E66357FAB2}"/>
    <hyperlink ref="B128" r:id="rId194" location="/@cbus/sname:prod/journey-optimizer/journey/report/#/workspace/template/ajo-journey/785d6f2f-8292-422a-9833-2d2802ca7fa1" display="Beneficiaries [Seg 4 - Lapsed binding] - Automated July Report" xr:uid="{019D1434-A514-4D5C-B0C1-90835588A6BA}"/>
    <hyperlink ref="B129" r:id="rId195" location="/@cbus/sname:prod/journey-optimizer/journey/report/#/workspace/template/ajo-journey/785d6f2f-8292-422a-9833-2d2802ca7fa1" display="Beneficiaries [Seg 4 - Lapsed binding] - Automated July Report" xr:uid="{29BA7AE2-D727-48C5-8BB6-F40AEBA48DDC}"/>
    <hyperlink ref="B130" r:id="rId196" location="/@cbus/sname:prod/journey-optimizer/journey/report/#/workspace/template/ajo-journey/785d6f2f-8292-422a-9833-2d2802ca7fa1" display="Beneficiaries [Seg 4 - Lapsed binding] - Automated July Report" xr:uid="{3E1AF050-766A-4059-9A07-A3D2C43040BF}"/>
    <hyperlink ref="B131" r:id="rId197" location="/@cbus/sname:prod/journey-optimizer/journey/report/#/workspace/template/ajo-journey/df53f790-6392-4a01-a73f-f23a41796609" display="PYS 12 Months - Automated July Report" xr:uid="{B8C16EF4-1EB0-439E-9931-8CCBEBB7434F}"/>
    <hyperlink ref="B132" r:id="rId198" location="/@cbus/sname:prod/journey-optimizer/journey/report/#/workspace/template/ajo-journey/df53f790-6392-4a01-a73f-f23a41796609" display="PYS 12 Months - Automated July Report" xr:uid="{F8F9A670-BB32-4D63-A566-5C5D144A68A4}"/>
    <hyperlink ref="B133:B136" r:id="rId199" location="/@cbus/sname:prod/journey-optimizer/journey/report/#/workspace/template/ajo-journey/df53f790-6392-4a01-a73f-f23a41796609" display="PYS 12 Months - Automated July Report" xr:uid="{5A57F3AC-8F37-4AA2-AEC3-D228861D25E1}"/>
    <hyperlink ref="B137" r:id="rId200" location="/@cbus/sname:prod/journey-optimizer/journey/report/#/workspace/template/ajo-journey/e518a319-9c52-4d1e-8c54-5a5bac7e98c1" display="SPC" xr:uid="{BE4B61FC-D27B-4CD6-9DCB-597D9B237175}"/>
    <hyperlink ref="B138" r:id="rId201" location="/@cbus/sname:prod/journey-optimizer/journey/report/#/workspace/template/ajo-journey/e518a319-9c52-4d1e-8c54-5a5bac7e98c1" display="SPC" xr:uid="{7C1DD57D-0992-4981-92FB-393607C4E760}"/>
    <hyperlink ref="B139" r:id="rId202" location="/@cbus/sname:prod/journey-optimizer/journey/report/#/workspace/template/ajo-journey/e518a319-9c52-4d1e-8c54-5a5bac7e98c1" display="SPC" xr:uid="{4724CBB6-757A-4570-AC13-3FD363F876BC}"/>
    <hyperlink ref="B140" r:id="rId203" location="/@cbus/sname:prod/journey-optimizer/journey/report/#/workspace/template/ajo-journey/1428586f-9ad2-4562-8874-284efe3c0c8d" xr:uid="{FC6E80E8-E09B-4E1C-800C-92FA7943F72B}"/>
    <hyperlink ref="B141:B142" r:id="rId204" location="/@cbus/sname:prod/journey-optimizer/journey/report/#/workspace/template/ajo-journey/1428586f-9ad2-4562-8874-284efe3c0c8d" display="Abandoned  Cart MJOL" xr:uid="{89E7B679-7362-475D-98BE-25F1829C350A}"/>
    <hyperlink ref="T89" r:id="rId205" xr:uid="{1ABD2676-EB8A-4847-847A-4104CD4746DF}"/>
  </hyperlinks>
  <pageMargins left="0.7" right="0.7" top="0.75" bottom="0.75" header="0.3" footer="0.3"/>
  <legacyDrawing r:id="rId206"/>
  <tableParts count="2">
    <tablePart r:id="rId207"/>
    <tablePart r:id="rId20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AB1339F159CD428AD0F5BA99C368F2" ma:contentTypeVersion="15" ma:contentTypeDescription="Create a new document." ma:contentTypeScope="" ma:versionID="f0c74bf1a42c2d75d8315edd8b34847e">
  <xsd:schema xmlns:xsd="http://www.w3.org/2001/XMLSchema" xmlns:xs="http://www.w3.org/2001/XMLSchema" xmlns:p="http://schemas.microsoft.com/office/2006/metadata/properties" xmlns:ns2="c0eeac73-9918-465e-bdd8-785547fbc2d9" xmlns:ns3="d777fa6b-bca0-4864-8d50-ac77b155e846" targetNamespace="http://schemas.microsoft.com/office/2006/metadata/properties" ma:root="true" ma:fieldsID="e574cbbd1e27f27e000ab280241298b2" ns2:_="" ns3:_="">
    <xsd:import namespace="c0eeac73-9918-465e-bdd8-785547fbc2d9"/>
    <xsd:import namespace="d777fa6b-bca0-4864-8d50-ac77b155e84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eeac73-9918-465e-bdd8-785547fbc2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74a3df9-e9b9-4334-a53f-c9be2cd3e37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777fa6b-bca0-4864-8d50-ac77b155e846"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ee6e43f-588e-4f64-8fef-53b151ba83ec}" ma:internalName="TaxCatchAll" ma:showField="CatchAllData" ma:web="d777fa6b-bca0-4864-8d50-ac77b155e846">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777fa6b-bca0-4864-8d50-ac77b155e846" xsi:nil="true"/>
    <lcf76f155ced4ddcb4097134ff3c332f xmlns="c0eeac73-9918-465e-bdd8-785547fbc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CFB8158-C1A2-453A-A951-1338C1FD9481}"/>
</file>

<file path=customXml/itemProps2.xml><?xml version="1.0" encoding="utf-8"?>
<ds:datastoreItem xmlns:ds="http://schemas.openxmlformats.org/officeDocument/2006/customXml" ds:itemID="{EE0ECD7C-9783-4AF2-B19D-668092346D66}"/>
</file>

<file path=customXml/itemProps3.xml><?xml version="1.0" encoding="utf-8"?>
<ds:datastoreItem xmlns:ds="http://schemas.openxmlformats.org/officeDocument/2006/customXml" ds:itemID="{9BB0AA99-F2C0-47AC-BEFF-11024E9EC09D}"/>
</file>

<file path=docMetadata/LabelInfo.xml><?xml version="1.0" encoding="utf-8"?>
<clbl:labelList xmlns:clbl="http://schemas.microsoft.com/office/2020/mipLabelMetadata">
  <clbl:label id="{16322807-cf6a-46b9-ae21-fb47e54e5b93}" enabled="1" method="Privileged" siteId="{b9cf4b28-87bb-4f3d-b522-6767a5f04c01}"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Donna Galletta</dc:creator>
  <cp:keywords/>
  <dc:description/>
  <cp:lastModifiedBy/>
  <cp:revision/>
  <dcterms:created xsi:type="dcterms:W3CDTF">2024-09-30T04:35:43Z</dcterms:created>
  <dcterms:modified xsi:type="dcterms:W3CDTF">2025-10-07T05:34:59Z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6322807-cf6a-46b9-ae21-fb47e54e5b93_Enabled">
    <vt:lpwstr>true</vt:lpwstr>
  </property>
  <property fmtid="{D5CDD505-2E9C-101B-9397-08002B2CF9AE}" pid="3" name="MSIP_Label_16322807-cf6a-46b9-ae21-fb47e54e5b93_SetDate">
    <vt:lpwstr>2024-09-30T04:42:54Z</vt:lpwstr>
  </property>
  <property fmtid="{D5CDD505-2E9C-101B-9397-08002B2CF9AE}" pid="4" name="MSIP_Label_16322807-cf6a-46b9-ae21-fb47e54e5b93_Method">
    <vt:lpwstr>Privileged</vt:lpwstr>
  </property>
  <property fmtid="{D5CDD505-2E9C-101B-9397-08002B2CF9AE}" pid="5" name="MSIP_Label_16322807-cf6a-46b9-ae21-fb47e54e5b93_Name">
    <vt:lpwstr>General</vt:lpwstr>
  </property>
  <property fmtid="{D5CDD505-2E9C-101B-9397-08002B2CF9AE}" pid="6" name="MSIP_Label_16322807-cf6a-46b9-ae21-fb47e54e5b93_SiteId">
    <vt:lpwstr>b9cf4b28-87bb-4f3d-b522-6767a5f04c01</vt:lpwstr>
  </property>
  <property fmtid="{D5CDD505-2E9C-101B-9397-08002B2CF9AE}" pid="7" name="MSIP_Label_16322807-cf6a-46b9-ae21-fb47e54e5b93_ActionId">
    <vt:lpwstr>9ca49759-395b-4b84-84dc-24d488b59a5f</vt:lpwstr>
  </property>
  <property fmtid="{D5CDD505-2E9C-101B-9397-08002B2CF9AE}" pid="8" name="MSIP_Label_16322807-cf6a-46b9-ae21-fb47e54e5b93_ContentBits">
    <vt:lpwstr>0</vt:lpwstr>
  </property>
  <property fmtid="{D5CDD505-2E9C-101B-9397-08002B2CF9AE}" pid="9" name="ContentTypeId">
    <vt:lpwstr>0x0101005CAB1339F159CD428AD0F5BA99C368F2</vt:lpwstr>
  </property>
  <property fmtid="{D5CDD505-2E9C-101B-9397-08002B2CF9AE}" pid="10" name="MediaServiceImageTags">
    <vt:lpwstr/>
  </property>
</Properties>
</file>