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/>
  </bookViews>
  <sheets>
    <sheet name="ACCOMP" sheetId="8" r:id="rId1"/>
    <sheet name="JANUARY- DETAILS" sheetId="7" r:id="rId2"/>
    <sheet name="JAN. Prod._Sales_Employment Gen" sheetId="10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10" l="1"/>
  <c r="S7" i="10" l="1"/>
  <c r="T7" i="10" s="1"/>
  <c r="S8" i="10"/>
  <c r="T8" i="10" s="1"/>
  <c r="S9" i="10"/>
  <c r="T9" i="10" s="1"/>
  <c r="S10" i="10"/>
  <c r="S11" i="10"/>
  <c r="T11" i="10" s="1"/>
  <c r="S12" i="10"/>
  <c r="T12" i="10" s="1"/>
  <c r="S13" i="10"/>
  <c r="T13" i="10" s="1"/>
  <c r="S14" i="10"/>
  <c r="S15" i="10"/>
  <c r="T15" i="10" s="1"/>
  <c r="S16" i="10"/>
  <c r="T16" i="10" s="1"/>
  <c r="S17" i="10"/>
  <c r="T17" i="10" s="1"/>
  <c r="S18" i="10"/>
  <c r="S19" i="10"/>
  <c r="T19" i="10" s="1"/>
  <c r="S20" i="10"/>
  <c r="T20" i="10" s="1"/>
  <c r="S21" i="10"/>
  <c r="T21" i="10" s="1"/>
  <c r="S22" i="10"/>
  <c r="T22" i="10" s="1"/>
  <c r="S23" i="10"/>
  <c r="T23" i="10" s="1"/>
  <c r="S24" i="10"/>
  <c r="T24" i="10" s="1"/>
  <c r="S25" i="10"/>
  <c r="T25" i="10" s="1"/>
  <c r="S26" i="10"/>
  <c r="T26" i="10" s="1"/>
  <c r="S27" i="10"/>
  <c r="T27" i="10" s="1"/>
  <c r="S28" i="10"/>
  <c r="T28" i="10" s="1"/>
  <c r="S29" i="10"/>
  <c r="T29" i="10" s="1"/>
  <c r="S30" i="10"/>
  <c r="S31" i="10"/>
  <c r="T31" i="10" s="1"/>
  <c r="S32" i="10"/>
  <c r="T32" i="10" s="1"/>
  <c r="S33" i="10"/>
  <c r="T33" i="10" s="1"/>
  <c r="S34" i="10"/>
  <c r="S35" i="10"/>
  <c r="T35" i="10" s="1"/>
  <c r="S36" i="10"/>
  <c r="T36" i="10" s="1"/>
  <c r="S37" i="10"/>
  <c r="T37" i="10" s="1"/>
  <c r="T10" i="10"/>
  <c r="T14" i="10"/>
  <c r="T18" i="10"/>
  <c r="T30" i="10"/>
  <c r="T34" i="10"/>
  <c r="T38" i="10"/>
  <c r="L38" i="10"/>
  <c r="J58" i="10" l="1"/>
  <c r="L57" i="10"/>
  <c r="K57" i="10"/>
  <c r="K58" i="10"/>
  <c r="L58" i="10" s="1"/>
  <c r="J57" i="10"/>
  <c r="L62" i="10"/>
  <c r="J54" i="10"/>
  <c r="K54" i="10"/>
  <c r="L54" i="10" s="1"/>
  <c r="J53" i="10"/>
  <c r="K53" i="10"/>
  <c r="L53" i="10"/>
  <c r="J52" i="10"/>
  <c r="K52" i="10"/>
  <c r="L52" i="10" s="1"/>
  <c r="J51" i="10"/>
  <c r="K51" i="10"/>
  <c r="L51" i="10"/>
  <c r="G55" i="10"/>
  <c r="G56" i="10"/>
  <c r="G57" i="10"/>
  <c r="G58" i="10"/>
  <c r="F55" i="10"/>
  <c r="F56" i="10"/>
  <c r="F57" i="10"/>
  <c r="F58" i="10"/>
  <c r="F22" i="10" l="1"/>
  <c r="G22" i="10"/>
  <c r="E54" i="10"/>
  <c r="F54" i="10"/>
  <c r="G54" i="10"/>
  <c r="D54" i="10"/>
  <c r="D53" i="10"/>
  <c r="F53" i="10" s="1"/>
  <c r="E53" i="10"/>
  <c r="G52" i="10"/>
  <c r="F52" i="10"/>
  <c r="F51" i="10"/>
  <c r="G51" i="10"/>
  <c r="G15" i="10"/>
  <c r="F15" i="10"/>
  <c r="F14" i="10"/>
  <c r="G14" i="10"/>
  <c r="F13" i="10"/>
  <c r="G13" i="10"/>
  <c r="G45" i="10"/>
  <c r="F45" i="10"/>
  <c r="G53" i="10" l="1"/>
  <c r="F30" i="10"/>
  <c r="F46" i="10"/>
  <c r="F47" i="10"/>
  <c r="A122" i="7"/>
  <c r="F12" i="10"/>
  <c r="G12" i="10"/>
  <c r="J11" i="10"/>
  <c r="K11" i="10"/>
  <c r="G11" i="10"/>
  <c r="F11" i="10"/>
  <c r="L11" i="10" l="1"/>
  <c r="S6" i="10"/>
  <c r="T6" i="10" s="1"/>
  <c r="T39" i="10" s="1"/>
  <c r="P39" i="10"/>
  <c r="H61" i="10" l="1"/>
  <c r="H39" i="10"/>
  <c r="K49" i="10"/>
  <c r="K50" i="10"/>
  <c r="J49" i="10"/>
  <c r="J50" i="10"/>
  <c r="G49" i="10"/>
  <c r="G50" i="10"/>
  <c r="F49" i="10"/>
  <c r="F50" i="10"/>
  <c r="K10" i="10"/>
  <c r="J10" i="10"/>
  <c r="E10" i="10"/>
  <c r="D10" i="10"/>
  <c r="K9" i="10"/>
  <c r="J9" i="10"/>
  <c r="G9" i="10"/>
  <c r="F9" i="10"/>
  <c r="K8" i="10"/>
  <c r="J8" i="10"/>
  <c r="G8" i="10"/>
  <c r="F8" i="10"/>
  <c r="K7" i="10"/>
  <c r="J7" i="10"/>
  <c r="G7" i="10"/>
  <c r="F7" i="10"/>
  <c r="K6" i="10"/>
  <c r="J6" i="10"/>
  <c r="G6" i="10"/>
  <c r="F6" i="10"/>
  <c r="K48" i="10"/>
  <c r="J48" i="10"/>
  <c r="G48" i="10"/>
  <c r="F48" i="10"/>
  <c r="K47" i="10"/>
  <c r="J47" i="10"/>
  <c r="G47" i="10"/>
  <c r="K46" i="10"/>
  <c r="J46" i="10"/>
  <c r="G46" i="10"/>
  <c r="A46" i="10"/>
  <c r="A47" i="10" s="1"/>
  <c r="M39" i="10"/>
  <c r="J38" i="10"/>
  <c r="G38" i="10"/>
  <c r="F38" i="10"/>
  <c r="K31" i="10"/>
  <c r="J31" i="10"/>
  <c r="G31" i="10"/>
  <c r="F31" i="10"/>
  <c r="K30" i="10"/>
  <c r="J30" i="10"/>
  <c r="G30" i="10"/>
  <c r="K29" i="10"/>
  <c r="J29" i="10"/>
  <c r="G29" i="10"/>
  <c r="F29" i="10"/>
  <c r="K28" i="10"/>
  <c r="J28" i="10"/>
  <c r="G28" i="10"/>
  <c r="L28" i="10" s="1"/>
  <c r="F28" i="10"/>
  <c r="K27" i="10"/>
  <c r="J27" i="10"/>
  <c r="G27" i="10"/>
  <c r="F27" i="10"/>
  <c r="K26" i="10"/>
  <c r="J26" i="10"/>
  <c r="G26" i="10"/>
  <c r="F26" i="10"/>
  <c r="K25" i="10"/>
  <c r="J25" i="10"/>
  <c r="G25" i="10"/>
  <c r="F25" i="10"/>
  <c r="K24" i="10"/>
  <c r="J24" i="10"/>
  <c r="D24" i="10"/>
  <c r="F24" i="10" s="1"/>
  <c r="K23" i="10"/>
  <c r="J23" i="10"/>
  <c r="G23" i="10"/>
  <c r="F23" i="10"/>
  <c r="K21" i="10"/>
  <c r="J21" i="10"/>
  <c r="G21" i="10"/>
  <c r="F21" i="10"/>
  <c r="K20" i="10"/>
  <c r="J20" i="10"/>
  <c r="G20" i="10"/>
  <c r="F20" i="10"/>
  <c r="K19" i="10"/>
  <c r="J19" i="10"/>
  <c r="E19" i="10"/>
  <c r="D19" i="10"/>
  <c r="K18" i="10"/>
  <c r="J18" i="10"/>
  <c r="G18" i="10"/>
  <c r="F18" i="10"/>
  <c r="K17" i="10"/>
  <c r="J17" i="10"/>
  <c r="G17" i="10"/>
  <c r="F17" i="10"/>
  <c r="K16" i="10"/>
  <c r="J16" i="10"/>
  <c r="G16" i="10"/>
  <c r="F16" i="10"/>
  <c r="H64" i="10" l="1"/>
  <c r="L9" i="10"/>
  <c r="L50" i="10"/>
  <c r="F10" i="10"/>
  <c r="L49" i="10"/>
  <c r="L6" i="10"/>
  <c r="L7" i="10"/>
  <c r="L8" i="10"/>
  <c r="G10" i="10"/>
  <c r="L10" i="10" s="1"/>
  <c r="L48" i="10"/>
  <c r="L47" i="10"/>
  <c r="F19" i="10"/>
  <c r="L17" i="10"/>
  <c r="L21" i="10"/>
  <c r="L29" i="10"/>
  <c r="G24" i="10"/>
  <c r="L24" i="10" s="1"/>
  <c r="L18" i="10"/>
  <c r="L31" i="10"/>
  <c r="L46" i="10"/>
  <c r="L16" i="10"/>
  <c r="L20" i="10"/>
  <c r="L23" i="10"/>
  <c r="L26" i="10"/>
  <c r="L25" i="10"/>
  <c r="L27" i="10"/>
  <c r="L30" i="10"/>
  <c r="G19" i="10"/>
  <c r="L19" i="10" s="1"/>
  <c r="L39" i="10" l="1"/>
  <c r="D75" i="8"/>
  <c r="D72" i="8"/>
  <c r="D67" i="8"/>
  <c r="D64" i="8"/>
  <c r="D63" i="8"/>
  <c r="D56" i="8"/>
  <c r="D55" i="8"/>
  <c r="E48" i="8"/>
  <c r="E42" i="8" s="1"/>
  <c r="D42" i="8"/>
  <c r="D37" i="8"/>
  <c r="D32" i="8" s="1"/>
  <c r="E32" i="8"/>
  <c r="D61" i="8" l="1"/>
  <c r="A21" i="7"/>
  <c r="C71" i="7" l="1"/>
  <c r="A14" i="7" l="1"/>
  <c r="C122" i="7" l="1"/>
  <c r="C103" i="7"/>
  <c r="C33" i="7" l="1"/>
  <c r="C14" i="7"/>
  <c r="A96" i="7" l="1"/>
  <c r="A97" i="7" s="1"/>
  <c r="A98" i="7" s="1"/>
  <c r="A99" i="7" s="1"/>
  <c r="A100" i="7" s="1"/>
  <c r="A101" i="7" s="1"/>
  <c r="E122" i="7" l="1"/>
  <c r="E83" i="7"/>
  <c r="A91" i="7" l="1"/>
  <c r="A137" i="7"/>
  <c r="A59" i="7"/>
  <c r="E59" i="7"/>
  <c r="C59" i="7"/>
  <c r="A83" i="7" l="1"/>
  <c r="C21" i="7"/>
  <c r="L64" i="10"/>
  <c r="K38" i="10"/>
</calcChain>
</file>

<file path=xl/sharedStrings.xml><?xml version="1.0" encoding="utf-8"?>
<sst xmlns="http://schemas.openxmlformats.org/spreadsheetml/2006/main" count="613" uniqueCount="354">
  <si>
    <t>CUSTOMER PERSPECTIVE</t>
  </si>
  <si>
    <t>ACCOMPLISHMENT TO DATE</t>
  </si>
  <si>
    <t>a. Individuals</t>
  </si>
  <si>
    <t>b. MSMEs/Firms</t>
  </si>
  <si>
    <t>c. Academe</t>
  </si>
  <si>
    <t>d. LGUs</t>
  </si>
  <si>
    <t>e. Cooperatives</t>
  </si>
  <si>
    <t>a. Trainings</t>
  </si>
  <si>
    <t>b. Consultancy</t>
  </si>
  <si>
    <t>c. Testing/Calibration (non-paying)</t>
  </si>
  <si>
    <t>d. Packaging and labelling design</t>
  </si>
  <si>
    <t>e. S&amp;T information and referral</t>
  </si>
  <si>
    <t>N/A</t>
  </si>
  <si>
    <t>a. Regional Level</t>
  </si>
  <si>
    <t>b. Provincial Level</t>
  </si>
  <si>
    <t>c. City/Municipal Level</t>
  </si>
  <si>
    <t>Test/Calibration conducted by the Region's RSTL</t>
  </si>
  <si>
    <t>Samples referred by other RSTLs under OneLab</t>
  </si>
  <si>
    <t>No. of customers served</t>
  </si>
  <si>
    <t>a. Activities</t>
  </si>
  <si>
    <t>b. IEC materials</t>
  </si>
  <si>
    <t>ATTACHMENTS TO THE MONTHLY  ACCOMPLISHMENT REPORT</t>
  </si>
  <si>
    <t>Promote adoption/utilization of technologies from publicly funded R&amp;D</t>
  </si>
  <si>
    <t>TECHNOLOGIES PROMOTED</t>
  </si>
  <si>
    <t>No.</t>
  </si>
  <si>
    <t>Technology Promoted</t>
  </si>
  <si>
    <t>Title of Activity/Date/Venue</t>
  </si>
  <si>
    <t>Name of Customer/Address</t>
  </si>
  <si>
    <t>Means of Verification</t>
  </si>
  <si>
    <t>TOTAL</t>
  </si>
  <si>
    <t>TECHNOLOGIES ADOPTED/UTILIZED</t>
  </si>
  <si>
    <t>Technology Adopted/Utilized/Commercialized</t>
  </si>
  <si>
    <t>Name of Adoptor/Address</t>
  </si>
  <si>
    <t>Date Adopted</t>
  </si>
  <si>
    <t>Provide support mechanism for startups, MSMEs, industries and others in the region</t>
  </si>
  <si>
    <t>Number of Interventions Provided - TECHNO TRANSFER AND MGMT</t>
  </si>
  <si>
    <t>Process/System Developed/Improved</t>
  </si>
  <si>
    <t>S&amp;T Intervention Provided/Date of Engagament/Venue</t>
  </si>
  <si>
    <t>Individual</t>
  </si>
  <si>
    <t>Group</t>
  </si>
  <si>
    <t>Number of Interventions Provided - TRAININGS</t>
  </si>
  <si>
    <t>Title of Training/Date/Venue</t>
  </si>
  <si>
    <t>Name of Firm/Address</t>
  </si>
  <si>
    <t>No. of Participants</t>
  </si>
  <si>
    <t>Number of Interventions Provided - CONSULTANCY</t>
  </si>
  <si>
    <t>Nature of Consultancy</t>
  </si>
  <si>
    <t>Number of Scientific/Technical/Expert Advice/Recommendations</t>
  </si>
  <si>
    <t>Number of Interventions Provided - TESTING AND CALIBRATION (NON-PAYING)</t>
  </si>
  <si>
    <t>Type of Calibration/No. Of Samples</t>
  </si>
  <si>
    <t>Value of Assistance</t>
  </si>
  <si>
    <t>Calibrating Bucket</t>
  </si>
  <si>
    <t>Weighing Scales</t>
  </si>
  <si>
    <t>Number of Interventions Provided - PACKAGING AND LABELING DESIGN/EXECUTION</t>
  </si>
  <si>
    <t>Name of Product</t>
  </si>
  <si>
    <t>Type of Intervention</t>
  </si>
  <si>
    <t>Number of Interventions Provided - S&amp;T Information and Referral</t>
  </si>
  <si>
    <t>Topic</t>
  </si>
  <si>
    <t>Name of Customer</t>
  </si>
  <si>
    <t>Address</t>
  </si>
  <si>
    <t>Mode of Inquiry</t>
  </si>
  <si>
    <t xml:space="preserve">Strengthen Regional Standards and Testing Laboratory services </t>
  </si>
  <si>
    <t>Number of Interventions Provided - TESTING AND CALIBRATION (TOTAL SERVICES)</t>
  </si>
  <si>
    <t>No. of Samples</t>
  </si>
  <si>
    <t>Type of Calibration/No. Of Samples                               (Total Paying/Non-paying)</t>
  </si>
  <si>
    <t>Number of Customer/Firm</t>
  </si>
  <si>
    <t>Amount (in Peso)</t>
  </si>
  <si>
    <t>Fuel Dispensing Pump/ per Nozzle</t>
  </si>
  <si>
    <t>FOSTER STI CULTURE</t>
  </si>
  <si>
    <t>Number of S&amp;T Promotional Activities Conducted</t>
  </si>
  <si>
    <t>Type of Promotional Activity/Title</t>
  </si>
  <si>
    <t>Means of Dissemination</t>
  </si>
  <si>
    <t>Date</t>
  </si>
  <si>
    <t>Means of Verication</t>
  </si>
  <si>
    <t>Strengthen Partnership with Other Institution</t>
  </si>
  <si>
    <t>MOA/MOU SIGNED</t>
  </si>
  <si>
    <t>Title of Collaboration</t>
  </si>
  <si>
    <t>Partner Agencies</t>
  </si>
  <si>
    <t>Date/Place signed</t>
  </si>
  <si>
    <t>Total</t>
  </si>
  <si>
    <t>Provide Support Mechanisms for Startups, MSMEs - Industries and Others</t>
  </si>
  <si>
    <t>Name of CB  Project</t>
  </si>
  <si>
    <t>Association</t>
  </si>
  <si>
    <t xml:space="preserve">DOST Regional Offices Balanced Scorecard </t>
  </si>
  <si>
    <t>STRATEGIC OBJECTIVE</t>
  </si>
  <si>
    <t>KEY PERFORMANCE INDICATOR (KPI)</t>
  </si>
  <si>
    <t> </t>
  </si>
  <si>
    <t>2021 TARGETS</t>
  </si>
  <si>
    <t>Goal: Enhanced customer satisfaction through strong leadership in S&amp;T-based innovations and services</t>
  </si>
  <si>
    <t>-</t>
  </si>
  <si>
    <t>Outcome 2: Technology Adoption promoted/accelerated</t>
  </si>
  <si>
    <t xml:space="preserve">Promote adoption/ utilization of  DOST developed/ funded knowledge and technologies </t>
  </si>
  <si>
    <t>No. of technologies promoted</t>
  </si>
  <si>
    <t>No. of technologies DOST-developed/funded knowledge/technologies transferred by commercialization, extension, public good</t>
  </si>
  <si>
    <t>No. of technology adoptors (total)</t>
  </si>
  <si>
    <t>No. of technology transfer and commercialization support services rendered (FOB)</t>
  </si>
  <si>
    <t>Outcome 3: Critical Mass of Globally Competitive STI Human Resources Developed</t>
  </si>
  <si>
    <t>Increase Awareness, understanding and appreciation of STI to strengthen STI culture in all sectors (Foster STI)</t>
  </si>
  <si>
    <t>No. of S&amp;T promotional activities conducted (total)</t>
  </si>
  <si>
    <t>No. of "reach" (people reached) of IEC materials and information on social media</t>
  </si>
  <si>
    <t>No. of engagements</t>
  </si>
  <si>
    <t>No. forum/discussion on S&amp;T issues and science policy options</t>
  </si>
  <si>
    <t>Scholarship Programs</t>
  </si>
  <si>
    <t xml:space="preserve"> - Number of on-going undergraduate scholars assisted</t>
  </si>
  <si>
    <t>Outcome 4: Productivity and efficiency of communities and the production sector, Particularly MSMEs improved</t>
  </si>
  <si>
    <t>Provide support mechanisms for startups, MSMEs, industries, and others in the region</t>
  </si>
  <si>
    <t>No. of S&amp;T interventions provided (total) -- [PREXC Output Indicator 1]</t>
  </si>
  <si>
    <t>f. Innovation Enabling Fund (for new firms/associations)</t>
  </si>
  <si>
    <t xml:space="preserve"> - SETUP</t>
  </si>
  <si>
    <t xml:space="preserve"> - CBP</t>
  </si>
  <si>
    <t xml:space="preserve"> - CEST</t>
  </si>
  <si>
    <t>No. of customers assisted (total) -- [Equivalent PREXC Output Indicator 2]</t>
  </si>
  <si>
    <t>f. Innovation Enabling Fund (new firms/associations)</t>
  </si>
  <si>
    <t>No. of jobs generated</t>
  </si>
  <si>
    <t>% increase in jobs generated</t>
  </si>
  <si>
    <t>% improvement in productivity</t>
  </si>
  <si>
    <t>Amount of gross sales generated (in Php'000)</t>
  </si>
  <si>
    <t>150M</t>
  </si>
  <si>
    <t>No. of Innovation Centers established/maintained</t>
  </si>
  <si>
    <t>Provide support mechanisms to communities</t>
  </si>
  <si>
    <t>Community Empowerment thru Science and Technology (CEST) / Engaging Local Communities with STI for development</t>
  </si>
  <si>
    <t xml:space="preserve"> - Number of communities assisted</t>
  </si>
  <si>
    <t xml:space="preserve"> - Number of technologies deployed to communities</t>
  </si>
  <si>
    <t xml:space="preserve"> - Number of beneficiaries</t>
  </si>
  <si>
    <t>Strengthen Regional Standards and Testing Laboratory services</t>
  </si>
  <si>
    <t>No. of testing and calibration services provided (paying) (total)</t>
  </si>
  <si>
    <t>i.</t>
  </si>
  <si>
    <t>a. Physico-Chemical Tests</t>
  </si>
  <si>
    <t>b.  Microbiological Tests</t>
  </si>
  <si>
    <t>c. Calibration services</t>
  </si>
  <si>
    <t>d. Halal testing</t>
  </si>
  <si>
    <t>ii.</t>
  </si>
  <si>
    <t>a. Physico-Chemical and Microbiological tests</t>
  </si>
  <si>
    <t>b. Calibration services</t>
  </si>
  <si>
    <t>c. Halal testing</t>
  </si>
  <si>
    <t>% of testing/calibration services delivered within the agreed time -- [ equivalent of PREXC Output Indicator 3]</t>
  </si>
  <si>
    <t>No. of referred samples to other OneLab members</t>
  </si>
  <si>
    <t>% of PSTCs as sample receiving stations</t>
  </si>
  <si>
    <t>Income generated by the RSTL (in Php '000)/fees collected &amp; remitted to the National Treasury</t>
  </si>
  <si>
    <t>Number of laboratory personnel recognized as authorized signatories</t>
  </si>
  <si>
    <t>Number of laboratories and testing facilities upgraded/maintained</t>
  </si>
  <si>
    <t>Enhance customer satisfaction</t>
  </si>
  <si>
    <t>% of customers whose rating is VS or better [Equivalent PREXC Outcome Indicator 3]</t>
  </si>
  <si>
    <t>Outcome 5: Resiliency to disaster risks and climate change ensured</t>
  </si>
  <si>
    <t>IIntensify provisions of information, products and services for  disaster risk reducation and climate change adaptation and mitigation (DRR-CCAM)</t>
  </si>
  <si>
    <t>No. of measures on disaster risk reduction and mitigation implemented (total)</t>
  </si>
  <si>
    <t>Intensify collaboration with DRR-CCAM stakeholders</t>
  </si>
  <si>
    <t>No. of DRRM-related collaborations with stakeholders</t>
  </si>
  <si>
    <t>Percentage of provinces engaged in DRR and CC Learning and Development</t>
  </si>
  <si>
    <t>Public Service Continuity Plan crafted</t>
  </si>
  <si>
    <t>YES</t>
  </si>
  <si>
    <t>Public Service Continuity Plan implemented/deployed</t>
  </si>
  <si>
    <t>OUTCOME 6: Inequality in STI capacities and opportunities reduced</t>
  </si>
  <si>
    <t>Strengthen Regional STI capacities</t>
  </si>
  <si>
    <t xml:space="preserve">No. of R&amp;D Facilities (e.g. NICERs) established </t>
  </si>
  <si>
    <t>Percentage of R&amp;D Facilities upgraded per RRDIC under RDC</t>
  </si>
  <si>
    <t>Number of Balik Scientists engaged (long term, medium term, short term)</t>
  </si>
  <si>
    <t>Number of Local Experts and highly skilled professional fully engaged as consultant, project leader, trainers, etc.</t>
  </si>
  <si>
    <t>Intensify international collaboration</t>
  </si>
  <si>
    <t>No. of international collaborations established</t>
  </si>
  <si>
    <t xml:space="preserve">FINANCIAL PERSPECTIVE </t>
  </si>
  <si>
    <t>Goal: Achieved financial sustainability through judicious management of fiscal resources</t>
  </si>
  <si>
    <t>Outcome 7: Effective STI governance achieved</t>
  </si>
  <si>
    <t>Enhance cost-effectiveness and efficiency in resource allocation and utilization compliant to government rules and regulations</t>
  </si>
  <si>
    <t>% allotment obligated against allotment received</t>
  </si>
  <si>
    <t>% of COA findings addressed within prescribed period (n/n)</t>
  </si>
  <si>
    <t>Disbursement Budget Utilization Rate</t>
  </si>
  <si>
    <t>% of time the quarterly BFARs are submitted on time</t>
  </si>
  <si>
    <t>Compliant to PBB requirements</t>
  </si>
  <si>
    <t>Employ innovative resource generation strategies</t>
  </si>
  <si>
    <t>Amount of external resources generated (in Php '000)</t>
  </si>
  <si>
    <t>INTERNAL PROCESSES PERSPECTIVE</t>
  </si>
  <si>
    <t>Goal: Attained Operational Excellence through continuous improvement of work processes</t>
  </si>
  <si>
    <t>Ensure continual improvement of work processes</t>
  </si>
  <si>
    <t>Number of information systems</t>
  </si>
  <si>
    <t>a. Developed</t>
  </si>
  <si>
    <t>b. Adopted/Applies</t>
  </si>
  <si>
    <t>Number of information system maintained/upgraded</t>
  </si>
  <si>
    <t>Enhance office operation efficiency through harmonized Information systems</t>
  </si>
  <si>
    <t>Using the following IT systems: (Y/N)</t>
  </si>
  <si>
    <t>a. TRACE (Y/N)</t>
  </si>
  <si>
    <t>NO</t>
  </si>
  <si>
    <t>c. Information &amp; Monitoring of Projects, Services &amp; S&amp;T Interventions (IMPRESSION) (Y/N)</t>
  </si>
  <si>
    <t>d. Supplies Management Database (Y/N)</t>
  </si>
  <si>
    <t>e. S&amp;T Scholarship Information Management System (STSIMS) (Y/N)</t>
  </si>
  <si>
    <t>f. Human Resource Management Information System (HRMIS) (Y/N)</t>
  </si>
  <si>
    <t>Establish risk analysis mechanisms for business/ quality mgt. processes</t>
  </si>
  <si>
    <t>% of programs/projects with risk analysis (n/n)</t>
  </si>
  <si>
    <t>Sustain QMS and other recognitions/Ensure compliance to good governance requirements</t>
  </si>
  <si>
    <t>ISO 9001 certification maintained (Y/N)</t>
  </si>
  <si>
    <t>ISO 17025 accreditation maintained (Y/N)</t>
  </si>
  <si>
    <t>FDA accreditation maintained (Y/N)</t>
  </si>
  <si>
    <t>EMB recognition maintained (Y/N)</t>
  </si>
  <si>
    <t>DOH accreditation maintained (Y/N)</t>
  </si>
  <si>
    <t>PQA award conferred (Y/N)</t>
  </si>
  <si>
    <t>Compliant to: (Y/N)</t>
  </si>
  <si>
    <t>a. GAD</t>
  </si>
  <si>
    <t>b. Senior Citizen Law</t>
  </si>
  <si>
    <t>c. PWD</t>
  </si>
  <si>
    <t>d. FOI</t>
  </si>
  <si>
    <t>e. Data Privacy</t>
  </si>
  <si>
    <t>f. ARTA</t>
  </si>
  <si>
    <t>LEARNING AND GROWTH PERSPECTIVE</t>
  </si>
  <si>
    <t>Goal: Promoted learning capacities and culture for organizational transformation</t>
  </si>
  <si>
    <t>Enhance performance management system</t>
  </si>
  <si>
    <t>Office Performance Commitment and Review rating</t>
  </si>
  <si>
    <t>VS</t>
  </si>
  <si>
    <t>No. of employees/units recognized for high performance &amp; exemplary behavior</t>
  </si>
  <si>
    <t>No. of employees recognized for innovative ideas/processes introduced</t>
  </si>
  <si>
    <t>Overall morale value index</t>
  </si>
  <si>
    <t>Enhance personnel capacities and responsiveness to global and technological development</t>
  </si>
  <si>
    <t>% of planned annual competency building intervention implemented</t>
  </si>
  <si>
    <t>Number of Personnel officially recognized as technology/subject matter expert/s</t>
  </si>
  <si>
    <t>Percent of Personnel with graduate degrees</t>
  </si>
  <si>
    <t xml:space="preserve">Number of DOST personnel (regular) who attended trainings and non-degree courses </t>
  </si>
  <si>
    <t>Upgrade infrastructure for high performance inducing workplaces</t>
  </si>
  <si>
    <t>Number of workplace/workspace upgraded</t>
  </si>
  <si>
    <t>Innovation Enabling Fund (for new firms/associations)</t>
  </si>
  <si>
    <t>SET UP</t>
  </si>
  <si>
    <t xml:space="preserve">COMMUNITY Based </t>
  </si>
  <si>
    <t>2021 PSTC IN</t>
  </si>
  <si>
    <t>JANUARY 2021 ACCOMPLISHMENTS</t>
  </si>
  <si>
    <t>Department of Science and Technology</t>
  </si>
  <si>
    <t>Provincial Science and Technology Center-Ilocos Norte</t>
  </si>
  <si>
    <t>ACCOMPLISHMENT REPORT- JANUARY 2021</t>
  </si>
  <si>
    <t>JANUARY 2021</t>
  </si>
  <si>
    <t>SETUP - CORE FUND</t>
  </si>
  <si>
    <t>NO.</t>
  </si>
  <si>
    <t>YEAR ASSISTED</t>
  </si>
  <si>
    <t>NAME OF FIRM</t>
  </si>
  <si>
    <t>BEFORE INTERVENTION (BASELINE DATA)</t>
  </si>
  <si>
    <t>AFTER INTERVENTION (CY 2019)</t>
  </si>
  <si>
    <t>% INCREASE IN PRODUCTIVITY</t>
  </si>
  <si>
    <t>Additional Worker</t>
  </si>
  <si>
    <t>New Product Line</t>
  </si>
  <si>
    <t>GROSS SALES</t>
  </si>
  <si>
    <t>TOTAL PRODUCTION COST</t>
  </si>
  <si>
    <t>% PRODUCTION COST</t>
  </si>
  <si>
    <t>INITIAL PRODUCTIVITY</t>
  </si>
  <si>
    <t>PRESENT PRODUCTIVITY</t>
  </si>
  <si>
    <t>Name</t>
  </si>
  <si>
    <t>AMBELITA'S MEAT PRODUCTS</t>
  </si>
  <si>
    <t>CITIPOINT METAL CRAFT</t>
  </si>
  <si>
    <t>OWEN'S TAILORING AND PRINTING SHOP</t>
  </si>
  <si>
    <t>GNR MARBLE PRODUCTS MANUFACTURING</t>
  </si>
  <si>
    <t>JF'S BAGOONG AND SUKA</t>
  </si>
  <si>
    <t>MANANG LUZ MEATSHOP</t>
  </si>
  <si>
    <t>GLOMY'S EMPANADA AND FOODHOUSE</t>
  </si>
  <si>
    <t>MALATE MACHINE SHOP</t>
  </si>
  <si>
    <t>CRIZAÑAS FOOD PRODUCTS</t>
  </si>
  <si>
    <t>PAULINE'S BAKERS PERCENT BAKERY</t>
  </si>
  <si>
    <t>N.A. LOLONG'S BAKERY &amp; STORE</t>
  </si>
  <si>
    <t>GREENTHUMB FOOD DEPOT</t>
  </si>
  <si>
    <t>BRIGHTLIGHT CAR BUS AIRCON AND AUTO ELECTRICAL SHOP</t>
  </si>
  <si>
    <t>JBT PRINTS AND GRAPHIC DESIGNS SERVICES</t>
  </si>
  <si>
    <t>EUGENE’S ADVERTISING AND GENERAL SERVICES AND MERCHANDISE</t>
  </si>
  <si>
    <t>ARACELIE FOOD PRODUCTS</t>
  </si>
  <si>
    <t>LUCKY THEO FOOD PRODUCTS</t>
  </si>
  <si>
    <t>JACKS PLACE</t>
  </si>
  <si>
    <t>GOLDAS NOODLES MANUFACTURING</t>
  </si>
  <si>
    <t>PETRINAS PASTRIES AND DELICACIES</t>
  </si>
  <si>
    <t>JOEROSS ICE CREAM</t>
  </si>
  <si>
    <t>SETUP projects</t>
  </si>
  <si>
    <t>Average:</t>
  </si>
  <si>
    <t>SETUP - NON-CORE FUND (GIA)</t>
  </si>
  <si>
    <t>AFTER INTERVENTION (JUNE 2018)</t>
  </si>
  <si>
    <t>GIA projects</t>
  </si>
  <si>
    <t>TOTAL GROSS SALES</t>
  </si>
  <si>
    <t>LARINGS MEATSHOP</t>
  </si>
  <si>
    <t>CAMANGA UPLAND FARMERS MPC</t>
  </si>
  <si>
    <t>BACARA NORTE FARMERS AGRARIAN COOP.</t>
  </si>
  <si>
    <t>ALVIAR MULTI-PURPOSE COOPERATIVE</t>
  </si>
  <si>
    <t>DEL MAR MOTHER SHELLCRAFT MPCI</t>
  </si>
  <si>
    <t>QUILING NORTE PEANUT PROCESSORS</t>
  </si>
  <si>
    <t>Vacuum Fryer</t>
  </si>
  <si>
    <t>Portasol</t>
  </si>
  <si>
    <t>Carageenan</t>
  </si>
  <si>
    <t>Starbooks</t>
  </si>
  <si>
    <t>Process improved</t>
  </si>
  <si>
    <t>Packaging and Labeling</t>
  </si>
  <si>
    <t>STAINLESS STEEL TABLE/JANUARY 19, 2021/PSTC-IN</t>
  </si>
  <si>
    <t>PACKAGING EXECUTION/ JANUARY 19,2021/PSTC-IN</t>
  </si>
  <si>
    <t>PACKAGING EXECUTION/ JANUARY 20,2021/PSTC-IN</t>
  </si>
  <si>
    <t>How DOST Supports the Economic Recovery Program</t>
  </si>
  <si>
    <t>Thru PSTC-in FB Page</t>
  </si>
  <si>
    <t>January 29, 2021</t>
  </si>
  <si>
    <t>PSTC IN FB PAGE</t>
  </si>
  <si>
    <t>PCAARD Elibrary</t>
  </si>
  <si>
    <t>JANUARY 27, 2021</t>
  </si>
  <si>
    <t>DOST MUNOZ-ONE STORE HUB</t>
  </si>
  <si>
    <t>JANUARY 22, 2021</t>
  </si>
  <si>
    <t>FREE WEBINAR ON FISH PROCESSING BY DOST ITDI</t>
  </si>
  <si>
    <t>JANUARY 20, 2021</t>
  </si>
  <si>
    <t>LAOAG GRAPHICS ENGINEERING DESIGN</t>
  </si>
  <si>
    <t>FAB PRINTLINE</t>
  </si>
  <si>
    <t>Percentage Increase in jobs generated</t>
  </si>
  <si>
    <t>Before (TNA) Direct and Indirect)</t>
  </si>
  <si>
    <t>JANUARY (DIRECT)</t>
  </si>
  <si>
    <t>JANUARY  (Indirect)</t>
  </si>
  <si>
    <t>% Increased in Job Generated</t>
  </si>
  <si>
    <t># of Increased in Job Generated</t>
  </si>
  <si>
    <t>Goldas Miki Noodles Manufacturing</t>
  </si>
  <si>
    <t>Walk-in</t>
  </si>
  <si>
    <t>Logbook</t>
  </si>
  <si>
    <t>Dispensing pump (noozles)</t>
  </si>
  <si>
    <t>Additional Worker (job Generated)</t>
  </si>
  <si>
    <t>Gender</t>
  </si>
  <si>
    <t>Engr. Noriel Tabunan</t>
  </si>
  <si>
    <t>Logbook/Pictures</t>
  </si>
  <si>
    <t>Solar Power Suppliers</t>
  </si>
  <si>
    <t>Rodolfo Orines</t>
  </si>
  <si>
    <t>Bacarra, Ilocos Norte</t>
  </si>
  <si>
    <t>Ernani Orquillo</t>
  </si>
  <si>
    <t>Inquire re: Calibration Services of DOST</t>
  </si>
  <si>
    <t>Pasuquin, Ilocos Norte</t>
  </si>
  <si>
    <t>Calibration Process of Dispensing Pump and Bucket</t>
  </si>
  <si>
    <t>COA Batac</t>
  </si>
  <si>
    <t>Batac City, Ilocos Norte</t>
  </si>
  <si>
    <t>Phone Call</t>
  </si>
  <si>
    <t>List of Trainings for 2021</t>
  </si>
  <si>
    <t xml:space="preserve">PGIN-SMEO </t>
  </si>
  <si>
    <t>Laoag City, Ilocos Norte</t>
  </si>
  <si>
    <t>BACARRA NORTE FARMERS COOPERATIVE</t>
  </si>
  <si>
    <t>Acknowledgement Receipt/ Pictures</t>
  </si>
  <si>
    <t>GARNADED MULTI-PURPOSE COOPERATIVE</t>
  </si>
  <si>
    <t>RAYURAY MULTI-PURPOSE COOPERATIVE</t>
  </si>
  <si>
    <t>BACARRA NORTE FARMERS COOPERATIVE( 2020)</t>
  </si>
  <si>
    <t>GARNADED MULTI-PURPOSE COOPERATIVE ( 2020)</t>
  </si>
  <si>
    <t>RAYURAY MULTI-PURPOSE COOPERATIVE( 2020)</t>
  </si>
  <si>
    <t>S&amp;T INTERVENTION/DATE/VENUE</t>
  </si>
  <si>
    <t>Firms Assisted  10</t>
  </si>
  <si>
    <t>Clients Served 10</t>
  </si>
  <si>
    <t>REFMAD V-ENTERPRISE</t>
  </si>
  <si>
    <t>GARNADEN MPC</t>
  </si>
  <si>
    <t>MIKLYN'Z PRINTING SERVICES</t>
  </si>
  <si>
    <t>CAUNAYAN MPCI</t>
  </si>
  <si>
    <t>UPON MPCI</t>
  </si>
  <si>
    <t>RAYURAY MPC</t>
  </si>
  <si>
    <t>MEMANG MANALPAC MUSHROOM ASSO.</t>
  </si>
  <si>
    <t>DUPITAC MPC</t>
  </si>
  <si>
    <t>APEC</t>
  </si>
  <si>
    <t>BAMEPA</t>
  </si>
  <si>
    <t>TABUG MUSHROOM PRODUCERS ASSO. INC</t>
  </si>
  <si>
    <t>Melgene Alibuyog</t>
  </si>
  <si>
    <t>Walk-in/ PSTC-IN/January 8, 2021</t>
  </si>
  <si>
    <t>Phone Call/ January 29, 2021</t>
  </si>
  <si>
    <t>Walk-in/PSTC IN/January 8, 2021</t>
  </si>
  <si>
    <t>Banana Chips, Camote Chips</t>
  </si>
  <si>
    <t>Longanisa</t>
  </si>
  <si>
    <t>Brown Rice</t>
  </si>
  <si>
    <t>ERIC Loreto</t>
  </si>
  <si>
    <t>Male</t>
  </si>
  <si>
    <t>Michael Tapec</t>
  </si>
  <si>
    <t>Rene Hambaro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</si>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</sst>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0&quot; &quot;;&quot;(&quot;#,##0.00&quot;)&quot;;&quot;-&quot;#&quot; &quot;;@&quot; &quot;"/>
  </numFmts>
  <fonts count="54" x14ac:knownFonts="1">
    <font>
      <sz val="10"/>
      <color theme="1"/>
      <name val="Century Gothic"/>
      <family val="2"/>
    </font>
    <font>
      <sz val="10"/>
      <color theme="1"/>
      <name val="Calibri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22"/>
      <color theme="1"/>
      <name val="Calibri"/>
      <family val="2"/>
    </font>
    <font>
      <b/>
      <sz val="24"/>
      <color theme="1"/>
      <name val="Calibri"/>
      <family val="2"/>
    </font>
    <font>
      <b/>
      <sz val="26"/>
      <color theme="1"/>
      <name val="Calibri"/>
      <family val="2"/>
    </font>
    <font>
      <b/>
      <sz val="24"/>
      <color theme="3" tint="-0.499984740745262"/>
      <name val="Calibri"/>
      <family val="2"/>
    </font>
    <font>
      <sz val="10"/>
      <color theme="3" tint="-0.499984740745262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8"/>
      <color theme="1"/>
      <name val="Calibri"/>
      <family val="2"/>
    </font>
    <font>
      <i/>
      <sz val="10"/>
      <color rgb="FFFF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Century Gothic"/>
      <family val="2"/>
    </font>
    <font>
      <b/>
      <sz val="10"/>
      <color rgb="FF000000"/>
      <name val="Calibri"/>
      <family val="2"/>
    </font>
    <font>
      <sz val="11"/>
      <color rgb="FF444444"/>
      <name val="Calibri"/>
      <family val="2"/>
      <charset val="1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name val="Calibri"/>
      <family val="2"/>
    </font>
    <font>
      <b/>
      <sz val="11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FF0000"/>
      <name val="Calibri"/>
      <family val="2"/>
    </font>
    <font>
      <i/>
      <sz val="14"/>
      <color rgb="FFFF0000"/>
      <name val="Calibri"/>
      <family val="2"/>
    </font>
    <font>
      <sz val="12"/>
      <color rgb="FF000000"/>
      <name val="Calibri"/>
      <family val="2"/>
    </font>
    <font>
      <sz val="10"/>
      <name val="Century Gothic"/>
      <family val="2"/>
    </font>
    <font>
      <b/>
      <sz val="8"/>
      <name val="Calibri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Century Gothic"/>
      <family val="2"/>
    </font>
    <font>
      <b/>
      <sz val="10"/>
      <color theme="1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A9D08E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indexed="64"/>
      </patternFill>
    </fill>
    <fill>
      <patternFill patternType="solid">
        <fgColor rgb="FFDBEEF3"/>
        <bgColor rgb="FFDBEEF3"/>
      </patternFill>
    </fill>
    <fill>
      <patternFill patternType="solid">
        <fgColor rgb="FFE5DFEC"/>
        <bgColor rgb="FFE5DFEC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DBEEF3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24" fillId="0" borderId="0"/>
    <xf numFmtId="9" fontId="2" fillId="0" borderId="0" applyFont="0" applyFill="0" applyBorder="0" applyAlignment="0" applyProtection="0"/>
  </cellStyleXfs>
  <cellXfs count="572">
    <xf numFmtId="0" fontId="0" fillId="0" borderId="0" xfId="0"/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0" fontId="11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/>
    </xf>
    <xf numFmtId="164" fontId="3" fillId="0" borderId="0" xfId="2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1" applyFont="1" applyBorder="1" applyAlignment="1">
      <alignment vertical="top" wrapText="1"/>
    </xf>
    <xf numFmtId="0" fontId="1" fillId="0" borderId="0" xfId="1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15" fontId="1" fillId="0" borderId="0" xfId="0" quotePrefix="1" applyNumberFormat="1" applyFont="1" applyBorder="1" applyAlignment="1">
      <alignment vertical="top" wrapText="1"/>
    </xf>
    <xf numFmtId="0" fontId="21" fillId="0" borderId="0" xfId="0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vertical="top" wrapText="1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8" fillId="0" borderId="16" xfId="0" quotePrefix="1" applyFont="1" applyFill="1" applyBorder="1" applyAlignment="1">
      <alignment vertical="center" textRotation="90"/>
    </xf>
    <xf numFmtId="0" fontId="1" fillId="0" borderId="16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8" fillId="0" borderId="0" xfId="0" quotePrefix="1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24" xfId="0" applyFont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1" fillId="0" borderId="16" xfId="0" applyFont="1" applyFill="1" applyBorder="1" applyAlignment="1">
      <alignment vertical="top"/>
    </xf>
    <xf numFmtId="0" fontId="1" fillId="0" borderId="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right" vertical="top" wrapText="1"/>
    </xf>
    <xf numFmtId="0" fontId="1" fillId="0" borderId="16" xfId="0" applyFont="1" applyBorder="1" applyAlignment="1">
      <alignment horizontal="left" vertical="top" wrapText="1"/>
    </xf>
    <xf numFmtId="0" fontId="3" fillId="0" borderId="16" xfId="0" applyFont="1" applyFill="1" applyBorder="1" applyAlignment="1">
      <alignment vertical="top" wrapText="1"/>
    </xf>
    <xf numFmtId="0" fontId="1" fillId="0" borderId="1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right" vertical="top" wrapText="1"/>
    </xf>
    <xf numFmtId="0" fontId="1" fillId="0" borderId="17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1" fillId="0" borderId="5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22" fillId="0" borderId="16" xfId="0" applyFont="1" applyBorder="1" applyAlignment="1">
      <alignment horizontal="center" vertical="top"/>
    </xf>
    <xf numFmtId="0" fontId="22" fillId="0" borderId="16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vertical="top"/>
    </xf>
    <xf numFmtId="0" fontId="22" fillId="0" borderId="2" xfId="0" applyFont="1" applyBorder="1" applyAlignment="1">
      <alignment horizontal="left" vertical="top"/>
    </xf>
    <xf numFmtId="0" fontId="22" fillId="0" borderId="0" xfId="0" applyFont="1" applyAlignment="1">
      <alignment horizontal="center" vertical="top" wrapText="1"/>
    </xf>
    <xf numFmtId="0" fontId="22" fillId="0" borderId="1" xfId="0" applyFont="1" applyBorder="1" applyAlignment="1">
      <alignment vertical="top"/>
    </xf>
    <xf numFmtId="0" fontId="22" fillId="0" borderId="1" xfId="1" applyFont="1" applyBorder="1" applyAlignment="1">
      <alignment vertical="top" wrapText="1"/>
    </xf>
    <xf numFmtId="0" fontId="22" fillId="0" borderId="19" xfId="0" applyFont="1" applyBorder="1" applyAlignment="1">
      <alignment horizontal="center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7" fillId="3" borderId="0" xfId="0" applyFont="1" applyFill="1"/>
    <xf numFmtId="0" fontId="3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26" fillId="2" borderId="1" xfId="3" applyFill="1" applyBorder="1" applyAlignment="1">
      <alignment horizontal="center" vertical="top" wrapText="1"/>
    </xf>
    <xf numFmtId="0" fontId="26" fillId="0" borderId="1" xfId="3" applyBorder="1" applyAlignment="1">
      <alignment vertical="top" wrapText="1"/>
    </xf>
    <xf numFmtId="0" fontId="22" fillId="0" borderId="16" xfId="0" applyFont="1" applyBorder="1" applyAlignment="1">
      <alignment vertical="top" wrapText="1"/>
    </xf>
    <xf numFmtId="15" fontId="22" fillId="0" borderId="16" xfId="0" quotePrefix="1" applyNumberFormat="1" applyFont="1" applyBorder="1" applyAlignment="1">
      <alignment horizontal="center" vertical="center" wrapText="1"/>
    </xf>
    <xf numFmtId="0" fontId="26" fillId="0" borderId="16" xfId="3" applyBorder="1" applyAlignment="1">
      <alignment horizontal="center" vertical="top" wrapText="1"/>
    </xf>
    <xf numFmtId="0" fontId="22" fillId="0" borderId="16" xfId="0" applyFont="1" applyBorder="1" applyAlignment="1">
      <alignment horizontal="center" vertical="top" wrapText="1"/>
    </xf>
    <xf numFmtId="0" fontId="28" fillId="0" borderId="16" xfId="0" quotePrefix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vertical="top" wrapText="1"/>
    </xf>
    <xf numFmtId="0" fontId="1" fillId="0" borderId="1" xfId="1" applyFont="1" applyBorder="1" applyAlignment="1">
      <alignment vertical="center" wrapText="1"/>
    </xf>
    <xf numFmtId="0" fontId="22" fillId="0" borderId="2" xfId="1" applyFont="1" applyBorder="1" applyAlignment="1">
      <alignment vertical="top" wrapText="1"/>
    </xf>
    <xf numFmtId="0" fontId="22" fillId="0" borderId="8" xfId="1" applyFont="1" applyBorder="1" applyAlignment="1">
      <alignment vertical="top" wrapText="1"/>
    </xf>
    <xf numFmtId="0" fontId="22" fillId="0" borderId="16" xfId="0" applyFont="1" applyBorder="1" applyAlignment="1">
      <alignment horizontal="right" vertical="top"/>
    </xf>
    <xf numFmtId="0" fontId="22" fillId="0" borderId="3" xfId="0" applyFont="1" applyBorder="1" applyAlignment="1">
      <alignment vertical="top"/>
    </xf>
    <xf numFmtId="0" fontId="22" fillId="0" borderId="8" xfId="0" applyFont="1" applyBorder="1" applyAlignment="1">
      <alignment vertical="top"/>
    </xf>
    <xf numFmtId="0" fontId="29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24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9" fontId="30" fillId="13" borderId="24" xfId="0" applyNumberFormat="1" applyFont="1" applyFill="1" applyBorder="1" applyAlignment="1">
      <alignment horizontal="center" vertical="top"/>
    </xf>
    <xf numFmtId="0" fontId="24" fillId="14" borderId="29" xfId="0" applyFont="1" applyFill="1" applyBorder="1" applyAlignment="1">
      <alignment vertical="top"/>
    </xf>
    <xf numFmtId="0" fontId="24" fillId="7" borderId="29" xfId="0" applyFont="1" applyFill="1" applyBorder="1" applyAlignment="1">
      <alignment vertical="top"/>
    </xf>
    <xf numFmtId="0" fontId="24" fillId="14" borderId="33" xfId="0" applyFont="1" applyFill="1" applyBorder="1" applyAlignment="1">
      <alignment vertical="top"/>
    </xf>
    <xf numFmtId="0" fontId="24" fillId="7" borderId="33" xfId="0" applyFont="1" applyFill="1" applyBorder="1" applyAlignment="1">
      <alignment vertical="top"/>
    </xf>
    <xf numFmtId="0" fontId="30" fillId="13" borderId="32" xfId="0" applyFont="1" applyFill="1" applyBorder="1" applyAlignment="1">
      <alignment horizontal="center" vertical="top"/>
    </xf>
    <xf numFmtId="0" fontId="24" fillId="14" borderId="29" xfId="0" applyFont="1" applyFill="1" applyBorder="1" applyAlignment="1">
      <alignment vertical="top" wrapText="1"/>
    </xf>
    <xf numFmtId="0" fontId="31" fillId="13" borderId="32" xfId="0" applyFont="1" applyFill="1" applyBorder="1" applyAlignment="1">
      <alignment horizontal="center" vertical="top"/>
    </xf>
    <xf numFmtId="0" fontId="31" fillId="13" borderId="27" xfId="0" applyFont="1" applyFill="1" applyBorder="1" applyAlignment="1">
      <alignment horizontal="center" vertical="top"/>
    </xf>
    <xf numFmtId="0" fontId="24" fillId="7" borderId="0" xfId="0" applyFont="1" applyFill="1" applyAlignment="1">
      <alignment vertical="top"/>
    </xf>
    <xf numFmtId="0" fontId="31" fillId="13" borderId="16" xfId="0" applyFont="1" applyFill="1" applyBorder="1" applyAlignment="1">
      <alignment horizontal="center" vertical="top"/>
    </xf>
    <xf numFmtId="0" fontId="30" fillId="13" borderId="0" xfId="0" applyFont="1" applyFill="1" applyBorder="1" applyAlignment="1">
      <alignment horizontal="center" vertical="top"/>
    </xf>
    <xf numFmtId="0" fontId="30" fillId="13" borderId="24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vertical="top"/>
    </xf>
    <xf numFmtId="0" fontId="33" fillId="7" borderId="16" xfId="0" applyFont="1" applyFill="1" applyBorder="1" applyAlignment="1">
      <alignment vertical="top"/>
    </xf>
    <xf numFmtId="0" fontId="34" fillId="13" borderId="16" xfId="0" applyFont="1" applyFill="1" applyBorder="1" applyAlignment="1">
      <alignment horizontal="center" vertical="top"/>
    </xf>
    <xf numFmtId="3" fontId="38" fillId="13" borderId="16" xfId="0" applyNumberFormat="1" applyFont="1" applyFill="1" applyBorder="1" applyAlignment="1">
      <alignment horizontal="center" vertical="top"/>
    </xf>
    <xf numFmtId="0" fontId="30" fillId="13" borderId="16" xfId="0" applyFont="1" applyFill="1" applyBorder="1" applyAlignment="1">
      <alignment horizontal="center" vertical="top"/>
    </xf>
    <xf numFmtId="0" fontId="24" fillId="14" borderId="20" xfId="0" applyFont="1" applyFill="1" applyBorder="1" applyAlignment="1">
      <alignment vertical="top"/>
    </xf>
    <xf numFmtId="0" fontId="24" fillId="7" borderId="16" xfId="0" applyFont="1" applyFill="1" applyBorder="1" applyAlignment="1">
      <alignment vertical="top"/>
    </xf>
    <xf numFmtId="0" fontId="37" fillId="13" borderId="32" xfId="0" applyFont="1" applyFill="1" applyBorder="1" applyAlignment="1">
      <alignment horizontal="center" vertical="top"/>
    </xf>
    <xf numFmtId="0" fontId="24" fillId="7" borderId="24" xfId="0" applyFont="1" applyFill="1" applyBorder="1" applyAlignment="1">
      <alignment vertical="top"/>
    </xf>
    <xf numFmtId="0" fontId="30" fillId="13" borderId="20" xfId="0" applyFont="1" applyFill="1" applyBorder="1" applyAlignment="1">
      <alignment horizontal="center" vertical="top"/>
    </xf>
    <xf numFmtId="0" fontId="31" fillId="8" borderId="6" xfId="0" applyFont="1" applyFill="1" applyBorder="1" applyAlignment="1">
      <alignment horizontal="right" vertical="top"/>
    </xf>
    <xf numFmtId="0" fontId="40" fillId="8" borderId="6" xfId="0" applyFont="1" applyFill="1" applyBorder="1" applyAlignment="1">
      <alignment horizontal="right" vertical="top"/>
    </xf>
    <xf numFmtId="0" fontId="30" fillId="13" borderId="32" xfId="0" applyFont="1" applyFill="1" applyBorder="1" applyAlignment="1">
      <alignment horizontal="center" vertical="top" wrapText="1"/>
    </xf>
    <xf numFmtId="9" fontId="30" fillId="13" borderId="32" xfId="0" applyNumberFormat="1" applyFont="1" applyFill="1" applyBorder="1" applyAlignment="1">
      <alignment horizontal="center" vertical="top"/>
    </xf>
    <xf numFmtId="9" fontId="38" fillId="13" borderId="32" xfId="0" applyNumberFormat="1" applyFont="1" applyFill="1" applyBorder="1" applyAlignment="1">
      <alignment horizontal="center" vertical="top" wrapText="1"/>
    </xf>
    <xf numFmtId="4" fontId="38" fillId="13" borderId="32" xfId="0" applyNumberFormat="1" applyFont="1" applyFill="1" applyBorder="1" applyAlignment="1">
      <alignment horizontal="center" vertical="top" wrapText="1"/>
    </xf>
    <xf numFmtId="0" fontId="30" fillId="13" borderId="27" xfId="0" applyFont="1" applyFill="1" applyBorder="1" applyAlignment="1">
      <alignment horizontal="center" vertical="top"/>
    </xf>
    <xf numFmtId="4" fontId="38" fillId="13" borderId="37" xfId="0" applyNumberFormat="1" applyFont="1" applyFill="1" applyBorder="1" applyAlignment="1">
      <alignment horizontal="center" vertical="top" wrapText="1"/>
    </xf>
    <xf numFmtId="0" fontId="38" fillId="13" borderId="32" xfId="0" applyFont="1" applyFill="1" applyBorder="1" applyAlignment="1">
      <alignment horizontal="center" vertical="top" wrapText="1"/>
    </xf>
    <xf numFmtId="0" fontId="30" fillId="15" borderId="32" xfId="0" applyFont="1" applyFill="1" applyBorder="1" applyAlignment="1">
      <alignment horizontal="center" vertical="top"/>
    </xf>
    <xf numFmtId="0" fontId="25" fillId="14" borderId="29" xfId="0" applyFont="1" applyFill="1" applyBorder="1" applyAlignment="1">
      <alignment vertical="top"/>
    </xf>
    <xf numFmtId="0" fontId="43" fillId="14" borderId="29" xfId="0" applyFont="1" applyFill="1" applyBorder="1" applyAlignment="1">
      <alignment vertical="top"/>
    </xf>
    <xf numFmtId="0" fontId="30" fillId="16" borderId="32" xfId="0" applyFont="1" applyFill="1" applyBorder="1" applyAlignment="1">
      <alignment horizontal="center" vertical="top"/>
    </xf>
    <xf numFmtId="0" fontId="30" fillId="8" borderId="6" xfId="0" quotePrefix="1" applyFont="1" applyFill="1" applyBorder="1" applyAlignment="1">
      <alignment horizontal="right" vertical="top"/>
    </xf>
    <xf numFmtId="9" fontId="30" fillId="13" borderId="27" xfId="0" applyNumberFormat="1" applyFont="1" applyFill="1" applyBorder="1" applyAlignment="1">
      <alignment horizontal="center" vertical="top"/>
    </xf>
    <xf numFmtId="0" fontId="37" fillId="0" borderId="14" xfId="0" applyFont="1" applyBorder="1" applyAlignment="1">
      <alignment vertical="top" wrapText="1"/>
    </xf>
    <xf numFmtId="9" fontId="30" fillId="13" borderId="27" xfId="0" applyNumberFormat="1" applyFont="1" applyFill="1" applyBorder="1" applyAlignment="1">
      <alignment vertical="top"/>
    </xf>
    <xf numFmtId="0" fontId="30" fillId="17" borderId="9" xfId="0" applyFont="1" applyFill="1" applyBorder="1" applyAlignment="1">
      <alignment horizontal="center" vertical="top"/>
    </xf>
    <xf numFmtId="0" fontId="31" fillId="17" borderId="9" xfId="0" applyFont="1" applyFill="1" applyBorder="1" applyAlignment="1">
      <alignment horizontal="center" vertical="top"/>
    </xf>
    <xf numFmtId="9" fontId="30" fillId="17" borderId="9" xfId="0" applyNumberFormat="1" applyFont="1" applyFill="1" applyBorder="1" applyAlignment="1">
      <alignment horizontal="center" vertical="top"/>
    </xf>
    <xf numFmtId="0" fontId="37" fillId="0" borderId="36" xfId="0" applyFont="1" applyBorder="1" applyAlignment="1">
      <alignment vertical="top" wrapText="1"/>
    </xf>
    <xf numFmtId="0" fontId="37" fillId="0" borderId="24" xfId="0" applyFont="1" applyBorder="1" applyAlignment="1">
      <alignment vertical="top" wrapText="1"/>
    </xf>
    <xf numFmtId="9" fontId="30" fillId="17" borderId="27" xfId="0" applyNumberFormat="1" applyFont="1" applyFill="1" applyBorder="1" applyAlignment="1">
      <alignment horizontal="center" vertical="top"/>
    </xf>
    <xf numFmtId="9" fontId="30" fillId="13" borderId="16" xfId="0" applyNumberFormat="1" applyFont="1" applyFill="1" applyBorder="1" applyAlignment="1">
      <alignment horizontal="center" vertical="top"/>
    </xf>
    <xf numFmtId="0" fontId="44" fillId="0" borderId="19" xfId="0" applyFont="1" applyBorder="1" applyAlignment="1">
      <alignment vertical="top" wrapText="1"/>
    </xf>
    <xf numFmtId="0" fontId="38" fillId="13" borderId="19" xfId="0" applyFont="1" applyFill="1" applyBorder="1" applyAlignment="1">
      <alignment horizontal="center" vertical="top"/>
    </xf>
    <xf numFmtId="0" fontId="36" fillId="19" borderId="36" xfId="0" applyFont="1" applyFill="1" applyBorder="1" applyAlignment="1">
      <alignment vertical="top"/>
    </xf>
    <xf numFmtId="0" fontId="36" fillId="19" borderId="38" xfId="0" applyFont="1" applyFill="1" applyBorder="1" applyAlignment="1">
      <alignment vertical="top"/>
    </xf>
    <xf numFmtId="9" fontId="30" fillId="13" borderId="29" xfId="0" applyNumberFormat="1" applyFont="1" applyFill="1" applyBorder="1" applyAlignment="1">
      <alignment horizontal="center" vertical="top"/>
    </xf>
    <xf numFmtId="0" fontId="24" fillId="0" borderId="31" xfId="0" applyFont="1" applyBorder="1" applyAlignment="1">
      <alignment vertical="top" wrapText="1"/>
    </xf>
    <xf numFmtId="4" fontId="30" fillId="13" borderId="27" xfId="0" applyNumberFormat="1" applyFont="1" applyFill="1" applyBorder="1" applyAlignment="1">
      <alignment horizontal="center" vertical="top"/>
    </xf>
    <xf numFmtId="0" fontId="30" fillId="22" borderId="16" xfId="0" applyFont="1" applyFill="1" applyBorder="1" applyAlignment="1">
      <alignment horizontal="center" vertical="top"/>
    </xf>
    <xf numFmtId="0" fontId="24" fillId="14" borderId="16" xfId="0" applyFont="1" applyFill="1" applyBorder="1" applyAlignment="1">
      <alignment vertical="top"/>
    </xf>
    <xf numFmtId="0" fontId="24" fillId="0" borderId="16" xfId="0" applyFont="1" applyBorder="1" applyAlignment="1">
      <alignment vertical="top"/>
    </xf>
    <xf numFmtId="0" fontId="24" fillId="0" borderId="16" xfId="0" applyFont="1" applyBorder="1" applyAlignment="1">
      <alignment vertical="top" wrapText="1"/>
    </xf>
    <xf numFmtId="0" fontId="25" fillId="0" borderId="16" xfId="0" applyFont="1" applyBorder="1" applyAlignment="1">
      <alignment vertical="top"/>
    </xf>
    <xf numFmtId="0" fontId="30" fillId="14" borderId="16" xfId="0" applyFont="1" applyFill="1" applyBorder="1" applyAlignment="1">
      <alignment horizontal="center" vertical="top"/>
    </xf>
    <xf numFmtId="0" fontId="24" fillId="12" borderId="23" xfId="0" applyFont="1" applyFill="1" applyBorder="1" applyAlignment="1">
      <alignment vertical="top"/>
    </xf>
    <xf numFmtId="0" fontId="30" fillId="13" borderId="29" xfId="0" applyFont="1" applyFill="1" applyBorder="1" applyAlignment="1">
      <alignment horizontal="center" vertical="top"/>
    </xf>
    <xf numFmtId="0" fontId="24" fillId="0" borderId="29" xfId="0" applyFont="1" applyBorder="1" applyAlignment="1">
      <alignment vertical="top"/>
    </xf>
    <xf numFmtId="0" fontId="24" fillId="14" borderId="19" xfId="0" applyFont="1" applyFill="1" applyBorder="1" applyAlignment="1">
      <alignment vertical="top"/>
    </xf>
    <xf numFmtId="0" fontId="24" fillId="0" borderId="33" xfId="0" applyFont="1" applyBorder="1" applyAlignment="1">
      <alignment vertical="top"/>
    </xf>
    <xf numFmtId="0" fontId="30" fillId="13" borderId="33" xfId="0" applyFont="1" applyFill="1" applyBorder="1" applyAlignment="1">
      <alignment horizontal="center" vertical="top"/>
    </xf>
    <xf numFmtId="9" fontId="30" fillId="13" borderId="19" xfId="0" applyNumberFormat="1" applyFont="1" applyFill="1" applyBorder="1" applyAlignment="1">
      <alignment horizontal="center" vertical="top"/>
    </xf>
    <xf numFmtId="0" fontId="30" fillId="13" borderId="19" xfId="0" applyFont="1" applyFill="1" applyBorder="1" applyAlignment="1">
      <alignment horizontal="center" vertical="top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3" fillId="3" borderId="7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left" vertical="top"/>
    </xf>
    <xf numFmtId="0" fontId="30" fillId="8" borderId="6" xfId="0" applyFont="1" applyFill="1" applyBorder="1" applyAlignment="1">
      <alignment horizontal="right" vertical="top"/>
    </xf>
    <xf numFmtId="0" fontId="31" fillId="8" borderId="0" xfId="0" applyFont="1" applyFill="1" applyBorder="1" applyAlignment="1">
      <alignment horizontal="right" vertical="top"/>
    </xf>
    <xf numFmtId="0" fontId="30" fillId="8" borderId="18" xfId="0" quotePrefix="1" applyFont="1" applyFill="1" applyBorder="1" applyAlignment="1">
      <alignment horizontal="right" vertical="top"/>
    </xf>
    <xf numFmtId="0" fontId="30" fillId="8" borderId="25" xfId="0" applyFont="1" applyFill="1" applyBorder="1" applyAlignment="1">
      <alignment horizontal="right" vertical="top"/>
    </xf>
    <xf numFmtId="0" fontId="30" fillId="8" borderId="17" xfId="0" applyFont="1" applyFill="1" applyBorder="1" applyAlignment="1">
      <alignment horizontal="right" vertical="top"/>
    </xf>
    <xf numFmtId="0" fontId="31" fillId="8" borderId="17" xfId="0" applyFont="1" applyFill="1" applyBorder="1" applyAlignment="1">
      <alignment horizontal="right" vertical="top"/>
    </xf>
    <xf numFmtId="0" fontId="37" fillId="8" borderId="0" xfId="0" applyFont="1" applyFill="1" applyBorder="1" applyAlignment="1">
      <alignment horizontal="right" vertical="top"/>
    </xf>
    <xf numFmtId="0" fontId="41" fillId="8" borderId="6" xfId="0" applyFont="1" applyFill="1" applyBorder="1" applyAlignment="1">
      <alignment horizontal="right" vertical="top"/>
    </xf>
    <xf numFmtId="9" fontId="30" fillId="8" borderId="6" xfId="0" applyNumberFormat="1" applyFont="1" applyFill="1" applyBorder="1" applyAlignment="1">
      <alignment horizontal="right" vertical="top"/>
    </xf>
    <xf numFmtId="0" fontId="30" fillId="8" borderId="0" xfId="0" applyFont="1" applyFill="1" applyBorder="1" applyAlignment="1">
      <alignment horizontal="right" vertical="top"/>
    </xf>
    <xf numFmtId="0" fontId="31" fillId="8" borderId="39" xfId="0" applyFont="1" applyFill="1" applyBorder="1" applyAlignment="1">
      <alignment horizontal="right" vertical="top"/>
    </xf>
    <xf numFmtId="0" fontId="31" fillId="8" borderId="20" xfId="0" applyFont="1" applyFill="1" applyBorder="1" applyAlignment="1">
      <alignment horizontal="right" vertical="top"/>
    </xf>
    <xf numFmtId="9" fontId="31" fillId="8" borderId="6" xfId="0" applyNumberFormat="1" applyFont="1" applyFill="1" applyBorder="1" applyAlignment="1">
      <alignment horizontal="right" vertical="top"/>
    </xf>
    <xf numFmtId="9" fontId="31" fillId="8" borderId="6" xfId="0" quotePrefix="1" applyNumberFormat="1" applyFont="1" applyFill="1" applyBorder="1" applyAlignment="1">
      <alignment horizontal="right" vertical="top"/>
    </xf>
    <xf numFmtId="0" fontId="31" fillId="8" borderId="6" xfId="0" quotePrefix="1" applyFont="1" applyFill="1" applyBorder="1" applyAlignment="1">
      <alignment horizontal="right" vertical="top"/>
    </xf>
    <xf numFmtId="9" fontId="31" fillId="8" borderId="0" xfId="0" applyNumberFormat="1" applyFont="1" applyFill="1" applyBorder="1" applyAlignment="1">
      <alignment vertical="top"/>
    </xf>
    <xf numFmtId="0" fontId="31" fillId="8" borderId="25" xfId="0" applyFont="1" applyFill="1" applyBorder="1" applyAlignment="1">
      <alignment horizontal="right" vertical="top"/>
    </xf>
    <xf numFmtId="9" fontId="24" fillId="8" borderId="17" xfId="0" applyNumberFormat="1" applyFont="1" applyFill="1" applyBorder="1" applyAlignment="1">
      <alignment horizontal="right" vertical="top"/>
    </xf>
    <xf numFmtId="0" fontId="24" fillId="8" borderId="6" xfId="0" applyFont="1" applyFill="1" applyBorder="1" applyAlignment="1">
      <alignment horizontal="right" vertical="top"/>
    </xf>
    <xf numFmtId="0" fontId="24" fillId="8" borderId="0" xfId="0" applyFont="1" applyFill="1" applyBorder="1" applyAlignment="1">
      <alignment horizontal="right" vertical="top"/>
    </xf>
    <xf numFmtId="0" fontId="24" fillId="8" borderId="17" xfId="0" applyFont="1" applyFill="1" applyBorder="1" applyAlignment="1">
      <alignment horizontal="right" vertical="top"/>
    </xf>
    <xf numFmtId="0" fontId="0" fillId="8" borderId="17" xfId="0" applyFill="1" applyBorder="1" applyAlignment="1">
      <alignment horizontal="right" vertical="top"/>
    </xf>
    <xf numFmtId="0" fontId="0" fillId="8" borderId="18" xfId="0" applyFill="1" applyBorder="1" applyAlignment="1">
      <alignment horizontal="right" vertical="top"/>
    </xf>
    <xf numFmtId="0" fontId="0" fillId="8" borderId="30" xfId="0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24" borderId="1" xfId="0" applyFill="1" applyBorder="1" applyAlignment="1">
      <alignment vertical="top"/>
    </xf>
    <xf numFmtId="0" fontId="35" fillId="11" borderId="17" xfId="0" applyFont="1" applyFill="1" applyBorder="1" applyAlignment="1">
      <alignment vertical="top" wrapText="1"/>
    </xf>
    <xf numFmtId="0" fontId="35" fillId="11" borderId="30" xfId="0" applyFont="1" applyFill="1" applyBorder="1" applyAlignment="1">
      <alignment vertical="top" wrapText="1"/>
    </xf>
    <xf numFmtId="0" fontId="35" fillId="18" borderId="17" xfId="0" applyFont="1" applyFill="1" applyBorder="1" applyAlignment="1">
      <alignment vertical="top"/>
    </xf>
    <xf numFmtId="0" fontId="35" fillId="18" borderId="30" xfId="0" applyFont="1" applyFill="1" applyBorder="1" applyAlignment="1">
      <alignment vertical="top"/>
    </xf>
    <xf numFmtId="0" fontId="35" fillId="11" borderId="17" xfId="0" applyFont="1" applyFill="1" applyBorder="1" applyAlignment="1">
      <alignment vertical="top"/>
    </xf>
    <xf numFmtId="0" fontId="35" fillId="11" borderId="30" xfId="0" applyFont="1" applyFill="1" applyBorder="1" applyAlignment="1">
      <alignment vertical="top"/>
    </xf>
    <xf numFmtId="0" fontId="35" fillId="20" borderId="17" xfId="0" applyFont="1" applyFill="1" applyBorder="1" applyAlignment="1">
      <alignment vertical="top"/>
    </xf>
    <xf numFmtId="0" fontId="35" fillId="20" borderId="30" xfId="0" applyFont="1" applyFill="1" applyBorder="1" applyAlignment="1">
      <alignment vertical="top"/>
    </xf>
    <xf numFmtId="0" fontId="36" fillId="14" borderId="17" xfId="0" applyFont="1" applyFill="1" applyBorder="1" applyAlignment="1">
      <alignment vertical="top"/>
    </xf>
    <xf numFmtId="0" fontId="36" fillId="14" borderId="30" xfId="0" applyFont="1" applyFill="1" applyBorder="1" applyAlignment="1">
      <alignment vertical="top"/>
    </xf>
    <xf numFmtId="0" fontId="35" fillId="23" borderId="17" xfId="0" applyFont="1" applyFill="1" applyBorder="1" applyAlignment="1">
      <alignment vertical="top"/>
    </xf>
    <xf numFmtId="0" fontId="35" fillId="23" borderId="30" xfId="0" applyFont="1" applyFill="1" applyBorder="1" applyAlignment="1">
      <alignment vertical="top"/>
    </xf>
    <xf numFmtId="0" fontId="24" fillId="0" borderId="0" xfId="0" applyFont="1" applyAlignment="1">
      <alignment horizontal="center" vertical="top"/>
    </xf>
    <xf numFmtId="0" fontId="30" fillId="7" borderId="8" xfId="0" applyFont="1" applyFill="1" applyBorder="1" applyAlignment="1">
      <alignment horizontal="center" vertical="top"/>
    </xf>
    <xf numFmtId="0" fontId="30" fillId="8" borderId="0" xfId="0" applyFont="1" applyFill="1" applyBorder="1" applyAlignment="1">
      <alignment horizontal="center" vertical="top"/>
    </xf>
    <xf numFmtId="17" fontId="0" fillId="3" borderId="8" xfId="0" quotePrefix="1" applyNumberFormat="1" applyFill="1" applyBorder="1" applyAlignment="1">
      <alignment horizontal="center" vertical="top" wrapText="1"/>
    </xf>
    <xf numFmtId="0" fontId="0" fillId="24" borderId="8" xfId="0" applyFill="1" applyBorder="1" applyAlignment="1">
      <alignment horizontal="center" vertical="top" wrapText="1"/>
    </xf>
    <xf numFmtId="0" fontId="45" fillId="8" borderId="6" xfId="0" applyFont="1" applyFill="1" applyBorder="1" applyAlignment="1">
      <alignment horizontal="right" vertical="top"/>
    </xf>
    <xf numFmtId="0" fontId="46" fillId="8" borderId="6" xfId="0" applyFont="1" applyFill="1" applyBorder="1" applyAlignment="1">
      <alignment horizontal="right" vertical="top"/>
    </xf>
    <xf numFmtId="0" fontId="38" fillId="8" borderId="6" xfId="0" applyFont="1" applyFill="1" applyBorder="1" applyAlignment="1">
      <alignment horizontal="right" vertical="top"/>
    </xf>
    <xf numFmtId="0" fontId="47" fillId="0" borderId="0" xfId="0" applyFont="1" applyAlignment="1">
      <alignment vertical="top"/>
    </xf>
    <xf numFmtId="0" fontId="0" fillId="0" borderId="0" xfId="0" applyAlignment="1">
      <alignment vertical="center"/>
    </xf>
    <xf numFmtId="0" fontId="35" fillId="0" borderId="0" xfId="0" applyFont="1" applyAlignment="1">
      <alignment vertical="top"/>
    </xf>
    <xf numFmtId="164" fontId="29" fillId="0" borderId="0" xfId="0" applyNumberFormat="1" applyFont="1" applyAlignment="1">
      <alignment vertical="top"/>
    </xf>
    <xf numFmtId="9" fontId="47" fillId="0" borderId="0" xfId="0" applyNumberFormat="1" applyFont="1" applyAlignment="1">
      <alignment vertical="top"/>
    </xf>
    <xf numFmtId="0" fontId="30" fillId="0" borderId="0" xfId="0" applyFont="1" applyAlignment="1">
      <alignment vertical="top"/>
    </xf>
    <xf numFmtId="0" fontId="29" fillId="0" borderId="0" xfId="0" applyFont="1" applyAlignment="1">
      <alignment vertical="top"/>
    </xf>
    <xf numFmtId="9" fontId="29" fillId="0" borderId="0" xfId="0" applyNumberFormat="1" applyFont="1" applyAlignment="1">
      <alignment vertical="top"/>
    </xf>
    <xf numFmtId="0" fontId="27" fillId="7" borderId="17" xfId="0" applyFont="1" applyFill="1" applyBorder="1" applyAlignment="1">
      <alignment horizontal="center" vertical="top" wrapText="1"/>
    </xf>
    <xf numFmtId="164" fontId="27" fillId="25" borderId="16" xfId="0" applyNumberFormat="1" applyFont="1" applyFill="1" applyBorder="1" applyAlignment="1">
      <alignment horizontal="center" vertical="top" wrapText="1"/>
    </xf>
    <xf numFmtId="0" fontId="27" fillId="25" borderId="23" xfId="0" applyFont="1" applyFill="1" applyBorder="1" applyAlignment="1">
      <alignment horizontal="center" vertical="top" wrapText="1"/>
    </xf>
    <xf numFmtId="164" fontId="27" fillId="26" borderId="16" xfId="0" applyNumberFormat="1" applyFont="1" applyFill="1" applyBorder="1" applyAlignment="1">
      <alignment horizontal="center" vertical="top" wrapText="1"/>
    </xf>
    <xf numFmtId="0" fontId="27" fillId="26" borderId="23" xfId="0" applyFont="1" applyFill="1" applyBorder="1" applyAlignment="1">
      <alignment horizontal="center" vertical="top" wrapText="1"/>
    </xf>
    <xf numFmtId="0" fontId="27" fillId="7" borderId="16" xfId="0" applyFont="1" applyFill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top" wrapText="1"/>
    </xf>
    <xf numFmtId="164" fontId="17" fillId="4" borderId="1" xfId="2" applyFont="1" applyFill="1" applyBorder="1" applyAlignment="1">
      <alignment horizontal="center" vertical="center" wrapText="1"/>
    </xf>
    <xf numFmtId="164" fontId="17" fillId="4" borderId="5" xfId="2" applyFont="1" applyFill="1" applyBorder="1" applyAlignment="1">
      <alignment horizontal="center" vertical="center" wrapText="1"/>
    </xf>
    <xf numFmtId="9" fontId="5" fillId="25" borderId="16" xfId="0" applyNumberFormat="1" applyFont="1" applyFill="1" applyBorder="1" applyAlignment="1">
      <alignment horizontal="center" vertical="top"/>
    </xf>
    <xf numFmtId="2" fontId="5" fillId="25" borderId="29" xfId="0" applyNumberFormat="1" applyFont="1" applyFill="1" applyBorder="1" applyAlignment="1">
      <alignment horizontal="center" vertical="top"/>
    </xf>
    <xf numFmtId="164" fontId="5" fillId="26" borderId="16" xfId="0" applyNumberFormat="1" applyFont="1" applyFill="1" applyBorder="1" applyAlignment="1">
      <alignment vertical="top"/>
    </xf>
    <xf numFmtId="9" fontId="5" fillId="26" borderId="16" xfId="0" applyNumberFormat="1" applyFont="1" applyFill="1" applyBorder="1" applyAlignment="1">
      <alignment horizontal="center" vertical="top"/>
    </xf>
    <xf numFmtId="2" fontId="5" fillId="26" borderId="29" xfId="0" applyNumberFormat="1" applyFont="1" applyFill="1" applyBorder="1" applyAlignment="1">
      <alignment horizontal="center" vertical="top"/>
    </xf>
    <xf numFmtId="9" fontId="5" fillId="27" borderId="25" xfId="0" applyNumberFormat="1" applyFont="1" applyFill="1" applyBorder="1" applyAlignment="1">
      <alignment horizontal="center" vertical="top"/>
    </xf>
    <xf numFmtId="0" fontId="29" fillId="7" borderId="16" xfId="0" applyFont="1" applyFill="1" applyBorder="1" applyAlignment="1">
      <alignment vertical="top"/>
    </xf>
    <xf numFmtId="0" fontId="29" fillId="28" borderId="16" xfId="0" applyFont="1" applyFill="1" applyBorder="1" applyAlignment="1">
      <alignment vertical="top"/>
    </xf>
    <xf numFmtId="164" fontId="17" fillId="29" borderId="1" xfId="2" applyFont="1" applyFill="1" applyBorder="1" applyAlignment="1">
      <alignment horizontal="center" vertical="center" wrapText="1"/>
    </xf>
    <xf numFmtId="164" fontId="17" fillId="29" borderId="5" xfId="2" applyFont="1" applyFill="1" applyBorder="1" applyAlignment="1">
      <alignment horizontal="center" vertical="center" wrapText="1"/>
    </xf>
    <xf numFmtId="164" fontId="5" fillId="26" borderId="17" xfId="0" applyNumberFormat="1" applyFont="1" applyFill="1" applyBorder="1" applyAlignment="1">
      <alignment vertical="top"/>
    </xf>
    <xf numFmtId="2" fontId="5" fillId="26" borderId="16" xfId="0" applyNumberFormat="1" applyFont="1" applyFill="1" applyBorder="1" applyAlignment="1">
      <alignment horizontal="center" vertical="top"/>
    </xf>
    <xf numFmtId="2" fontId="5" fillId="25" borderId="20" xfId="0" applyNumberFormat="1" applyFont="1" applyFill="1" applyBorder="1" applyAlignment="1">
      <alignment horizontal="center" vertical="top"/>
    </xf>
    <xf numFmtId="0" fontId="17" fillId="0" borderId="1" xfId="0" applyFont="1" applyBorder="1" applyAlignment="1">
      <alignment horizontal="left" vertical="top" wrapText="1"/>
    </xf>
    <xf numFmtId="2" fontId="5" fillId="25" borderId="16" xfId="0" applyNumberFormat="1" applyFont="1" applyFill="1" applyBorder="1" applyAlignment="1">
      <alignment horizontal="center" vertical="top"/>
    </xf>
    <xf numFmtId="0" fontId="17" fillId="3" borderId="12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2" fontId="33" fillId="30" borderId="30" xfId="0" applyNumberFormat="1" applyFont="1" applyFill="1" applyBorder="1" applyAlignment="1">
      <alignment horizontal="center" vertical="top"/>
    </xf>
    <xf numFmtId="10" fontId="42" fillId="30" borderId="23" xfId="0" applyNumberFormat="1" applyFont="1" applyFill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164" fontId="5" fillId="25" borderId="16" xfId="0" applyNumberFormat="1" applyFont="1" applyFill="1" applyBorder="1" applyAlignment="1">
      <alignment vertical="top"/>
    </xf>
    <xf numFmtId="9" fontId="5" fillId="26" borderId="24" xfId="0" applyNumberFormat="1" applyFont="1" applyFill="1" applyBorder="1" applyAlignment="1">
      <alignment horizontal="center" vertical="top"/>
    </xf>
    <xf numFmtId="164" fontId="5" fillId="26" borderId="24" xfId="0" applyNumberFormat="1" applyFont="1" applyFill="1" applyBorder="1" applyAlignment="1">
      <alignment vertical="top"/>
    </xf>
    <xf numFmtId="9" fontId="5" fillId="26" borderId="23" xfId="0" applyNumberFormat="1" applyFont="1" applyFill="1" applyBorder="1" applyAlignment="1">
      <alignment horizontal="center" vertical="top"/>
    </xf>
    <xf numFmtId="164" fontId="5" fillId="26" borderId="1" xfId="0" applyNumberFormat="1" applyFont="1" applyFill="1" applyBorder="1" applyAlignment="1">
      <alignment vertical="top"/>
    </xf>
    <xf numFmtId="0" fontId="48" fillId="0" borderId="1" xfId="0" applyFont="1" applyBorder="1" applyAlignment="1">
      <alignment vertical="center"/>
    </xf>
    <xf numFmtId="164" fontId="5" fillId="0" borderId="0" xfId="0" applyNumberFormat="1" applyFont="1" applyAlignment="1">
      <alignment vertical="top"/>
    </xf>
    <xf numFmtId="2" fontId="5" fillId="0" borderId="0" xfId="0" applyNumberFormat="1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10" fontId="38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left" vertical="top" wrapText="1"/>
    </xf>
    <xf numFmtId="0" fontId="27" fillId="7" borderId="23" xfId="0" applyFont="1" applyFill="1" applyBorder="1" applyAlignment="1">
      <alignment horizontal="center" vertical="top" wrapText="1"/>
    </xf>
    <xf numFmtId="164" fontId="27" fillId="25" borderId="19" xfId="0" applyNumberFormat="1" applyFont="1" applyFill="1" applyBorder="1" applyAlignment="1">
      <alignment horizontal="center" vertical="top" wrapText="1"/>
    </xf>
    <xf numFmtId="164" fontId="27" fillId="25" borderId="18" xfId="0" applyNumberFormat="1" applyFont="1" applyFill="1" applyBorder="1" applyAlignment="1">
      <alignment horizontal="center" vertical="top" wrapText="1"/>
    </xf>
    <xf numFmtId="0" fontId="27" fillId="25" borderId="35" xfId="0" applyFont="1" applyFill="1" applyBorder="1" applyAlignment="1">
      <alignment horizontal="center" vertical="top" wrapText="1"/>
    </xf>
    <xf numFmtId="164" fontId="27" fillId="26" borderId="19" xfId="0" applyNumberFormat="1" applyFont="1" applyFill="1" applyBorder="1" applyAlignment="1">
      <alignment horizontal="center" vertical="top" wrapText="1"/>
    </xf>
    <xf numFmtId="0" fontId="27" fillId="26" borderId="35" xfId="0" applyFont="1" applyFill="1" applyBorder="1" applyAlignment="1">
      <alignment horizontal="center" vertical="top" wrapText="1"/>
    </xf>
    <xf numFmtId="0" fontId="17" fillId="0" borderId="12" xfId="0" applyFont="1" applyBorder="1" applyAlignment="1">
      <alignment horizontal="left" vertical="top" wrapText="1"/>
    </xf>
    <xf numFmtId="164" fontId="17" fillId="4" borderId="8" xfId="2" applyFont="1" applyFill="1" applyBorder="1" applyAlignment="1">
      <alignment horizontal="center" vertical="center" wrapText="1"/>
    </xf>
    <xf numFmtId="164" fontId="17" fillId="4" borderId="12" xfId="2" applyFont="1" applyFill="1" applyBorder="1" applyAlignment="1">
      <alignment horizontal="center" vertical="center" wrapText="1"/>
    </xf>
    <xf numFmtId="9" fontId="5" fillId="25" borderId="24" xfId="0" applyNumberFormat="1" applyFont="1" applyFill="1" applyBorder="1" applyAlignment="1">
      <alignment horizontal="center" vertical="top"/>
    </xf>
    <xf numFmtId="164" fontId="27" fillId="25" borderId="1" xfId="0" applyNumberFormat="1" applyFont="1" applyFill="1" applyBorder="1" applyAlignment="1">
      <alignment horizontal="center" vertical="top" wrapText="1"/>
    </xf>
    <xf numFmtId="164" fontId="27" fillId="26" borderId="1" xfId="0" applyNumberFormat="1" applyFont="1" applyFill="1" applyBorder="1" applyAlignment="1">
      <alignment horizontal="center" vertical="top" wrapText="1"/>
    </xf>
    <xf numFmtId="2" fontId="5" fillId="26" borderId="20" xfId="0" applyNumberFormat="1" applyFont="1" applyFill="1" applyBorder="1" applyAlignment="1">
      <alignment horizontal="center" vertical="top"/>
    </xf>
    <xf numFmtId="0" fontId="27" fillId="26" borderId="5" xfId="0" applyFont="1" applyFill="1" applyBorder="1" applyAlignment="1">
      <alignment horizontal="center" vertical="top" wrapText="1"/>
    </xf>
    <xf numFmtId="9" fontId="5" fillId="27" borderId="1" xfId="0" applyNumberFormat="1" applyFont="1" applyFill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top" wrapText="1"/>
    </xf>
    <xf numFmtId="164" fontId="5" fillId="26" borderId="19" xfId="0" applyNumberFormat="1" applyFont="1" applyFill="1" applyBorder="1" applyAlignment="1">
      <alignment vertical="top"/>
    </xf>
    <xf numFmtId="164" fontId="29" fillId="7" borderId="16" xfId="2" applyFont="1" applyFill="1" applyBorder="1" applyAlignment="1">
      <alignment vertical="top"/>
    </xf>
    <xf numFmtId="0" fontId="1" fillId="0" borderId="23" xfId="1" applyFont="1" applyBorder="1" applyAlignment="1">
      <alignment horizontal="left"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9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/>
    </xf>
    <xf numFmtId="0" fontId="0" fillId="0" borderId="0" xfId="0" applyAlignment="1">
      <alignment vertical="center"/>
    </xf>
    <xf numFmtId="0" fontId="27" fillId="7" borderId="17" xfId="0" applyFont="1" applyFill="1" applyBorder="1" applyAlignment="1">
      <alignment horizontal="center" vertical="top" wrapText="1"/>
    </xf>
    <xf numFmtId="0" fontId="29" fillId="7" borderId="17" xfId="0" applyFont="1" applyFill="1" applyBorder="1" applyAlignment="1">
      <alignment vertical="top"/>
    </xf>
    <xf numFmtId="0" fontId="29" fillId="7" borderId="17" xfId="0" applyFont="1" applyFill="1" applyBorder="1" applyAlignment="1">
      <alignment vertical="top" wrapText="1"/>
    </xf>
    <xf numFmtId="0" fontId="29" fillId="28" borderId="23" xfId="0" applyFont="1" applyFill="1" applyBorder="1" applyAlignment="1">
      <alignment vertical="top"/>
    </xf>
    <xf numFmtId="0" fontId="52" fillId="31" borderId="1" xfId="0" applyFont="1" applyFill="1" applyBorder="1" applyAlignment="1">
      <alignment horizontal="center" wrapText="1"/>
    </xf>
    <xf numFmtId="17" fontId="52" fillId="31" borderId="1" xfId="0" applyNumberFormat="1" applyFont="1" applyFill="1" applyBorder="1" applyAlignment="1">
      <alignment horizontal="center" wrapText="1"/>
    </xf>
    <xf numFmtId="17" fontId="53" fillId="31" borderId="1" xfId="0" applyNumberFormat="1" applyFon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/>
    </xf>
    <xf numFmtId="9" fontId="5" fillId="26" borderId="17" xfId="0" applyNumberFormat="1" applyFont="1" applyFill="1" applyBorder="1" applyAlignment="1">
      <alignment horizontal="center" vertical="top"/>
    </xf>
    <xf numFmtId="2" fontId="5" fillId="26" borderId="1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  <xf numFmtId="0" fontId="27" fillId="7" borderId="30" xfId="0" applyFont="1" applyFill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164" fontId="5" fillId="25" borderId="23" xfId="0" applyNumberFormat="1" applyFont="1" applyFill="1" applyBorder="1" applyAlignment="1">
      <alignment vertical="top"/>
    </xf>
    <xf numFmtId="0" fontId="29" fillId="0" borderId="24" xfId="0" applyFont="1" applyBorder="1" applyAlignment="1">
      <alignment vertical="top" wrapText="1"/>
    </xf>
    <xf numFmtId="0" fontId="50" fillId="2" borderId="1" xfId="0" applyFont="1" applyFill="1" applyBorder="1" applyAlignment="1">
      <alignment wrapText="1"/>
    </xf>
    <xf numFmtId="0" fontId="50" fillId="2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1" fillId="0" borderId="1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left" vertical="top"/>
    </xf>
    <xf numFmtId="0" fontId="1" fillId="0" borderId="2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41" xfId="0" applyFont="1" applyBorder="1" applyAlignment="1">
      <alignment vertical="top" wrapText="1"/>
    </xf>
    <xf numFmtId="9" fontId="29" fillId="26" borderId="1" xfId="5" applyFont="1" applyFill="1" applyBorder="1" applyAlignment="1">
      <alignment horizontal="center" vertical="top" wrapText="1"/>
    </xf>
    <xf numFmtId="2" fontId="29" fillId="26" borderId="5" xfId="0" applyNumberFormat="1" applyFont="1" applyFill="1" applyBorder="1" applyAlignment="1">
      <alignment horizontal="center" vertical="top" wrapText="1"/>
    </xf>
    <xf numFmtId="9" fontId="29" fillId="25" borderId="1" xfId="5" applyFont="1" applyFill="1" applyBorder="1" applyAlignment="1">
      <alignment horizontal="center" vertical="top" wrapText="1"/>
    </xf>
    <xf numFmtId="2" fontId="29" fillId="25" borderId="1" xfId="0" applyNumberFormat="1" applyFont="1" applyFill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left" vertical="center"/>
    </xf>
    <xf numFmtId="0" fontId="29" fillId="0" borderId="17" xfId="0" applyFont="1" applyBorder="1" applyAlignment="1">
      <alignment horizontal="center" vertical="top" wrapText="1"/>
    </xf>
    <xf numFmtId="9" fontId="5" fillId="25" borderId="23" xfId="0" applyNumberFormat="1" applyFont="1" applyFill="1" applyBorder="1" applyAlignment="1">
      <alignment horizontal="center" vertical="top"/>
    </xf>
    <xf numFmtId="0" fontId="50" fillId="2" borderId="3" xfId="0" applyFont="1" applyFill="1" applyBorder="1" applyAlignment="1">
      <alignment horizontal="left" wrapText="1"/>
    </xf>
    <xf numFmtId="0" fontId="5" fillId="0" borderId="24" xfId="0" applyFont="1" applyBorder="1" applyAlignment="1">
      <alignment horizontal="center" vertical="top" wrapText="1"/>
    </xf>
    <xf numFmtId="164" fontId="29" fillId="25" borderId="24" xfId="0" applyNumberFormat="1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 wrapText="1"/>
    </xf>
    <xf numFmtId="164" fontId="5" fillId="32" borderId="1" xfId="0" applyNumberFormat="1" applyFont="1" applyFill="1" applyBorder="1" applyAlignment="1">
      <alignment vertical="top"/>
    </xf>
    <xf numFmtId="0" fontId="29" fillId="2" borderId="1" xfId="0" applyFont="1" applyFill="1" applyBorder="1" applyAlignment="1">
      <alignment vertical="top" wrapText="1"/>
    </xf>
    <xf numFmtId="164" fontId="29" fillId="32" borderId="1" xfId="0" applyNumberFormat="1" applyFont="1" applyFill="1" applyBorder="1" applyAlignment="1">
      <alignment vertical="top"/>
    </xf>
    <xf numFmtId="164" fontId="5" fillId="32" borderId="23" xfId="0" applyNumberFormat="1" applyFont="1" applyFill="1" applyBorder="1" applyAlignment="1">
      <alignment vertical="top"/>
    </xf>
    <xf numFmtId="164" fontId="5" fillId="32" borderId="16" xfId="0" applyNumberFormat="1" applyFont="1" applyFill="1" applyBorder="1" applyAlignment="1">
      <alignment vertical="top"/>
    </xf>
    <xf numFmtId="164" fontId="5" fillId="32" borderId="35" xfId="0" applyNumberFormat="1" applyFont="1" applyFill="1" applyBorder="1" applyAlignment="1">
      <alignment vertical="top"/>
    </xf>
    <xf numFmtId="164" fontId="5" fillId="32" borderId="19" xfId="0" applyNumberFormat="1" applyFont="1" applyFill="1" applyBorder="1" applyAlignment="1">
      <alignment vertical="top"/>
    </xf>
    <xf numFmtId="164" fontId="29" fillId="7" borderId="23" xfId="2" applyFont="1" applyFill="1" applyBorder="1" applyAlignment="1">
      <alignment vertical="top"/>
    </xf>
    <xf numFmtId="0" fontId="32" fillId="0" borderId="0" xfId="0" applyFont="1" applyAlignment="1">
      <alignment vertical="top"/>
    </xf>
    <xf numFmtId="0" fontId="30" fillId="6" borderId="19" xfId="0" applyFont="1" applyFill="1" applyBorder="1" applyAlignment="1">
      <alignment horizontal="center" vertical="top" wrapText="1"/>
    </xf>
    <xf numFmtId="0" fontId="30" fillId="6" borderId="24" xfId="0" applyFont="1" applyFill="1" applyBorder="1" applyAlignment="1">
      <alignment horizontal="center" vertical="top" wrapText="1"/>
    </xf>
    <xf numFmtId="0" fontId="30" fillId="7" borderId="18" xfId="0" applyFont="1" applyFill="1" applyBorder="1" applyAlignment="1">
      <alignment horizontal="center" vertical="top" wrapText="1"/>
    </xf>
    <xf numFmtId="0" fontId="30" fillId="7" borderId="26" xfId="0" applyFont="1" applyFill="1" applyBorder="1" applyAlignment="1">
      <alignment horizontal="center" vertical="top" wrapText="1"/>
    </xf>
    <xf numFmtId="0" fontId="30" fillId="7" borderId="25" xfId="0" applyFont="1" applyFill="1" applyBorder="1" applyAlignment="1">
      <alignment horizontal="center" vertical="top" wrapText="1"/>
    </xf>
    <xf numFmtId="0" fontId="30" fillId="7" borderId="20" xfId="0" applyFont="1" applyFill="1" applyBorder="1" applyAlignment="1">
      <alignment horizontal="center" vertical="top" wrapText="1"/>
    </xf>
    <xf numFmtId="0" fontId="24" fillId="0" borderId="0" xfId="0" applyFont="1" applyAlignment="1">
      <alignment horizontal="center" vertical="top"/>
    </xf>
    <xf numFmtId="0" fontId="30" fillId="7" borderId="1" xfId="0" applyFont="1" applyFill="1" applyBorder="1" applyAlignment="1">
      <alignment horizontal="center" vertical="top"/>
    </xf>
    <xf numFmtId="0" fontId="35" fillId="11" borderId="17" xfId="0" applyFont="1" applyFill="1" applyBorder="1" applyAlignment="1">
      <alignment horizontal="left" vertical="top"/>
    </xf>
    <xf numFmtId="0" fontId="35" fillId="11" borderId="30" xfId="0" applyFont="1" applyFill="1" applyBorder="1" applyAlignment="1">
      <alignment horizontal="left" vertical="top"/>
    </xf>
    <xf numFmtId="0" fontId="37" fillId="0" borderId="19" xfId="0" applyFont="1" applyBorder="1" applyAlignment="1">
      <alignment horizontal="left" vertical="top" wrapText="1"/>
    </xf>
    <xf numFmtId="0" fontId="37" fillId="0" borderId="36" xfId="0" applyFont="1" applyBorder="1" applyAlignment="1">
      <alignment horizontal="left" vertical="top" wrapText="1"/>
    </xf>
    <xf numFmtId="0" fontId="37" fillId="0" borderId="24" xfId="0" applyFont="1" applyBorder="1" applyAlignment="1">
      <alignment horizontal="left" vertical="top" wrapText="1"/>
    </xf>
    <xf numFmtId="0" fontId="25" fillId="0" borderId="17" xfId="0" applyFont="1" applyBorder="1" applyAlignment="1">
      <alignment vertical="top"/>
    </xf>
    <xf numFmtId="0" fontId="25" fillId="0" borderId="23" xfId="0" applyFont="1" applyBorder="1" applyAlignment="1">
      <alignment vertical="top"/>
    </xf>
    <xf numFmtId="0" fontId="25" fillId="0" borderId="17" xfId="0" applyFont="1" applyBorder="1" applyAlignment="1">
      <alignment vertical="top" wrapText="1"/>
    </xf>
    <xf numFmtId="0" fontId="25" fillId="0" borderId="23" xfId="0" applyFont="1" applyBorder="1" applyAlignment="1">
      <alignment vertical="top" wrapText="1"/>
    </xf>
    <xf numFmtId="0" fontId="37" fillId="0" borderId="35" xfId="0" applyFont="1" applyBorder="1" applyAlignment="1">
      <alignment horizontal="left" vertical="top" wrapText="1"/>
    </xf>
    <xf numFmtId="0" fontId="37" fillId="0" borderId="33" xfId="0" applyFont="1" applyBorder="1" applyAlignment="1">
      <alignment horizontal="left" vertical="top" wrapText="1"/>
    </xf>
    <xf numFmtId="0" fontId="37" fillId="0" borderId="29" xfId="0" applyFont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37" fillId="0" borderId="14" xfId="0" applyFont="1" applyBorder="1" applyAlignment="1">
      <alignment horizontal="left" vertical="top" wrapText="1"/>
    </xf>
    <xf numFmtId="0" fontId="37" fillId="0" borderId="31" xfId="0" applyFont="1" applyBorder="1" applyAlignment="1">
      <alignment horizontal="left" vertical="top" wrapText="1"/>
    </xf>
    <xf numFmtId="0" fontId="37" fillId="0" borderId="34" xfId="0" applyFont="1" applyBorder="1" applyAlignment="1">
      <alignment horizontal="left" vertical="top" wrapText="1"/>
    </xf>
    <xf numFmtId="0" fontId="35" fillId="11" borderId="17" xfId="0" applyFont="1" applyFill="1" applyBorder="1" applyAlignment="1">
      <alignment horizontal="left" vertical="top" wrapText="1"/>
    </xf>
    <xf numFmtId="0" fontId="35" fillId="11" borderId="30" xfId="0" applyFont="1" applyFill="1" applyBorder="1" applyAlignment="1">
      <alignment horizontal="left" vertical="top" wrapText="1"/>
    </xf>
    <xf numFmtId="0" fontId="39" fillId="0" borderId="17" xfId="0" applyFont="1" applyBorder="1" applyAlignment="1">
      <alignment vertical="top" wrapText="1"/>
    </xf>
    <xf numFmtId="0" fontId="39" fillId="0" borderId="23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23" xfId="0" applyFont="1" applyBorder="1" applyAlignment="1">
      <alignment vertical="top" wrapText="1"/>
    </xf>
    <xf numFmtId="0" fontId="24" fillId="0" borderId="19" xfId="0" applyFont="1" applyBorder="1" applyAlignment="1">
      <alignment vertical="top" wrapText="1"/>
    </xf>
    <xf numFmtId="0" fontId="24" fillId="0" borderId="36" xfId="0" applyFont="1" applyBorder="1" applyAlignment="1">
      <alignment vertical="top" wrapText="1"/>
    </xf>
    <xf numFmtId="0" fontId="24" fillId="0" borderId="24" xfId="0" applyFont="1" applyBorder="1" applyAlignment="1">
      <alignment vertical="top" wrapText="1"/>
    </xf>
    <xf numFmtId="0" fontId="24" fillId="0" borderId="35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4" fillId="0" borderId="29" xfId="0" applyFont="1" applyBorder="1" applyAlignment="1">
      <alignment horizontal="left" vertical="top" wrapText="1"/>
    </xf>
    <xf numFmtId="0" fontId="36" fillId="21" borderId="17" xfId="0" applyFont="1" applyFill="1" applyBorder="1" applyAlignment="1">
      <alignment horizontal="left" vertical="top"/>
    </xf>
    <xf numFmtId="0" fontId="36" fillId="21" borderId="30" xfId="0" applyFont="1" applyFill="1" applyBorder="1" applyAlignment="1">
      <alignment horizontal="left" vertical="top"/>
    </xf>
    <xf numFmtId="0" fontId="37" fillId="0" borderId="14" xfId="0" applyFont="1" applyBorder="1" applyAlignment="1">
      <alignment vertical="top" wrapText="1"/>
    </xf>
    <xf numFmtId="0" fontId="37" fillId="0" borderId="31" xfId="0" applyFont="1" applyBorder="1" applyAlignment="1">
      <alignment vertical="top" wrapText="1"/>
    </xf>
    <xf numFmtId="0" fontId="37" fillId="0" borderId="34" xfId="0" applyFont="1" applyBorder="1" applyAlignment="1">
      <alignment vertical="top" wrapText="1"/>
    </xf>
    <xf numFmtId="0" fontId="25" fillId="12" borderId="17" xfId="0" applyFont="1" applyFill="1" applyBorder="1" applyAlignment="1">
      <alignment vertical="top"/>
    </xf>
    <xf numFmtId="0" fontId="25" fillId="12" borderId="23" xfId="0" applyFont="1" applyFill="1" applyBorder="1" applyAlignment="1">
      <alignment vertical="top"/>
    </xf>
    <xf numFmtId="0" fontId="24" fillId="0" borderId="19" xfId="0" applyFont="1" applyBorder="1" applyAlignment="1">
      <alignment horizontal="left" vertical="top" wrapText="1"/>
    </xf>
    <xf numFmtId="0" fontId="24" fillId="0" borderId="36" xfId="0" applyFont="1" applyBorder="1" applyAlignment="1">
      <alignment horizontal="left" vertical="top" wrapText="1"/>
    </xf>
    <xf numFmtId="0" fontId="24" fillId="0" borderId="24" xfId="0" applyFont="1" applyBorder="1" applyAlignment="1">
      <alignment horizontal="left" vertical="top" wrapText="1"/>
    </xf>
    <xf numFmtId="0" fontId="24" fillId="0" borderId="14" xfId="0" applyFont="1" applyBorder="1" applyAlignment="1">
      <alignment vertical="top" wrapText="1"/>
    </xf>
    <xf numFmtId="0" fontId="24" fillId="0" borderId="31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36" fillId="19" borderId="17" xfId="0" applyFont="1" applyFill="1" applyBorder="1" applyAlignment="1">
      <alignment horizontal="left" vertical="top"/>
    </xf>
    <xf numFmtId="0" fontId="36" fillId="19" borderId="30" xfId="0" applyFont="1" applyFill="1" applyBorder="1" applyAlignment="1">
      <alignment horizontal="left" vertical="top"/>
    </xf>
    <xf numFmtId="0" fontId="25" fillId="0" borderId="17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39" fillId="0" borderId="17" xfId="0" applyFont="1" applyBorder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7" fillId="0" borderId="19" xfId="0" applyFont="1" applyBorder="1" applyAlignment="1">
      <alignment vertical="top" wrapText="1"/>
    </xf>
    <xf numFmtId="0" fontId="37" fillId="0" borderId="36" xfId="0" applyFont="1" applyBorder="1" applyAlignment="1">
      <alignment vertical="top" wrapText="1"/>
    </xf>
    <xf numFmtId="0" fontId="37" fillId="0" borderId="24" xfId="0" applyFont="1" applyBorder="1" applyAlignment="1">
      <alignment vertical="top" wrapText="1"/>
    </xf>
    <xf numFmtId="0" fontId="35" fillId="9" borderId="25" xfId="0" applyFont="1" applyFill="1" applyBorder="1" applyAlignment="1">
      <alignment horizontal="center" vertical="top"/>
    </xf>
    <xf numFmtId="0" fontId="35" fillId="9" borderId="20" xfId="0" applyFont="1" applyFill="1" applyBorder="1" applyAlignment="1">
      <alignment horizontal="center" vertical="top"/>
    </xf>
    <xf numFmtId="0" fontId="36" fillId="10" borderId="18" xfId="0" applyFont="1" applyFill="1" applyBorder="1" applyAlignment="1">
      <alignment horizontal="center" vertical="top"/>
    </xf>
    <xf numFmtId="0" fontId="36" fillId="10" borderId="26" xfId="0" applyFont="1" applyFill="1" applyBorder="1" applyAlignment="1">
      <alignment horizontal="center" vertical="top"/>
    </xf>
    <xf numFmtId="0" fontId="25" fillId="14" borderId="17" xfId="0" applyFont="1" applyFill="1" applyBorder="1" applyAlignment="1">
      <alignment vertical="top"/>
    </xf>
    <xf numFmtId="0" fontId="25" fillId="14" borderId="23" xfId="0" applyFont="1" applyFill="1" applyBorder="1" applyAlignment="1">
      <alignment vertical="top"/>
    </xf>
    <xf numFmtId="0" fontId="25" fillId="22" borderId="17" xfId="0" applyFont="1" applyFill="1" applyBorder="1" applyAlignment="1">
      <alignment vertical="top"/>
    </xf>
    <xf numFmtId="0" fontId="25" fillId="22" borderId="23" xfId="0" applyFont="1" applyFill="1" applyBorder="1" applyAlignment="1">
      <alignment vertical="top"/>
    </xf>
    <xf numFmtId="0" fontId="9" fillId="3" borderId="5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15" fillId="5" borderId="5" xfId="0" applyFont="1" applyFill="1" applyBorder="1" applyAlignment="1">
      <alignment horizontal="center" vertical="top"/>
    </xf>
    <xf numFmtId="0" fontId="15" fillId="5" borderId="4" xfId="0" applyFont="1" applyFill="1" applyBorder="1" applyAlignment="1">
      <alignment horizontal="center" vertical="top"/>
    </xf>
    <xf numFmtId="0" fontId="15" fillId="5" borderId="2" xfId="0" applyFont="1" applyFill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13" fillId="5" borderId="5" xfId="0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top"/>
    </xf>
    <xf numFmtId="0" fontId="12" fillId="5" borderId="5" xfId="0" applyFont="1" applyFill="1" applyBorder="1" applyAlignment="1">
      <alignment horizontal="center" vertical="top"/>
    </xf>
    <xf numFmtId="0" fontId="12" fillId="5" borderId="4" xfId="0" applyFont="1" applyFill="1" applyBorder="1" applyAlignment="1">
      <alignment horizontal="center" vertical="top"/>
    </xf>
    <xf numFmtId="0" fontId="12" fillId="5" borderId="2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164" fontId="1" fillId="0" borderId="23" xfId="0" applyNumberFormat="1" applyFont="1" applyFill="1" applyBorder="1" applyAlignment="1">
      <alignment horizontal="center" vertical="top"/>
    </xf>
    <xf numFmtId="164" fontId="1" fillId="0" borderId="16" xfId="0" applyNumberFormat="1" applyFont="1" applyFill="1" applyBorder="1" applyAlignment="1">
      <alignment horizontal="center" vertical="top"/>
    </xf>
    <xf numFmtId="0" fontId="1" fillId="0" borderId="16" xfId="0" applyFont="1" applyFill="1" applyBorder="1" applyAlignment="1">
      <alignment horizontal="left" vertical="center"/>
    </xf>
    <xf numFmtId="0" fontId="22" fillId="0" borderId="5" xfId="1" applyFont="1" applyBorder="1" applyAlignment="1">
      <alignment horizontal="left" vertical="top" wrapText="1"/>
    </xf>
    <xf numFmtId="0" fontId="22" fillId="0" borderId="2" xfId="1" applyFont="1" applyBorder="1" applyAlignment="1">
      <alignment horizontal="left" vertical="top" wrapText="1"/>
    </xf>
    <xf numFmtId="0" fontId="22" fillId="0" borderId="5" xfId="1" applyFont="1" applyBorder="1" applyAlignment="1">
      <alignment horizontal="center" vertical="top" wrapText="1"/>
    </xf>
    <xf numFmtId="0" fontId="22" fillId="0" borderId="2" xfId="1" applyFont="1" applyBorder="1" applyAlignment="1">
      <alignment horizontal="center" vertical="top" wrapText="1"/>
    </xf>
    <xf numFmtId="0" fontId="22" fillId="0" borderId="2" xfId="1" applyFont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164" fontId="3" fillId="0" borderId="26" xfId="0" applyNumberFormat="1" applyFont="1" applyFill="1" applyBorder="1" applyAlignment="1">
      <alignment horizontal="center" vertical="top"/>
    </xf>
    <xf numFmtId="0" fontId="3" fillId="0" borderId="26" xfId="0" applyFont="1" applyFill="1" applyBorder="1" applyAlignment="1">
      <alignment horizontal="center" vertical="top"/>
    </xf>
    <xf numFmtId="164" fontId="22" fillId="0" borderId="23" xfId="0" applyNumberFormat="1" applyFont="1" applyBorder="1" applyAlignment="1">
      <alignment horizontal="center" vertical="top"/>
    </xf>
    <xf numFmtId="164" fontId="22" fillId="0" borderId="16" xfId="0" applyNumberFormat="1" applyFont="1" applyBorder="1" applyAlignment="1">
      <alignment horizontal="center" vertical="top"/>
    </xf>
    <xf numFmtId="164" fontId="3" fillId="0" borderId="5" xfId="2" applyFont="1" applyFill="1" applyBorder="1" applyAlignment="1">
      <alignment horizontal="center" vertical="top"/>
    </xf>
    <xf numFmtId="164" fontId="3" fillId="0" borderId="2" xfId="2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4" fillId="5" borderId="5" xfId="0" applyFont="1" applyFill="1" applyBorder="1" applyAlignment="1">
      <alignment horizontal="center" vertical="top"/>
    </xf>
    <xf numFmtId="0" fontId="14" fillId="5" borderId="4" xfId="0" applyFont="1" applyFill="1" applyBorder="1" applyAlignment="1">
      <alignment horizontal="center" vertical="top"/>
    </xf>
    <xf numFmtId="0" fontId="14" fillId="5" borderId="2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9" fillId="0" borderId="0" xfId="0" quotePrefix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5" fillId="5" borderId="7" xfId="0" applyFont="1" applyFill="1" applyBorder="1" applyAlignment="1">
      <alignment horizontal="center" vertical="top"/>
    </xf>
    <xf numFmtId="0" fontId="15" fillId="5" borderId="10" xfId="0" applyFont="1" applyFill="1" applyBorder="1" applyAlignment="1">
      <alignment horizontal="center" vertical="top"/>
    </xf>
    <xf numFmtId="0" fontId="15" fillId="5" borderId="11" xfId="0" applyFont="1" applyFill="1" applyBorder="1" applyAlignment="1">
      <alignment horizontal="center" vertical="top"/>
    </xf>
    <xf numFmtId="0" fontId="1" fillId="0" borderId="5" xfId="1" applyFont="1" applyBorder="1" applyAlignment="1">
      <alignment horizontal="left" vertical="top" wrapText="1"/>
    </xf>
    <xf numFmtId="0" fontId="9" fillId="3" borderId="12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" fillId="0" borderId="18" xfId="0" quotePrefix="1" applyFont="1" applyBorder="1" applyAlignment="1">
      <alignment horizontal="center" vertical="top"/>
    </xf>
    <xf numFmtId="0" fontId="1" fillId="0" borderId="35" xfId="0" quotePrefix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7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15" fontId="1" fillId="0" borderId="5" xfId="1" applyNumberFormat="1" applyFont="1" applyBorder="1" applyAlignment="1">
      <alignment horizontal="center" vertical="top"/>
    </xf>
    <xf numFmtId="15" fontId="1" fillId="0" borderId="2" xfId="1" quotePrefix="1" applyNumberFormat="1" applyFont="1" applyBorder="1" applyAlignment="1">
      <alignment horizontal="center" vertical="top"/>
    </xf>
    <xf numFmtId="15" fontId="1" fillId="0" borderId="21" xfId="1" quotePrefix="1" applyNumberFormat="1" applyFont="1" applyBorder="1" applyAlignment="1">
      <alignment horizontal="center" vertical="top"/>
    </xf>
    <xf numFmtId="0" fontId="1" fillId="0" borderId="22" xfId="1" quotePrefix="1" applyFont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164" fontId="5" fillId="26" borderId="17" xfId="0" applyNumberFormat="1" applyFont="1" applyFill="1" applyBorder="1" applyAlignment="1">
      <alignment horizontal="center" vertical="top"/>
    </xf>
    <xf numFmtId="164" fontId="5" fillId="26" borderId="23" xfId="0" applyNumberFormat="1" applyFont="1" applyFill="1" applyBorder="1" applyAlignment="1">
      <alignment horizontal="center" vertical="top"/>
    </xf>
    <xf numFmtId="164" fontId="42" fillId="30" borderId="17" xfId="0" applyNumberFormat="1" applyFont="1" applyFill="1" applyBorder="1" applyAlignment="1">
      <alignment horizontal="center" vertical="top"/>
    </xf>
    <xf numFmtId="0" fontId="48" fillId="0" borderId="30" xfId="0" applyFont="1" applyBorder="1" applyAlignment="1">
      <alignment vertical="center"/>
    </xf>
    <xf numFmtId="0" fontId="29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52" fillId="31" borderId="1" xfId="0" applyFont="1" applyFill="1" applyBorder="1" applyAlignment="1">
      <alignment horizontal="center" wrapText="1"/>
    </xf>
    <xf numFmtId="0" fontId="27" fillId="28" borderId="35" xfId="0" applyFont="1" applyFill="1" applyBorder="1" applyAlignment="1">
      <alignment horizontal="center" vertical="top" wrapText="1"/>
    </xf>
    <xf numFmtId="0" fontId="48" fillId="0" borderId="29" xfId="0" applyFont="1" applyBorder="1" applyAlignment="1">
      <alignment vertical="center"/>
    </xf>
    <xf numFmtId="0" fontId="27" fillId="0" borderId="19" xfId="0" applyFont="1" applyBorder="1" applyAlignment="1">
      <alignment horizontal="center" vertical="top" wrapText="1"/>
    </xf>
    <xf numFmtId="0" fontId="48" fillId="0" borderId="24" xfId="0" applyFont="1" applyBorder="1" applyAlignment="1">
      <alignment vertical="center"/>
    </xf>
    <xf numFmtId="0" fontId="48" fillId="0" borderId="36" xfId="0" applyFont="1" applyBorder="1" applyAlignment="1">
      <alignment vertical="center"/>
    </xf>
    <xf numFmtId="164" fontId="27" fillId="25" borderId="17" xfId="0" applyNumberFormat="1" applyFont="1" applyFill="1" applyBorder="1" applyAlignment="1">
      <alignment horizontal="center" vertical="top" wrapText="1"/>
    </xf>
    <xf numFmtId="0" fontId="48" fillId="0" borderId="23" xfId="0" applyFont="1" applyBorder="1" applyAlignment="1">
      <alignment vertical="center"/>
    </xf>
    <xf numFmtId="164" fontId="27" fillId="26" borderId="17" xfId="0" applyNumberFormat="1" applyFont="1" applyFill="1" applyBorder="1" applyAlignment="1">
      <alignment horizontal="center" vertical="top" wrapText="1"/>
    </xf>
    <xf numFmtId="9" fontId="27" fillId="27" borderId="18" xfId="0" applyNumberFormat="1" applyFont="1" applyFill="1" applyBorder="1" applyAlignment="1">
      <alignment horizontal="center" vertical="top" wrapText="1"/>
    </xf>
    <xf numFmtId="0" fontId="48" fillId="0" borderId="25" xfId="0" applyFont="1" applyBorder="1" applyAlignment="1">
      <alignment vertical="center"/>
    </xf>
    <xf numFmtId="0" fontId="27" fillId="7" borderId="17" xfId="0" applyFont="1" applyFill="1" applyBorder="1" applyAlignment="1">
      <alignment horizontal="center" vertical="top" wrapText="1"/>
    </xf>
    <xf numFmtId="0" fontId="27" fillId="7" borderId="30" xfId="0" applyFont="1" applyFill="1" applyBorder="1" applyAlignment="1">
      <alignment horizontal="center" vertical="top" wrapText="1"/>
    </xf>
    <xf numFmtId="0" fontId="27" fillId="28" borderId="19" xfId="0" applyFont="1" applyFill="1" applyBorder="1" applyAlignment="1">
      <alignment horizontal="center" vertical="top" wrapText="1"/>
    </xf>
    <xf numFmtId="0" fontId="51" fillId="0" borderId="12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17" fontId="30" fillId="0" borderId="0" xfId="0" quotePrefix="1" applyNumberFormat="1" applyFont="1" applyAlignment="1">
      <alignment horizontal="center" vertical="top"/>
    </xf>
    <xf numFmtId="0" fontId="27" fillId="0" borderId="18" xfId="0" applyFont="1" applyBorder="1" applyAlignment="1">
      <alignment horizontal="center" vertical="top" wrapText="1"/>
    </xf>
    <xf numFmtId="0" fontId="48" fillId="0" borderId="38" xfId="0" applyFont="1" applyBorder="1" applyAlignment="1">
      <alignment vertical="center"/>
    </xf>
    <xf numFmtId="15" fontId="1" fillId="0" borderId="1" xfId="0" quotePrefix="1" applyNumberFormat="1" applyFont="1" applyBorder="1" applyAlignment="1">
      <alignment horizontal="center" vertical="top" wrapText="1"/>
    </xf>
    <xf numFmtId="0" fontId="1" fillId="0" borderId="13" xfId="0" applyFont="1" applyBorder="1" applyAlignment="1">
      <alignment vertical="top"/>
    </xf>
    <xf numFmtId="164" fontId="0" fillId="3" borderId="1" xfId="2" applyFont="1" applyFill="1" applyBorder="1" applyAlignment="1">
      <alignment vertical="top"/>
    </xf>
    <xf numFmtId="9" fontId="0" fillId="3" borderId="1" xfId="5" applyNumberFormat="1" applyFont="1" applyFill="1" applyBorder="1" applyAlignment="1">
      <alignment vertical="top"/>
    </xf>
    <xf numFmtId="9" fontId="0" fillId="3" borderId="1" xfId="0" applyNumberFormat="1" applyFill="1" applyBorder="1" applyAlignment="1">
      <alignment vertical="top"/>
    </xf>
    <xf numFmtId="0" fontId="27" fillId="7" borderId="17" xfId="0" applyFont="1" applyFill="1" applyBorder="1" applyAlignment="1">
      <alignment horizontal="center" vertical="top"/>
    </xf>
  </cellXfs>
  <cellStyles count="6">
    <cellStyle name="Comma" xfId="2" builtinId="3"/>
    <cellStyle name="Excel Built-in Comma" xfId="4"/>
    <cellStyle name="Hyperlink" xfId="3" builtinId="8"/>
    <cellStyle name="Normal" xfId="0" builtinId="0"/>
    <cellStyle name="Normal 2" xfId="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D13" sqref="D13"/>
    </sheetView>
  </sheetViews>
  <sheetFormatPr defaultColWidth="9.140625" defaultRowHeight="13.5" x14ac:dyDescent="0.25"/>
  <cols>
    <col min="1" max="1" width="20.42578125" style="137" customWidth="1"/>
    <col min="2" max="2" width="2.140625" style="137" customWidth="1"/>
    <col min="3" max="3" width="55.140625" style="137" customWidth="1"/>
    <col min="4" max="4" width="16.85546875" style="138" customWidth="1"/>
    <col min="5" max="5" width="17.28515625" style="208" customWidth="1"/>
    <col min="6" max="6" width="18" style="137" customWidth="1"/>
    <col min="7" max="7" width="18.28515625" style="137" customWidth="1"/>
    <col min="8" max="16384" width="9.140625" style="137"/>
  </cols>
  <sheetData>
    <row r="1" spans="1:7" ht="18.75" customHeight="1" x14ac:dyDescent="0.25">
      <c r="A1" s="404" t="s">
        <v>221</v>
      </c>
      <c r="B1" s="404"/>
      <c r="C1" s="404"/>
      <c r="D1" s="404"/>
      <c r="E1" s="404"/>
      <c r="F1" s="404"/>
      <c r="G1" s="404"/>
    </row>
    <row r="2" spans="1:7" ht="18.75" customHeight="1" x14ac:dyDescent="0.25">
      <c r="A2" s="404" t="s">
        <v>222</v>
      </c>
      <c r="B2" s="404"/>
      <c r="C2" s="404"/>
      <c r="D2" s="404"/>
      <c r="E2" s="404"/>
      <c r="F2" s="404"/>
      <c r="G2" s="404"/>
    </row>
    <row r="3" spans="1:7" ht="18.75" customHeight="1" x14ac:dyDescent="0.25">
      <c r="A3" s="404" t="s">
        <v>223</v>
      </c>
      <c r="B3" s="404"/>
      <c r="C3" s="404"/>
      <c r="D3" s="404"/>
      <c r="E3" s="404"/>
      <c r="F3" s="404"/>
      <c r="G3" s="404"/>
    </row>
    <row r="4" spans="1:7" ht="18.75" customHeight="1" x14ac:dyDescent="0.25">
      <c r="A4" s="251"/>
      <c r="B4" s="251"/>
      <c r="C4" s="251"/>
      <c r="D4" s="251"/>
      <c r="E4" s="251"/>
      <c r="F4" s="251"/>
      <c r="G4" s="251"/>
    </row>
    <row r="5" spans="1:7" ht="18.75" customHeight="1" x14ac:dyDescent="0.25">
      <c r="A5" s="251"/>
      <c r="B5" s="251"/>
      <c r="C5" s="251"/>
      <c r="D5" s="251"/>
      <c r="E5" s="251"/>
      <c r="F5" s="251"/>
      <c r="G5" s="251"/>
    </row>
    <row r="6" spans="1:7" ht="23.25" x14ac:dyDescent="0.25">
      <c r="A6" s="397" t="s">
        <v>82</v>
      </c>
      <c r="B6" s="397"/>
      <c r="C6" s="397"/>
      <c r="D6" s="397"/>
      <c r="E6" s="136"/>
    </row>
    <row r="7" spans="1:7" s="138" customFormat="1" ht="18.75" customHeight="1" x14ac:dyDescent="0.25">
      <c r="A7" s="398" t="s">
        <v>83</v>
      </c>
      <c r="B7" s="400" t="s">
        <v>84</v>
      </c>
      <c r="C7" s="401"/>
      <c r="D7" s="405"/>
      <c r="E7" s="405"/>
      <c r="F7" s="405"/>
      <c r="G7" s="405"/>
    </row>
    <row r="8" spans="1:7" s="138" customFormat="1" ht="40.5" x14ac:dyDescent="0.25">
      <c r="A8" s="399"/>
      <c r="B8" s="402"/>
      <c r="C8" s="403"/>
      <c r="D8" s="252" t="s">
        <v>86</v>
      </c>
      <c r="E8" s="253" t="s">
        <v>219</v>
      </c>
      <c r="F8" s="254" t="s">
        <v>220</v>
      </c>
      <c r="G8" s="255" t="s">
        <v>1</v>
      </c>
    </row>
    <row r="9" spans="1:7" ht="15.75" customHeight="1" x14ac:dyDescent="0.25">
      <c r="A9" s="457" t="s">
        <v>0</v>
      </c>
      <c r="B9" s="458"/>
      <c r="C9" s="458"/>
      <c r="D9" s="458"/>
      <c r="E9" s="458"/>
      <c r="F9" s="458"/>
      <c r="G9" s="458"/>
    </row>
    <row r="10" spans="1:7" ht="18" customHeight="1" x14ac:dyDescent="0.25">
      <c r="A10" s="459" t="s">
        <v>87</v>
      </c>
      <c r="B10" s="460"/>
      <c r="C10" s="460"/>
      <c r="D10" s="460"/>
      <c r="E10" s="460"/>
      <c r="F10" s="460"/>
      <c r="G10" s="460"/>
    </row>
    <row r="11" spans="1:7" ht="15.75" customHeight="1" x14ac:dyDescent="0.25">
      <c r="A11" s="406" t="s">
        <v>89</v>
      </c>
      <c r="B11" s="407"/>
      <c r="C11" s="407"/>
      <c r="D11" s="407"/>
      <c r="E11" s="407"/>
      <c r="F11" s="237"/>
      <c r="G11" s="238"/>
    </row>
    <row r="12" spans="1:7" ht="18.75" customHeight="1" x14ac:dyDescent="0.25">
      <c r="A12" s="408" t="s">
        <v>90</v>
      </c>
      <c r="B12" s="411" t="s">
        <v>91</v>
      </c>
      <c r="C12" s="412"/>
      <c r="D12" s="144">
        <v>105</v>
      </c>
      <c r="E12" s="213">
        <v>13</v>
      </c>
      <c r="F12" s="237">
        <v>4</v>
      </c>
      <c r="G12" s="238"/>
    </row>
    <row r="13" spans="1:7" ht="18.75" customHeight="1" x14ac:dyDescent="0.25">
      <c r="A13" s="409"/>
      <c r="B13" s="413" t="s">
        <v>92</v>
      </c>
      <c r="C13" s="414"/>
      <c r="D13" s="144">
        <v>20</v>
      </c>
      <c r="E13" s="213">
        <v>3</v>
      </c>
      <c r="F13" s="237"/>
      <c r="G13" s="238"/>
    </row>
    <row r="14" spans="1:7" ht="18.75" customHeight="1" x14ac:dyDescent="0.25">
      <c r="A14" s="409"/>
      <c r="B14" s="413" t="s">
        <v>93</v>
      </c>
      <c r="C14" s="414"/>
      <c r="D14" s="144">
        <v>66</v>
      </c>
      <c r="E14" s="213">
        <v>13</v>
      </c>
      <c r="F14" s="237"/>
      <c r="G14" s="238"/>
    </row>
    <row r="15" spans="1:7" ht="18.75" x14ac:dyDescent="0.25">
      <c r="A15" s="409"/>
      <c r="B15" s="145" t="s">
        <v>85</v>
      </c>
      <c r="C15" s="141" t="s">
        <v>2</v>
      </c>
      <c r="D15" s="146" t="s">
        <v>85</v>
      </c>
      <c r="E15" s="162" t="s">
        <v>85</v>
      </c>
      <c r="F15" s="237"/>
      <c r="G15" s="238"/>
    </row>
    <row r="16" spans="1:7" ht="18.75" x14ac:dyDescent="0.25">
      <c r="A16" s="409"/>
      <c r="B16" s="140" t="s">
        <v>85</v>
      </c>
      <c r="C16" s="141" t="s">
        <v>3</v>
      </c>
      <c r="D16" s="146" t="s">
        <v>85</v>
      </c>
      <c r="E16" s="162" t="s">
        <v>85</v>
      </c>
      <c r="F16" s="237"/>
      <c r="G16" s="238"/>
    </row>
    <row r="17" spans="1:7" ht="18.75" x14ac:dyDescent="0.25">
      <c r="A17" s="409"/>
      <c r="B17" s="140" t="s">
        <v>85</v>
      </c>
      <c r="C17" s="141" t="s">
        <v>4</v>
      </c>
      <c r="D17" s="146" t="s">
        <v>85</v>
      </c>
      <c r="E17" s="162" t="s">
        <v>85</v>
      </c>
      <c r="F17" s="237"/>
      <c r="G17" s="238"/>
    </row>
    <row r="18" spans="1:7" ht="18.75" x14ac:dyDescent="0.25">
      <c r="A18" s="409"/>
      <c r="B18" s="140" t="s">
        <v>85</v>
      </c>
      <c r="C18" s="141" t="s">
        <v>5</v>
      </c>
      <c r="D18" s="147" t="s">
        <v>85</v>
      </c>
      <c r="E18" s="162" t="s">
        <v>85</v>
      </c>
      <c r="F18" s="237"/>
      <c r="G18" s="238"/>
    </row>
    <row r="19" spans="1:7" ht="18.75" x14ac:dyDescent="0.25">
      <c r="A19" s="409"/>
      <c r="B19" s="142" t="s">
        <v>85</v>
      </c>
      <c r="C19" s="148" t="s">
        <v>6</v>
      </c>
      <c r="D19" s="149" t="s">
        <v>85</v>
      </c>
      <c r="E19" s="214" t="s">
        <v>85</v>
      </c>
      <c r="F19" s="237"/>
      <c r="G19" s="238"/>
    </row>
    <row r="20" spans="1:7" ht="33.75" customHeight="1" x14ac:dyDescent="0.25">
      <c r="A20" s="410"/>
      <c r="B20" s="413" t="s">
        <v>94</v>
      </c>
      <c r="C20" s="414"/>
      <c r="D20" s="150">
        <v>2</v>
      </c>
      <c r="E20" s="215" t="s">
        <v>88</v>
      </c>
      <c r="F20" s="237"/>
      <c r="G20" s="238"/>
    </row>
    <row r="21" spans="1:7" ht="18" customHeight="1" x14ac:dyDescent="0.25">
      <c r="A21" s="239" t="s">
        <v>95</v>
      </c>
      <c r="B21" s="240"/>
      <c r="C21" s="240"/>
      <c r="D21" s="240"/>
      <c r="E21" s="240"/>
      <c r="F21" s="240"/>
      <c r="G21" s="240"/>
    </row>
    <row r="22" spans="1:7" ht="18.75" customHeight="1" x14ac:dyDescent="0.25">
      <c r="A22" s="415" t="s">
        <v>96</v>
      </c>
      <c r="B22" s="411" t="s">
        <v>97</v>
      </c>
      <c r="C22" s="412"/>
      <c r="D22" s="151">
        <v>358</v>
      </c>
      <c r="E22" s="216">
        <v>41</v>
      </c>
      <c r="F22" s="237">
        <v>4</v>
      </c>
      <c r="G22" s="238"/>
    </row>
    <row r="23" spans="1:7" ht="18.75" x14ac:dyDescent="0.25">
      <c r="A23" s="416"/>
      <c r="B23" s="152" t="s">
        <v>85</v>
      </c>
      <c r="C23" s="153" t="s">
        <v>13</v>
      </c>
      <c r="D23" s="154">
        <v>157</v>
      </c>
      <c r="E23" s="217" t="s">
        <v>85</v>
      </c>
      <c r="F23" s="237"/>
      <c r="G23" s="238"/>
    </row>
    <row r="24" spans="1:7" ht="18.75" x14ac:dyDescent="0.25">
      <c r="A24" s="416"/>
      <c r="B24" s="152" t="s">
        <v>85</v>
      </c>
      <c r="C24" s="153" t="s">
        <v>14</v>
      </c>
      <c r="D24" s="154">
        <v>201</v>
      </c>
      <c r="E24" s="218">
        <v>41</v>
      </c>
      <c r="F24" s="237">
        <v>4</v>
      </c>
      <c r="G24" s="238"/>
    </row>
    <row r="25" spans="1:7" ht="18.75" x14ac:dyDescent="0.25">
      <c r="A25" s="416"/>
      <c r="B25" s="152" t="s">
        <v>85</v>
      </c>
      <c r="C25" s="153" t="s">
        <v>15</v>
      </c>
      <c r="D25" s="154">
        <v>0</v>
      </c>
      <c r="E25" s="218" t="s">
        <v>85</v>
      </c>
      <c r="F25" s="237"/>
      <c r="G25" s="238"/>
    </row>
    <row r="26" spans="1:7" ht="33.75" customHeight="1" x14ac:dyDescent="0.25">
      <c r="A26" s="416"/>
      <c r="B26" s="413" t="s">
        <v>98</v>
      </c>
      <c r="C26" s="414"/>
      <c r="D26" s="155">
        <v>162000</v>
      </c>
      <c r="E26" s="218">
        <v>2000</v>
      </c>
      <c r="F26" s="237">
        <v>368</v>
      </c>
      <c r="G26" s="238"/>
    </row>
    <row r="27" spans="1:7" ht="19.5" customHeight="1" x14ac:dyDescent="0.25">
      <c r="A27" s="416"/>
      <c r="B27" s="418" t="s">
        <v>99</v>
      </c>
      <c r="C27" s="419"/>
      <c r="D27" s="155">
        <v>9150</v>
      </c>
      <c r="E27" s="218">
        <v>50</v>
      </c>
      <c r="F27" s="237">
        <v>146</v>
      </c>
      <c r="G27" s="238"/>
    </row>
    <row r="28" spans="1:7" ht="18.75" customHeight="1" x14ac:dyDescent="0.25">
      <c r="A28" s="416"/>
      <c r="B28" s="418" t="s">
        <v>100</v>
      </c>
      <c r="C28" s="419"/>
      <c r="D28" s="155">
        <v>2</v>
      </c>
      <c r="E28" s="218"/>
      <c r="F28" s="237"/>
      <c r="G28" s="238"/>
    </row>
    <row r="29" spans="1:7" ht="18.75" customHeight="1" x14ac:dyDescent="0.25">
      <c r="A29" s="416"/>
      <c r="B29" s="413" t="s">
        <v>101</v>
      </c>
      <c r="C29" s="414"/>
      <c r="D29" s="156"/>
      <c r="E29" s="218"/>
      <c r="F29" s="237"/>
      <c r="G29" s="238"/>
    </row>
    <row r="30" spans="1:7" ht="18.75" customHeight="1" x14ac:dyDescent="0.25">
      <c r="A30" s="417"/>
      <c r="B30" s="140" t="s">
        <v>85</v>
      </c>
      <c r="C30" s="141" t="s">
        <v>102</v>
      </c>
      <c r="D30" s="156">
        <v>450</v>
      </c>
      <c r="E30" s="218"/>
      <c r="F30" s="237"/>
      <c r="G30" s="238"/>
    </row>
    <row r="31" spans="1:7" ht="15.75" customHeight="1" x14ac:dyDescent="0.25">
      <c r="A31" s="423" t="s">
        <v>103</v>
      </c>
      <c r="B31" s="424"/>
      <c r="C31" s="424"/>
      <c r="D31" s="424"/>
      <c r="E31" s="424"/>
      <c r="F31" s="240"/>
      <c r="G31" s="240"/>
    </row>
    <row r="32" spans="1:7" ht="33" customHeight="1" x14ac:dyDescent="0.25">
      <c r="A32" s="415" t="s">
        <v>104</v>
      </c>
      <c r="B32" s="425" t="s">
        <v>105</v>
      </c>
      <c r="C32" s="426"/>
      <c r="D32" s="144" t="e">
        <f>SUM(D33:D38)</f>
        <v>#REF!</v>
      </c>
      <c r="E32" s="213">
        <f>SUM(E33:E38)</f>
        <v>174</v>
      </c>
      <c r="F32" s="237"/>
      <c r="G32" s="238"/>
    </row>
    <row r="33" spans="1:7" ht="18.75" x14ac:dyDescent="0.25">
      <c r="A33" s="416"/>
      <c r="B33" s="140" t="s">
        <v>85</v>
      </c>
      <c r="C33" s="141" t="s">
        <v>7</v>
      </c>
      <c r="D33" s="146">
        <v>40</v>
      </c>
      <c r="E33" s="162">
        <v>8</v>
      </c>
      <c r="F33" s="237"/>
      <c r="G33" s="238"/>
    </row>
    <row r="34" spans="1:7" ht="18.75" x14ac:dyDescent="0.25">
      <c r="A34" s="416"/>
      <c r="B34" s="140" t="s">
        <v>85</v>
      </c>
      <c r="C34" s="141" t="s">
        <v>8</v>
      </c>
      <c r="D34" s="146">
        <v>85</v>
      </c>
      <c r="E34" s="162">
        <v>15</v>
      </c>
      <c r="F34" s="237"/>
      <c r="G34" s="238"/>
    </row>
    <row r="35" spans="1:7" ht="18.75" x14ac:dyDescent="0.25">
      <c r="A35" s="416"/>
      <c r="B35" s="140" t="s">
        <v>85</v>
      </c>
      <c r="C35" s="141" t="s">
        <v>9</v>
      </c>
      <c r="D35" s="146">
        <v>259</v>
      </c>
      <c r="E35" s="162">
        <v>50</v>
      </c>
      <c r="F35" s="237"/>
      <c r="G35" s="238"/>
    </row>
    <row r="36" spans="1:7" ht="18.75" x14ac:dyDescent="0.25">
      <c r="A36" s="416"/>
      <c r="B36" s="140" t="s">
        <v>85</v>
      </c>
      <c r="C36" s="141" t="s">
        <v>10</v>
      </c>
      <c r="D36" s="146">
        <v>31</v>
      </c>
      <c r="E36" s="162">
        <v>6</v>
      </c>
      <c r="F36" s="237">
        <v>3</v>
      </c>
      <c r="G36" s="238"/>
    </row>
    <row r="37" spans="1:7" ht="18.75" x14ac:dyDescent="0.25">
      <c r="A37" s="416"/>
      <c r="B37" s="140" t="s">
        <v>85</v>
      </c>
      <c r="C37" s="141" t="s">
        <v>11</v>
      </c>
      <c r="D37" s="146" t="e">
        <f>SUM(#REF!)</f>
        <v>#REF!</v>
      </c>
      <c r="E37" s="162">
        <v>37</v>
      </c>
      <c r="F37" s="237">
        <v>4</v>
      </c>
      <c r="G37" s="238"/>
    </row>
    <row r="38" spans="1:7" ht="18.75" x14ac:dyDescent="0.25">
      <c r="A38" s="416"/>
      <c r="B38" s="140" t="s">
        <v>85</v>
      </c>
      <c r="C38" s="143" t="s">
        <v>106</v>
      </c>
      <c r="D38" s="146">
        <v>292</v>
      </c>
      <c r="E38" s="162">
        <v>58</v>
      </c>
      <c r="F38" s="237"/>
      <c r="G38" s="238"/>
    </row>
    <row r="39" spans="1:7" ht="15" x14ac:dyDescent="0.25">
      <c r="A39" s="416"/>
      <c r="B39" s="157" t="s">
        <v>85</v>
      </c>
      <c r="C39" s="158" t="s">
        <v>107</v>
      </c>
      <c r="D39" s="159">
        <v>200</v>
      </c>
      <c r="E39" s="256">
        <v>40</v>
      </c>
      <c r="F39" s="237"/>
      <c r="G39" s="238"/>
    </row>
    <row r="40" spans="1:7" ht="15" x14ac:dyDescent="0.25">
      <c r="A40" s="416"/>
      <c r="B40" s="157" t="s">
        <v>85</v>
      </c>
      <c r="C40" s="160" t="s">
        <v>108</v>
      </c>
      <c r="D40" s="159">
        <v>90</v>
      </c>
      <c r="E40" s="256">
        <v>18</v>
      </c>
      <c r="F40" s="237"/>
      <c r="G40" s="238"/>
    </row>
    <row r="41" spans="1:7" ht="15" x14ac:dyDescent="0.25">
      <c r="A41" s="416"/>
      <c r="B41" s="157" t="s">
        <v>85</v>
      </c>
      <c r="C41" s="160" t="s">
        <v>109</v>
      </c>
      <c r="D41" s="159">
        <v>2</v>
      </c>
      <c r="E41" s="219" t="s">
        <v>85</v>
      </c>
      <c r="F41" s="237"/>
      <c r="G41" s="238"/>
    </row>
    <row r="42" spans="1:7" ht="35.25" customHeight="1" x14ac:dyDescent="0.25">
      <c r="A42" s="416"/>
      <c r="B42" s="425" t="s">
        <v>110</v>
      </c>
      <c r="C42" s="426"/>
      <c r="D42" s="161">
        <f>SUM(D43:D48)</f>
        <v>1357</v>
      </c>
      <c r="E42" s="217">
        <f>SUM(E43:E48)</f>
        <v>243</v>
      </c>
      <c r="F42" s="237"/>
      <c r="G42" s="238"/>
    </row>
    <row r="43" spans="1:7" ht="18.75" x14ac:dyDescent="0.25">
      <c r="A43" s="416"/>
      <c r="B43" s="140" t="s">
        <v>85</v>
      </c>
      <c r="C43" s="141" t="s">
        <v>7</v>
      </c>
      <c r="D43" s="146">
        <v>696</v>
      </c>
      <c r="E43" s="162">
        <v>120</v>
      </c>
      <c r="F43" s="237"/>
      <c r="G43" s="238"/>
    </row>
    <row r="44" spans="1:7" ht="18.75" x14ac:dyDescent="0.25">
      <c r="A44" s="416"/>
      <c r="B44" s="140" t="s">
        <v>85</v>
      </c>
      <c r="C44" s="141" t="s">
        <v>8</v>
      </c>
      <c r="D44" s="146">
        <v>78</v>
      </c>
      <c r="E44" s="162">
        <v>15</v>
      </c>
      <c r="F44" s="237"/>
      <c r="G44" s="238"/>
    </row>
    <row r="45" spans="1:7" ht="18.75" x14ac:dyDescent="0.25">
      <c r="A45" s="416"/>
      <c r="B45" s="140" t="s">
        <v>85</v>
      </c>
      <c r="C45" s="141" t="s">
        <v>9</v>
      </c>
      <c r="D45" s="146">
        <v>259</v>
      </c>
      <c r="E45" s="162">
        <v>50</v>
      </c>
      <c r="F45" s="237"/>
      <c r="G45" s="238"/>
    </row>
    <row r="46" spans="1:7" ht="18.75" x14ac:dyDescent="0.25">
      <c r="A46" s="416"/>
      <c r="B46" s="140" t="s">
        <v>85</v>
      </c>
      <c r="C46" s="141" t="s">
        <v>10</v>
      </c>
      <c r="D46" s="146">
        <v>23</v>
      </c>
      <c r="E46" s="162">
        <v>4</v>
      </c>
      <c r="F46" s="237">
        <v>3</v>
      </c>
      <c r="G46" s="238"/>
    </row>
    <row r="47" spans="1:7" ht="18.75" x14ac:dyDescent="0.25">
      <c r="A47" s="416"/>
      <c r="B47" s="140" t="s">
        <v>85</v>
      </c>
      <c r="C47" s="141" t="s">
        <v>11</v>
      </c>
      <c r="D47" s="146">
        <v>219</v>
      </c>
      <c r="E47" s="162">
        <v>38</v>
      </c>
      <c r="F47" s="237">
        <v>4</v>
      </c>
      <c r="G47" s="238"/>
    </row>
    <row r="48" spans="1:7" ht="18.75" x14ac:dyDescent="0.25">
      <c r="A48" s="416"/>
      <c r="B48" s="142" t="s">
        <v>85</v>
      </c>
      <c r="C48" s="141" t="s">
        <v>111</v>
      </c>
      <c r="D48" s="146">
        <v>82</v>
      </c>
      <c r="E48" s="162">
        <f>SUM(E49:E51)</f>
        <v>16</v>
      </c>
      <c r="F48" s="237"/>
      <c r="G48" s="238"/>
    </row>
    <row r="49" spans="1:7" ht="18.75" x14ac:dyDescent="0.25">
      <c r="A49" s="416"/>
      <c r="B49" s="152" t="s">
        <v>85</v>
      </c>
      <c r="C49" s="141" t="s">
        <v>107</v>
      </c>
      <c r="D49" s="159">
        <v>50</v>
      </c>
      <c r="E49" s="257">
        <v>10</v>
      </c>
      <c r="F49" s="237"/>
      <c r="G49" s="238"/>
    </row>
    <row r="50" spans="1:7" ht="18.75" x14ac:dyDescent="0.25">
      <c r="A50" s="416"/>
      <c r="B50" s="152" t="s">
        <v>85</v>
      </c>
      <c r="C50" s="141" t="s">
        <v>108</v>
      </c>
      <c r="D50" s="159">
        <v>30</v>
      </c>
      <c r="E50" s="257">
        <v>6</v>
      </c>
      <c r="F50" s="237"/>
      <c r="G50" s="238"/>
    </row>
    <row r="51" spans="1:7" ht="18.75" x14ac:dyDescent="0.25">
      <c r="A51" s="416"/>
      <c r="B51" s="152" t="s">
        <v>85</v>
      </c>
      <c r="C51" s="141" t="s">
        <v>109</v>
      </c>
      <c r="D51" s="159">
        <v>2</v>
      </c>
      <c r="E51" s="163" t="s">
        <v>85</v>
      </c>
      <c r="F51" s="237"/>
      <c r="G51" s="238"/>
    </row>
    <row r="52" spans="1:7" ht="18.75" x14ac:dyDescent="0.25">
      <c r="A52" s="416"/>
      <c r="B52" s="411" t="s">
        <v>112</v>
      </c>
      <c r="C52" s="412"/>
      <c r="D52" s="164">
        <v>392</v>
      </c>
      <c r="E52" s="258">
        <v>35</v>
      </c>
      <c r="F52" s="237">
        <v>3</v>
      </c>
      <c r="G52" s="238"/>
    </row>
    <row r="53" spans="1:7" ht="18.75" x14ac:dyDescent="0.25">
      <c r="A53" s="416"/>
      <c r="B53" s="411" t="s">
        <v>113</v>
      </c>
      <c r="C53" s="412"/>
      <c r="D53" s="165">
        <v>0.2</v>
      </c>
      <c r="E53" s="221">
        <v>0.2</v>
      </c>
      <c r="F53" s="237">
        <v>0.49</v>
      </c>
      <c r="G53" s="238"/>
    </row>
    <row r="54" spans="1:7" ht="18.75" customHeight="1" x14ac:dyDescent="0.25">
      <c r="A54" s="416"/>
      <c r="B54" s="413" t="s">
        <v>114</v>
      </c>
      <c r="C54" s="414"/>
      <c r="D54" s="166">
        <v>0.17</v>
      </c>
      <c r="E54" s="221">
        <v>0.17</v>
      </c>
      <c r="F54" s="237">
        <v>14.12</v>
      </c>
      <c r="G54" s="238"/>
    </row>
    <row r="55" spans="1:7" ht="18.75" customHeight="1" x14ac:dyDescent="0.25">
      <c r="A55" s="416"/>
      <c r="B55" s="427" t="s">
        <v>115</v>
      </c>
      <c r="C55" s="428"/>
      <c r="D55" s="167">
        <f>(1011993.77)*1.17</f>
        <v>1184032.7109000001</v>
      </c>
      <c r="E55" s="220" t="s">
        <v>116</v>
      </c>
      <c r="F55" s="568">
        <v>23718700</v>
      </c>
      <c r="G55" s="238"/>
    </row>
    <row r="56" spans="1:7" ht="17.25" customHeight="1" x14ac:dyDescent="0.25">
      <c r="A56" s="417"/>
      <c r="B56" s="411" t="s">
        <v>117</v>
      </c>
      <c r="C56" s="412"/>
      <c r="D56" s="168" t="e">
        <f>SUM(#REF!)</f>
        <v>#REF!</v>
      </c>
      <c r="E56" s="222">
        <v>1</v>
      </c>
      <c r="F56" s="237">
        <v>1</v>
      </c>
      <c r="G56" s="238"/>
    </row>
    <row r="57" spans="1:7" ht="36" customHeight="1" x14ac:dyDescent="0.25">
      <c r="A57" s="408" t="s">
        <v>118</v>
      </c>
      <c r="B57" s="413" t="s">
        <v>119</v>
      </c>
      <c r="C57" s="414"/>
      <c r="D57" s="169"/>
      <c r="E57" s="223"/>
      <c r="F57" s="237"/>
      <c r="G57" s="238"/>
    </row>
    <row r="58" spans="1:7" ht="18.75" x14ac:dyDescent="0.25">
      <c r="A58" s="409"/>
      <c r="B58" s="140" t="s">
        <v>85</v>
      </c>
      <c r="C58" s="141" t="s">
        <v>120</v>
      </c>
      <c r="D58" s="170">
        <v>12</v>
      </c>
      <c r="E58" s="162"/>
      <c r="F58" s="237"/>
      <c r="G58" s="238"/>
    </row>
    <row r="59" spans="1:7" ht="18.75" x14ac:dyDescent="0.25">
      <c r="A59" s="409"/>
      <c r="B59" s="140" t="s">
        <v>85</v>
      </c>
      <c r="C59" s="141" t="s">
        <v>121</v>
      </c>
      <c r="D59" s="170">
        <v>18</v>
      </c>
      <c r="E59" s="162"/>
      <c r="F59" s="237"/>
      <c r="G59" s="238"/>
    </row>
    <row r="60" spans="1:7" ht="18.75" x14ac:dyDescent="0.25">
      <c r="A60" s="410"/>
      <c r="B60" s="140" t="s">
        <v>85</v>
      </c>
      <c r="C60" s="141" t="s">
        <v>122</v>
      </c>
      <c r="D60" s="170">
        <v>776</v>
      </c>
      <c r="E60" s="224"/>
      <c r="F60" s="237"/>
      <c r="G60" s="238"/>
    </row>
    <row r="61" spans="1:7" ht="18.75" customHeight="1" x14ac:dyDescent="0.25">
      <c r="A61" s="420" t="s">
        <v>123</v>
      </c>
      <c r="B61" s="411" t="s">
        <v>124</v>
      </c>
      <c r="C61" s="412"/>
      <c r="D61" s="171" t="e">
        <f>SUM(D62:D65)</f>
        <v>#REF!</v>
      </c>
      <c r="E61" s="162">
        <v>55</v>
      </c>
      <c r="F61" s="237">
        <v>19</v>
      </c>
      <c r="G61" s="238"/>
    </row>
    <row r="62" spans="1:7" ht="18.75" x14ac:dyDescent="0.25">
      <c r="A62" s="421"/>
      <c r="B62" s="172" t="s">
        <v>125</v>
      </c>
      <c r="C62" s="173" t="s">
        <v>16</v>
      </c>
      <c r="D62" s="174"/>
      <c r="E62" s="213"/>
      <c r="F62" s="237"/>
      <c r="G62" s="238"/>
    </row>
    <row r="63" spans="1:7" ht="18.75" x14ac:dyDescent="0.25">
      <c r="A63" s="421"/>
      <c r="B63" s="140" t="s">
        <v>85</v>
      </c>
      <c r="C63" s="141" t="s">
        <v>126</v>
      </c>
      <c r="D63" s="144" t="e">
        <f>#REF!</f>
        <v>#REF!</v>
      </c>
      <c r="E63" s="162" t="s">
        <v>85</v>
      </c>
      <c r="F63" s="237"/>
      <c r="G63" s="238"/>
    </row>
    <row r="64" spans="1:7" ht="18.75" x14ac:dyDescent="0.25">
      <c r="A64" s="421"/>
      <c r="B64" s="140"/>
      <c r="C64" s="141" t="s">
        <v>127</v>
      </c>
      <c r="D64" s="144" t="e">
        <f>#REF!</f>
        <v>#REF!</v>
      </c>
      <c r="E64" s="162"/>
      <c r="F64" s="237"/>
      <c r="G64" s="238"/>
    </row>
    <row r="65" spans="1:7" ht="18.75" x14ac:dyDescent="0.25">
      <c r="A65" s="421"/>
      <c r="B65" s="140" t="s">
        <v>85</v>
      </c>
      <c r="C65" s="141" t="s">
        <v>128</v>
      </c>
      <c r="D65" s="144">
        <v>1360</v>
      </c>
      <c r="E65" s="162">
        <v>55</v>
      </c>
      <c r="F65" s="237">
        <v>19</v>
      </c>
      <c r="G65" s="238"/>
    </row>
    <row r="66" spans="1:7" ht="18.75" x14ac:dyDescent="0.25">
      <c r="A66" s="421"/>
      <c r="B66" s="140" t="s">
        <v>85</v>
      </c>
      <c r="C66" s="141" t="s">
        <v>129</v>
      </c>
      <c r="D66" s="144">
        <v>0</v>
      </c>
      <c r="E66" s="175" t="s">
        <v>88</v>
      </c>
      <c r="F66" s="237"/>
      <c r="G66" s="238"/>
    </row>
    <row r="67" spans="1:7" ht="18.75" x14ac:dyDescent="0.25">
      <c r="A67" s="421"/>
      <c r="B67" s="172" t="s">
        <v>130</v>
      </c>
      <c r="C67" s="173" t="s">
        <v>17</v>
      </c>
      <c r="D67" s="171">
        <f>SUM(D68:D70)</f>
        <v>12</v>
      </c>
      <c r="E67" s="175" t="s">
        <v>88</v>
      </c>
      <c r="F67" s="237"/>
      <c r="G67" s="238"/>
    </row>
    <row r="68" spans="1:7" ht="18.75" x14ac:dyDescent="0.25">
      <c r="A68" s="421"/>
      <c r="B68" s="140" t="s">
        <v>85</v>
      </c>
      <c r="C68" s="141" t="s">
        <v>131</v>
      </c>
      <c r="D68" s="146">
        <v>4</v>
      </c>
      <c r="E68" s="162" t="s">
        <v>85</v>
      </c>
      <c r="F68" s="237"/>
      <c r="G68" s="238"/>
    </row>
    <row r="69" spans="1:7" ht="18.75" x14ac:dyDescent="0.25">
      <c r="A69" s="421"/>
      <c r="B69" s="140" t="s">
        <v>85</v>
      </c>
      <c r="C69" s="141" t="s">
        <v>132</v>
      </c>
      <c r="D69" s="146">
        <v>8</v>
      </c>
      <c r="E69" s="162" t="s">
        <v>85</v>
      </c>
      <c r="F69" s="237"/>
      <c r="G69" s="238"/>
    </row>
    <row r="70" spans="1:7" ht="18.75" x14ac:dyDescent="0.25">
      <c r="A70" s="421"/>
      <c r="B70" s="140" t="s">
        <v>85</v>
      </c>
      <c r="C70" s="141" t="s">
        <v>133</v>
      </c>
      <c r="D70" s="146">
        <v>0</v>
      </c>
      <c r="E70" s="162" t="s">
        <v>85</v>
      </c>
      <c r="F70" s="237"/>
      <c r="G70" s="238"/>
    </row>
    <row r="71" spans="1:7" ht="34.5" customHeight="1" x14ac:dyDescent="0.25">
      <c r="A71" s="421"/>
      <c r="B71" s="425" t="s">
        <v>134</v>
      </c>
      <c r="C71" s="426"/>
      <c r="D71" s="176">
        <v>1</v>
      </c>
      <c r="E71" s="225">
        <v>1</v>
      </c>
      <c r="F71" s="569">
        <v>1</v>
      </c>
      <c r="G71" s="238"/>
    </row>
    <row r="72" spans="1:7" ht="18.75" x14ac:dyDescent="0.25">
      <c r="A72" s="421"/>
      <c r="B72" s="411" t="s">
        <v>18</v>
      </c>
      <c r="C72" s="412"/>
      <c r="D72" s="156" t="e">
        <f>SUM(#REF!)</f>
        <v>#REF!</v>
      </c>
      <c r="E72" s="162">
        <v>28</v>
      </c>
      <c r="F72" s="237">
        <v>10</v>
      </c>
      <c r="G72" s="238"/>
    </row>
    <row r="73" spans="1:7" ht="18.75" x14ac:dyDescent="0.25">
      <c r="A73" s="421"/>
      <c r="B73" s="411" t="s">
        <v>135</v>
      </c>
      <c r="C73" s="412"/>
      <c r="D73" s="151">
        <v>29</v>
      </c>
      <c r="E73" s="175" t="s">
        <v>88</v>
      </c>
      <c r="F73" s="237"/>
      <c r="G73" s="238"/>
    </row>
    <row r="74" spans="1:7" ht="18.75" x14ac:dyDescent="0.25">
      <c r="A74" s="421"/>
      <c r="B74" s="411" t="s">
        <v>136</v>
      </c>
      <c r="C74" s="412"/>
      <c r="D74" s="139">
        <v>1</v>
      </c>
      <c r="E74" s="226">
        <v>1</v>
      </c>
      <c r="F74" s="570">
        <v>1</v>
      </c>
      <c r="G74" s="238"/>
    </row>
    <row r="75" spans="1:7" ht="18.75" customHeight="1" x14ac:dyDescent="0.25">
      <c r="A75" s="421"/>
      <c r="B75" s="413" t="s">
        <v>137</v>
      </c>
      <c r="C75" s="414"/>
      <c r="D75" s="151" t="e">
        <f>SUM(#REF!)</f>
        <v>#REF!</v>
      </c>
      <c r="E75" s="162">
        <v>15.4</v>
      </c>
      <c r="F75" s="237">
        <v>7.74</v>
      </c>
      <c r="G75" s="238"/>
    </row>
    <row r="76" spans="1:7" ht="18.75" customHeight="1" x14ac:dyDescent="0.25">
      <c r="A76" s="421"/>
      <c r="B76" s="418" t="s">
        <v>138</v>
      </c>
      <c r="C76" s="419"/>
      <c r="D76" s="151">
        <v>3</v>
      </c>
      <c r="E76" s="227" t="s">
        <v>88</v>
      </c>
      <c r="F76" s="237"/>
      <c r="G76" s="238"/>
    </row>
    <row r="77" spans="1:7" ht="18.75" customHeight="1" x14ac:dyDescent="0.25">
      <c r="A77" s="422"/>
      <c r="B77" s="418" t="s">
        <v>139</v>
      </c>
      <c r="C77" s="419"/>
      <c r="D77" s="151">
        <v>4</v>
      </c>
      <c r="E77" s="227" t="s">
        <v>88</v>
      </c>
      <c r="F77" s="237"/>
      <c r="G77" s="238"/>
    </row>
    <row r="78" spans="1:7" ht="40.5" customHeight="1" x14ac:dyDescent="0.25">
      <c r="A78" s="177" t="s">
        <v>140</v>
      </c>
      <c r="B78" s="452" t="s">
        <v>141</v>
      </c>
      <c r="C78" s="453"/>
      <c r="D78" s="178">
        <v>0.96</v>
      </c>
      <c r="E78" s="228">
        <v>0.96</v>
      </c>
      <c r="F78" s="570">
        <v>0.96</v>
      </c>
      <c r="G78" s="238"/>
    </row>
    <row r="79" spans="1:7" ht="15.75" customHeight="1" x14ac:dyDescent="0.25">
      <c r="A79" s="406" t="s">
        <v>142</v>
      </c>
      <c r="B79" s="407"/>
      <c r="C79" s="407"/>
      <c r="D79" s="407"/>
      <c r="E79" s="407"/>
      <c r="F79" s="240"/>
      <c r="G79" s="240"/>
    </row>
    <row r="80" spans="1:7" ht="34.5" customHeight="1" x14ac:dyDescent="0.25">
      <c r="A80" s="454" t="s">
        <v>143</v>
      </c>
      <c r="B80" s="413" t="s">
        <v>144</v>
      </c>
      <c r="C80" s="414"/>
      <c r="D80" s="179">
        <v>16</v>
      </c>
      <c r="E80" s="162" t="s">
        <v>85</v>
      </c>
      <c r="F80" s="237"/>
      <c r="G80" s="238"/>
    </row>
    <row r="81" spans="1:7" ht="44.25" customHeight="1" x14ac:dyDescent="0.25">
      <c r="A81" s="455"/>
      <c r="B81" s="140" t="s">
        <v>85</v>
      </c>
      <c r="C81" s="141" t="s">
        <v>19</v>
      </c>
      <c r="D81" s="180">
        <v>4</v>
      </c>
      <c r="E81" s="162" t="s">
        <v>85</v>
      </c>
      <c r="F81" s="237"/>
      <c r="G81" s="238"/>
    </row>
    <row r="82" spans="1:7" ht="45.75" customHeight="1" x14ac:dyDescent="0.25">
      <c r="A82" s="456"/>
      <c r="B82" s="140" t="s">
        <v>85</v>
      </c>
      <c r="C82" s="141" t="s">
        <v>20</v>
      </c>
      <c r="D82" s="180">
        <v>12</v>
      </c>
      <c r="E82" s="213" t="s">
        <v>85</v>
      </c>
      <c r="F82" s="237"/>
      <c r="G82" s="238"/>
    </row>
    <row r="83" spans="1:7" ht="18.75" customHeight="1" x14ac:dyDescent="0.25">
      <c r="A83" s="408" t="s">
        <v>145</v>
      </c>
      <c r="B83" s="411" t="s">
        <v>146</v>
      </c>
      <c r="C83" s="412"/>
      <c r="D83" s="179">
        <v>5</v>
      </c>
      <c r="E83" s="213" t="s">
        <v>85</v>
      </c>
      <c r="F83" s="237"/>
      <c r="G83" s="238"/>
    </row>
    <row r="84" spans="1:7" ht="33.75" customHeight="1" x14ac:dyDescent="0.25">
      <c r="A84" s="409"/>
      <c r="B84" s="413" t="s">
        <v>147</v>
      </c>
      <c r="C84" s="414"/>
      <c r="D84" s="181">
        <v>1</v>
      </c>
      <c r="E84" s="213" t="s">
        <v>85</v>
      </c>
      <c r="F84" s="237"/>
      <c r="G84" s="238"/>
    </row>
    <row r="85" spans="1:7" ht="18.75" customHeight="1" x14ac:dyDescent="0.25">
      <c r="A85" s="182"/>
      <c r="B85" s="413" t="s">
        <v>148</v>
      </c>
      <c r="C85" s="414"/>
      <c r="D85" s="181" t="s">
        <v>149</v>
      </c>
      <c r="E85" s="213" t="s">
        <v>85</v>
      </c>
      <c r="F85" s="237"/>
      <c r="G85" s="238"/>
    </row>
    <row r="86" spans="1:7" ht="18.75" customHeight="1" x14ac:dyDescent="0.25">
      <c r="A86" s="183"/>
      <c r="B86" s="413" t="s">
        <v>150</v>
      </c>
      <c r="C86" s="414"/>
      <c r="D86" s="184" t="s">
        <v>149</v>
      </c>
      <c r="E86" s="214" t="s">
        <v>149</v>
      </c>
      <c r="F86" s="237" t="s">
        <v>353</v>
      </c>
      <c r="G86" s="238"/>
    </row>
    <row r="87" spans="1:7" ht="15.75" customHeight="1" x14ac:dyDescent="0.25">
      <c r="A87" s="406" t="s">
        <v>151</v>
      </c>
      <c r="B87" s="407"/>
      <c r="C87" s="407"/>
      <c r="D87" s="407"/>
      <c r="E87" s="407"/>
      <c r="F87" s="240"/>
      <c r="G87" s="240"/>
    </row>
    <row r="88" spans="1:7" ht="18.75" customHeight="1" x14ac:dyDescent="0.25">
      <c r="A88" s="408" t="s">
        <v>152</v>
      </c>
      <c r="B88" s="411" t="s">
        <v>153</v>
      </c>
      <c r="C88" s="412"/>
      <c r="D88" s="151">
        <v>1</v>
      </c>
      <c r="E88" s="229">
        <v>1</v>
      </c>
      <c r="F88" s="237"/>
      <c r="G88" s="238"/>
    </row>
    <row r="89" spans="1:7" ht="21.75" customHeight="1" x14ac:dyDescent="0.25">
      <c r="A89" s="409"/>
      <c r="B89" s="450" t="s">
        <v>154</v>
      </c>
      <c r="C89" s="451"/>
      <c r="D89" s="185">
        <v>1</v>
      </c>
      <c r="E89" s="218"/>
      <c r="F89" s="237"/>
      <c r="G89" s="238"/>
    </row>
    <row r="90" spans="1:7" ht="33.75" customHeight="1" x14ac:dyDescent="0.25">
      <c r="A90" s="409"/>
      <c r="B90" s="418" t="s">
        <v>155</v>
      </c>
      <c r="C90" s="419"/>
      <c r="D90" s="156">
        <v>2</v>
      </c>
      <c r="E90" s="218"/>
      <c r="F90" s="237"/>
      <c r="G90" s="238"/>
    </row>
    <row r="91" spans="1:7" ht="36" customHeight="1" x14ac:dyDescent="0.25">
      <c r="A91" s="410"/>
      <c r="B91" s="418" t="s">
        <v>156</v>
      </c>
      <c r="C91" s="419"/>
      <c r="D91" s="156">
        <v>20</v>
      </c>
      <c r="E91" s="218"/>
      <c r="F91" s="237"/>
      <c r="G91" s="238"/>
    </row>
    <row r="92" spans="1:7" ht="39" customHeight="1" x14ac:dyDescent="0.25">
      <c r="A92" s="186" t="s">
        <v>157</v>
      </c>
      <c r="B92" s="427" t="s">
        <v>158</v>
      </c>
      <c r="C92" s="428"/>
      <c r="D92" s="187">
        <v>0</v>
      </c>
      <c r="E92" s="215" t="s">
        <v>88</v>
      </c>
      <c r="F92" s="237"/>
      <c r="G92" s="238"/>
    </row>
    <row r="93" spans="1:7" ht="15.75" customHeight="1" x14ac:dyDescent="0.25">
      <c r="A93" s="241" t="s">
        <v>159</v>
      </c>
      <c r="B93" s="242"/>
      <c r="C93" s="242"/>
      <c r="D93" s="242"/>
      <c r="E93" s="242"/>
      <c r="F93" s="242"/>
      <c r="G93" s="242"/>
    </row>
    <row r="94" spans="1:7" ht="15.75" customHeight="1" x14ac:dyDescent="0.25">
      <c r="A94" s="188" t="s">
        <v>160</v>
      </c>
      <c r="B94" s="188"/>
      <c r="C94" s="189"/>
      <c r="D94" s="448"/>
      <c r="E94" s="449"/>
      <c r="F94" s="237"/>
      <c r="G94" s="238"/>
    </row>
    <row r="95" spans="1:7" ht="15.75" customHeight="1" x14ac:dyDescent="0.25">
      <c r="A95" s="243" t="s">
        <v>161</v>
      </c>
      <c r="B95" s="244"/>
      <c r="C95" s="244"/>
      <c r="D95" s="244"/>
      <c r="E95" s="244"/>
      <c r="F95" s="244"/>
      <c r="G95" s="244"/>
    </row>
    <row r="96" spans="1:7" ht="18.75" customHeight="1" x14ac:dyDescent="0.25">
      <c r="A96" s="408" t="s">
        <v>162</v>
      </c>
      <c r="B96" s="411" t="s">
        <v>163</v>
      </c>
      <c r="C96" s="412"/>
      <c r="D96" s="190">
        <v>0.95</v>
      </c>
      <c r="E96" s="162" t="s">
        <v>85</v>
      </c>
      <c r="F96" s="237"/>
      <c r="G96" s="238"/>
    </row>
    <row r="97" spans="1:7" ht="18.75" customHeight="1" x14ac:dyDescent="0.25">
      <c r="A97" s="409"/>
      <c r="B97" s="411" t="s">
        <v>164</v>
      </c>
      <c r="C97" s="412"/>
      <c r="D97" s="165">
        <v>1</v>
      </c>
      <c r="E97" s="162" t="s">
        <v>85</v>
      </c>
      <c r="F97" s="237"/>
      <c r="G97" s="238"/>
    </row>
    <row r="98" spans="1:7" ht="18.75" customHeight="1" x14ac:dyDescent="0.25">
      <c r="A98" s="409"/>
      <c r="B98" s="450" t="s">
        <v>165</v>
      </c>
      <c r="C98" s="451"/>
      <c r="D98" s="190">
        <v>0.95</v>
      </c>
      <c r="E98" s="162"/>
      <c r="F98" s="237"/>
      <c r="G98" s="238"/>
    </row>
    <row r="99" spans="1:7" ht="18.75" customHeight="1" x14ac:dyDescent="0.25">
      <c r="A99" s="409"/>
      <c r="B99" s="450" t="s">
        <v>166</v>
      </c>
      <c r="C99" s="451"/>
      <c r="D99" s="165">
        <v>1</v>
      </c>
      <c r="E99" s="162"/>
      <c r="F99" s="237"/>
      <c r="G99" s="238"/>
    </row>
    <row r="100" spans="1:7" ht="41.25" customHeight="1" x14ac:dyDescent="0.25">
      <c r="A100" s="410"/>
      <c r="B100" s="450" t="s">
        <v>167</v>
      </c>
      <c r="C100" s="451"/>
      <c r="D100" s="165" t="s">
        <v>149</v>
      </c>
      <c r="E100" s="162"/>
      <c r="F100" s="237"/>
      <c r="G100" s="238"/>
    </row>
    <row r="101" spans="1:7" ht="51" customHeight="1" x14ac:dyDescent="0.25">
      <c r="A101" s="191" t="s">
        <v>168</v>
      </c>
      <c r="B101" s="411" t="s">
        <v>169</v>
      </c>
      <c r="C101" s="412"/>
      <c r="D101" s="192">
        <v>8000</v>
      </c>
      <c r="E101" s="214" t="s">
        <v>85</v>
      </c>
      <c r="F101" s="237"/>
      <c r="G101" s="238"/>
    </row>
    <row r="102" spans="1:7" ht="15.75" customHeight="1" x14ac:dyDescent="0.25">
      <c r="A102" s="245" t="s">
        <v>170</v>
      </c>
      <c r="B102" s="246"/>
      <c r="C102" s="246"/>
      <c r="D102" s="246"/>
      <c r="E102" s="246"/>
      <c r="F102" s="246"/>
      <c r="G102" s="246"/>
    </row>
    <row r="103" spans="1:7" ht="15.75" customHeight="1" x14ac:dyDescent="0.25">
      <c r="A103" s="435" t="s">
        <v>171</v>
      </c>
      <c r="B103" s="436"/>
      <c r="C103" s="436"/>
      <c r="D103" s="436"/>
      <c r="E103" s="436"/>
      <c r="F103" s="237"/>
      <c r="G103" s="238"/>
    </row>
    <row r="104" spans="1:7" ht="15.75" customHeight="1" x14ac:dyDescent="0.25">
      <c r="A104" s="406" t="s">
        <v>161</v>
      </c>
      <c r="B104" s="407"/>
      <c r="C104" s="407"/>
      <c r="D104" s="407"/>
      <c r="E104" s="407"/>
      <c r="F104" s="244"/>
      <c r="G104" s="244"/>
    </row>
    <row r="105" spans="1:7" ht="18.75" customHeight="1" x14ac:dyDescent="0.25">
      <c r="A105" s="437" t="s">
        <v>172</v>
      </c>
      <c r="B105" s="411" t="s">
        <v>173</v>
      </c>
      <c r="C105" s="412"/>
      <c r="D105" s="144">
        <v>2</v>
      </c>
      <c r="E105" s="162" t="s">
        <v>85</v>
      </c>
      <c r="F105" s="237"/>
      <c r="G105" s="238"/>
    </row>
    <row r="106" spans="1:7" ht="18.75" x14ac:dyDescent="0.25">
      <c r="A106" s="438"/>
      <c r="B106" s="140" t="s">
        <v>85</v>
      </c>
      <c r="C106" s="141" t="s">
        <v>174</v>
      </c>
      <c r="D106" s="146">
        <v>2</v>
      </c>
      <c r="E106" s="162" t="s">
        <v>85</v>
      </c>
      <c r="F106" s="237"/>
      <c r="G106" s="238"/>
    </row>
    <row r="107" spans="1:7" ht="18.75" x14ac:dyDescent="0.25">
      <c r="A107" s="438"/>
      <c r="B107" s="140" t="s">
        <v>85</v>
      </c>
      <c r="C107" s="141" t="s">
        <v>175</v>
      </c>
      <c r="D107" s="146">
        <v>0</v>
      </c>
      <c r="E107" s="162" t="s">
        <v>85</v>
      </c>
      <c r="F107" s="237"/>
      <c r="G107" s="238"/>
    </row>
    <row r="108" spans="1:7" ht="18.75" x14ac:dyDescent="0.25">
      <c r="A108" s="439"/>
      <c r="B108" s="411" t="s">
        <v>176</v>
      </c>
      <c r="C108" s="412"/>
      <c r="D108" s="168">
        <v>21</v>
      </c>
      <c r="E108" s="214" t="s">
        <v>85</v>
      </c>
      <c r="F108" s="237"/>
      <c r="G108" s="238"/>
    </row>
    <row r="109" spans="1:7" ht="18.75" customHeight="1" x14ac:dyDescent="0.25">
      <c r="A109" s="429" t="s">
        <v>177</v>
      </c>
      <c r="B109" s="463" t="s">
        <v>178</v>
      </c>
      <c r="C109" s="464"/>
      <c r="D109" s="193" t="s">
        <v>85</v>
      </c>
      <c r="E109" s="193" t="s">
        <v>85</v>
      </c>
      <c r="F109" s="193" t="s">
        <v>85</v>
      </c>
      <c r="G109" s="193" t="s">
        <v>85</v>
      </c>
    </row>
    <row r="110" spans="1:7" ht="18.75" x14ac:dyDescent="0.25">
      <c r="A110" s="430"/>
      <c r="B110" s="194" t="s">
        <v>85</v>
      </c>
      <c r="C110" s="195" t="s">
        <v>179</v>
      </c>
      <c r="D110" s="156" t="s">
        <v>180</v>
      </c>
      <c r="E110" s="218" t="s">
        <v>85</v>
      </c>
      <c r="F110" s="237"/>
      <c r="G110" s="238"/>
    </row>
    <row r="111" spans="1:7" ht="30" x14ac:dyDescent="0.25">
      <c r="A111" s="430"/>
      <c r="B111" s="194" t="s">
        <v>85</v>
      </c>
      <c r="C111" s="196" t="s">
        <v>181</v>
      </c>
      <c r="D111" s="156" t="s">
        <v>149</v>
      </c>
      <c r="E111" s="218" t="s">
        <v>85</v>
      </c>
      <c r="F111" s="237"/>
      <c r="G111" s="238"/>
    </row>
    <row r="112" spans="1:7" ht="18.75" x14ac:dyDescent="0.25">
      <c r="A112" s="430"/>
      <c r="B112" s="194" t="s">
        <v>85</v>
      </c>
      <c r="C112" s="196" t="s">
        <v>182</v>
      </c>
      <c r="D112" s="156" t="s">
        <v>149</v>
      </c>
      <c r="E112" s="218" t="s">
        <v>85</v>
      </c>
      <c r="F112" s="237"/>
      <c r="G112" s="238"/>
    </row>
    <row r="113" spans="1:7" ht="30" x14ac:dyDescent="0.25">
      <c r="A113" s="430"/>
      <c r="B113" s="194" t="s">
        <v>85</v>
      </c>
      <c r="C113" s="196" t="s">
        <v>183</v>
      </c>
      <c r="D113" s="156" t="s">
        <v>149</v>
      </c>
      <c r="E113" s="218" t="s">
        <v>85</v>
      </c>
      <c r="F113" s="237"/>
      <c r="G113" s="238"/>
    </row>
    <row r="114" spans="1:7" ht="30" x14ac:dyDescent="0.25">
      <c r="A114" s="431"/>
      <c r="B114" s="194" t="s">
        <v>85</v>
      </c>
      <c r="C114" s="196" t="s">
        <v>184</v>
      </c>
      <c r="D114" s="156" t="s">
        <v>149</v>
      </c>
      <c r="E114" s="218" t="s">
        <v>85</v>
      </c>
      <c r="F114" s="237"/>
      <c r="G114" s="238"/>
    </row>
    <row r="115" spans="1:7" ht="64.5" customHeight="1" x14ac:dyDescent="0.25">
      <c r="A115" s="196" t="s">
        <v>185</v>
      </c>
      <c r="B115" s="197" t="s">
        <v>186</v>
      </c>
      <c r="C115" s="197"/>
      <c r="D115" s="185">
        <v>1</v>
      </c>
      <c r="E115" s="230">
        <v>1</v>
      </c>
      <c r="F115" s="570">
        <v>1</v>
      </c>
      <c r="G115" s="238"/>
    </row>
    <row r="116" spans="1:7" ht="18.75" customHeight="1" x14ac:dyDescent="0.25">
      <c r="A116" s="432" t="s">
        <v>187</v>
      </c>
      <c r="B116" s="411" t="s">
        <v>188</v>
      </c>
      <c r="C116" s="412"/>
      <c r="D116" s="156" t="s">
        <v>149</v>
      </c>
      <c r="E116" s="218" t="s">
        <v>149</v>
      </c>
      <c r="F116" s="237" t="s">
        <v>353</v>
      </c>
      <c r="G116" s="238"/>
    </row>
    <row r="117" spans="1:7" ht="18.75" x14ac:dyDescent="0.25">
      <c r="A117" s="433"/>
      <c r="B117" s="440" t="s">
        <v>189</v>
      </c>
      <c r="C117" s="441"/>
      <c r="D117" s="156" t="s">
        <v>149</v>
      </c>
      <c r="E117" s="218" t="s">
        <v>85</v>
      </c>
      <c r="F117" s="237"/>
      <c r="G117" s="238"/>
    </row>
    <row r="118" spans="1:7" ht="18.75" x14ac:dyDescent="0.25">
      <c r="A118" s="433"/>
      <c r="B118" s="411" t="s">
        <v>190</v>
      </c>
      <c r="C118" s="412"/>
      <c r="D118" s="156" t="s">
        <v>149</v>
      </c>
      <c r="E118" s="218" t="s">
        <v>85</v>
      </c>
      <c r="F118" s="237"/>
      <c r="G118" s="238"/>
    </row>
    <row r="119" spans="1:7" ht="18.75" x14ac:dyDescent="0.25">
      <c r="A119" s="433"/>
      <c r="B119" s="411" t="s">
        <v>191</v>
      </c>
      <c r="C119" s="412"/>
      <c r="D119" s="156" t="s">
        <v>149</v>
      </c>
      <c r="E119" s="218" t="s">
        <v>85</v>
      </c>
      <c r="F119" s="237"/>
      <c r="G119" s="238"/>
    </row>
    <row r="120" spans="1:7" ht="18.75" x14ac:dyDescent="0.25">
      <c r="A120" s="433"/>
      <c r="B120" s="411" t="s">
        <v>192</v>
      </c>
      <c r="C120" s="412"/>
      <c r="D120" s="156" t="s">
        <v>149</v>
      </c>
      <c r="E120" s="218" t="s">
        <v>85</v>
      </c>
      <c r="F120" s="237"/>
      <c r="G120" s="238"/>
    </row>
    <row r="121" spans="1:7" ht="18.75" x14ac:dyDescent="0.25">
      <c r="A121" s="433"/>
      <c r="B121" s="411" t="s">
        <v>193</v>
      </c>
      <c r="C121" s="412"/>
      <c r="D121" s="156" t="s">
        <v>180</v>
      </c>
      <c r="E121" s="218" t="s">
        <v>85</v>
      </c>
      <c r="F121" s="237"/>
      <c r="G121" s="238"/>
    </row>
    <row r="122" spans="1:7" ht="18.75" customHeight="1" x14ac:dyDescent="0.25">
      <c r="A122" s="433"/>
      <c r="B122" s="461" t="s">
        <v>194</v>
      </c>
      <c r="C122" s="462"/>
      <c r="D122" s="198" t="s">
        <v>85</v>
      </c>
      <c r="E122" s="198" t="s">
        <v>85</v>
      </c>
      <c r="F122" s="193" t="s">
        <v>85</v>
      </c>
      <c r="G122" s="193" t="s">
        <v>85</v>
      </c>
    </row>
    <row r="123" spans="1:7" ht="18.75" x14ac:dyDescent="0.25">
      <c r="A123" s="433"/>
      <c r="B123" s="194" t="s">
        <v>85</v>
      </c>
      <c r="C123" s="199" t="s">
        <v>195</v>
      </c>
      <c r="D123" s="200" t="s">
        <v>149</v>
      </c>
      <c r="E123" s="162" t="s">
        <v>149</v>
      </c>
      <c r="F123" s="237" t="s">
        <v>353</v>
      </c>
      <c r="G123" s="238"/>
    </row>
    <row r="124" spans="1:7" ht="18.75" x14ac:dyDescent="0.25">
      <c r="A124" s="433"/>
      <c r="B124" s="194" t="s">
        <v>85</v>
      </c>
      <c r="C124" s="201" t="s">
        <v>196</v>
      </c>
      <c r="D124" s="200" t="s">
        <v>149</v>
      </c>
      <c r="E124" s="162" t="s">
        <v>149</v>
      </c>
      <c r="F124" s="237" t="s">
        <v>353</v>
      </c>
      <c r="G124" s="238"/>
    </row>
    <row r="125" spans="1:7" ht="18.75" x14ac:dyDescent="0.25">
      <c r="A125" s="433"/>
      <c r="B125" s="194" t="s">
        <v>85</v>
      </c>
      <c r="C125" s="201" t="s">
        <v>197</v>
      </c>
      <c r="D125" s="200" t="s">
        <v>149</v>
      </c>
      <c r="E125" s="162" t="s">
        <v>149</v>
      </c>
      <c r="F125" s="237" t="s">
        <v>353</v>
      </c>
      <c r="G125" s="238"/>
    </row>
    <row r="126" spans="1:7" ht="18.75" x14ac:dyDescent="0.25">
      <c r="A126" s="433"/>
      <c r="B126" s="194" t="s">
        <v>85</v>
      </c>
      <c r="C126" s="201" t="s">
        <v>198</v>
      </c>
      <c r="D126" s="200" t="s">
        <v>149</v>
      </c>
      <c r="E126" s="162" t="s">
        <v>149</v>
      </c>
      <c r="F126" s="237" t="s">
        <v>353</v>
      </c>
      <c r="G126" s="238"/>
    </row>
    <row r="127" spans="1:7" ht="18.75" x14ac:dyDescent="0.25">
      <c r="A127" s="433"/>
      <c r="B127" s="194" t="s">
        <v>85</v>
      </c>
      <c r="C127" s="201" t="s">
        <v>199</v>
      </c>
      <c r="D127" s="200" t="s">
        <v>149</v>
      </c>
      <c r="E127" s="162" t="s">
        <v>149</v>
      </c>
      <c r="F127" s="237" t="s">
        <v>353</v>
      </c>
      <c r="G127" s="238"/>
    </row>
    <row r="128" spans="1:7" ht="18.75" x14ac:dyDescent="0.25">
      <c r="A128" s="434"/>
      <c r="B128" s="202" t="s">
        <v>85</v>
      </c>
      <c r="C128" s="203" t="s">
        <v>200</v>
      </c>
      <c r="D128" s="204" t="s">
        <v>149</v>
      </c>
      <c r="E128" s="214" t="s">
        <v>149</v>
      </c>
      <c r="F128" s="237" t="s">
        <v>353</v>
      </c>
      <c r="G128" s="238"/>
    </row>
    <row r="129" spans="1:7" ht="15.75" customHeight="1" x14ac:dyDescent="0.25">
      <c r="A129" s="249" t="s">
        <v>201</v>
      </c>
      <c r="B129" s="250"/>
      <c r="C129" s="250"/>
      <c r="D129" s="250"/>
      <c r="E129" s="250"/>
      <c r="F129" s="250"/>
      <c r="G129" s="250"/>
    </row>
    <row r="130" spans="1:7" ht="15.75" customHeight="1" x14ac:dyDescent="0.25">
      <c r="A130" s="247" t="s">
        <v>202</v>
      </c>
      <c r="B130" s="248"/>
      <c r="C130" s="248"/>
      <c r="D130" s="248"/>
      <c r="E130" s="248"/>
      <c r="F130" s="248"/>
      <c r="G130" s="248"/>
    </row>
    <row r="131" spans="1:7" ht="15.75" customHeight="1" x14ac:dyDescent="0.25">
      <c r="A131" s="243" t="s">
        <v>161</v>
      </c>
      <c r="B131" s="244"/>
      <c r="C131" s="244"/>
      <c r="D131" s="244"/>
      <c r="E131" s="244"/>
      <c r="F131" s="244"/>
      <c r="G131" s="244"/>
    </row>
    <row r="132" spans="1:7" ht="18.75" customHeight="1" x14ac:dyDescent="0.25">
      <c r="A132" s="445" t="s">
        <v>203</v>
      </c>
      <c r="B132" s="411" t="s">
        <v>204</v>
      </c>
      <c r="C132" s="412"/>
      <c r="D132" s="144" t="s">
        <v>205</v>
      </c>
      <c r="E132" s="224" t="s">
        <v>205</v>
      </c>
      <c r="F132" s="237" t="s">
        <v>205</v>
      </c>
      <c r="G132" s="238"/>
    </row>
    <row r="133" spans="1:7" ht="33.75" customHeight="1" x14ac:dyDescent="0.25">
      <c r="A133" s="446"/>
      <c r="B133" s="413" t="s">
        <v>206</v>
      </c>
      <c r="C133" s="414"/>
      <c r="D133" s="144">
        <v>5</v>
      </c>
      <c r="E133" s="231" t="s">
        <v>85</v>
      </c>
      <c r="F133" s="237"/>
      <c r="G133" s="238"/>
    </row>
    <row r="134" spans="1:7" ht="33" customHeight="1" x14ac:dyDescent="0.25">
      <c r="A134" s="446"/>
      <c r="B134" s="418" t="s">
        <v>207</v>
      </c>
      <c r="C134" s="419"/>
      <c r="D134" s="144">
        <v>3</v>
      </c>
      <c r="E134" s="231" t="s">
        <v>85</v>
      </c>
      <c r="F134" s="237"/>
      <c r="G134" s="238"/>
    </row>
    <row r="135" spans="1:7" ht="18.75" x14ac:dyDescent="0.25">
      <c r="A135" s="447"/>
      <c r="B135" s="411" t="s">
        <v>208</v>
      </c>
      <c r="C135" s="412"/>
      <c r="D135" s="176">
        <v>0.8</v>
      </c>
      <c r="E135" s="232" t="s">
        <v>85</v>
      </c>
      <c r="F135" s="237"/>
      <c r="G135" s="238"/>
    </row>
    <row r="136" spans="1:7" ht="18.75" customHeight="1" x14ac:dyDescent="0.25">
      <c r="A136" s="442" t="s">
        <v>209</v>
      </c>
      <c r="B136" s="413" t="s">
        <v>210</v>
      </c>
      <c r="C136" s="414"/>
      <c r="D136" s="185">
        <v>0.9</v>
      </c>
      <c r="E136" s="233" t="s">
        <v>85</v>
      </c>
      <c r="F136" s="237"/>
      <c r="G136" s="238"/>
    </row>
    <row r="137" spans="1:7" ht="35.25" customHeight="1" x14ac:dyDescent="0.25">
      <c r="A137" s="443"/>
      <c r="B137" s="413" t="s">
        <v>211</v>
      </c>
      <c r="C137" s="414"/>
      <c r="D137" s="156">
        <v>4</v>
      </c>
      <c r="E137" s="234"/>
      <c r="F137" s="237"/>
      <c r="G137" s="238"/>
    </row>
    <row r="138" spans="1:7" ht="18.75" customHeight="1" x14ac:dyDescent="0.25">
      <c r="A138" s="443"/>
      <c r="B138" s="413" t="s">
        <v>212</v>
      </c>
      <c r="C138" s="414"/>
      <c r="D138" s="205">
        <v>0.5</v>
      </c>
      <c r="E138" s="235"/>
      <c r="F138" s="237"/>
      <c r="G138" s="238"/>
    </row>
    <row r="139" spans="1:7" ht="37.5" customHeight="1" x14ac:dyDescent="0.25">
      <c r="A139" s="444"/>
      <c r="B139" s="413" t="s">
        <v>213</v>
      </c>
      <c r="C139" s="414"/>
      <c r="D139" s="206">
        <v>26</v>
      </c>
      <c r="E139" s="235"/>
      <c r="F139" s="237"/>
      <c r="G139" s="238"/>
    </row>
    <row r="140" spans="1:7" ht="54" customHeight="1" x14ac:dyDescent="0.25">
      <c r="A140" s="207" t="s">
        <v>214</v>
      </c>
      <c r="B140" s="413" t="s">
        <v>215</v>
      </c>
      <c r="C140" s="414"/>
      <c r="D140" s="156">
        <v>2</v>
      </c>
      <c r="E140" s="236"/>
      <c r="F140" s="237"/>
      <c r="G140" s="238"/>
    </row>
  </sheetData>
  <mergeCells count="91">
    <mergeCell ref="A9:G9"/>
    <mergeCell ref="A10:G10"/>
    <mergeCell ref="B140:C140"/>
    <mergeCell ref="B139:C139"/>
    <mergeCell ref="B138:C138"/>
    <mergeCell ref="B137:C137"/>
    <mergeCell ref="B136:C136"/>
    <mergeCell ref="B122:C122"/>
    <mergeCell ref="B71:C71"/>
    <mergeCell ref="B61:C61"/>
    <mergeCell ref="B57:C57"/>
    <mergeCell ref="B109:C109"/>
    <mergeCell ref="B76:C76"/>
    <mergeCell ref="B75:C75"/>
    <mergeCell ref="B74:C74"/>
    <mergeCell ref="B73:C73"/>
    <mergeCell ref="B89:C89"/>
    <mergeCell ref="B90:C90"/>
    <mergeCell ref="B91:C91"/>
    <mergeCell ref="B77:C77"/>
    <mergeCell ref="B78:C78"/>
    <mergeCell ref="A79:E79"/>
    <mergeCell ref="A80:A82"/>
    <mergeCell ref="B80:C80"/>
    <mergeCell ref="B85:C85"/>
    <mergeCell ref="B86:C86"/>
    <mergeCell ref="A87:E87"/>
    <mergeCell ref="A88:A91"/>
    <mergeCell ref="B88:C88"/>
    <mergeCell ref="A83:A84"/>
    <mergeCell ref="B83:C83"/>
    <mergeCell ref="B84:C84"/>
    <mergeCell ref="B92:C92"/>
    <mergeCell ref="D94:E94"/>
    <mergeCell ref="A96:A100"/>
    <mergeCell ref="B96:C96"/>
    <mergeCell ref="B97:C97"/>
    <mergeCell ref="B98:C98"/>
    <mergeCell ref="B99:C99"/>
    <mergeCell ref="B100:C100"/>
    <mergeCell ref="A136:A139"/>
    <mergeCell ref="A132:A135"/>
    <mergeCell ref="B132:C132"/>
    <mergeCell ref="B133:C133"/>
    <mergeCell ref="B134:C134"/>
    <mergeCell ref="B135:C135"/>
    <mergeCell ref="A109:A114"/>
    <mergeCell ref="A116:A128"/>
    <mergeCell ref="B101:C101"/>
    <mergeCell ref="A103:E103"/>
    <mergeCell ref="A104:E104"/>
    <mergeCell ref="A105:A108"/>
    <mergeCell ref="B105:C105"/>
    <mergeCell ref="B108:C108"/>
    <mergeCell ref="B121:C121"/>
    <mergeCell ref="B120:C120"/>
    <mergeCell ref="B119:C119"/>
    <mergeCell ref="B118:C118"/>
    <mergeCell ref="B117:C117"/>
    <mergeCell ref="B116:C116"/>
    <mergeCell ref="A57:A60"/>
    <mergeCell ref="A61:A77"/>
    <mergeCell ref="B72:C72"/>
    <mergeCell ref="A31:E31"/>
    <mergeCell ref="A32:A56"/>
    <mergeCell ref="B32:C32"/>
    <mergeCell ref="B42:C42"/>
    <mergeCell ref="B52:C52"/>
    <mergeCell ref="B53:C53"/>
    <mergeCell ref="B54:C54"/>
    <mergeCell ref="B55:C55"/>
    <mergeCell ref="B56:C56"/>
    <mergeCell ref="A22:A30"/>
    <mergeCell ref="B22:C22"/>
    <mergeCell ref="B26:C26"/>
    <mergeCell ref="B27:C27"/>
    <mergeCell ref="B28:C28"/>
    <mergeCell ref="B29:C29"/>
    <mergeCell ref="A11:E11"/>
    <mergeCell ref="A12:A20"/>
    <mergeCell ref="B12:C12"/>
    <mergeCell ref="B13:C13"/>
    <mergeCell ref="B14:C14"/>
    <mergeCell ref="B20:C20"/>
    <mergeCell ref="A6:D6"/>
    <mergeCell ref="A7:A8"/>
    <mergeCell ref="B7:C8"/>
    <mergeCell ref="A1:G1"/>
    <mergeCell ref="A2:G2"/>
    <mergeCell ref="A3:G3"/>
    <mergeCell ref="D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147"/>
  <sheetViews>
    <sheetView topLeftCell="A85" workbookViewId="0">
      <selection activeCell="B91" sqref="B91"/>
    </sheetView>
  </sheetViews>
  <sheetFormatPr defaultColWidth="9.140625" defaultRowHeight="12.75" x14ac:dyDescent="0.25"/>
  <cols>
    <col min="1" max="1" width="10" style="1" customWidth="1"/>
    <col min="2" max="2" width="42.5703125" style="12" customWidth="1"/>
    <col min="3" max="3" width="4.5703125" style="12" customWidth="1"/>
    <col min="4" max="4" width="43.42578125" style="1" customWidth="1"/>
    <col min="5" max="5" width="6" style="1" customWidth="1"/>
    <col min="6" max="6" width="44.5703125" style="1" customWidth="1"/>
    <col min="7" max="7" width="55.42578125" style="7" customWidth="1"/>
    <col min="8" max="8" width="24" style="7" customWidth="1"/>
    <col min="9" max="42" width="9.140625" style="7"/>
    <col min="43" max="16384" width="9.140625" style="1"/>
  </cols>
  <sheetData>
    <row r="1" spans="1:42" ht="30" customHeight="1" x14ac:dyDescent="0.25">
      <c r="A1" s="513" t="s">
        <v>21</v>
      </c>
      <c r="B1" s="513"/>
      <c r="C1" s="513"/>
      <c r="D1" s="513"/>
      <c r="E1" s="513"/>
      <c r="F1" s="513"/>
      <c r="G1" s="513"/>
    </row>
    <row r="2" spans="1:42" ht="23.25" x14ac:dyDescent="0.25">
      <c r="A2" s="514" t="s">
        <v>224</v>
      </c>
      <c r="B2" s="515"/>
      <c r="C2" s="515"/>
      <c r="D2" s="515"/>
      <c r="E2" s="515"/>
      <c r="F2" s="515"/>
      <c r="G2" s="515"/>
    </row>
    <row r="5" spans="1:42" ht="31.5" x14ac:dyDescent="0.25">
      <c r="A5" s="516" t="s">
        <v>22</v>
      </c>
      <c r="B5" s="517"/>
      <c r="C5" s="517"/>
      <c r="D5" s="517"/>
      <c r="E5" s="517"/>
      <c r="F5" s="517"/>
      <c r="G5" s="518"/>
    </row>
    <row r="6" spans="1:42" ht="26.25" x14ac:dyDescent="0.25">
      <c r="A6" s="520" t="s">
        <v>23</v>
      </c>
      <c r="B6" s="521"/>
      <c r="C6" s="521"/>
      <c r="D6" s="521"/>
      <c r="E6" s="521"/>
      <c r="F6" s="521"/>
      <c r="G6" s="522"/>
    </row>
    <row r="7" spans="1:42" s="26" customFormat="1" ht="21" customHeight="1" x14ac:dyDescent="0.25">
      <c r="A7" s="25" t="s">
        <v>24</v>
      </c>
      <c r="B7" s="25" t="s">
        <v>25</v>
      </c>
      <c r="C7" s="523" t="s">
        <v>26</v>
      </c>
      <c r="D7" s="524"/>
      <c r="E7" s="534" t="s">
        <v>27</v>
      </c>
      <c r="F7" s="535"/>
      <c r="G7" s="27" t="s">
        <v>28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spans="1:42" s="26" customFormat="1" ht="30" customHeight="1" x14ac:dyDescent="0.25">
      <c r="A8" s="128">
        <v>1</v>
      </c>
      <c r="B8" s="61" t="s">
        <v>273</v>
      </c>
      <c r="C8" s="104">
        <v>1</v>
      </c>
      <c r="D8" s="24" t="s">
        <v>343</v>
      </c>
      <c r="E8" s="492" t="s">
        <v>300</v>
      </c>
      <c r="F8" s="493"/>
      <c r="G8" s="4" t="s">
        <v>302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</row>
    <row r="9" spans="1:42" s="26" customFormat="1" ht="39" customHeight="1" x14ac:dyDescent="0.2">
      <c r="A9" s="127">
        <v>2</v>
      </c>
      <c r="B9" s="327" t="s">
        <v>274</v>
      </c>
      <c r="C9" s="125">
        <v>1</v>
      </c>
      <c r="D9" s="130" t="s">
        <v>344</v>
      </c>
      <c r="E9" s="519" t="s">
        <v>306</v>
      </c>
      <c r="F9" s="493"/>
      <c r="G9" s="4" t="s">
        <v>307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</row>
    <row r="10" spans="1:42" s="26" customFormat="1" ht="30" customHeight="1" x14ac:dyDescent="0.25">
      <c r="A10" s="127">
        <v>3</v>
      </c>
      <c r="B10" s="327" t="s">
        <v>275</v>
      </c>
      <c r="C10" s="125">
        <v>1</v>
      </c>
      <c r="D10" s="24" t="s">
        <v>344</v>
      </c>
      <c r="E10" s="519" t="s">
        <v>306</v>
      </c>
      <c r="F10" s="493"/>
      <c r="G10" s="4" t="s">
        <v>307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2" s="26" customFormat="1" ht="30" customHeight="1" x14ac:dyDescent="0.25">
      <c r="A11" s="127">
        <v>4</v>
      </c>
      <c r="B11" s="327" t="s">
        <v>276</v>
      </c>
      <c r="C11" s="125">
        <v>1</v>
      </c>
      <c r="D11" s="24" t="s">
        <v>345</v>
      </c>
      <c r="E11" s="519" t="s">
        <v>342</v>
      </c>
      <c r="F11" s="493"/>
      <c r="G11" s="4" t="s">
        <v>302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2" s="26" customFormat="1" ht="33" customHeight="1" x14ac:dyDescent="0.25">
      <c r="A12" s="129"/>
      <c r="B12" s="126"/>
      <c r="C12" s="104"/>
      <c r="D12" s="104"/>
      <c r="E12" s="494"/>
      <c r="F12" s="495"/>
      <c r="G12" s="65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1:42" s="26" customFormat="1" ht="31.5" customHeight="1" x14ac:dyDescent="0.25">
      <c r="A13" s="103"/>
      <c r="B13" s="104"/>
      <c r="C13" s="104"/>
      <c r="D13" s="104"/>
      <c r="E13" s="494"/>
      <c r="F13" s="496"/>
      <c r="G13" s="65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1:42" ht="30.95" customHeight="1" x14ac:dyDescent="0.25">
      <c r="A14" s="5">
        <f>SUM(A8:A13)</f>
        <v>10</v>
      </c>
      <c r="B14" s="69" t="s">
        <v>29</v>
      </c>
      <c r="C14" s="45">
        <f>SUM(C8:C13)</f>
        <v>4</v>
      </c>
      <c r="D14" s="45"/>
      <c r="E14" s="45"/>
      <c r="F14" s="46"/>
      <c r="G14" s="23"/>
    </row>
    <row r="15" spans="1:42" x14ac:dyDescent="0.25">
      <c r="A15" s="5"/>
      <c r="B15" s="6"/>
      <c r="C15" s="6"/>
      <c r="D15" s="7"/>
      <c r="E15" s="7"/>
      <c r="F15" s="8"/>
    </row>
    <row r="16" spans="1:42" ht="26.25" x14ac:dyDescent="0.25">
      <c r="A16" s="540" t="s">
        <v>30</v>
      </c>
      <c r="B16" s="540"/>
      <c r="C16" s="540"/>
      <c r="D16" s="540"/>
      <c r="E16" s="540"/>
      <c r="F16" s="540"/>
      <c r="G16" s="540"/>
    </row>
    <row r="17" spans="1:8" ht="13.5" customHeight="1" x14ac:dyDescent="0.25">
      <c r="A17" s="9" t="s">
        <v>24</v>
      </c>
      <c r="B17" s="9" t="s">
        <v>31</v>
      </c>
      <c r="C17" s="485" t="s">
        <v>32</v>
      </c>
      <c r="D17" s="486"/>
      <c r="E17" s="485" t="s">
        <v>33</v>
      </c>
      <c r="F17" s="486"/>
      <c r="G17" s="9" t="s">
        <v>28</v>
      </c>
    </row>
    <row r="18" spans="1:8" ht="13.5" customHeight="1" x14ac:dyDescent="0.25">
      <c r="A18" s="3"/>
      <c r="B18" s="24"/>
      <c r="C18" s="24"/>
      <c r="D18" s="124"/>
      <c r="E18" s="536"/>
      <c r="F18" s="537"/>
      <c r="G18" s="115"/>
    </row>
    <row r="19" spans="1:8" ht="13.5" customHeight="1" x14ac:dyDescent="0.25">
      <c r="A19" s="3"/>
      <c r="B19" s="61"/>
      <c r="C19" s="61"/>
      <c r="D19" s="104"/>
      <c r="E19" s="538"/>
      <c r="F19" s="539"/>
      <c r="G19" s="65"/>
    </row>
    <row r="20" spans="1:8" ht="18" customHeight="1" x14ac:dyDescent="0.25">
      <c r="A20" s="67"/>
      <c r="B20" s="68"/>
      <c r="C20" s="96"/>
      <c r="D20" s="328"/>
      <c r="E20" s="525"/>
      <c r="F20" s="526"/>
      <c r="G20" s="329"/>
    </row>
    <row r="21" spans="1:8" ht="21.75" customHeight="1" x14ac:dyDescent="0.25">
      <c r="A21" s="66">
        <f>SUM(A18:A20)</f>
        <v>0</v>
      </c>
      <c r="B21" s="95" t="s">
        <v>29</v>
      </c>
      <c r="C21" s="91">
        <f>SUM(C18:C20)</f>
        <v>0</v>
      </c>
      <c r="D21" s="10"/>
      <c r="E21" s="10"/>
      <c r="F21" s="330"/>
      <c r="G21" s="331"/>
    </row>
    <row r="22" spans="1:8" ht="20.25" customHeight="1" x14ac:dyDescent="0.25">
      <c r="F22" s="7"/>
    </row>
    <row r="23" spans="1:8" s="14" customFormat="1" ht="31.5" x14ac:dyDescent="0.25">
      <c r="A23" s="470" t="s">
        <v>34</v>
      </c>
      <c r="B23" s="470"/>
      <c r="C23" s="470"/>
      <c r="D23" s="470"/>
      <c r="E23" s="470"/>
      <c r="F23" s="470"/>
      <c r="G23" s="470"/>
      <c r="H23" s="470"/>
    </row>
    <row r="24" spans="1:8" ht="29.25" customHeight="1" x14ac:dyDescent="0.25">
      <c r="A24" s="465" t="s">
        <v>35</v>
      </c>
      <c r="B24" s="466"/>
      <c r="C24" s="466"/>
      <c r="D24" s="466"/>
      <c r="E24" s="466"/>
      <c r="F24" s="466"/>
      <c r="G24" s="466"/>
      <c r="H24" s="466"/>
    </row>
    <row r="25" spans="1:8" ht="13.5" customHeight="1" x14ac:dyDescent="0.25">
      <c r="A25" s="471" t="s">
        <v>24</v>
      </c>
      <c r="B25" s="478" t="s">
        <v>36</v>
      </c>
      <c r="C25" s="527" t="s">
        <v>37</v>
      </c>
      <c r="D25" s="533"/>
      <c r="E25" s="529" t="s">
        <v>27</v>
      </c>
      <c r="F25" s="530"/>
      <c r="G25" s="531"/>
      <c r="H25" s="110" t="s">
        <v>28</v>
      </c>
    </row>
    <row r="26" spans="1:8" ht="15.75" customHeight="1" x14ac:dyDescent="0.25">
      <c r="A26" s="472"/>
      <c r="B26" s="478"/>
      <c r="C26" s="527"/>
      <c r="D26" s="528"/>
      <c r="E26" s="527" t="s">
        <v>38</v>
      </c>
      <c r="F26" s="528"/>
      <c r="G26" s="29" t="s">
        <v>39</v>
      </c>
      <c r="H26" s="2"/>
    </row>
    <row r="27" spans="1:8" ht="28.5" customHeight="1" x14ac:dyDescent="0.25">
      <c r="A27" s="135">
        <v>1</v>
      </c>
      <c r="B27" s="13" t="s">
        <v>278</v>
      </c>
      <c r="C27" s="3">
        <v>1</v>
      </c>
      <c r="D27" s="13" t="s">
        <v>280</v>
      </c>
      <c r="E27" s="333"/>
      <c r="F27" s="333"/>
      <c r="G27" s="58" t="s">
        <v>321</v>
      </c>
      <c r="H27" s="112" t="s">
        <v>322</v>
      </c>
    </row>
    <row r="28" spans="1:8" ht="24.75" customHeight="1" x14ac:dyDescent="0.25">
      <c r="A28" s="135">
        <v>2</v>
      </c>
      <c r="B28" s="13" t="s">
        <v>278</v>
      </c>
      <c r="C28" s="3">
        <v>1</v>
      </c>
      <c r="D28" s="13" t="s">
        <v>280</v>
      </c>
      <c r="E28" s="468"/>
      <c r="F28" s="65"/>
      <c r="G28" s="58" t="s">
        <v>323</v>
      </c>
      <c r="H28" s="112" t="s">
        <v>322</v>
      </c>
    </row>
    <row r="29" spans="1:8" ht="24.75" customHeight="1" x14ac:dyDescent="0.25">
      <c r="A29" s="135">
        <v>3</v>
      </c>
      <c r="B29" s="13" t="s">
        <v>277</v>
      </c>
      <c r="C29" s="3">
        <v>1</v>
      </c>
      <c r="D29" s="13" t="s">
        <v>279</v>
      </c>
      <c r="E29" s="469"/>
      <c r="F29" s="332"/>
      <c r="G29" s="58" t="s">
        <v>323</v>
      </c>
      <c r="H29" s="112" t="s">
        <v>322</v>
      </c>
    </row>
    <row r="30" spans="1:8" ht="24.75" customHeight="1" x14ac:dyDescent="0.25">
      <c r="A30" s="135">
        <v>4</v>
      </c>
      <c r="B30" s="13" t="s">
        <v>278</v>
      </c>
      <c r="C30" s="3">
        <v>1</v>
      </c>
      <c r="D30" s="13" t="s">
        <v>281</v>
      </c>
      <c r="E30" s="332"/>
      <c r="F30" s="332"/>
      <c r="G30" s="58" t="s">
        <v>324</v>
      </c>
      <c r="H30" s="112" t="s">
        <v>322</v>
      </c>
    </row>
    <row r="31" spans="1:8" ht="18.75" customHeight="1" x14ac:dyDescent="0.25">
      <c r="A31" s="135"/>
      <c r="B31" s="13"/>
      <c r="C31" s="3"/>
      <c r="D31" s="13"/>
      <c r="E31" s="332"/>
      <c r="F31" s="332"/>
      <c r="G31" s="58"/>
      <c r="H31" s="112"/>
    </row>
    <row r="32" spans="1:8" ht="18.75" customHeight="1" x14ac:dyDescent="0.25">
      <c r="A32" s="3"/>
      <c r="B32" s="331"/>
      <c r="C32" s="3"/>
      <c r="D32" s="13"/>
      <c r="E32" s="4"/>
      <c r="F32" s="4"/>
      <c r="G32" s="58"/>
      <c r="H32" s="58"/>
    </row>
    <row r="33" spans="1:42" ht="25.5" customHeight="1" x14ac:dyDescent="0.25">
      <c r="A33" s="5">
        <v>2</v>
      </c>
      <c r="B33" s="59" t="s">
        <v>29</v>
      </c>
      <c r="C33" s="5">
        <f>SUM(C27:C32)</f>
        <v>4</v>
      </c>
      <c r="D33" s="23"/>
      <c r="E33" s="49"/>
      <c r="F33" s="49"/>
      <c r="G33" s="49"/>
      <c r="H33" s="49"/>
    </row>
    <row r="34" spans="1:42" ht="25.5" customHeight="1" x14ac:dyDescent="0.25">
      <c r="A34" s="5"/>
      <c r="B34" s="59"/>
      <c r="C34" s="5"/>
      <c r="D34" s="23"/>
      <c r="E34" s="49"/>
      <c r="F34" s="49"/>
      <c r="G34" s="49"/>
      <c r="H34" s="49"/>
    </row>
    <row r="35" spans="1:42" s="14" customFormat="1" ht="31.5" x14ac:dyDescent="0.25">
      <c r="A35" s="470" t="s">
        <v>96</v>
      </c>
      <c r="B35" s="470"/>
      <c r="C35" s="470"/>
      <c r="D35" s="470"/>
      <c r="E35" s="470"/>
      <c r="F35" s="470"/>
      <c r="G35" s="470"/>
      <c r="H35" s="343"/>
    </row>
    <row r="36" spans="1:42" ht="29.25" customHeight="1" x14ac:dyDescent="0.25">
      <c r="A36" s="340" t="s">
        <v>97</v>
      </c>
      <c r="B36" s="341"/>
      <c r="C36" s="341"/>
      <c r="D36" s="341"/>
      <c r="E36" s="341"/>
      <c r="F36" s="341"/>
      <c r="G36" s="341"/>
      <c r="H36" s="342"/>
    </row>
    <row r="37" spans="1:42" s="336" customFormat="1" ht="29.25" customHeight="1" x14ac:dyDescent="0.25">
      <c r="A37" s="50" t="s">
        <v>24</v>
      </c>
      <c r="B37" s="51" t="s">
        <v>69</v>
      </c>
      <c r="C37" s="52"/>
      <c r="D37" s="209" t="s">
        <v>70</v>
      </c>
      <c r="E37" s="209"/>
      <c r="F37" s="50" t="s">
        <v>71</v>
      </c>
      <c r="G37" s="50" t="s">
        <v>72</v>
      </c>
      <c r="H37" s="334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  <c r="AA37" s="335"/>
      <c r="AB37" s="335"/>
      <c r="AC37" s="335"/>
      <c r="AD37" s="335"/>
      <c r="AE37" s="335"/>
      <c r="AF37" s="335"/>
      <c r="AG37" s="335"/>
      <c r="AH37" s="335"/>
      <c r="AI37" s="335"/>
      <c r="AJ37" s="335"/>
      <c r="AK37" s="335"/>
      <c r="AL37" s="335"/>
      <c r="AM37" s="335"/>
      <c r="AN37" s="335"/>
      <c r="AO37" s="335"/>
      <c r="AP37" s="335"/>
    </row>
    <row r="38" spans="1:42" s="336" customFormat="1" ht="29.25" customHeight="1" x14ac:dyDescent="0.25">
      <c r="A38" s="210">
        <v>1</v>
      </c>
      <c r="B38" s="338" t="s">
        <v>282</v>
      </c>
      <c r="C38" s="4"/>
      <c r="D38" s="4" t="s">
        <v>283</v>
      </c>
      <c r="E38" s="4"/>
      <c r="F38" s="566" t="s">
        <v>284</v>
      </c>
      <c r="G38" s="339" t="s">
        <v>285</v>
      </c>
      <c r="H38" s="334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  <c r="AA38" s="335"/>
      <c r="AB38" s="335"/>
      <c r="AC38" s="335"/>
      <c r="AD38" s="335"/>
      <c r="AE38" s="335"/>
      <c r="AF38" s="335"/>
      <c r="AG38" s="335"/>
      <c r="AH38" s="335"/>
      <c r="AI38" s="335"/>
      <c r="AJ38" s="335"/>
      <c r="AK38" s="335"/>
      <c r="AL38" s="335"/>
      <c r="AM38" s="335"/>
      <c r="AN38" s="335"/>
      <c r="AO38" s="335"/>
      <c r="AP38" s="335"/>
    </row>
    <row r="39" spans="1:42" s="336" customFormat="1" ht="29.25" customHeight="1" x14ac:dyDescent="0.25">
      <c r="A39" s="3">
        <v>2</v>
      </c>
      <c r="B39" s="337" t="s">
        <v>286</v>
      </c>
      <c r="C39" s="3"/>
      <c r="D39" s="13" t="s">
        <v>285</v>
      </c>
      <c r="E39" s="58"/>
      <c r="F39" s="58" t="s">
        <v>287</v>
      </c>
      <c r="G39" s="58" t="s">
        <v>285</v>
      </c>
      <c r="H39" s="334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  <c r="AC39" s="335"/>
      <c r="AD39" s="335"/>
      <c r="AE39" s="335"/>
      <c r="AF39" s="335"/>
      <c r="AG39" s="335"/>
      <c r="AH39" s="335"/>
      <c r="AI39" s="335"/>
      <c r="AJ39" s="335"/>
      <c r="AK39" s="335"/>
      <c r="AL39" s="335"/>
      <c r="AM39" s="335"/>
      <c r="AN39" s="335"/>
      <c r="AO39" s="335"/>
      <c r="AP39" s="335"/>
    </row>
    <row r="40" spans="1:42" s="336" customFormat="1" ht="29.25" customHeight="1" x14ac:dyDescent="0.25">
      <c r="A40" s="3">
        <v>3</v>
      </c>
      <c r="B40" s="337" t="s">
        <v>288</v>
      </c>
      <c r="C40" s="3"/>
      <c r="D40" s="13" t="s">
        <v>285</v>
      </c>
      <c r="E40" s="58"/>
      <c r="F40" s="58" t="s">
        <v>289</v>
      </c>
      <c r="G40" s="58" t="s">
        <v>285</v>
      </c>
      <c r="H40" s="334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5"/>
      <c r="AP40" s="335"/>
    </row>
    <row r="41" spans="1:42" s="336" customFormat="1" ht="29.25" customHeight="1" x14ac:dyDescent="0.25">
      <c r="A41" s="3">
        <v>4</v>
      </c>
      <c r="B41" s="337" t="s">
        <v>290</v>
      </c>
      <c r="C41" s="3"/>
      <c r="D41" s="13" t="s">
        <v>285</v>
      </c>
      <c r="E41" s="58"/>
      <c r="F41" s="58" t="s">
        <v>291</v>
      </c>
      <c r="G41" s="58" t="s">
        <v>285</v>
      </c>
      <c r="H41" s="334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  <c r="AA41" s="335"/>
      <c r="AB41" s="335"/>
      <c r="AC41" s="335"/>
      <c r="AD41" s="335"/>
      <c r="AE41" s="335"/>
      <c r="AF41" s="335"/>
      <c r="AG41" s="335"/>
      <c r="AH41" s="335"/>
      <c r="AI41" s="335"/>
      <c r="AJ41" s="335"/>
      <c r="AK41" s="335"/>
      <c r="AL41" s="335"/>
      <c r="AM41" s="335"/>
      <c r="AN41" s="335"/>
      <c r="AO41" s="335"/>
      <c r="AP41" s="335"/>
    </row>
    <row r="42" spans="1:42" ht="25.5" customHeight="1" x14ac:dyDescent="0.25">
      <c r="A42" s="3"/>
      <c r="B42" s="337"/>
      <c r="C42" s="3"/>
      <c r="D42" s="13"/>
      <c r="E42" s="58"/>
      <c r="F42" s="58"/>
      <c r="G42" s="58"/>
      <c r="H42" s="49"/>
    </row>
    <row r="43" spans="1:42" ht="25.5" customHeight="1" x14ac:dyDescent="0.25">
      <c r="A43" s="5"/>
      <c r="B43" s="59"/>
      <c r="C43" s="5"/>
      <c r="D43" s="23"/>
      <c r="E43" s="49"/>
      <c r="F43" s="49"/>
      <c r="G43" s="49"/>
      <c r="H43" s="49"/>
    </row>
    <row r="44" spans="1:42" ht="29.25" customHeight="1" x14ac:dyDescent="0.25">
      <c r="A44" s="465" t="s">
        <v>98</v>
      </c>
      <c r="B44" s="466"/>
      <c r="C44" s="466"/>
      <c r="D44" s="466"/>
      <c r="E44" s="466"/>
      <c r="F44" s="466"/>
      <c r="G44" s="466"/>
      <c r="H44" s="466"/>
    </row>
    <row r="45" spans="1:42" s="336" customFormat="1" ht="29.25" customHeight="1" x14ac:dyDescent="0.25">
      <c r="A45" s="356"/>
      <c r="B45" s="356"/>
      <c r="C45" s="356"/>
      <c r="D45" s="356"/>
      <c r="E45" s="356"/>
      <c r="F45" s="356"/>
      <c r="G45" s="356"/>
      <c r="H45" s="356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</row>
    <row r="46" spans="1:42" ht="25.5" customHeight="1" x14ac:dyDescent="0.25">
      <c r="A46" s="5"/>
      <c r="B46" s="59"/>
      <c r="C46" s="5"/>
      <c r="D46" s="23"/>
      <c r="E46" s="49"/>
      <c r="F46" s="49"/>
      <c r="G46" s="49"/>
      <c r="H46" s="49"/>
    </row>
    <row r="47" spans="1:42" ht="29.25" customHeight="1" x14ac:dyDescent="0.25">
      <c r="A47" s="465" t="s">
        <v>99</v>
      </c>
      <c r="B47" s="466"/>
      <c r="C47" s="466"/>
      <c r="D47" s="466"/>
      <c r="E47" s="466"/>
      <c r="F47" s="466"/>
      <c r="G47" s="466"/>
      <c r="H47" s="466"/>
    </row>
    <row r="48" spans="1:42" s="336" customFormat="1" ht="29.25" customHeight="1" x14ac:dyDescent="0.25">
      <c r="A48" s="356"/>
      <c r="B48" s="356"/>
      <c r="C48" s="356"/>
      <c r="D48" s="356"/>
      <c r="E48" s="356"/>
      <c r="F48" s="356"/>
      <c r="G48" s="356"/>
      <c r="H48" s="356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</row>
    <row r="49" spans="1:42" ht="25.5" customHeight="1" x14ac:dyDescent="0.25">
      <c r="A49" s="3"/>
      <c r="B49" s="337"/>
      <c r="C49" s="3"/>
      <c r="D49" s="13"/>
      <c r="E49" s="58"/>
      <c r="F49" s="58"/>
      <c r="G49" s="58"/>
      <c r="H49" s="58"/>
    </row>
    <row r="50" spans="1:42" s="14" customFormat="1" ht="31.5" x14ac:dyDescent="0.25">
      <c r="A50" s="475" t="s">
        <v>104</v>
      </c>
      <c r="B50" s="476"/>
      <c r="C50" s="476"/>
      <c r="D50" s="476"/>
      <c r="E50" s="476"/>
      <c r="F50" s="476"/>
      <c r="G50" s="476"/>
      <c r="H50" s="477"/>
    </row>
    <row r="51" spans="1:42" ht="23.25" customHeight="1" x14ac:dyDescent="0.25">
      <c r="A51" s="532" t="s">
        <v>40</v>
      </c>
      <c r="B51" s="532"/>
      <c r="C51" s="532"/>
      <c r="D51" s="532"/>
      <c r="E51" s="532"/>
      <c r="F51" s="532"/>
      <c r="G51" s="532"/>
    </row>
    <row r="52" spans="1:42" ht="45" customHeight="1" x14ac:dyDescent="0.25">
      <c r="A52" s="16"/>
      <c r="B52" s="16" t="s">
        <v>41</v>
      </c>
      <c r="C52" s="16"/>
      <c r="D52" s="16" t="s">
        <v>42</v>
      </c>
      <c r="E52" s="473" t="s">
        <v>43</v>
      </c>
      <c r="F52" s="474"/>
      <c r="G52" s="16" t="s">
        <v>28</v>
      </c>
    </row>
    <row r="53" spans="1:42" ht="27" customHeight="1" x14ac:dyDescent="0.25">
      <c r="A53" s="44">
        <v>1</v>
      </c>
      <c r="B53" s="13"/>
      <c r="C53" s="41"/>
      <c r="D53" s="55"/>
      <c r="E53" s="55"/>
      <c r="F53" s="113"/>
      <c r="G53" s="21"/>
      <c r="H53" s="92"/>
    </row>
    <row r="54" spans="1:42" ht="28.5" customHeight="1" x14ac:dyDescent="0.25">
      <c r="A54" s="42"/>
      <c r="B54" s="13"/>
      <c r="C54" s="41"/>
      <c r="D54" s="63"/>
      <c r="E54" s="63"/>
      <c r="F54" s="19"/>
      <c r="G54" s="64"/>
      <c r="H54" s="92"/>
    </row>
    <row r="55" spans="1:42" ht="27.75" customHeight="1" x14ac:dyDescent="0.25">
      <c r="A55" s="42"/>
      <c r="B55" s="13"/>
      <c r="C55" s="41"/>
      <c r="D55" s="63"/>
      <c r="E55" s="63"/>
      <c r="F55" s="19"/>
      <c r="G55" s="64"/>
      <c r="H55" s="92"/>
    </row>
    <row r="56" spans="1:42" ht="32.25" customHeight="1" x14ac:dyDescent="0.25">
      <c r="A56" s="86"/>
      <c r="B56" s="111"/>
      <c r="C56" s="87"/>
      <c r="D56" s="111"/>
      <c r="E56" s="111"/>
      <c r="F56" s="88"/>
      <c r="G56" s="62"/>
      <c r="H56" s="92"/>
    </row>
    <row r="57" spans="1:42" ht="27" customHeight="1" x14ac:dyDescent="0.25">
      <c r="A57" s="82"/>
      <c r="B57" s="83"/>
      <c r="C57" s="84"/>
      <c r="D57" s="83"/>
      <c r="E57" s="83"/>
      <c r="F57" s="89"/>
      <c r="G57" s="85"/>
      <c r="H57" s="14"/>
    </row>
    <row r="58" spans="1:42" ht="21.75" customHeight="1" x14ac:dyDescent="0.25">
      <c r="A58" s="82"/>
      <c r="B58" s="83"/>
      <c r="C58" s="84"/>
      <c r="D58" s="83"/>
      <c r="E58" s="83"/>
      <c r="F58" s="89"/>
      <c r="G58" s="85"/>
      <c r="H58" s="14"/>
    </row>
    <row r="59" spans="1:42" x14ac:dyDescent="0.25">
      <c r="A59" s="90">
        <f>MAX(A53:A58)</f>
        <v>1</v>
      </c>
      <c r="B59" s="59" t="s">
        <v>29</v>
      </c>
      <c r="C59" s="75">
        <f>SUM(C53:C58)</f>
        <v>0</v>
      </c>
      <c r="D59" s="43"/>
      <c r="E59" s="75">
        <f>SUM(E53:E58)</f>
        <v>0</v>
      </c>
      <c r="F59" s="43"/>
      <c r="G59" s="14"/>
      <c r="H59" s="14"/>
    </row>
    <row r="60" spans="1:42" x14ac:dyDescent="0.25">
      <c r="F60" s="7"/>
    </row>
    <row r="61" spans="1:42" ht="5.25" customHeight="1" x14ac:dyDescent="0.25">
      <c r="F61" s="7"/>
    </row>
    <row r="62" spans="1:42" s="10" customFormat="1" ht="32.25" customHeight="1" x14ac:dyDescent="0.25">
      <c r="A62" s="465" t="s">
        <v>44</v>
      </c>
      <c r="B62" s="466"/>
      <c r="C62" s="466"/>
      <c r="D62" s="466"/>
      <c r="E62" s="466"/>
      <c r="F62" s="466"/>
      <c r="G62" s="46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s="14" customFormat="1" ht="27" customHeight="1" x14ac:dyDescent="0.25">
      <c r="A63" s="16"/>
      <c r="B63" s="16" t="s">
        <v>45</v>
      </c>
      <c r="C63" s="16"/>
      <c r="D63" s="16" t="s">
        <v>27</v>
      </c>
      <c r="E63" s="16"/>
      <c r="F63" s="16" t="s">
        <v>46</v>
      </c>
      <c r="G63" s="16" t="s">
        <v>28</v>
      </c>
      <c r="H63" s="7"/>
    </row>
    <row r="64" spans="1:42" s="14" customFormat="1" ht="25.5" customHeight="1" x14ac:dyDescent="0.25">
      <c r="A64" s="56">
        <v>1</v>
      </c>
      <c r="B64" s="57"/>
      <c r="C64" s="56"/>
      <c r="D64" s="57"/>
      <c r="E64" s="56"/>
      <c r="F64" s="57"/>
      <c r="G64" s="56"/>
      <c r="H64" s="7"/>
    </row>
    <row r="65" spans="1:42" ht="25.5" customHeight="1" x14ac:dyDescent="0.25">
      <c r="A65" s="3">
        <v>2</v>
      </c>
      <c r="B65" s="13"/>
      <c r="C65" s="20"/>
      <c r="D65" s="13"/>
      <c r="E65" s="13"/>
      <c r="F65" s="4"/>
      <c r="G65" s="56"/>
    </row>
    <row r="66" spans="1:42" ht="25.5" customHeight="1" x14ac:dyDescent="0.25">
      <c r="A66" s="3">
        <v>3</v>
      </c>
      <c r="B66" s="13"/>
      <c r="C66" s="20"/>
      <c r="D66" s="13"/>
      <c r="E66" s="13"/>
      <c r="F66" s="4"/>
      <c r="G66" s="56"/>
    </row>
    <row r="67" spans="1:42" ht="25.5" customHeight="1" x14ac:dyDescent="0.25">
      <c r="A67" s="3">
        <v>4</v>
      </c>
      <c r="B67" s="13"/>
      <c r="C67" s="20"/>
      <c r="D67" s="13"/>
      <c r="E67" s="13"/>
      <c r="F67" s="4"/>
      <c r="G67" s="56"/>
    </row>
    <row r="68" spans="1:42" ht="25.5" customHeight="1" x14ac:dyDescent="0.25">
      <c r="A68" s="3">
        <v>5</v>
      </c>
      <c r="B68" s="13"/>
      <c r="C68" s="20"/>
      <c r="D68" s="13"/>
      <c r="E68" s="13"/>
      <c r="F68" s="65"/>
      <c r="G68" s="56"/>
    </row>
    <row r="69" spans="1:42" ht="25.5" customHeight="1" x14ac:dyDescent="0.25">
      <c r="A69" s="3">
        <v>6</v>
      </c>
      <c r="B69" s="13"/>
      <c r="C69" s="20"/>
      <c r="D69" s="13"/>
      <c r="E69" s="13"/>
      <c r="F69" s="4"/>
      <c r="G69" s="114"/>
    </row>
    <row r="70" spans="1:42" ht="25.5" customHeight="1" x14ac:dyDescent="0.25">
      <c r="A70" s="3">
        <v>7</v>
      </c>
      <c r="B70" s="13"/>
      <c r="C70" s="20"/>
      <c r="D70" s="13"/>
      <c r="E70" s="13"/>
      <c r="F70" s="4"/>
      <c r="G70" s="56"/>
    </row>
    <row r="71" spans="1:42" ht="27.75" customHeight="1" x14ac:dyDescent="0.25">
      <c r="A71" s="5">
        <v>7</v>
      </c>
      <c r="B71" s="60" t="s">
        <v>29</v>
      </c>
      <c r="C71" s="6">
        <f>SUM(C64:C70)</f>
        <v>0</v>
      </c>
      <c r="D71" s="14"/>
      <c r="E71" s="14"/>
      <c r="F71" s="7"/>
    </row>
    <row r="72" spans="1:42" s="10" customFormat="1" ht="27.75" customHeight="1" x14ac:dyDescent="0.25">
      <c r="A72" s="5"/>
      <c r="B72" s="6"/>
      <c r="C72" s="6"/>
      <c r="D72" s="14"/>
      <c r="E72" s="14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5">
      <c r="A73" s="5"/>
      <c r="B73" s="6"/>
      <c r="C73" s="6"/>
      <c r="D73" s="14"/>
      <c r="E73" s="14"/>
      <c r="F73" s="7"/>
    </row>
    <row r="74" spans="1:42" x14ac:dyDescent="0.25">
      <c r="A74" s="5"/>
      <c r="B74" s="6"/>
      <c r="C74" s="6"/>
      <c r="D74" s="14"/>
      <c r="E74" s="14"/>
      <c r="F74" s="7"/>
    </row>
    <row r="75" spans="1:42" ht="26.25" customHeight="1" x14ac:dyDescent="0.25">
      <c r="A75" s="465" t="s">
        <v>47</v>
      </c>
      <c r="B75" s="466"/>
      <c r="C75" s="466"/>
      <c r="D75" s="466"/>
      <c r="E75" s="466"/>
      <c r="F75" s="467"/>
    </row>
    <row r="76" spans="1:42" ht="13.5" customHeight="1" x14ac:dyDescent="0.25">
      <c r="A76" s="9" t="s">
        <v>24</v>
      </c>
      <c r="B76" s="16" t="s">
        <v>48</v>
      </c>
      <c r="C76" s="131"/>
      <c r="D76" s="134" t="s">
        <v>27</v>
      </c>
      <c r="E76" s="485" t="s">
        <v>49</v>
      </c>
      <c r="F76" s="486"/>
      <c r="G76" s="132"/>
      <c r="H76" s="132"/>
    </row>
    <row r="77" spans="1:42" x14ac:dyDescent="0.25">
      <c r="A77" s="20">
        <v>0</v>
      </c>
      <c r="B77" s="70" t="s">
        <v>50</v>
      </c>
      <c r="C77" s="81"/>
      <c r="D77" s="80"/>
      <c r="E77" s="502">
        <v>0</v>
      </c>
      <c r="F77" s="503"/>
      <c r="G77" s="22"/>
      <c r="H77" s="22"/>
    </row>
    <row r="78" spans="1:42" x14ac:dyDescent="0.25">
      <c r="A78" s="20">
        <v>0</v>
      </c>
      <c r="B78" s="73" t="s">
        <v>51</v>
      </c>
      <c r="C78" s="81"/>
      <c r="D78" s="80"/>
      <c r="E78" s="503"/>
      <c r="F78" s="503"/>
      <c r="G78" s="22"/>
      <c r="H78" s="22"/>
    </row>
    <row r="79" spans="1:42" x14ac:dyDescent="0.25">
      <c r="A79" s="93">
        <v>0</v>
      </c>
      <c r="B79" s="72" t="s">
        <v>303</v>
      </c>
      <c r="C79" s="94"/>
      <c r="D79" s="80"/>
      <c r="E79" s="503"/>
      <c r="F79" s="503"/>
      <c r="G79" s="22"/>
      <c r="H79" s="22"/>
    </row>
    <row r="80" spans="1:42" x14ac:dyDescent="0.25">
      <c r="A80" s="20"/>
      <c r="B80" s="6"/>
      <c r="C80" s="81"/>
      <c r="D80" s="80"/>
      <c r="E80" s="503"/>
      <c r="F80" s="503"/>
      <c r="G80" s="22"/>
      <c r="H80" s="22"/>
    </row>
    <row r="81" spans="1:42" x14ac:dyDescent="0.25">
      <c r="A81" s="20"/>
      <c r="B81" s="72"/>
      <c r="C81" s="81"/>
      <c r="D81" s="80"/>
      <c r="E81" s="503"/>
      <c r="F81" s="503"/>
      <c r="G81" s="22"/>
      <c r="H81" s="22"/>
    </row>
    <row r="82" spans="1:42" x14ac:dyDescent="0.25">
      <c r="A82" s="20"/>
      <c r="B82" s="77"/>
      <c r="C82" s="44"/>
      <c r="D82" s="80"/>
      <c r="E82" s="503"/>
      <c r="F82" s="503"/>
      <c r="G82" s="22"/>
      <c r="H82" s="22"/>
    </row>
    <row r="83" spans="1:42" ht="26.25" customHeight="1" x14ac:dyDescent="0.25">
      <c r="A83" s="20">
        <f>SUM(A77:A82)</f>
        <v>0</v>
      </c>
      <c r="B83" s="79" t="s">
        <v>29</v>
      </c>
      <c r="C83" s="78">
        <v>0</v>
      </c>
      <c r="D83" s="78"/>
      <c r="E83" s="504" t="e">
        <f>#REF!</f>
        <v>#REF!</v>
      </c>
      <c r="F83" s="505"/>
      <c r="G83" s="22"/>
      <c r="H83" s="22"/>
    </row>
    <row r="84" spans="1:42" s="15" customFormat="1" x14ac:dyDescent="0.25">
      <c r="A84" s="22"/>
      <c r="B84" s="33"/>
      <c r="C84" s="33"/>
      <c r="D84" s="34"/>
      <c r="E84" s="34"/>
      <c r="F84" s="35"/>
      <c r="G84" s="22"/>
      <c r="H84" s="2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</row>
    <row r="85" spans="1:42" s="30" customFormat="1" x14ac:dyDescent="0.25">
      <c r="A85" s="5"/>
      <c r="B85" s="6"/>
      <c r="C85" s="6"/>
      <c r="D85" s="14"/>
      <c r="E85" s="14"/>
      <c r="F85" s="7"/>
      <c r="G85" s="7"/>
      <c r="H85" s="7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1:42" s="30" customFormat="1" ht="26.25" customHeight="1" x14ac:dyDescent="0.25">
      <c r="A86" s="465" t="s">
        <v>52</v>
      </c>
      <c r="B86" s="466"/>
      <c r="C86" s="466"/>
      <c r="D86" s="466"/>
      <c r="E86" s="466"/>
      <c r="F86" s="466"/>
      <c r="G86" s="467"/>
      <c r="H86" s="7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1:42" s="30" customFormat="1" x14ac:dyDescent="0.25">
      <c r="A87" s="16" t="s">
        <v>24</v>
      </c>
      <c r="B87" s="16" t="s">
        <v>53</v>
      </c>
      <c r="C87" s="131"/>
      <c r="D87" s="133" t="s">
        <v>54</v>
      </c>
      <c r="E87" s="133"/>
      <c r="F87" s="133" t="s">
        <v>27</v>
      </c>
      <c r="G87" s="16" t="s">
        <v>28</v>
      </c>
      <c r="H87" s="14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1:42" s="30" customFormat="1" ht="32.25" customHeight="1" x14ac:dyDescent="0.25">
      <c r="A88" s="47">
        <v>1</v>
      </c>
      <c r="B88" s="58" t="s">
        <v>346</v>
      </c>
      <c r="C88" s="506"/>
      <c r="D88" s="13" t="s">
        <v>280</v>
      </c>
      <c r="E88" s="47"/>
      <c r="F88" s="58" t="s">
        <v>321</v>
      </c>
      <c r="G88" s="112" t="s">
        <v>322</v>
      </c>
      <c r="H88" s="7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1:42" s="30" customFormat="1" ht="32.25" customHeight="1" x14ac:dyDescent="0.25">
      <c r="A89" s="567">
        <v>2</v>
      </c>
      <c r="B89" s="58" t="s">
        <v>347</v>
      </c>
      <c r="C89" s="471"/>
      <c r="D89" s="13" t="s">
        <v>280</v>
      </c>
      <c r="E89" s="567"/>
      <c r="F89" s="58" t="s">
        <v>323</v>
      </c>
      <c r="G89" s="112" t="s">
        <v>322</v>
      </c>
      <c r="H89" s="7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1:42" s="30" customFormat="1" ht="36.75" customHeight="1" x14ac:dyDescent="0.25">
      <c r="A90" s="48">
        <v>3</v>
      </c>
      <c r="B90" s="58" t="s">
        <v>348</v>
      </c>
      <c r="C90" s="472"/>
      <c r="D90" s="13" t="s">
        <v>281</v>
      </c>
      <c r="E90" s="48"/>
      <c r="F90" s="58" t="s">
        <v>324</v>
      </c>
      <c r="G90" s="112" t="s">
        <v>322</v>
      </c>
      <c r="H90" s="7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1:42" s="30" customFormat="1" ht="19.5" customHeight="1" x14ac:dyDescent="0.25">
      <c r="A91" s="7">
        <f>MAX(A88:A90)</f>
        <v>3</v>
      </c>
      <c r="B91" s="7" t="s">
        <v>29</v>
      </c>
      <c r="C91" s="5"/>
      <c r="D91" s="23"/>
      <c r="E91" s="7"/>
      <c r="F91" s="7"/>
      <c r="G91" s="7"/>
      <c r="H91" s="7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1:42" x14ac:dyDescent="0.25">
      <c r="A92" s="5"/>
      <c r="B92" s="6"/>
      <c r="C92" s="6"/>
      <c r="D92" s="14"/>
      <c r="E92" s="14"/>
      <c r="F92" s="7"/>
    </row>
    <row r="93" spans="1:42" ht="28.5" customHeight="1" x14ac:dyDescent="0.25">
      <c r="A93" s="465" t="s">
        <v>55</v>
      </c>
      <c r="B93" s="466"/>
      <c r="C93" s="466"/>
      <c r="D93" s="466"/>
      <c r="E93" s="466"/>
      <c r="F93" s="466"/>
      <c r="G93" s="467"/>
    </row>
    <row r="94" spans="1:42" s="11" customFormat="1" ht="13.5" customHeight="1" x14ac:dyDescent="0.25">
      <c r="A94" s="50" t="s">
        <v>24</v>
      </c>
      <c r="B94" s="51" t="s">
        <v>56</v>
      </c>
      <c r="C94" s="52"/>
      <c r="D94" s="134" t="s">
        <v>57</v>
      </c>
      <c r="E94" s="134"/>
      <c r="F94" s="50" t="s">
        <v>58</v>
      </c>
      <c r="G94" s="50" t="s">
        <v>59</v>
      </c>
      <c r="H94" s="132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</row>
    <row r="95" spans="1:42" ht="16.5" customHeight="1" x14ac:dyDescent="0.25">
      <c r="A95" s="97">
        <v>1</v>
      </c>
      <c r="B95" s="83" t="s">
        <v>308</v>
      </c>
      <c r="C95" s="98">
        <v>1</v>
      </c>
      <c r="D95" s="365" t="s">
        <v>309</v>
      </c>
      <c r="E95" s="99"/>
      <c r="F95" s="100" t="s">
        <v>310</v>
      </c>
      <c r="G95" s="366" t="s">
        <v>301</v>
      </c>
      <c r="H95" s="76"/>
    </row>
    <row r="96" spans="1:42" ht="15.75" customHeight="1" x14ac:dyDescent="0.25">
      <c r="A96" s="97">
        <f t="shared" ref="A96:A101" si="0">A95+1</f>
        <v>2</v>
      </c>
      <c r="B96" s="83" t="s">
        <v>312</v>
      </c>
      <c r="C96" s="98">
        <v>1</v>
      </c>
      <c r="D96" s="365" t="s">
        <v>311</v>
      </c>
      <c r="E96" s="99"/>
      <c r="F96" s="100" t="s">
        <v>313</v>
      </c>
      <c r="G96" s="366" t="s">
        <v>301</v>
      </c>
      <c r="H96" s="76"/>
    </row>
    <row r="97" spans="1:8" ht="15.75" customHeight="1" x14ac:dyDescent="0.25">
      <c r="A97" s="97">
        <f t="shared" si="0"/>
        <v>3</v>
      </c>
      <c r="B97" s="83" t="s">
        <v>314</v>
      </c>
      <c r="C97" s="98">
        <v>1</v>
      </c>
      <c r="D97" s="365" t="s">
        <v>315</v>
      </c>
      <c r="E97" s="99"/>
      <c r="F97" s="100" t="s">
        <v>316</v>
      </c>
      <c r="G97" s="366" t="s">
        <v>317</v>
      </c>
      <c r="H97" s="76"/>
    </row>
    <row r="98" spans="1:8" ht="17.25" customHeight="1" x14ac:dyDescent="0.25">
      <c r="A98" s="97">
        <f t="shared" si="0"/>
        <v>4</v>
      </c>
      <c r="B98" s="83" t="s">
        <v>318</v>
      </c>
      <c r="C98" s="98">
        <v>1</v>
      </c>
      <c r="D98" s="365" t="s">
        <v>319</v>
      </c>
      <c r="E98" s="99"/>
      <c r="F98" s="100" t="s">
        <v>320</v>
      </c>
      <c r="G98" s="366" t="s">
        <v>317</v>
      </c>
      <c r="H98" s="76"/>
    </row>
    <row r="99" spans="1:8" ht="27.75" customHeight="1" x14ac:dyDescent="0.25">
      <c r="A99" s="97">
        <f t="shared" si="0"/>
        <v>5</v>
      </c>
      <c r="B99" s="98"/>
      <c r="C99" s="98"/>
      <c r="D99" s="99"/>
      <c r="E99" s="99"/>
      <c r="F99" s="100"/>
      <c r="G99" s="101"/>
      <c r="H99" s="76"/>
    </row>
    <row r="100" spans="1:8" ht="27.75" customHeight="1" x14ac:dyDescent="0.25">
      <c r="A100" s="97">
        <f t="shared" si="0"/>
        <v>6</v>
      </c>
      <c r="B100" s="98"/>
      <c r="C100" s="98"/>
      <c r="D100" s="99"/>
      <c r="E100" s="99"/>
      <c r="F100" s="100"/>
      <c r="G100" s="101"/>
      <c r="H100" s="76"/>
    </row>
    <row r="101" spans="1:8" ht="17.25" customHeight="1" x14ac:dyDescent="0.25">
      <c r="A101" s="105">
        <f t="shared" si="0"/>
        <v>7</v>
      </c>
      <c r="B101" s="106"/>
      <c r="C101" s="106"/>
      <c r="D101" s="107"/>
      <c r="E101" s="107"/>
      <c r="F101" s="107"/>
      <c r="G101" s="108"/>
      <c r="H101" s="76"/>
    </row>
    <row r="102" spans="1:8" ht="17.25" customHeight="1" x14ac:dyDescent="0.25">
      <c r="A102" s="211"/>
      <c r="B102" s="33"/>
      <c r="C102" s="33"/>
      <c r="D102" s="22"/>
      <c r="E102" s="22"/>
      <c r="F102" s="22"/>
      <c r="G102" s="212"/>
      <c r="H102" s="76"/>
    </row>
    <row r="103" spans="1:8" ht="25.5" customHeight="1" x14ac:dyDescent="0.25">
      <c r="A103" s="5">
        <v>7</v>
      </c>
      <c r="B103" s="59" t="s">
        <v>29</v>
      </c>
      <c r="C103" s="23">
        <f>SUM(C95:C101)</f>
        <v>4</v>
      </c>
      <c r="D103" s="22"/>
      <c r="E103" s="22"/>
      <c r="F103" s="8"/>
      <c r="G103" s="22"/>
    </row>
    <row r="104" spans="1:8" ht="25.5" customHeight="1" x14ac:dyDescent="0.25">
      <c r="A104" s="5"/>
      <c r="B104" s="59"/>
      <c r="C104" s="23"/>
      <c r="D104" s="22"/>
      <c r="E104" s="22"/>
      <c r="F104" s="8"/>
      <c r="G104" s="22"/>
    </row>
    <row r="105" spans="1:8" ht="28.5" customHeight="1" x14ac:dyDescent="0.25">
      <c r="A105" s="510" t="s">
        <v>216</v>
      </c>
      <c r="B105" s="511"/>
      <c r="C105" s="511"/>
      <c r="D105" s="511"/>
      <c r="E105" s="511"/>
      <c r="F105" s="511"/>
      <c r="G105" s="512"/>
    </row>
    <row r="106" spans="1:8" ht="25.5" customHeight="1" x14ac:dyDescent="0.25">
      <c r="A106" s="3"/>
      <c r="B106" s="368"/>
      <c r="C106" s="368"/>
      <c r="D106" s="369" t="s">
        <v>328</v>
      </c>
      <c r="E106" s="370"/>
      <c r="F106" s="355"/>
      <c r="G106" s="22"/>
    </row>
    <row r="107" spans="1:8" ht="25.5" customHeight="1" x14ac:dyDescent="0.25">
      <c r="A107" s="3"/>
      <c r="B107" s="337" t="s">
        <v>217</v>
      </c>
      <c r="C107" s="13"/>
      <c r="D107" s="367"/>
      <c r="E107" s="22"/>
      <c r="F107" s="8"/>
      <c r="G107" s="22"/>
    </row>
    <row r="108" spans="1:8" ht="25.5" customHeight="1" x14ac:dyDescent="0.25">
      <c r="A108" s="3"/>
      <c r="B108" s="337"/>
      <c r="C108" s="13"/>
      <c r="D108" s="367"/>
      <c r="E108" s="22"/>
      <c r="F108" s="8"/>
      <c r="G108" s="22"/>
    </row>
    <row r="109" spans="1:8" ht="25.5" customHeight="1" x14ac:dyDescent="0.25">
      <c r="A109" s="3"/>
      <c r="B109" s="337" t="s">
        <v>218</v>
      </c>
      <c r="C109" s="13"/>
      <c r="D109" s="367"/>
      <c r="E109" s="22"/>
      <c r="F109" s="8"/>
      <c r="G109" s="22"/>
    </row>
    <row r="110" spans="1:8" ht="14.25" customHeight="1" x14ac:dyDescent="0.25">
      <c r="A110" s="3"/>
      <c r="B110" s="58" t="s">
        <v>325</v>
      </c>
      <c r="C110" s="13">
        <v>1</v>
      </c>
      <c r="D110" s="13" t="s">
        <v>280</v>
      </c>
      <c r="E110" s="22"/>
      <c r="F110" s="8"/>
      <c r="G110" s="22"/>
    </row>
    <row r="111" spans="1:8" ht="14.25" customHeight="1" x14ac:dyDescent="0.25">
      <c r="A111" s="3"/>
      <c r="B111" s="58" t="s">
        <v>326</v>
      </c>
      <c r="C111" s="13">
        <v>1</v>
      </c>
      <c r="D111" s="13" t="s">
        <v>280</v>
      </c>
      <c r="E111" s="22"/>
      <c r="F111" s="8"/>
      <c r="G111" s="22"/>
    </row>
    <row r="112" spans="1:8" ht="14.25" customHeight="1" x14ac:dyDescent="0.25">
      <c r="A112" s="3"/>
      <c r="B112" s="58" t="s">
        <v>326</v>
      </c>
      <c r="C112" s="13">
        <v>1</v>
      </c>
      <c r="D112" s="13" t="s">
        <v>279</v>
      </c>
      <c r="E112" s="22"/>
      <c r="F112" s="8"/>
      <c r="G112" s="22"/>
    </row>
    <row r="113" spans="1:42" s="15" customFormat="1" ht="14.25" customHeight="1" x14ac:dyDescent="0.25">
      <c r="A113" s="3"/>
      <c r="B113" s="58" t="s">
        <v>327</v>
      </c>
      <c r="C113" s="13">
        <v>1</v>
      </c>
      <c r="D113" s="13" t="s">
        <v>281</v>
      </c>
      <c r="E113" s="371"/>
      <c r="F113" s="8"/>
      <c r="G113" s="8"/>
      <c r="H113" s="7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</row>
    <row r="114" spans="1:42" x14ac:dyDescent="0.25">
      <c r="A114" s="7"/>
      <c r="B114" s="6"/>
      <c r="C114" s="6"/>
      <c r="D114" s="7"/>
      <c r="E114" s="7"/>
      <c r="F114" s="7"/>
    </row>
    <row r="115" spans="1:42" s="15" customFormat="1" ht="31.5" x14ac:dyDescent="0.25">
      <c r="A115" s="479" t="s">
        <v>60</v>
      </c>
      <c r="B115" s="480"/>
      <c r="C115" s="480"/>
      <c r="D115" s="480"/>
      <c r="E115" s="480"/>
      <c r="F115" s="481"/>
      <c r="G115" s="7"/>
      <c r="H115" s="7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</row>
    <row r="116" spans="1:42" s="37" customFormat="1" ht="30.75" customHeight="1" x14ac:dyDescent="0.25">
      <c r="A116" s="465" t="s">
        <v>61</v>
      </c>
      <c r="B116" s="466"/>
      <c r="C116" s="466"/>
      <c r="D116" s="466"/>
      <c r="E116" s="466"/>
      <c r="F116" s="467"/>
      <c r="G116" s="7"/>
      <c r="H116" s="31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ht="25.5" x14ac:dyDescent="0.25">
      <c r="A117" s="51" t="s">
        <v>62</v>
      </c>
      <c r="B117" s="16" t="s">
        <v>63</v>
      </c>
      <c r="C117" s="485" t="s">
        <v>64</v>
      </c>
      <c r="D117" s="487"/>
      <c r="E117" s="488" t="s">
        <v>65</v>
      </c>
      <c r="F117" s="487"/>
      <c r="G117" s="132"/>
      <c r="H117" s="38"/>
    </row>
    <row r="118" spans="1:42" x14ac:dyDescent="0.25">
      <c r="A118" s="71"/>
      <c r="B118" s="70"/>
      <c r="C118" s="374"/>
      <c r="D118" s="491" t="s">
        <v>329</v>
      </c>
      <c r="E118" s="489">
        <v>7740</v>
      </c>
      <c r="F118" s="490"/>
      <c r="H118" s="31"/>
    </row>
    <row r="119" spans="1:42" x14ac:dyDescent="0.25">
      <c r="A119" s="71"/>
      <c r="B119" s="70" t="s">
        <v>50</v>
      </c>
      <c r="C119" s="375"/>
      <c r="D119" s="491"/>
      <c r="E119" s="489"/>
      <c r="F119" s="490"/>
      <c r="H119" s="31"/>
    </row>
    <row r="120" spans="1:42" x14ac:dyDescent="0.25">
      <c r="A120" s="71"/>
      <c r="B120" s="70" t="s">
        <v>66</v>
      </c>
      <c r="C120" s="376"/>
      <c r="D120" s="491"/>
      <c r="E120" s="489"/>
      <c r="F120" s="490"/>
      <c r="H120" s="31"/>
    </row>
    <row r="121" spans="1:42" x14ac:dyDescent="0.25">
      <c r="A121" s="71"/>
      <c r="B121" s="70" t="s">
        <v>51</v>
      </c>
      <c r="C121" s="373"/>
      <c r="D121" s="372" t="s">
        <v>330</v>
      </c>
      <c r="E121" s="490"/>
      <c r="F121" s="490"/>
      <c r="H121" s="31"/>
      <c r="I121" s="32"/>
      <c r="K121" s="8"/>
    </row>
    <row r="122" spans="1:42" s="15" customFormat="1" ht="20.25" customHeight="1" x14ac:dyDescent="0.25">
      <c r="A122" s="74">
        <f>SUM(A118:A121)</f>
        <v>0</v>
      </c>
      <c r="B122" s="60" t="s">
        <v>29</v>
      </c>
      <c r="C122" s="6">
        <f>C118+C121</f>
        <v>0</v>
      </c>
      <c r="D122" s="22"/>
      <c r="E122" s="500">
        <f>E118</f>
        <v>7740</v>
      </c>
      <c r="F122" s="501"/>
      <c r="G122" s="7"/>
      <c r="H122" s="31"/>
      <c r="I122" s="39"/>
      <c r="J122" s="132"/>
      <c r="K122" s="40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</row>
    <row r="123" spans="1:42" ht="33" customHeight="1" x14ac:dyDescent="0.25">
      <c r="A123" s="5"/>
      <c r="B123" s="6"/>
      <c r="C123" s="6"/>
      <c r="D123" s="14"/>
      <c r="E123" s="14"/>
      <c r="K123" s="8"/>
    </row>
    <row r="124" spans="1:42" ht="33" customHeight="1" x14ac:dyDescent="0.25">
      <c r="A124" s="507" t="s">
        <v>67</v>
      </c>
      <c r="B124" s="508"/>
      <c r="C124" s="508"/>
      <c r="D124" s="508"/>
      <c r="E124" s="508"/>
      <c r="F124" s="508"/>
      <c r="G124" s="509"/>
      <c r="K124" s="8"/>
    </row>
    <row r="125" spans="1:42" ht="37.5" customHeight="1" x14ac:dyDescent="0.25">
      <c r="A125" s="465" t="s">
        <v>68</v>
      </c>
      <c r="B125" s="466"/>
      <c r="C125" s="466"/>
      <c r="D125" s="466"/>
      <c r="E125" s="466"/>
      <c r="F125" s="466"/>
      <c r="G125" s="467"/>
      <c r="K125" s="8"/>
    </row>
    <row r="126" spans="1:42" ht="17.25" customHeight="1" x14ac:dyDescent="0.25">
      <c r="A126" s="50" t="s">
        <v>24</v>
      </c>
      <c r="B126" s="51" t="s">
        <v>69</v>
      </c>
      <c r="C126" s="52"/>
      <c r="D126" s="134" t="s">
        <v>70</v>
      </c>
      <c r="E126" s="134"/>
      <c r="F126" s="50" t="s">
        <v>71</v>
      </c>
      <c r="G126" s="50" t="s">
        <v>72</v>
      </c>
      <c r="H126" s="17"/>
      <c r="K126" s="8"/>
    </row>
    <row r="127" spans="1:42" ht="50.25" customHeight="1" x14ac:dyDescent="0.25">
      <c r="A127" s="66">
        <v>1</v>
      </c>
      <c r="B127" s="123"/>
      <c r="C127" s="116"/>
      <c r="D127" s="121"/>
      <c r="E127" s="116"/>
      <c r="F127" s="117"/>
      <c r="G127" s="118"/>
    </row>
    <row r="128" spans="1:42" ht="33" customHeight="1" x14ac:dyDescent="0.25">
      <c r="A128" s="66">
        <v>2</v>
      </c>
      <c r="B128" s="123"/>
      <c r="C128" s="119"/>
      <c r="D128" s="121"/>
      <c r="E128" s="116"/>
      <c r="F128" s="120"/>
      <c r="G128" s="118"/>
    </row>
    <row r="129" spans="1:42" ht="50.25" customHeight="1" x14ac:dyDescent="0.25">
      <c r="A129" s="66">
        <v>3</v>
      </c>
      <c r="B129" s="123"/>
      <c r="C129" s="116"/>
      <c r="D129" s="122"/>
      <c r="E129" s="116"/>
      <c r="F129" s="120"/>
      <c r="G129" s="118"/>
    </row>
    <row r="130" spans="1:42" ht="27" customHeight="1" x14ac:dyDescent="0.25">
      <c r="A130" s="5">
        <v>3</v>
      </c>
      <c r="B130" s="54" t="s">
        <v>29</v>
      </c>
      <c r="C130" s="6"/>
      <c r="D130" s="6"/>
      <c r="E130" s="6"/>
      <c r="F130" s="53"/>
      <c r="G130" s="102"/>
    </row>
    <row r="131" spans="1:42" s="18" customFormat="1" ht="17.25" customHeight="1" x14ac:dyDescent="0.25">
      <c r="A131" s="1"/>
      <c r="B131" s="12"/>
      <c r="C131" s="12"/>
      <c r="D131" s="1"/>
      <c r="E131" s="1"/>
      <c r="F131" s="1"/>
      <c r="G131" s="7"/>
      <c r="H131" s="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</row>
    <row r="132" spans="1:42" ht="20.100000000000001" customHeight="1" x14ac:dyDescent="0.25"/>
    <row r="133" spans="1:42" ht="28.5" customHeight="1" x14ac:dyDescent="0.25">
      <c r="A133" s="482" t="s">
        <v>73</v>
      </c>
      <c r="B133" s="483"/>
      <c r="C133" s="483"/>
      <c r="D133" s="483"/>
      <c r="E133" s="483"/>
      <c r="F133" s="483"/>
      <c r="G133" s="484"/>
    </row>
    <row r="134" spans="1:42" ht="34.5" customHeight="1" x14ac:dyDescent="0.25">
      <c r="A134" s="497" t="s">
        <v>74</v>
      </c>
      <c r="B134" s="498"/>
      <c r="C134" s="498"/>
      <c r="D134" s="498"/>
      <c r="E134" s="498"/>
      <c r="F134" s="498"/>
      <c r="G134" s="499"/>
      <c r="H134" s="31"/>
    </row>
    <row r="135" spans="1:42" ht="20.100000000000001" customHeight="1" x14ac:dyDescent="0.25">
      <c r="A135" s="9" t="s">
        <v>24</v>
      </c>
      <c r="B135" s="16" t="s">
        <v>75</v>
      </c>
      <c r="C135" s="16"/>
      <c r="D135" s="9" t="s">
        <v>76</v>
      </c>
      <c r="E135" s="9"/>
      <c r="F135" s="9" t="s">
        <v>77</v>
      </c>
      <c r="G135" s="9" t="s">
        <v>28</v>
      </c>
      <c r="H135" s="31"/>
    </row>
    <row r="136" spans="1:42" x14ac:dyDescent="0.25">
      <c r="A136" s="10"/>
      <c r="B136" s="4" t="s">
        <v>12</v>
      </c>
      <c r="C136" s="4"/>
      <c r="D136" s="10"/>
      <c r="E136" s="10"/>
      <c r="F136" s="10"/>
      <c r="G136" s="10"/>
    </row>
    <row r="137" spans="1:42" x14ac:dyDescent="0.25">
      <c r="A137" s="1">
        <f>MAX(A136)</f>
        <v>0</v>
      </c>
      <c r="B137" s="12" t="s">
        <v>78</v>
      </c>
    </row>
    <row r="139" spans="1:42" x14ac:dyDescent="0.25">
      <c r="I139" s="32"/>
      <c r="K139" s="8"/>
    </row>
    <row r="140" spans="1:42" x14ac:dyDescent="0.25">
      <c r="I140" s="32"/>
      <c r="K140" s="8"/>
    </row>
    <row r="145" spans="1:7" ht="28.5" x14ac:dyDescent="0.25">
      <c r="A145" s="482" t="s">
        <v>79</v>
      </c>
      <c r="B145" s="483"/>
      <c r="C145" s="483"/>
      <c r="D145" s="483"/>
      <c r="E145" s="483"/>
      <c r="F145" s="483"/>
      <c r="G145" s="484"/>
    </row>
    <row r="146" spans="1:7" ht="18.75" x14ac:dyDescent="0.25">
      <c r="A146" s="497" t="s">
        <v>74</v>
      </c>
      <c r="B146" s="498"/>
      <c r="C146" s="498"/>
      <c r="D146" s="498"/>
      <c r="E146" s="498"/>
      <c r="F146" s="498"/>
      <c r="G146" s="499"/>
    </row>
    <row r="147" spans="1:7" x14ac:dyDescent="0.2">
      <c r="A147" s="9" t="s">
        <v>24</v>
      </c>
      <c r="B147" s="16" t="s">
        <v>80</v>
      </c>
      <c r="C147" s="16"/>
      <c r="D147" s="109" t="s">
        <v>81</v>
      </c>
      <c r="E147" s="9"/>
      <c r="F147" s="9"/>
      <c r="G147" s="9" t="s">
        <v>28</v>
      </c>
    </row>
  </sheetData>
  <mergeCells count="54">
    <mergeCell ref="A16:G16"/>
    <mergeCell ref="C17:D17"/>
    <mergeCell ref="E17:F17"/>
    <mergeCell ref="E18:F18"/>
    <mergeCell ref="A23:H23"/>
    <mergeCell ref="A24:H24"/>
    <mergeCell ref="E19:F19"/>
    <mergeCell ref="E20:F20"/>
    <mergeCell ref="E26:F26"/>
    <mergeCell ref="E25:G25"/>
    <mergeCell ref="A51:G51"/>
    <mergeCell ref="C25:D26"/>
    <mergeCell ref="A1:G1"/>
    <mergeCell ref="A2:G2"/>
    <mergeCell ref="A5:G5"/>
    <mergeCell ref="E9:F9"/>
    <mergeCell ref="E10:F10"/>
    <mergeCell ref="A6:G6"/>
    <mergeCell ref="C7:D7"/>
    <mergeCell ref="E7:F7"/>
    <mergeCell ref="E8:F8"/>
    <mergeCell ref="E11:F11"/>
    <mergeCell ref="E12:F12"/>
    <mergeCell ref="E13:F13"/>
    <mergeCell ref="A146:G146"/>
    <mergeCell ref="E122:F122"/>
    <mergeCell ref="E77:F82"/>
    <mergeCell ref="E83:F83"/>
    <mergeCell ref="C88:C90"/>
    <mergeCell ref="A86:G86"/>
    <mergeCell ref="A134:G134"/>
    <mergeCell ref="A133:G133"/>
    <mergeCell ref="A124:G124"/>
    <mergeCell ref="A125:G125"/>
    <mergeCell ref="A93:G93"/>
    <mergeCell ref="A116:F116"/>
    <mergeCell ref="A115:F115"/>
    <mergeCell ref="A145:G145"/>
    <mergeCell ref="E76:F76"/>
    <mergeCell ref="C117:D117"/>
    <mergeCell ref="E117:F117"/>
    <mergeCell ref="E118:F121"/>
    <mergeCell ref="D118:D120"/>
    <mergeCell ref="A105:G105"/>
    <mergeCell ref="A75:F75"/>
    <mergeCell ref="E28:E29"/>
    <mergeCell ref="A35:G35"/>
    <mergeCell ref="A62:G62"/>
    <mergeCell ref="A25:A26"/>
    <mergeCell ref="E52:F52"/>
    <mergeCell ref="A44:H44"/>
    <mergeCell ref="A47:H47"/>
    <mergeCell ref="A50:H50"/>
    <mergeCell ref="B25:B26"/>
  </mergeCells>
  <printOptions horizontalCentered="1"/>
  <pageMargins left="0.2" right="0.2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7" sqref="D7"/>
    </sheetView>
  </sheetViews>
  <sheetFormatPr defaultColWidth="14.42578125" defaultRowHeight="13.5" x14ac:dyDescent="0.25"/>
  <cols>
    <col min="1" max="1" width="4.140625" style="260" customWidth="1"/>
    <col min="2" max="2" width="9.85546875" style="260" customWidth="1"/>
    <col min="3" max="3" width="27.7109375" style="260" customWidth="1"/>
    <col min="4" max="4" width="12.7109375" style="260" customWidth="1"/>
    <col min="5" max="5" width="15.28515625" style="260" customWidth="1"/>
    <col min="6" max="6" width="11.42578125" style="260" customWidth="1"/>
    <col min="7" max="7" width="12.28515625" style="260" customWidth="1"/>
    <col min="8" max="9" width="14.140625" style="260" customWidth="1"/>
    <col min="10" max="10" width="11.7109375" style="260" customWidth="1"/>
    <col min="11" max="11" width="13" style="260" customWidth="1"/>
    <col min="12" max="12" width="15.5703125" style="260" customWidth="1"/>
    <col min="13" max="13" width="4" style="260" customWidth="1"/>
    <col min="14" max="14" width="20.28515625" style="344" customWidth="1"/>
    <col min="15" max="15" width="9" style="260" customWidth="1"/>
    <col min="16" max="16" width="12.140625" style="260" customWidth="1"/>
    <col min="17" max="17" width="10" style="260" customWidth="1"/>
    <col min="18" max="18" width="10.42578125" style="260" customWidth="1"/>
    <col min="19" max="19" width="13.42578125" style="260" customWidth="1"/>
    <col min="20" max="20" width="14.42578125" style="260"/>
    <col min="21" max="21" width="30.7109375" style="260" customWidth="1"/>
    <col min="22" max="16384" width="14.42578125" style="260"/>
  </cols>
  <sheetData>
    <row r="1" spans="1:21" ht="23.25" customHeight="1" x14ac:dyDescent="0.25">
      <c r="A1" s="563" t="s">
        <v>224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259"/>
      <c r="N1" s="259"/>
      <c r="O1" s="259"/>
      <c r="U1" s="259"/>
    </row>
    <row r="2" spans="1:21" ht="13.5" customHeight="1" x14ac:dyDescent="0.25">
      <c r="A2" s="261"/>
      <c r="B2" s="261"/>
      <c r="C2" s="259"/>
      <c r="D2" s="262"/>
      <c r="E2" s="262"/>
      <c r="F2" s="262"/>
      <c r="G2" s="259"/>
      <c r="H2" s="262"/>
      <c r="I2" s="262"/>
      <c r="J2" s="262"/>
      <c r="K2" s="259"/>
      <c r="L2" s="263"/>
      <c r="M2" s="259"/>
      <c r="N2" s="259"/>
      <c r="O2" s="259"/>
      <c r="U2" s="259"/>
    </row>
    <row r="3" spans="1:21" ht="23.25" customHeight="1" x14ac:dyDescent="0.25">
      <c r="A3" s="264" t="s">
        <v>225</v>
      </c>
      <c r="B3" s="265"/>
      <c r="C3" s="265"/>
      <c r="D3" s="262"/>
      <c r="E3" s="262"/>
      <c r="F3" s="262"/>
      <c r="G3" s="265"/>
      <c r="H3" s="262"/>
      <c r="I3" s="262"/>
      <c r="J3" s="262"/>
      <c r="K3" s="265"/>
      <c r="L3" s="266"/>
      <c r="M3" s="265"/>
      <c r="N3" s="265"/>
      <c r="O3" s="265"/>
      <c r="P3" s="561"/>
      <c r="Q3" s="562"/>
      <c r="R3" s="562"/>
      <c r="S3" s="562"/>
      <c r="T3" s="562"/>
      <c r="U3" s="265"/>
    </row>
    <row r="4" spans="1:21" ht="12.75" customHeight="1" x14ac:dyDescent="0.25">
      <c r="A4" s="550" t="s">
        <v>226</v>
      </c>
      <c r="B4" s="564" t="s">
        <v>227</v>
      </c>
      <c r="C4" s="564" t="s">
        <v>228</v>
      </c>
      <c r="D4" s="553" t="s">
        <v>229</v>
      </c>
      <c r="E4" s="544"/>
      <c r="F4" s="544"/>
      <c r="G4" s="554"/>
      <c r="H4" s="555" t="s">
        <v>230</v>
      </c>
      <c r="I4" s="544"/>
      <c r="J4" s="544"/>
      <c r="K4" s="554"/>
      <c r="L4" s="556" t="s">
        <v>231</v>
      </c>
      <c r="M4" s="558" t="s">
        <v>304</v>
      </c>
      <c r="N4" s="559"/>
      <c r="O4" s="544"/>
      <c r="P4" s="547" t="s">
        <v>294</v>
      </c>
      <c r="Q4" s="547"/>
      <c r="R4" s="547"/>
      <c r="S4" s="547"/>
      <c r="T4" s="547"/>
      <c r="U4" s="548" t="s">
        <v>233</v>
      </c>
    </row>
    <row r="5" spans="1:21" ht="36.75" customHeight="1" x14ac:dyDescent="0.25">
      <c r="A5" s="552"/>
      <c r="B5" s="565"/>
      <c r="C5" s="565"/>
      <c r="D5" s="310" t="s">
        <v>234</v>
      </c>
      <c r="E5" s="311" t="s">
        <v>235</v>
      </c>
      <c r="F5" s="310" t="s">
        <v>236</v>
      </c>
      <c r="G5" s="312" t="s">
        <v>237</v>
      </c>
      <c r="H5" s="313" t="s">
        <v>234</v>
      </c>
      <c r="I5" s="313" t="s">
        <v>235</v>
      </c>
      <c r="J5" s="313" t="s">
        <v>236</v>
      </c>
      <c r="K5" s="314" t="s">
        <v>238</v>
      </c>
      <c r="L5" s="565"/>
      <c r="M5" s="272" t="s">
        <v>24</v>
      </c>
      <c r="N5" s="345" t="s">
        <v>239</v>
      </c>
      <c r="O5" s="267" t="s">
        <v>305</v>
      </c>
      <c r="P5" s="349" t="s">
        <v>295</v>
      </c>
      <c r="Q5" s="350" t="s">
        <v>296</v>
      </c>
      <c r="R5" s="350" t="s">
        <v>297</v>
      </c>
      <c r="S5" s="350" t="s">
        <v>299</v>
      </c>
      <c r="T5" s="351" t="s">
        <v>298</v>
      </c>
      <c r="U5" s="549"/>
    </row>
    <row r="6" spans="1:21" ht="13.5" customHeight="1" x14ac:dyDescent="0.25">
      <c r="A6" s="303"/>
      <c r="B6" s="324">
        <v>2020</v>
      </c>
      <c r="C6" s="291" t="s">
        <v>256</v>
      </c>
      <c r="D6" s="286">
        <v>1102083</v>
      </c>
      <c r="E6" s="287">
        <v>934166</v>
      </c>
      <c r="F6" s="278">
        <f t="shared" ref="F6:F15" si="0">E6/D6</f>
        <v>0.84763670249881362</v>
      </c>
      <c r="G6" s="292">
        <f t="shared" ref="G6:G15" si="1">D6/E6</f>
        <v>1.1797507081182574</v>
      </c>
      <c r="H6" s="280">
        <v>715000</v>
      </c>
      <c r="I6" s="280">
        <v>550000</v>
      </c>
      <c r="J6" s="353">
        <f t="shared" ref="J6:J11" si="2">I6/H6</f>
        <v>0.76923076923076927</v>
      </c>
      <c r="K6" s="354">
        <f t="shared" ref="K6:K11" si="3">H6/I6</f>
        <v>1.3</v>
      </c>
      <c r="L6" s="323">
        <f t="shared" ref="L6:L11" si="4">(K6-G6)/G6</f>
        <v>0.10192771324845765</v>
      </c>
      <c r="M6" s="309"/>
      <c r="N6" s="357"/>
      <c r="O6" s="267"/>
      <c r="P6" s="352">
        <v>9</v>
      </c>
      <c r="Q6" s="352">
        <v>0</v>
      </c>
      <c r="R6" s="352"/>
      <c r="S6" s="352">
        <f>+Q6+R6</f>
        <v>0</v>
      </c>
      <c r="T6" s="352">
        <f>+S6/P6*100</f>
        <v>0</v>
      </c>
      <c r="U6" s="348"/>
    </row>
    <row r="7" spans="1:21" ht="13.5" customHeight="1" x14ac:dyDescent="0.25">
      <c r="A7" s="303"/>
      <c r="B7" s="274">
        <v>2020</v>
      </c>
      <c r="C7" s="291" t="s">
        <v>257</v>
      </c>
      <c r="D7" s="276">
        <v>115000</v>
      </c>
      <c r="E7" s="277">
        <v>76750</v>
      </c>
      <c r="F7" s="278">
        <f t="shared" si="0"/>
        <v>0.66739130434782612</v>
      </c>
      <c r="G7" s="292">
        <f t="shared" si="1"/>
        <v>1.498371335504886</v>
      </c>
      <c r="H7" s="280">
        <v>63000</v>
      </c>
      <c r="I7" s="280">
        <v>36000</v>
      </c>
      <c r="J7" s="281">
        <f t="shared" si="2"/>
        <v>0.5714285714285714</v>
      </c>
      <c r="K7" s="321">
        <f t="shared" si="3"/>
        <v>1.75</v>
      </c>
      <c r="L7" s="323">
        <f t="shared" si="4"/>
        <v>0.16793478260869565</v>
      </c>
      <c r="M7" s="309"/>
      <c r="N7" s="357"/>
      <c r="O7" s="267"/>
      <c r="P7" s="352">
        <v>3</v>
      </c>
      <c r="Q7" s="352">
        <v>0</v>
      </c>
      <c r="R7" s="352"/>
      <c r="S7" s="352">
        <f t="shared" ref="S7:S37" si="5">+Q7+R7</f>
        <v>0</v>
      </c>
      <c r="T7" s="352">
        <f t="shared" ref="T7:T38" si="6">+S7/P7*100</f>
        <v>0</v>
      </c>
      <c r="U7" s="348"/>
    </row>
    <row r="8" spans="1:21" ht="13.5" customHeight="1" x14ac:dyDescent="0.25">
      <c r="A8" s="303"/>
      <c r="B8" s="274">
        <v>2020</v>
      </c>
      <c r="C8" s="291" t="s">
        <v>258</v>
      </c>
      <c r="D8" s="276">
        <v>1156550</v>
      </c>
      <c r="E8" s="277">
        <v>873950</v>
      </c>
      <c r="F8" s="278">
        <f t="shared" si="0"/>
        <v>0.75565258743677322</v>
      </c>
      <c r="G8" s="292">
        <f t="shared" si="1"/>
        <v>1.3233594599233365</v>
      </c>
      <c r="H8" s="280">
        <v>1200000</v>
      </c>
      <c r="I8" s="280">
        <v>765000</v>
      </c>
      <c r="J8" s="281">
        <f t="shared" si="2"/>
        <v>0.63749999999999996</v>
      </c>
      <c r="K8" s="321">
        <f t="shared" si="3"/>
        <v>1.5686274509803921</v>
      </c>
      <c r="L8" s="323">
        <f t="shared" si="4"/>
        <v>0.18533739205768346</v>
      </c>
      <c r="M8" s="309"/>
      <c r="N8" s="357"/>
      <c r="O8" s="267"/>
      <c r="P8" s="352">
        <v>9</v>
      </c>
      <c r="Q8" s="352">
        <v>0</v>
      </c>
      <c r="R8" s="352"/>
      <c r="S8" s="352">
        <f t="shared" si="5"/>
        <v>0</v>
      </c>
      <c r="T8" s="352">
        <f t="shared" si="6"/>
        <v>0</v>
      </c>
      <c r="U8" s="348"/>
    </row>
    <row r="9" spans="1:21" ht="13.5" customHeight="1" x14ac:dyDescent="0.25">
      <c r="A9" s="303"/>
      <c r="B9" s="274">
        <v>2020</v>
      </c>
      <c r="C9" s="291" t="s">
        <v>259</v>
      </c>
      <c r="D9" s="276">
        <v>715800</v>
      </c>
      <c r="E9" s="277">
        <v>481740</v>
      </c>
      <c r="F9" s="278">
        <f t="shared" si="0"/>
        <v>0.67300922045264044</v>
      </c>
      <c r="G9" s="292">
        <f t="shared" si="1"/>
        <v>1.48586374392826</v>
      </c>
      <c r="H9" s="280">
        <v>550000</v>
      </c>
      <c r="I9" s="280">
        <v>325000</v>
      </c>
      <c r="J9" s="281">
        <f t="shared" si="2"/>
        <v>0.59090909090909094</v>
      </c>
      <c r="K9" s="321">
        <f t="shared" si="3"/>
        <v>1.6923076923076923</v>
      </c>
      <c r="L9" s="323">
        <f t="shared" si="4"/>
        <v>0.13893868076600685</v>
      </c>
      <c r="M9" s="309">
        <v>1</v>
      </c>
      <c r="N9" s="357" t="s">
        <v>349</v>
      </c>
      <c r="O9" s="267" t="s">
        <v>350</v>
      </c>
      <c r="P9" s="352">
        <v>12</v>
      </c>
      <c r="Q9" s="352">
        <v>1</v>
      </c>
      <c r="R9" s="352"/>
      <c r="S9" s="352">
        <f t="shared" si="5"/>
        <v>1</v>
      </c>
      <c r="T9" s="352">
        <f t="shared" si="6"/>
        <v>8.3333333333333321</v>
      </c>
      <c r="U9" s="348"/>
    </row>
    <row r="10" spans="1:21" ht="13.5" customHeight="1" x14ac:dyDescent="0.25">
      <c r="A10" s="303"/>
      <c r="B10" s="274">
        <v>2020</v>
      </c>
      <c r="C10" s="291" t="s">
        <v>260</v>
      </c>
      <c r="D10" s="276">
        <f>1400*80</f>
        <v>112000</v>
      </c>
      <c r="E10" s="277">
        <f>80*800</f>
        <v>64000</v>
      </c>
      <c r="F10" s="278">
        <f t="shared" si="0"/>
        <v>0.5714285714285714</v>
      </c>
      <c r="G10" s="292">
        <f t="shared" si="1"/>
        <v>1.75</v>
      </c>
      <c r="H10" s="280">
        <v>95000</v>
      </c>
      <c r="I10" s="280">
        <v>46000</v>
      </c>
      <c r="J10" s="281">
        <f t="shared" si="2"/>
        <v>0.48421052631578948</v>
      </c>
      <c r="K10" s="321">
        <f t="shared" si="3"/>
        <v>2.0652173913043477</v>
      </c>
      <c r="L10" s="323">
        <f t="shared" si="4"/>
        <v>0.1801242236024844</v>
      </c>
      <c r="M10" s="309"/>
      <c r="N10" s="357"/>
      <c r="O10" s="267"/>
      <c r="P10" s="352">
        <v>3</v>
      </c>
      <c r="Q10" s="352">
        <v>0</v>
      </c>
      <c r="R10" s="352"/>
      <c r="S10" s="352">
        <f t="shared" si="5"/>
        <v>0</v>
      </c>
      <c r="T10" s="352">
        <f t="shared" si="6"/>
        <v>0</v>
      </c>
      <c r="U10" s="348"/>
    </row>
    <row r="11" spans="1:21" ht="13.5" customHeight="1" x14ac:dyDescent="0.25">
      <c r="A11" s="303"/>
      <c r="B11" s="274">
        <v>2020</v>
      </c>
      <c r="C11" s="291" t="s">
        <v>267</v>
      </c>
      <c r="D11" s="319">
        <v>412500</v>
      </c>
      <c r="E11" s="319">
        <v>371666</v>
      </c>
      <c r="F11" s="278">
        <f t="shared" si="0"/>
        <v>0.90100848484848484</v>
      </c>
      <c r="G11" s="292">
        <f t="shared" si="1"/>
        <v>1.1098674616456712</v>
      </c>
      <c r="H11" s="320">
        <v>300000</v>
      </c>
      <c r="I11" s="320">
        <v>235000</v>
      </c>
      <c r="J11" s="377">
        <f t="shared" si="2"/>
        <v>0.78333333333333333</v>
      </c>
      <c r="K11" s="378">
        <f t="shared" si="3"/>
        <v>1.2765957446808511</v>
      </c>
      <c r="L11" s="323">
        <f t="shared" si="4"/>
        <v>0.15022359767891683</v>
      </c>
      <c r="M11" s="309"/>
      <c r="N11" s="357"/>
      <c r="O11" s="267"/>
      <c r="P11" s="352">
        <v>9</v>
      </c>
      <c r="Q11" s="352">
        <v>0</v>
      </c>
      <c r="R11" s="352"/>
      <c r="S11" s="352">
        <f t="shared" si="5"/>
        <v>0</v>
      </c>
      <c r="T11" s="352">
        <f t="shared" si="6"/>
        <v>0</v>
      </c>
      <c r="U11" s="348"/>
    </row>
    <row r="12" spans="1:21" ht="13.5" customHeight="1" x14ac:dyDescent="0.25">
      <c r="A12" s="303"/>
      <c r="B12" s="274">
        <v>2020</v>
      </c>
      <c r="C12" s="291" t="s">
        <v>331</v>
      </c>
      <c r="D12" s="319">
        <v>98155</v>
      </c>
      <c r="E12" s="319">
        <v>47447</v>
      </c>
      <c r="F12" s="379">
        <f t="shared" si="0"/>
        <v>0.48338851816005296</v>
      </c>
      <c r="G12" s="380">
        <f t="shared" si="1"/>
        <v>2.0687293190296541</v>
      </c>
      <c r="H12" s="320"/>
      <c r="I12" s="320"/>
      <c r="J12" s="320"/>
      <c r="K12" s="322"/>
      <c r="L12" s="323"/>
      <c r="M12" s="309"/>
      <c r="N12" s="357"/>
      <c r="O12" s="267"/>
      <c r="P12" s="352">
        <v>28</v>
      </c>
      <c r="Q12" s="352">
        <v>0</v>
      </c>
      <c r="R12" s="352"/>
      <c r="S12" s="352">
        <f t="shared" si="5"/>
        <v>0</v>
      </c>
      <c r="T12" s="352">
        <f t="shared" si="6"/>
        <v>0</v>
      </c>
      <c r="U12" s="348"/>
    </row>
    <row r="13" spans="1:21" ht="13.5" customHeight="1" x14ac:dyDescent="0.25">
      <c r="A13" s="303"/>
      <c r="B13" s="274">
        <v>2020</v>
      </c>
      <c r="C13" s="291" t="s">
        <v>292</v>
      </c>
      <c r="D13" s="319">
        <v>97083</v>
      </c>
      <c r="E13" s="319">
        <v>50000</v>
      </c>
      <c r="F13" s="379">
        <f t="shared" si="0"/>
        <v>0.51502322754756236</v>
      </c>
      <c r="G13" s="380">
        <f t="shared" si="1"/>
        <v>1.9416599999999999</v>
      </c>
      <c r="H13" s="320"/>
      <c r="I13" s="320"/>
      <c r="J13" s="320"/>
      <c r="K13" s="322"/>
      <c r="L13" s="323"/>
      <c r="M13" s="309">
        <v>1</v>
      </c>
      <c r="N13" s="357" t="s">
        <v>352</v>
      </c>
      <c r="O13" s="267" t="s">
        <v>350</v>
      </c>
      <c r="P13" s="352">
        <v>24</v>
      </c>
      <c r="Q13" s="352">
        <v>1</v>
      </c>
      <c r="R13" s="352"/>
      <c r="S13" s="352">
        <f t="shared" si="5"/>
        <v>1</v>
      </c>
      <c r="T13" s="352">
        <f t="shared" si="6"/>
        <v>4.1666666666666661</v>
      </c>
      <c r="U13" s="348"/>
    </row>
    <row r="14" spans="1:21" ht="13.5" customHeight="1" x14ac:dyDescent="0.25">
      <c r="A14" s="303"/>
      <c r="B14" s="274">
        <v>2020</v>
      </c>
      <c r="C14" s="291" t="s">
        <v>293</v>
      </c>
      <c r="D14" s="319">
        <v>2095000</v>
      </c>
      <c r="E14" s="319">
        <v>1630000</v>
      </c>
      <c r="F14" s="379">
        <f t="shared" si="0"/>
        <v>0.77804295942720769</v>
      </c>
      <c r="G14" s="380">
        <f t="shared" si="1"/>
        <v>1.2852760736196318</v>
      </c>
      <c r="H14" s="320"/>
      <c r="I14" s="320"/>
      <c r="J14" s="320"/>
      <c r="K14" s="322"/>
      <c r="L14" s="323"/>
      <c r="M14" s="309"/>
      <c r="N14" s="357"/>
      <c r="O14" s="267"/>
      <c r="P14" s="352">
        <v>37</v>
      </c>
      <c r="Q14" s="352">
        <v>0</v>
      </c>
      <c r="R14" s="352"/>
      <c r="S14" s="352">
        <f t="shared" si="5"/>
        <v>0</v>
      </c>
      <c r="T14" s="352">
        <f t="shared" si="6"/>
        <v>0</v>
      </c>
      <c r="U14" s="348"/>
    </row>
    <row r="15" spans="1:21" ht="13.5" customHeight="1" x14ac:dyDescent="0.25">
      <c r="A15" s="303"/>
      <c r="B15" s="381">
        <v>2020</v>
      </c>
      <c r="C15" s="382" t="s">
        <v>333</v>
      </c>
      <c r="D15" s="319">
        <v>92000</v>
      </c>
      <c r="E15" s="319">
        <v>52766</v>
      </c>
      <c r="F15" s="379">
        <f t="shared" si="0"/>
        <v>0.5735434782608696</v>
      </c>
      <c r="G15" s="380">
        <f t="shared" si="1"/>
        <v>1.7435469810104991</v>
      </c>
      <c r="H15" s="320"/>
      <c r="I15" s="320"/>
      <c r="J15" s="320"/>
      <c r="K15" s="322"/>
      <c r="L15" s="323"/>
      <c r="M15" s="309"/>
      <c r="N15" s="357"/>
      <c r="O15" s="267"/>
      <c r="P15" s="352">
        <v>2</v>
      </c>
      <c r="Q15" s="352">
        <v>0</v>
      </c>
      <c r="R15" s="352"/>
      <c r="S15" s="352">
        <f t="shared" si="5"/>
        <v>0</v>
      </c>
      <c r="T15" s="352">
        <f t="shared" si="6"/>
        <v>0</v>
      </c>
      <c r="U15" s="348"/>
    </row>
    <row r="16" spans="1:21" ht="13.5" customHeight="1" x14ac:dyDescent="0.25">
      <c r="A16" s="273">
        <v>1</v>
      </c>
      <c r="B16" s="274">
        <v>2019</v>
      </c>
      <c r="C16" s="315" t="s">
        <v>240</v>
      </c>
      <c r="D16" s="316">
        <v>400000</v>
      </c>
      <c r="E16" s="317">
        <v>235000</v>
      </c>
      <c r="F16" s="318">
        <f t="shared" ref="F16:F38" si="7">E16/D16</f>
        <v>0.58750000000000002</v>
      </c>
      <c r="G16" s="279">
        <f t="shared" ref="G16:G38" si="8">D16/E16</f>
        <v>1.7021276595744681</v>
      </c>
      <c r="H16" s="300">
        <v>325000</v>
      </c>
      <c r="I16" s="300">
        <v>165000</v>
      </c>
      <c r="J16" s="299">
        <f t="shared" ref="J16:J38" si="9">I16/H16</f>
        <v>0.50769230769230766</v>
      </c>
      <c r="K16" s="282">
        <f t="shared" ref="K16:K31" si="10">H16/I16</f>
        <v>1.9696969696969697</v>
      </c>
      <c r="L16" s="283">
        <f t="shared" ref="L16:L31" si="11">(K16-G16)/G16</f>
        <v>0.1571969696969697</v>
      </c>
      <c r="M16" s="284"/>
      <c r="N16" s="346"/>
      <c r="O16" s="346"/>
      <c r="P16" s="352">
        <v>10</v>
      </c>
      <c r="Q16" s="352">
        <v>0</v>
      </c>
      <c r="R16" s="352"/>
      <c r="S16" s="352">
        <f t="shared" si="5"/>
        <v>0</v>
      </c>
      <c r="T16" s="352">
        <f t="shared" si="6"/>
        <v>0</v>
      </c>
      <c r="U16" s="348"/>
    </row>
    <row r="17" spans="1:21" ht="13.5" customHeight="1" x14ac:dyDescent="0.25">
      <c r="A17" s="273">
        <v>2</v>
      </c>
      <c r="B17" s="274">
        <v>2019</v>
      </c>
      <c r="C17" s="275" t="s">
        <v>241</v>
      </c>
      <c r="D17" s="286">
        <v>447191.67</v>
      </c>
      <c r="E17" s="287">
        <v>258616.67</v>
      </c>
      <c r="F17" s="278">
        <f t="shared" si="7"/>
        <v>0.5783128071236211</v>
      </c>
      <c r="G17" s="279">
        <f t="shared" si="8"/>
        <v>1.7291679998818328</v>
      </c>
      <c r="H17" s="280">
        <v>450000</v>
      </c>
      <c r="I17" s="280">
        <v>220000</v>
      </c>
      <c r="J17" s="281">
        <f t="shared" si="9"/>
        <v>0.48888888888888887</v>
      </c>
      <c r="K17" s="282">
        <f t="shared" si="10"/>
        <v>2.0454545454545454</v>
      </c>
      <c r="L17" s="283">
        <f t="shared" si="11"/>
        <v>0.18291256002558856</v>
      </c>
      <c r="M17" s="284"/>
      <c r="N17" s="346"/>
      <c r="O17" s="346"/>
      <c r="P17" s="352">
        <v>4</v>
      </c>
      <c r="Q17" s="352">
        <v>0</v>
      </c>
      <c r="R17" s="352"/>
      <c r="S17" s="352">
        <f t="shared" si="5"/>
        <v>0</v>
      </c>
      <c r="T17" s="352">
        <f t="shared" si="6"/>
        <v>0</v>
      </c>
      <c r="U17" s="348"/>
    </row>
    <row r="18" spans="1:21" ht="13.5" customHeight="1" x14ac:dyDescent="0.25">
      <c r="A18" s="273">
        <v>3</v>
      </c>
      <c r="B18" s="274">
        <v>2019</v>
      </c>
      <c r="C18" s="275" t="s">
        <v>242</v>
      </c>
      <c r="D18" s="286">
        <v>1303300</v>
      </c>
      <c r="E18" s="287">
        <v>598600</v>
      </c>
      <c r="F18" s="278">
        <f t="shared" si="7"/>
        <v>0.45929563415944141</v>
      </c>
      <c r="G18" s="279">
        <f t="shared" si="8"/>
        <v>2.1772469094553961</v>
      </c>
      <c r="H18" s="288">
        <v>135000</v>
      </c>
      <c r="I18" s="280">
        <v>52000</v>
      </c>
      <c r="J18" s="281">
        <f t="shared" si="9"/>
        <v>0.38518518518518519</v>
      </c>
      <c r="K18" s="282">
        <f t="shared" si="10"/>
        <v>2.5961538461538463</v>
      </c>
      <c r="L18" s="283">
        <f t="shared" si="11"/>
        <v>0.19240212714470362</v>
      </c>
      <c r="M18" s="284">
        <v>1</v>
      </c>
      <c r="N18" s="571" t="s">
        <v>351</v>
      </c>
      <c r="O18" s="346" t="s">
        <v>350</v>
      </c>
      <c r="P18" s="352">
        <v>5</v>
      </c>
      <c r="Q18" s="352">
        <v>1</v>
      </c>
      <c r="R18" s="352"/>
      <c r="S18" s="352">
        <f t="shared" si="5"/>
        <v>1</v>
      </c>
      <c r="T18" s="352">
        <f t="shared" si="6"/>
        <v>20</v>
      </c>
      <c r="U18" s="348"/>
    </row>
    <row r="19" spans="1:21" ht="13.5" customHeight="1" x14ac:dyDescent="0.25">
      <c r="A19" s="273">
        <v>4</v>
      </c>
      <c r="B19" s="274">
        <v>2019</v>
      </c>
      <c r="C19" s="275" t="s">
        <v>243</v>
      </c>
      <c r="D19" s="286">
        <f>2592000/12</f>
        <v>216000</v>
      </c>
      <c r="E19" s="287">
        <f>1284500/12</f>
        <v>107041.66666666667</v>
      </c>
      <c r="F19" s="278">
        <f t="shared" si="7"/>
        <v>0.49556327160493829</v>
      </c>
      <c r="G19" s="279">
        <f t="shared" si="8"/>
        <v>2.0179057999221488</v>
      </c>
      <c r="H19" s="280">
        <v>220000</v>
      </c>
      <c r="I19" s="280">
        <v>90000</v>
      </c>
      <c r="J19" s="281">
        <f t="shared" si="9"/>
        <v>0.40909090909090912</v>
      </c>
      <c r="K19" s="282">
        <f t="shared" si="10"/>
        <v>2.4444444444444446</v>
      </c>
      <c r="L19" s="283">
        <f t="shared" si="11"/>
        <v>0.2113768861454047</v>
      </c>
      <c r="M19" s="284"/>
      <c r="N19" s="346"/>
      <c r="O19" s="346"/>
      <c r="P19" s="352">
        <v>9</v>
      </c>
      <c r="Q19" s="352">
        <v>0</v>
      </c>
      <c r="R19" s="352"/>
      <c r="S19" s="352">
        <f t="shared" si="5"/>
        <v>0</v>
      </c>
      <c r="T19" s="352">
        <f t="shared" si="6"/>
        <v>0</v>
      </c>
      <c r="U19" s="348"/>
    </row>
    <row r="20" spans="1:21" ht="13.5" customHeight="1" x14ac:dyDescent="0.25">
      <c r="A20" s="273">
        <v>5</v>
      </c>
      <c r="B20" s="274">
        <v>2019</v>
      </c>
      <c r="C20" s="275" t="s">
        <v>244</v>
      </c>
      <c r="D20" s="286">
        <v>977500</v>
      </c>
      <c r="E20" s="287">
        <v>821175.5</v>
      </c>
      <c r="F20" s="278">
        <f t="shared" si="7"/>
        <v>0.84007723785166244</v>
      </c>
      <c r="G20" s="279">
        <f t="shared" si="8"/>
        <v>1.1903667364649821</v>
      </c>
      <c r="H20" s="280">
        <v>265000</v>
      </c>
      <c r="I20" s="280">
        <v>185000</v>
      </c>
      <c r="J20" s="281">
        <f t="shared" si="9"/>
        <v>0.69811320754716977</v>
      </c>
      <c r="K20" s="282">
        <f t="shared" si="10"/>
        <v>1.4324324324324325</v>
      </c>
      <c r="L20" s="283">
        <f t="shared" si="11"/>
        <v>0.20335388124697595</v>
      </c>
      <c r="M20" s="284"/>
      <c r="N20" s="346"/>
      <c r="O20" s="346"/>
      <c r="P20" s="352">
        <v>14</v>
      </c>
      <c r="Q20" s="352">
        <v>0</v>
      </c>
      <c r="R20" s="352"/>
      <c r="S20" s="352">
        <f t="shared" si="5"/>
        <v>0</v>
      </c>
      <c r="T20" s="352">
        <f t="shared" si="6"/>
        <v>0</v>
      </c>
      <c r="U20" s="348"/>
    </row>
    <row r="21" spans="1:21" ht="13.5" customHeight="1" x14ac:dyDescent="0.25">
      <c r="A21" s="273">
        <v>6</v>
      </c>
      <c r="B21" s="274">
        <v>2019</v>
      </c>
      <c r="C21" s="275" t="s">
        <v>245</v>
      </c>
      <c r="D21" s="286">
        <v>621916.67000000004</v>
      </c>
      <c r="E21" s="287">
        <v>547611.89</v>
      </c>
      <c r="F21" s="278">
        <f t="shared" si="7"/>
        <v>0.88052293243723467</v>
      </c>
      <c r="G21" s="279">
        <f t="shared" si="8"/>
        <v>1.1356887630763459</v>
      </c>
      <c r="H21" s="280">
        <v>450000</v>
      </c>
      <c r="I21" s="280">
        <v>325000</v>
      </c>
      <c r="J21" s="281">
        <f t="shared" si="9"/>
        <v>0.72222222222222221</v>
      </c>
      <c r="K21" s="289">
        <f t="shared" si="10"/>
        <v>1.3846153846153846</v>
      </c>
      <c r="L21" s="283">
        <f t="shared" si="11"/>
        <v>0.21918559875924803</v>
      </c>
      <c r="M21" s="284"/>
      <c r="N21" s="346"/>
      <c r="O21" s="346"/>
      <c r="P21" s="352">
        <v>8</v>
      </c>
      <c r="Q21" s="352">
        <v>0</v>
      </c>
      <c r="R21" s="352"/>
      <c r="S21" s="352">
        <f t="shared" si="5"/>
        <v>0</v>
      </c>
      <c r="T21" s="352">
        <f t="shared" si="6"/>
        <v>0</v>
      </c>
      <c r="U21" s="348"/>
    </row>
    <row r="22" spans="1:21" ht="13.5" customHeight="1" x14ac:dyDescent="0.25">
      <c r="A22" s="273">
        <v>7</v>
      </c>
      <c r="B22" s="274">
        <v>2019</v>
      </c>
      <c r="C22" s="275" t="s">
        <v>246</v>
      </c>
      <c r="D22" s="286">
        <v>814833</v>
      </c>
      <c r="E22" s="287">
        <v>541333</v>
      </c>
      <c r="F22" s="278">
        <f t="shared" si="7"/>
        <v>0.6643484002243405</v>
      </c>
      <c r="G22" s="290">
        <f t="shared" si="8"/>
        <v>1.5052343012526486</v>
      </c>
      <c r="H22" s="280"/>
      <c r="I22" s="280"/>
      <c r="J22" s="281"/>
      <c r="K22" s="282"/>
      <c r="L22" s="283"/>
      <c r="M22" s="284"/>
      <c r="N22" s="346"/>
      <c r="O22" s="346"/>
      <c r="P22" s="352">
        <v>10</v>
      </c>
      <c r="Q22" s="352">
        <v>0</v>
      </c>
      <c r="R22" s="352"/>
      <c r="S22" s="352">
        <f t="shared" si="5"/>
        <v>0</v>
      </c>
      <c r="T22" s="352">
        <f t="shared" si="6"/>
        <v>0</v>
      </c>
      <c r="U22" s="348"/>
    </row>
    <row r="23" spans="1:21" ht="13.5" customHeight="1" x14ac:dyDescent="0.25">
      <c r="A23" s="273">
        <v>8</v>
      </c>
      <c r="B23" s="274">
        <v>2019</v>
      </c>
      <c r="C23" s="275" t="s">
        <v>247</v>
      </c>
      <c r="D23" s="286">
        <v>145500</v>
      </c>
      <c r="E23" s="287">
        <v>75500</v>
      </c>
      <c r="F23" s="278">
        <f t="shared" si="7"/>
        <v>0.51890034364261173</v>
      </c>
      <c r="G23" s="290">
        <f t="shared" si="8"/>
        <v>1.9271523178807948</v>
      </c>
      <c r="H23" s="280">
        <v>375000</v>
      </c>
      <c r="I23" s="280">
        <v>165000</v>
      </c>
      <c r="J23" s="281">
        <f t="shared" si="9"/>
        <v>0.44</v>
      </c>
      <c r="K23" s="282">
        <f t="shared" si="10"/>
        <v>2.2727272727272729</v>
      </c>
      <c r="L23" s="283">
        <f t="shared" si="11"/>
        <v>0.17931896282411752</v>
      </c>
      <c r="M23" s="284"/>
      <c r="N23" s="346"/>
      <c r="O23" s="346"/>
      <c r="P23" s="352">
        <v>4</v>
      </c>
      <c r="Q23" s="352">
        <v>0</v>
      </c>
      <c r="R23" s="352"/>
      <c r="S23" s="352">
        <f t="shared" si="5"/>
        <v>0</v>
      </c>
      <c r="T23" s="352">
        <f t="shared" si="6"/>
        <v>0</v>
      </c>
      <c r="U23" s="348"/>
    </row>
    <row r="24" spans="1:21" ht="13.5" customHeight="1" x14ac:dyDescent="0.25">
      <c r="A24" s="273">
        <v>10</v>
      </c>
      <c r="B24" s="274">
        <v>2019</v>
      </c>
      <c r="C24" s="275" t="s">
        <v>248</v>
      </c>
      <c r="D24" s="286">
        <f>3054000/12</f>
        <v>254500</v>
      </c>
      <c r="E24" s="287">
        <v>221415</v>
      </c>
      <c r="F24" s="278">
        <f t="shared" si="7"/>
        <v>0.87</v>
      </c>
      <c r="G24" s="279">
        <f t="shared" si="8"/>
        <v>1.1494252873563218</v>
      </c>
      <c r="H24" s="280">
        <v>190000</v>
      </c>
      <c r="I24" s="280">
        <v>145000</v>
      </c>
      <c r="J24" s="281">
        <f t="shared" si="9"/>
        <v>0.76315789473684215</v>
      </c>
      <c r="K24" s="282">
        <f t="shared" si="10"/>
        <v>1.3103448275862069</v>
      </c>
      <c r="L24" s="283">
        <f t="shared" si="11"/>
        <v>0.14000000000000004</v>
      </c>
      <c r="M24" s="284"/>
      <c r="N24" s="346"/>
      <c r="O24" s="346"/>
      <c r="P24" s="352">
        <v>7</v>
      </c>
      <c r="Q24" s="352">
        <v>0</v>
      </c>
      <c r="R24" s="352"/>
      <c r="S24" s="352">
        <f t="shared" si="5"/>
        <v>0</v>
      </c>
      <c r="T24" s="352">
        <f t="shared" si="6"/>
        <v>0</v>
      </c>
      <c r="U24" s="348"/>
    </row>
    <row r="25" spans="1:21" ht="18" customHeight="1" x14ac:dyDescent="0.25">
      <c r="A25" s="273">
        <v>11</v>
      </c>
      <c r="B25" s="274">
        <v>2018</v>
      </c>
      <c r="C25" s="275" t="s">
        <v>249</v>
      </c>
      <c r="D25" s="286">
        <v>9378260.9700000007</v>
      </c>
      <c r="E25" s="287">
        <v>5264297.08</v>
      </c>
      <c r="F25" s="278">
        <f t="shared" si="7"/>
        <v>0.56132977071547618</v>
      </c>
      <c r="G25" s="279">
        <f t="shared" si="8"/>
        <v>1.7814839906413489</v>
      </c>
      <c r="H25" s="280">
        <v>14000000</v>
      </c>
      <c r="I25" s="280">
        <v>6700000</v>
      </c>
      <c r="J25" s="281">
        <f t="shared" si="9"/>
        <v>0.47857142857142859</v>
      </c>
      <c r="K25" s="282">
        <f t="shared" si="10"/>
        <v>2.08955223880597</v>
      </c>
      <c r="L25" s="283">
        <f t="shared" si="11"/>
        <v>0.17292787910696519</v>
      </c>
      <c r="M25" s="284"/>
      <c r="N25" s="346"/>
      <c r="O25" s="347"/>
      <c r="P25" s="352">
        <v>141</v>
      </c>
      <c r="Q25" s="352">
        <v>0</v>
      </c>
      <c r="R25" s="352"/>
      <c r="S25" s="352">
        <f t="shared" si="5"/>
        <v>0</v>
      </c>
      <c r="T25" s="352">
        <f t="shared" si="6"/>
        <v>0</v>
      </c>
      <c r="U25" s="348"/>
    </row>
    <row r="26" spans="1:21" ht="18" customHeight="1" x14ac:dyDescent="0.25">
      <c r="A26" s="273">
        <v>12</v>
      </c>
      <c r="B26" s="274">
        <v>2018</v>
      </c>
      <c r="C26" s="275" t="s">
        <v>250</v>
      </c>
      <c r="D26" s="286">
        <v>594233.32999999996</v>
      </c>
      <c r="E26" s="287">
        <v>336953.33</v>
      </c>
      <c r="F26" s="278">
        <f t="shared" si="7"/>
        <v>0.56703875900061018</v>
      </c>
      <c r="G26" s="279">
        <f t="shared" si="8"/>
        <v>1.7635478776838323</v>
      </c>
      <c r="H26" s="280">
        <v>350000</v>
      </c>
      <c r="I26" s="280">
        <v>170000</v>
      </c>
      <c r="J26" s="281">
        <f t="shared" si="9"/>
        <v>0.48571428571428571</v>
      </c>
      <c r="K26" s="282">
        <f t="shared" si="10"/>
        <v>2.0588235294117645</v>
      </c>
      <c r="L26" s="283">
        <f t="shared" si="11"/>
        <v>0.16743273911890305</v>
      </c>
      <c r="M26" s="284"/>
      <c r="N26" s="346"/>
      <c r="O26" s="347"/>
      <c r="P26" s="352">
        <v>15</v>
      </c>
      <c r="Q26" s="352">
        <v>0</v>
      </c>
      <c r="R26" s="352"/>
      <c r="S26" s="352">
        <f t="shared" si="5"/>
        <v>0</v>
      </c>
      <c r="T26" s="352">
        <f t="shared" si="6"/>
        <v>0</v>
      </c>
      <c r="U26" s="348"/>
    </row>
    <row r="27" spans="1:21" ht="13.5" customHeight="1" x14ac:dyDescent="0.25">
      <c r="A27" s="273">
        <v>13</v>
      </c>
      <c r="B27" s="274">
        <v>2018</v>
      </c>
      <c r="C27" s="275" t="s">
        <v>251</v>
      </c>
      <c r="D27" s="286">
        <v>615325</v>
      </c>
      <c r="E27" s="287">
        <v>417040</v>
      </c>
      <c r="F27" s="278">
        <f t="shared" si="7"/>
        <v>0.67775565757932799</v>
      </c>
      <c r="G27" s="279">
        <f t="shared" si="8"/>
        <v>1.4754579896412814</v>
      </c>
      <c r="H27" s="280">
        <v>2200000</v>
      </c>
      <c r="I27" s="280">
        <v>1350000</v>
      </c>
      <c r="J27" s="281">
        <f t="shared" si="9"/>
        <v>0.61363636363636365</v>
      </c>
      <c r="K27" s="282">
        <f t="shared" si="10"/>
        <v>1.6296296296296295</v>
      </c>
      <c r="L27" s="283">
        <f t="shared" si="11"/>
        <v>0.10449070124038633</v>
      </c>
      <c r="M27" s="284"/>
      <c r="N27" s="346"/>
      <c r="O27" s="346"/>
      <c r="P27" s="352">
        <v>17</v>
      </c>
      <c r="Q27" s="352">
        <v>0</v>
      </c>
      <c r="R27" s="352"/>
      <c r="S27" s="352">
        <f t="shared" si="5"/>
        <v>0</v>
      </c>
      <c r="T27" s="352">
        <f t="shared" si="6"/>
        <v>0</v>
      </c>
      <c r="U27" s="348"/>
    </row>
    <row r="28" spans="1:21" ht="13.5" customHeight="1" x14ac:dyDescent="0.25">
      <c r="A28" s="273">
        <v>14</v>
      </c>
      <c r="B28" s="274">
        <v>2018</v>
      </c>
      <c r="C28" s="275" t="s">
        <v>252</v>
      </c>
      <c r="D28" s="286">
        <v>126000</v>
      </c>
      <c r="E28" s="287">
        <v>78250</v>
      </c>
      <c r="F28" s="278">
        <f t="shared" si="7"/>
        <v>0.62103174603174605</v>
      </c>
      <c r="G28" s="279">
        <f t="shared" si="8"/>
        <v>1.610223642172524</v>
      </c>
      <c r="H28" s="280">
        <v>42000</v>
      </c>
      <c r="I28" s="280">
        <v>22000</v>
      </c>
      <c r="J28" s="281">
        <f t="shared" si="9"/>
        <v>0.52380952380952384</v>
      </c>
      <c r="K28" s="282">
        <f t="shared" si="10"/>
        <v>1.9090909090909092</v>
      </c>
      <c r="L28" s="283">
        <f t="shared" si="11"/>
        <v>0.18560606060606064</v>
      </c>
      <c r="M28" s="284"/>
      <c r="N28" s="346"/>
      <c r="O28" s="346"/>
      <c r="P28" s="352">
        <v>4</v>
      </c>
      <c r="Q28" s="352">
        <v>0</v>
      </c>
      <c r="R28" s="352"/>
      <c r="S28" s="352">
        <f t="shared" si="5"/>
        <v>0</v>
      </c>
      <c r="T28" s="352">
        <f t="shared" si="6"/>
        <v>0</v>
      </c>
      <c r="U28" s="348"/>
    </row>
    <row r="29" spans="1:21" ht="13.5" customHeight="1" x14ac:dyDescent="0.25">
      <c r="A29" s="273">
        <v>16</v>
      </c>
      <c r="B29" s="274">
        <v>2018</v>
      </c>
      <c r="C29" s="275" t="s">
        <v>253</v>
      </c>
      <c r="D29" s="286">
        <v>723882.47</v>
      </c>
      <c r="E29" s="287">
        <v>356129.3</v>
      </c>
      <c r="F29" s="278">
        <f t="shared" si="7"/>
        <v>0.49197116211420344</v>
      </c>
      <c r="G29" s="279">
        <f t="shared" si="8"/>
        <v>2.0326394654975033</v>
      </c>
      <c r="H29" s="280">
        <v>1250000</v>
      </c>
      <c r="I29" s="280">
        <v>525000</v>
      </c>
      <c r="J29" s="281">
        <f t="shared" si="9"/>
        <v>0.42</v>
      </c>
      <c r="K29" s="282">
        <f t="shared" si="10"/>
        <v>2.3809523809523809</v>
      </c>
      <c r="L29" s="283">
        <f t="shared" si="11"/>
        <v>0.17135990979572244</v>
      </c>
      <c r="M29" s="284"/>
      <c r="N29" s="346"/>
      <c r="O29" s="346"/>
      <c r="P29" s="352">
        <v>8</v>
      </c>
      <c r="Q29" s="352">
        <v>0</v>
      </c>
      <c r="R29" s="352"/>
      <c r="S29" s="352">
        <f t="shared" si="5"/>
        <v>0</v>
      </c>
      <c r="T29" s="352">
        <f t="shared" si="6"/>
        <v>0</v>
      </c>
      <c r="U29" s="348"/>
    </row>
    <row r="30" spans="1:21" ht="13.5" customHeight="1" x14ac:dyDescent="0.25">
      <c r="A30" s="273">
        <v>17</v>
      </c>
      <c r="B30" s="274">
        <v>2018</v>
      </c>
      <c r="C30" s="291" t="s">
        <v>254</v>
      </c>
      <c r="D30" s="286">
        <v>4725696</v>
      </c>
      <c r="E30" s="287">
        <v>3202867.2000000002</v>
      </c>
      <c r="F30" s="278">
        <f>E30/D30</f>
        <v>0.67775565757932799</v>
      </c>
      <c r="G30" s="279">
        <f t="shared" si="8"/>
        <v>1.4754579896412814</v>
      </c>
      <c r="H30" s="280">
        <v>250000</v>
      </c>
      <c r="I30" s="280">
        <v>142000</v>
      </c>
      <c r="J30" s="281">
        <f t="shared" si="9"/>
        <v>0.56799999999999995</v>
      </c>
      <c r="K30" s="282">
        <f t="shared" si="10"/>
        <v>1.7605633802816902</v>
      </c>
      <c r="L30" s="283">
        <f t="shared" si="11"/>
        <v>0.19323179151290149</v>
      </c>
      <c r="M30" s="284"/>
      <c r="N30" s="346"/>
      <c r="O30" s="346"/>
      <c r="P30" s="352">
        <v>10</v>
      </c>
      <c r="Q30" s="352">
        <v>0</v>
      </c>
      <c r="R30" s="352"/>
      <c r="S30" s="352">
        <f t="shared" si="5"/>
        <v>0</v>
      </c>
      <c r="T30" s="352">
        <f t="shared" si="6"/>
        <v>0</v>
      </c>
      <c r="U30" s="348"/>
    </row>
    <row r="31" spans="1:21" ht="13.5" customHeight="1" x14ac:dyDescent="0.25">
      <c r="A31" s="273">
        <v>18</v>
      </c>
      <c r="B31" s="274">
        <v>2018</v>
      </c>
      <c r="C31" s="291" t="s">
        <v>255</v>
      </c>
      <c r="D31" s="286">
        <v>103150</v>
      </c>
      <c r="E31" s="287">
        <v>58500</v>
      </c>
      <c r="F31" s="278">
        <f t="shared" si="7"/>
        <v>0.56713523994183224</v>
      </c>
      <c r="G31" s="292">
        <f t="shared" si="8"/>
        <v>1.7632478632478632</v>
      </c>
      <c r="H31" s="280">
        <v>15000</v>
      </c>
      <c r="I31" s="280">
        <v>7300</v>
      </c>
      <c r="J31" s="281">
        <f t="shared" si="9"/>
        <v>0.48666666666666669</v>
      </c>
      <c r="K31" s="282">
        <f t="shared" si="10"/>
        <v>2.0547945205479454</v>
      </c>
      <c r="L31" s="283">
        <f t="shared" si="11"/>
        <v>0.1653463834421213</v>
      </c>
      <c r="M31" s="284"/>
      <c r="N31" s="346"/>
      <c r="O31" s="346"/>
      <c r="P31" s="352">
        <v>4</v>
      </c>
      <c r="Q31" s="352">
        <v>0</v>
      </c>
      <c r="R31" s="352"/>
      <c r="S31" s="352">
        <f t="shared" si="5"/>
        <v>0</v>
      </c>
      <c r="T31" s="352">
        <f t="shared" si="6"/>
        <v>0</v>
      </c>
      <c r="U31" s="348"/>
    </row>
    <row r="32" spans="1:21" ht="18.75" customHeight="1" x14ac:dyDescent="0.25">
      <c r="A32" s="273"/>
      <c r="B32" s="293"/>
      <c r="C32" s="291"/>
      <c r="D32" s="286"/>
      <c r="E32" s="287"/>
      <c r="F32" s="278"/>
      <c r="G32" s="292"/>
      <c r="H32" s="280"/>
      <c r="I32" s="280"/>
      <c r="J32" s="281"/>
      <c r="K32" s="282"/>
      <c r="L32" s="283"/>
      <c r="M32" s="284"/>
      <c r="N32" s="346"/>
      <c r="O32" s="347"/>
      <c r="P32" s="352"/>
      <c r="Q32" s="352"/>
      <c r="R32" s="352"/>
      <c r="S32" s="352">
        <f t="shared" si="5"/>
        <v>0</v>
      </c>
      <c r="T32" s="352" t="e">
        <f t="shared" si="6"/>
        <v>#DIV/0!</v>
      </c>
      <c r="U32" s="348"/>
    </row>
    <row r="33" spans="1:21" ht="13.5" customHeight="1" x14ac:dyDescent="0.25">
      <c r="A33" s="273"/>
      <c r="B33" s="274"/>
      <c r="C33" s="291"/>
      <c r="D33" s="276"/>
      <c r="E33" s="277"/>
      <c r="F33" s="278"/>
      <c r="G33" s="292"/>
      <c r="H33" s="280"/>
      <c r="I33" s="280"/>
      <c r="J33" s="281"/>
      <c r="K33" s="282"/>
      <c r="L33" s="283"/>
      <c r="M33" s="284"/>
      <c r="N33" s="346"/>
      <c r="O33" s="346"/>
      <c r="P33" s="352"/>
      <c r="Q33" s="352"/>
      <c r="R33" s="352"/>
      <c r="S33" s="352">
        <f t="shared" si="5"/>
        <v>0</v>
      </c>
      <c r="T33" s="352" t="e">
        <f t="shared" si="6"/>
        <v>#DIV/0!</v>
      </c>
      <c r="U33" s="348"/>
    </row>
    <row r="34" spans="1:21" ht="13.5" customHeight="1" x14ac:dyDescent="0.25">
      <c r="A34" s="273"/>
      <c r="B34" s="274"/>
      <c r="C34" s="291"/>
      <c r="D34" s="276"/>
      <c r="E34" s="277"/>
      <c r="F34" s="278"/>
      <c r="G34" s="292"/>
      <c r="H34" s="280"/>
      <c r="I34" s="280"/>
      <c r="J34" s="281"/>
      <c r="K34" s="282"/>
      <c r="L34" s="283"/>
      <c r="M34" s="284"/>
      <c r="N34" s="346"/>
      <c r="O34" s="346"/>
      <c r="P34" s="352"/>
      <c r="Q34" s="352"/>
      <c r="R34" s="352"/>
      <c r="S34" s="352">
        <f t="shared" si="5"/>
        <v>0</v>
      </c>
      <c r="T34" s="352" t="e">
        <f t="shared" si="6"/>
        <v>#DIV/0!</v>
      </c>
      <c r="U34" s="348"/>
    </row>
    <row r="35" spans="1:21" ht="13.5" customHeight="1" x14ac:dyDescent="0.25">
      <c r="A35" s="273"/>
      <c r="B35" s="274"/>
      <c r="C35" s="291"/>
      <c r="D35" s="276"/>
      <c r="E35" s="277"/>
      <c r="F35" s="278"/>
      <c r="G35" s="292"/>
      <c r="H35" s="280"/>
      <c r="I35" s="280"/>
      <c r="J35" s="281"/>
      <c r="K35" s="282"/>
      <c r="L35" s="283"/>
      <c r="M35" s="284"/>
      <c r="N35" s="346"/>
      <c r="O35" s="346"/>
      <c r="P35" s="352"/>
      <c r="Q35" s="352"/>
      <c r="R35" s="352"/>
      <c r="S35" s="352">
        <f t="shared" si="5"/>
        <v>0</v>
      </c>
      <c r="T35" s="352" t="e">
        <f t="shared" si="6"/>
        <v>#DIV/0!</v>
      </c>
      <c r="U35" s="348"/>
    </row>
    <row r="36" spans="1:21" ht="13.5" customHeight="1" x14ac:dyDescent="0.25">
      <c r="A36" s="273"/>
      <c r="B36" s="274"/>
      <c r="C36" s="291"/>
      <c r="D36" s="276"/>
      <c r="E36" s="277"/>
      <c r="F36" s="278"/>
      <c r="G36" s="292"/>
      <c r="H36" s="280"/>
      <c r="I36" s="280"/>
      <c r="J36" s="281"/>
      <c r="K36" s="282"/>
      <c r="L36" s="283"/>
      <c r="M36" s="284"/>
      <c r="N36" s="346"/>
      <c r="O36" s="346"/>
      <c r="P36" s="352"/>
      <c r="Q36" s="352"/>
      <c r="R36" s="352"/>
      <c r="S36" s="352">
        <f t="shared" si="5"/>
        <v>0</v>
      </c>
      <c r="T36" s="352" t="e">
        <f t="shared" si="6"/>
        <v>#DIV/0!</v>
      </c>
      <c r="U36" s="348"/>
    </row>
    <row r="37" spans="1:21" ht="13.5" hidden="1" customHeight="1" x14ac:dyDescent="0.25">
      <c r="A37" s="273">
        <v>24</v>
      </c>
      <c r="B37" s="274"/>
      <c r="C37" s="291"/>
      <c r="D37" s="276"/>
      <c r="E37" s="277"/>
      <c r="F37" s="278"/>
      <c r="G37" s="292"/>
      <c r="H37" s="280"/>
      <c r="I37" s="280"/>
      <c r="J37" s="281"/>
      <c r="K37" s="282"/>
      <c r="L37" s="283"/>
      <c r="M37" s="284"/>
      <c r="N37" s="346"/>
      <c r="O37" s="346"/>
      <c r="P37" s="352"/>
      <c r="Q37" s="352"/>
      <c r="R37" s="352"/>
      <c r="S37" s="352">
        <f t="shared" si="5"/>
        <v>0</v>
      </c>
      <c r="T37" s="352" t="e">
        <f t="shared" si="6"/>
        <v>#DIV/0!</v>
      </c>
      <c r="U37" s="348"/>
    </row>
    <row r="38" spans="1:21" ht="13.5" customHeight="1" x14ac:dyDescent="0.25">
      <c r="A38" s="273">
        <v>25</v>
      </c>
      <c r="B38" s="274"/>
      <c r="C38" s="291"/>
      <c r="D38" s="276"/>
      <c r="E38" s="277"/>
      <c r="F38" s="278" t="e">
        <f t="shared" si="7"/>
        <v>#DIV/0!</v>
      </c>
      <c r="G38" s="292" t="e">
        <f t="shared" si="8"/>
        <v>#DIV/0!</v>
      </c>
      <c r="H38" s="280"/>
      <c r="I38" s="280"/>
      <c r="J38" s="281" t="e">
        <f t="shared" si="9"/>
        <v>#DIV/0!</v>
      </c>
      <c r="K38" s="282">
        <f ca="1">AVERAGE(K6:K38)</f>
        <v>0</v>
      </c>
      <c r="L38" s="283">
        <f>SUM(L6:L31)</f>
        <v>3.5706288406283133</v>
      </c>
      <c r="M38" s="284"/>
      <c r="N38" s="346"/>
      <c r="O38" s="346"/>
      <c r="P38" s="352"/>
      <c r="Q38" s="352"/>
      <c r="R38" s="352"/>
      <c r="S38" s="352"/>
      <c r="T38" s="352" t="e">
        <f t="shared" si="6"/>
        <v>#DIV/0!</v>
      </c>
      <c r="U38" s="348"/>
    </row>
    <row r="39" spans="1:21" ht="13.5" customHeight="1" x14ac:dyDescent="0.25">
      <c r="A39" s="294"/>
      <c r="B39" s="265"/>
      <c r="C39" s="265"/>
      <c r="D39" s="262"/>
      <c r="E39" s="262"/>
      <c r="F39" s="262"/>
      <c r="G39" s="265"/>
      <c r="H39" s="262">
        <f>SUM(H6:H31)</f>
        <v>23440000</v>
      </c>
      <c r="I39" s="543" t="s">
        <v>261</v>
      </c>
      <c r="J39" s="544"/>
      <c r="K39" s="295" t="s">
        <v>262</v>
      </c>
      <c r="L39" s="296">
        <f>AVERAGE(L6:L33)</f>
        <v>0.17002994479182446</v>
      </c>
      <c r="M39" s="265">
        <f>SUM(M15:M38)</f>
        <v>1</v>
      </c>
      <c r="N39" s="265"/>
      <c r="O39" s="265"/>
      <c r="P39" s="260">
        <f>SUM(P6:P38)</f>
        <v>406</v>
      </c>
      <c r="Q39" s="260">
        <v>408</v>
      </c>
      <c r="T39" s="260" t="e">
        <f>SUM(T6:T36)</f>
        <v>#DIV/0!</v>
      </c>
      <c r="U39" s="265"/>
    </row>
    <row r="40" spans="1:21" ht="13.5" customHeight="1" x14ac:dyDescent="0.25">
      <c r="A40" s="294"/>
      <c r="B40" s="265"/>
      <c r="C40" s="265"/>
      <c r="D40" s="262"/>
      <c r="E40" s="262"/>
      <c r="F40" s="262"/>
      <c r="G40" s="265"/>
      <c r="H40" s="262"/>
      <c r="I40" s="262"/>
      <c r="J40" s="262"/>
      <c r="K40" s="265"/>
      <c r="L40" s="266"/>
      <c r="M40" s="265"/>
      <c r="N40" s="265"/>
      <c r="O40" s="265"/>
      <c r="T40" s="260">
        <f>(Q39-P39)/Q39*100</f>
        <v>0.49019607843137253</v>
      </c>
      <c r="U40" s="265"/>
    </row>
    <row r="41" spans="1:21" ht="15.75" customHeight="1" x14ac:dyDescent="0.25">
      <c r="A41" s="294"/>
      <c r="B41" s="265"/>
      <c r="C41" s="265"/>
      <c r="D41" s="262"/>
      <c r="E41" s="262"/>
      <c r="F41" s="262"/>
      <c r="G41" s="265"/>
      <c r="H41" s="262"/>
      <c r="I41" s="262"/>
      <c r="J41" s="262"/>
      <c r="K41" s="265"/>
      <c r="L41" s="266"/>
      <c r="M41" s="265"/>
      <c r="N41" s="265"/>
      <c r="O41" s="265"/>
      <c r="U41" s="265"/>
    </row>
    <row r="42" spans="1:21" ht="13.5" customHeight="1" x14ac:dyDescent="0.25">
      <c r="A42" s="261" t="s">
        <v>263</v>
      </c>
      <c r="B42" s="265"/>
      <c r="C42" s="265"/>
      <c r="D42" s="266"/>
      <c r="E42" s="262"/>
      <c r="F42" s="262"/>
      <c r="G42" s="265"/>
      <c r="H42" s="262"/>
      <c r="I42" s="262"/>
      <c r="J42" s="262"/>
      <c r="K42" s="265"/>
      <c r="L42" s="266"/>
      <c r="M42" s="265"/>
      <c r="N42" s="265"/>
      <c r="O42" s="265"/>
      <c r="U42" s="265"/>
    </row>
    <row r="43" spans="1:21" ht="12.75" customHeight="1" x14ac:dyDescent="0.25">
      <c r="A43" s="550" t="s">
        <v>226</v>
      </c>
      <c r="B43" s="550" t="s">
        <v>227</v>
      </c>
      <c r="C43" s="550" t="s">
        <v>228</v>
      </c>
      <c r="D43" s="553" t="s">
        <v>229</v>
      </c>
      <c r="E43" s="544"/>
      <c r="F43" s="544"/>
      <c r="G43" s="554"/>
      <c r="H43" s="555" t="s">
        <v>264</v>
      </c>
      <c r="I43" s="544"/>
      <c r="J43" s="544"/>
      <c r="K43" s="554"/>
      <c r="L43" s="556" t="s">
        <v>231</v>
      </c>
      <c r="M43" s="558" t="s">
        <v>232</v>
      </c>
      <c r="N43" s="559"/>
      <c r="O43" s="554"/>
      <c r="P43" s="547" t="s">
        <v>294</v>
      </c>
      <c r="Q43" s="547"/>
      <c r="R43" s="547"/>
      <c r="S43" s="547"/>
      <c r="T43" s="547"/>
      <c r="U43" s="560" t="s">
        <v>233</v>
      </c>
    </row>
    <row r="44" spans="1:21" ht="28.5" customHeight="1" x14ac:dyDescent="0.25">
      <c r="A44" s="551"/>
      <c r="B44" s="551"/>
      <c r="C44" s="552"/>
      <c r="D44" s="268" t="s">
        <v>234</v>
      </c>
      <c r="E44" s="268" t="s">
        <v>235</v>
      </c>
      <c r="F44" s="268" t="s">
        <v>236</v>
      </c>
      <c r="G44" s="269" t="s">
        <v>237</v>
      </c>
      <c r="H44" s="270" t="s">
        <v>234</v>
      </c>
      <c r="I44" s="270" t="s">
        <v>235</v>
      </c>
      <c r="J44" s="270" t="s">
        <v>236</v>
      </c>
      <c r="K44" s="271" t="s">
        <v>238</v>
      </c>
      <c r="L44" s="557"/>
      <c r="M44" s="272" t="s">
        <v>24</v>
      </c>
      <c r="N44" s="272" t="s">
        <v>239</v>
      </c>
      <c r="O44" s="272" t="s">
        <v>305</v>
      </c>
      <c r="P44" s="349" t="s">
        <v>295</v>
      </c>
      <c r="Q44" s="350" t="s">
        <v>296</v>
      </c>
      <c r="R44" s="350" t="s">
        <v>297</v>
      </c>
      <c r="S44" s="350" t="s">
        <v>299</v>
      </c>
      <c r="T44" s="351" t="s">
        <v>298</v>
      </c>
      <c r="U44" s="551"/>
    </row>
    <row r="45" spans="1:21" ht="13.5" customHeight="1" x14ac:dyDescent="0.25">
      <c r="A45" s="297">
        <v>1</v>
      </c>
      <c r="B45" s="358">
        <v>2020</v>
      </c>
      <c r="C45" s="362" t="s">
        <v>332</v>
      </c>
      <c r="D45" s="360">
        <v>37200</v>
      </c>
      <c r="E45" s="298">
        <v>30250</v>
      </c>
      <c r="F45" s="278">
        <f t="shared" ref="F45:F58" si="12">E45/D45</f>
        <v>0.81317204301075274</v>
      </c>
      <c r="G45" s="290">
        <f t="shared" ref="G45:G58" si="13">D45/E45</f>
        <v>1.2297520661157024</v>
      </c>
      <c r="H45" s="541"/>
      <c r="I45" s="542"/>
      <c r="J45" s="299"/>
      <c r="K45" s="282"/>
      <c r="L45" s="283"/>
      <c r="M45" s="284"/>
      <c r="N45" s="284"/>
      <c r="O45" s="284"/>
      <c r="P45" s="352">
        <v>6</v>
      </c>
      <c r="Q45" s="352">
        <v>0</v>
      </c>
      <c r="R45" s="352"/>
      <c r="S45" s="352"/>
      <c r="T45" s="352"/>
      <c r="U45" s="285"/>
    </row>
    <row r="46" spans="1:21" ht="13.5" customHeight="1" x14ac:dyDescent="0.25">
      <c r="A46" s="297">
        <f>A45+1</f>
        <v>2</v>
      </c>
      <c r="B46" s="358">
        <v>2020</v>
      </c>
      <c r="C46" s="362" t="s">
        <v>268</v>
      </c>
      <c r="D46" s="392">
        <v>6658</v>
      </c>
      <c r="E46" s="393">
        <v>5200</v>
      </c>
      <c r="F46" s="278">
        <f t="shared" si="12"/>
        <v>0.78101531991589068</v>
      </c>
      <c r="G46" s="279">
        <f t="shared" si="13"/>
        <v>1.2803846153846155</v>
      </c>
      <c r="H46" s="300">
        <v>6300</v>
      </c>
      <c r="I46" s="300">
        <v>4500</v>
      </c>
      <c r="J46" s="299">
        <f t="shared" ref="J46:J54" si="14">I46/H46</f>
        <v>0.7142857142857143</v>
      </c>
      <c r="K46" s="282">
        <f t="shared" ref="K46:K54" si="15">H46/I46</f>
        <v>1.4</v>
      </c>
      <c r="L46" s="283">
        <f t="shared" ref="L46:L54" si="16">(K46-G46)/G46</f>
        <v>9.3421447882246794E-2</v>
      </c>
      <c r="M46" s="284"/>
      <c r="N46" s="284"/>
      <c r="O46" s="284"/>
      <c r="P46" s="352">
        <v>5</v>
      </c>
      <c r="Q46" s="352">
        <v>0</v>
      </c>
      <c r="R46" s="352"/>
      <c r="S46" s="352"/>
      <c r="T46" s="352"/>
      <c r="U46" s="285"/>
    </row>
    <row r="47" spans="1:21" ht="13.5" customHeight="1" x14ac:dyDescent="0.25">
      <c r="A47" s="297">
        <f t="shared" ref="A47" si="17">A46+1</f>
        <v>3</v>
      </c>
      <c r="B47" s="358">
        <v>2020</v>
      </c>
      <c r="C47" s="362" t="s">
        <v>269</v>
      </c>
      <c r="D47" s="392">
        <v>102333</v>
      </c>
      <c r="E47" s="393">
        <v>83083</v>
      </c>
      <c r="F47" s="278">
        <f t="shared" si="12"/>
        <v>0.81188863807373968</v>
      </c>
      <c r="G47" s="279">
        <f t="shared" si="13"/>
        <v>1.231696014828545</v>
      </c>
      <c r="H47" s="280">
        <v>65000</v>
      </c>
      <c r="I47" s="280">
        <v>46000</v>
      </c>
      <c r="J47" s="281">
        <f t="shared" si="14"/>
        <v>0.70769230769230773</v>
      </c>
      <c r="K47" s="282">
        <f t="shared" si="15"/>
        <v>1.4130434782608696</v>
      </c>
      <c r="L47" s="283">
        <f t="shared" si="16"/>
        <v>0.14723394510419738</v>
      </c>
      <c r="M47" s="284"/>
      <c r="N47" s="284"/>
      <c r="O47" s="284"/>
      <c r="P47" s="352">
        <v>10</v>
      </c>
      <c r="Q47" s="352">
        <v>0</v>
      </c>
      <c r="R47" s="352"/>
      <c r="S47" s="352"/>
      <c r="T47" s="352"/>
      <c r="U47" s="285"/>
    </row>
    <row r="48" spans="1:21" ht="13.5" customHeight="1" x14ac:dyDescent="0.25">
      <c r="A48" s="297">
        <v>4</v>
      </c>
      <c r="B48" s="358">
        <v>2020</v>
      </c>
      <c r="C48" s="362" t="s">
        <v>270</v>
      </c>
      <c r="D48" s="392">
        <v>59583</v>
      </c>
      <c r="E48" s="393">
        <v>27608</v>
      </c>
      <c r="F48" s="278">
        <f t="shared" si="12"/>
        <v>0.46335364113925115</v>
      </c>
      <c r="G48" s="290">
        <f t="shared" si="13"/>
        <v>2.158178788756882</v>
      </c>
      <c r="H48" s="288">
        <v>65000</v>
      </c>
      <c r="I48" s="280">
        <v>26000</v>
      </c>
      <c r="J48" s="301">
        <f t="shared" si="14"/>
        <v>0.4</v>
      </c>
      <c r="K48" s="282">
        <f t="shared" si="15"/>
        <v>2.5</v>
      </c>
      <c r="L48" s="283">
        <f t="shared" si="16"/>
        <v>0.15838410284812787</v>
      </c>
      <c r="M48" s="284"/>
      <c r="N48" s="284"/>
      <c r="O48" s="284"/>
      <c r="P48" s="352">
        <v>13</v>
      </c>
      <c r="Q48" s="352">
        <v>0</v>
      </c>
      <c r="R48" s="352"/>
      <c r="S48" s="352"/>
      <c r="T48" s="352"/>
      <c r="U48" s="285"/>
    </row>
    <row r="49" spans="1:21" ht="13.5" customHeight="1" x14ac:dyDescent="0.25">
      <c r="A49" s="297">
        <v>5</v>
      </c>
      <c r="B49" s="359">
        <v>2020</v>
      </c>
      <c r="C49" s="362" t="s">
        <v>271</v>
      </c>
      <c r="D49" s="392">
        <v>55512.5</v>
      </c>
      <c r="E49" s="393">
        <v>36725</v>
      </c>
      <c r="F49" s="278">
        <f t="shared" si="12"/>
        <v>0.66156271110110332</v>
      </c>
      <c r="G49" s="279">
        <f t="shared" si="13"/>
        <v>1.511572498298162</v>
      </c>
      <c r="H49" s="325">
        <v>42000</v>
      </c>
      <c r="I49" s="325">
        <v>24000</v>
      </c>
      <c r="J49" s="281">
        <f t="shared" si="14"/>
        <v>0.5714285714285714</v>
      </c>
      <c r="K49" s="282">
        <f t="shared" si="15"/>
        <v>1.75</v>
      </c>
      <c r="L49" s="283">
        <f t="shared" si="16"/>
        <v>0.15773474442693089</v>
      </c>
      <c r="M49" s="284"/>
      <c r="N49" s="284"/>
      <c r="O49" s="284"/>
      <c r="P49" s="352">
        <v>17</v>
      </c>
      <c r="Q49" s="352">
        <v>0</v>
      </c>
      <c r="R49" s="352"/>
      <c r="S49" s="352"/>
      <c r="T49" s="352"/>
      <c r="U49" s="285"/>
    </row>
    <row r="50" spans="1:21" ht="13.5" customHeight="1" x14ac:dyDescent="0.25">
      <c r="A50" s="297">
        <v>6</v>
      </c>
      <c r="B50" s="359">
        <v>2020</v>
      </c>
      <c r="C50" s="385" t="s">
        <v>272</v>
      </c>
      <c r="D50" s="394">
        <v>7400</v>
      </c>
      <c r="E50" s="395">
        <v>5300</v>
      </c>
      <c r="F50" s="278">
        <f t="shared" si="12"/>
        <v>0.71621621621621623</v>
      </c>
      <c r="G50" s="290">
        <f t="shared" si="13"/>
        <v>1.3962264150943395</v>
      </c>
      <c r="H50" s="302">
        <v>12400</v>
      </c>
      <c r="I50" s="326">
        <v>7500</v>
      </c>
      <c r="J50" s="301">
        <f t="shared" si="14"/>
        <v>0.60483870967741937</v>
      </c>
      <c r="K50" s="282">
        <f t="shared" si="15"/>
        <v>1.6533333333333333</v>
      </c>
      <c r="L50" s="283">
        <f t="shared" si="16"/>
        <v>0.18414414414414421</v>
      </c>
      <c r="M50" s="284"/>
      <c r="N50" s="284"/>
      <c r="O50" s="284"/>
      <c r="P50" s="352">
        <v>15</v>
      </c>
      <c r="Q50" s="352">
        <v>0</v>
      </c>
      <c r="R50" s="352"/>
      <c r="S50" s="352"/>
      <c r="T50" s="352"/>
      <c r="U50" s="285"/>
    </row>
    <row r="51" spans="1:21" s="364" customFormat="1" ht="13.5" customHeight="1" x14ac:dyDescent="0.25">
      <c r="A51" s="383"/>
      <c r="B51" s="388">
        <v>2019</v>
      </c>
      <c r="C51" s="363" t="s">
        <v>334</v>
      </c>
      <c r="D51" s="389">
        <v>6333</v>
      </c>
      <c r="E51" s="389">
        <v>3606</v>
      </c>
      <c r="F51" s="384">
        <f t="shared" si="12"/>
        <v>0.56939838938891518</v>
      </c>
      <c r="G51" s="290">
        <f t="shared" si="13"/>
        <v>1.7562396006655574</v>
      </c>
      <c r="H51" s="302">
        <v>4000</v>
      </c>
      <c r="I51" s="396">
        <v>2200</v>
      </c>
      <c r="J51" s="301">
        <f t="shared" si="14"/>
        <v>0.55000000000000004</v>
      </c>
      <c r="K51" s="282">
        <f t="shared" si="15"/>
        <v>1.8181818181818181</v>
      </c>
      <c r="L51" s="283">
        <f t="shared" si="16"/>
        <v>3.5269798888936707E-2</v>
      </c>
      <c r="M51" s="284"/>
      <c r="N51" s="284"/>
      <c r="O51" s="284"/>
      <c r="P51" s="352">
        <v>10</v>
      </c>
      <c r="Q51" s="352">
        <v>0</v>
      </c>
      <c r="R51" s="352"/>
      <c r="S51" s="352"/>
      <c r="T51" s="352"/>
      <c r="U51" s="285"/>
    </row>
    <row r="52" spans="1:21" s="364" customFormat="1" ht="13.5" customHeight="1" x14ac:dyDescent="0.25">
      <c r="A52" s="383"/>
      <c r="B52" s="388">
        <v>2019</v>
      </c>
      <c r="C52" s="363" t="s">
        <v>335</v>
      </c>
      <c r="D52" s="389">
        <v>7800</v>
      </c>
      <c r="E52" s="389">
        <v>5400</v>
      </c>
      <c r="F52" s="384">
        <f t="shared" si="12"/>
        <v>0.69230769230769229</v>
      </c>
      <c r="G52" s="290">
        <f t="shared" si="13"/>
        <v>1.4444444444444444</v>
      </c>
      <c r="H52" s="302">
        <v>2100</v>
      </c>
      <c r="I52" s="396">
        <v>1400</v>
      </c>
      <c r="J52" s="301">
        <f t="shared" si="14"/>
        <v>0.66666666666666663</v>
      </c>
      <c r="K52" s="282">
        <f t="shared" si="15"/>
        <v>1.5</v>
      </c>
      <c r="L52" s="283">
        <f t="shared" si="16"/>
        <v>3.8461538461538478E-2</v>
      </c>
      <c r="M52" s="284"/>
      <c r="N52" s="284"/>
      <c r="O52" s="284"/>
      <c r="P52" s="352">
        <v>10</v>
      </c>
      <c r="Q52" s="352">
        <v>0</v>
      </c>
      <c r="R52" s="352"/>
      <c r="S52" s="352"/>
      <c r="T52" s="352"/>
      <c r="U52" s="285"/>
    </row>
    <row r="53" spans="1:21" s="364" customFormat="1" ht="13.5" customHeight="1" x14ac:dyDescent="0.25">
      <c r="A53" s="383"/>
      <c r="B53" s="388">
        <v>2019</v>
      </c>
      <c r="C53" s="363" t="s">
        <v>336</v>
      </c>
      <c r="D53" s="389">
        <f>1400*60</f>
        <v>84000</v>
      </c>
      <c r="E53" s="389">
        <f>1400*55</f>
        <v>77000</v>
      </c>
      <c r="F53" s="384">
        <f t="shared" si="12"/>
        <v>0.91666666666666663</v>
      </c>
      <c r="G53" s="290">
        <f t="shared" si="13"/>
        <v>1.0909090909090908</v>
      </c>
      <c r="H53" s="302">
        <v>60000</v>
      </c>
      <c r="I53" s="396">
        <v>48000</v>
      </c>
      <c r="J53" s="301">
        <f t="shared" si="14"/>
        <v>0.8</v>
      </c>
      <c r="K53" s="282">
        <f t="shared" si="15"/>
        <v>1.25</v>
      </c>
      <c r="L53" s="283">
        <f t="shared" si="16"/>
        <v>0.14583333333333343</v>
      </c>
      <c r="M53" s="284"/>
      <c r="N53" s="284"/>
      <c r="O53" s="284"/>
      <c r="P53" s="352">
        <v>30</v>
      </c>
      <c r="Q53" s="352">
        <v>0</v>
      </c>
      <c r="R53" s="352"/>
      <c r="S53" s="352"/>
      <c r="T53" s="352"/>
      <c r="U53" s="285"/>
    </row>
    <row r="54" spans="1:21" s="364" customFormat="1" ht="13.5" customHeight="1" x14ac:dyDescent="0.25">
      <c r="A54" s="383"/>
      <c r="B54" s="388">
        <v>2019</v>
      </c>
      <c r="C54" s="363" t="s">
        <v>337</v>
      </c>
      <c r="D54" s="389">
        <f>8*200</f>
        <v>1600</v>
      </c>
      <c r="E54" s="389">
        <f>8*140</f>
        <v>1120</v>
      </c>
      <c r="F54" s="384">
        <f t="shared" si="12"/>
        <v>0.7</v>
      </c>
      <c r="G54" s="290">
        <f t="shared" si="13"/>
        <v>1.4285714285714286</v>
      </c>
      <c r="H54" s="302">
        <v>2400</v>
      </c>
      <c r="I54" s="396">
        <v>1600</v>
      </c>
      <c r="J54" s="301">
        <f t="shared" si="14"/>
        <v>0.66666666666666663</v>
      </c>
      <c r="K54" s="282">
        <f t="shared" si="15"/>
        <v>1.5</v>
      </c>
      <c r="L54" s="283">
        <f t="shared" si="16"/>
        <v>4.9999999999999975E-2</v>
      </c>
      <c r="M54" s="284"/>
      <c r="N54" s="284"/>
      <c r="O54" s="284"/>
      <c r="P54" s="352">
        <v>13</v>
      </c>
      <c r="Q54" s="352">
        <v>0</v>
      </c>
      <c r="R54" s="352"/>
      <c r="S54" s="352"/>
      <c r="T54" s="352"/>
      <c r="U54" s="285"/>
    </row>
    <row r="55" spans="1:21" s="364" customFormat="1" ht="13.5" customHeight="1" x14ac:dyDescent="0.25">
      <c r="A55" s="383"/>
      <c r="B55" s="388">
        <v>2018</v>
      </c>
      <c r="C55" s="363" t="s">
        <v>338</v>
      </c>
      <c r="D55" s="389">
        <v>2645</v>
      </c>
      <c r="E55" s="389">
        <v>1864</v>
      </c>
      <c r="F55" s="384">
        <f t="shared" si="12"/>
        <v>0.70472589792060492</v>
      </c>
      <c r="G55" s="290">
        <f t="shared" si="13"/>
        <v>1.4189914163090129</v>
      </c>
      <c r="H55" s="302"/>
      <c r="I55" s="396"/>
      <c r="J55" s="301"/>
      <c r="K55" s="282"/>
      <c r="L55" s="283"/>
      <c r="M55" s="284"/>
      <c r="N55" s="284"/>
      <c r="O55" s="284"/>
      <c r="P55" s="352">
        <v>10</v>
      </c>
      <c r="Q55" s="352">
        <v>0</v>
      </c>
      <c r="R55" s="352"/>
      <c r="S55" s="352"/>
      <c r="T55" s="352"/>
      <c r="U55" s="285"/>
    </row>
    <row r="56" spans="1:21" s="364" customFormat="1" ht="13.5" customHeight="1" x14ac:dyDescent="0.25">
      <c r="A56" s="383"/>
      <c r="B56" s="388">
        <v>2018</v>
      </c>
      <c r="C56" s="363" t="s">
        <v>339</v>
      </c>
      <c r="D56" s="389"/>
      <c r="E56" s="389"/>
      <c r="F56" s="384" t="e">
        <f t="shared" si="12"/>
        <v>#DIV/0!</v>
      </c>
      <c r="G56" s="290" t="e">
        <f t="shared" si="13"/>
        <v>#DIV/0!</v>
      </c>
      <c r="H56" s="302"/>
      <c r="I56" s="396"/>
      <c r="J56" s="301"/>
      <c r="K56" s="282"/>
      <c r="L56" s="283"/>
      <c r="M56" s="284"/>
      <c r="N56" s="284"/>
      <c r="O56" s="284"/>
      <c r="P56" s="352">
        <v>16</v>
      </c>
      <c r="Q56" s="352">
        <v>0</v>
      </c>
      <c r="R56" s="352"/>
      <c r="S56" s="352"/>
      <c r="T56" s="352"/>
      <c r="U56" s="285"/>
    </row>
    <row r="57" spans="1:21" s="364" customFormat="1" ht="13.5" customHeight="1" x14ac:dyDescent="0.25">
      <c r="A57" s="383"/>
      <c r="B57" s="388">
        <v>2018</v>
      </c>
      <c r="C57" s="363" t="s">
        <v>340</v>
      </c>
      <c r="D57" s="389">
        <v>5241</v>
      </c>
      <c r="E57" s="389">
        <v>2709</v>
      </c>
      <c r="F57" s="384">
        <f t="shared" si="12"/>
        <v>0.51688609044075562</v>
      </c>
      <c r="G57" s="290">
        <f t="shared" si="13"/>
        <v>1.9346622369878184</v>
      </c>
      <c r="H57" s="302">
        <v>6500</v>
      </c>
      <c r="I57" s="396">
        <v>4200</v>
      </c>
      <c r="J57" s="301">
        <f t="shared" ref="J57:J58" si="18">I57/H57</f>
        <v>0.64615384615384619</v>
      </c>
      <c r="K57" s="282">
        <f>H57/I57</f>
        <v>1.5476190476190477</v>
      </c>
      <c r="L57" s="283">
        <f t="shared" ref="L57:L58" si="19">(K57-G57)/G57</f>
        <v>-0.20005724098454489</v>
      </c>
      <c r="M57" s="284"/>
      <c r="N57" s="284"/>
      <c r="O57" s="284"/>
      <c r="P57" s="352">
        <v>12</v>
      </c>
      <c r="Q57" s="352">
        <v>0</v>
      </c>
      <c r="R57" s="352"/>
      <c r="S57" s="352"/>
      <c r="T57" s="352"/>
      <c r="U57" s="285"/>
    </row>
    <row r="58" spans="1:21" s="364" customFormat="1" ht="13.5" customHeight="1" x14ac:dyDescent="0.25">
      <c r="A58" s="383"/>
      <c r="B58" s="388">
        <v>2018</v>
      </c>
      <c r="C58" s="363" t="s">
        <v>341</v>
      </c>
      <c r="D58" s="389">
        <v>17000</v>
      </c>
      <c r="E58" s="389">
        <v>10900</v>
      </c>
      <c r="F58" s="384">
        <f t="shared" si="12"/>
        <v>0.64117647058823535</v>
      </c>
      <c r="G58" s="290">
        <f t="shared" si="13"/>
        <v>1.5596330275229358</v>
      </c>
      <c r="H58" s="302">
        <v>13000</v>
      </c>
      <c r="I58" s="396">
        <v>8000</v>
      </c>
      <c r="J58" s="301">
        <f t="shared" si="18"/>
        <v>0.61538461538461542</v>
      </c>
      <c r="K58" s="282">
        <f>H58/I58</f>
        <v>1.625</v>
      </c>
      <c r="L58" s="283">
        <f t="shared" si="19"/>
        <v>4.1911764705882371E-2</v>
      </c>
      <c r="M58" s="284"/>
      <c r="N58" s="284"/>
      <c r="O58" s="284"/>
      <c r="P58" s="352">
        <v>13</v>
      </c>
      <c r="Q58" s="352">
        <v>0</v>
      </c>
      <c r="R58" s="352"/>
      <c r="S58" s="352"/>
      <c r="T58" s="352"/>
      <c r="U58" s="285"/>
    </row>
    <row r="59" spans="1:21" ht="13.5" customHeight="1" x14ac:dyDescent="0.25">
      <c r="A59" s="383"/>
      <c r="B59" s="388"/>
      <c r="C59" s="390"/>
      <c r="D59" s="391"/>
      <c r="E59" s="391"/>
      <c r="F59" s="384"/>
      <c r="G59" s="279"/>
      <c r="H59" s="300"/>
      <c r="I59" s="280"/>
      <c r="J59" s="281"/>
      <c r="K59" s="282"/>
      <c r="L59" s="283"/>
      <c r="M59" s="284"/>
      <c r="N59" s="284"/>
      <c r="O59" s="284"/>
      <c r="P59" s="352"/>
      <c r="Q59" s="352"/>
      <c r="R59" s="352"/>
      <c r="S59" s="352"/>
      <c r="T59" s="352"/>
      <c r="U59" s="285"/>
    </row>
    <row r="60" spans="1:21" ht="13.5" customHeight="1" x14ac:dyDescent="0.25">
      <c r="A60" s="297"/>
      <c r="B60" s="386"/>
      <c r="C60" s="361"/>
      <c r="D60" s="387"/>
      <c r="E60" s="387"/>
      <c r="F60" s="278"/>
      <c r="G60" s="279"/>
      <c r="H60" s="280"/>
      <c r="I60" s="280"/>
      <c r="J60" s="281"/>
      <c r="K60" s="282"/>
      <c r="L60" s="283"/>
      <c r="M60" s="284"/>
      <c r="N60" s="284"/>
      <c r="O60" s="284"/>
      <c r="P60" s="352"/>
      <c r="Q60" s="352"/>
      <c r="R60" s="352"/>
      <c r="S60" s="352"/>
      <c r="T60" s="352"/>
      <c r="U60" s="285"/>
    </row>
    <row r="61" spans="1:21" ht="13.5" customHeight="1" x14ac:dyDescent="0.25">
      <c r="A61" s="265"/>
      <c r="B61" s="265"/>
      <c r="C61" s="265"/>
      <c r="D61" s="304"/>
      <c r="E61" s="304"/>
      <c r="F61" s="304"/>
      <c r="G61" s="305"/>
      <c r="H61" s="304">
        <f>SUM(H46:H60)</f>
        <v>278700</v>
      </c>
      <c r="I61" s="304"/>
      <c r="J61" s="304"/>
      <c r="K61" s="305"/>
      <c r="L61" s="306"/>
      <c r="M61" s="265"/>
      <c r="N61" s="265"/>
      <c r="O61" s="265"/>
      <c r="U61" s="265"/>
    </row>
    <row r="62" spans="1:21" ht="13.5" customHeight="1" x14ac:dyDescent="0.25">
      <c r="A62" s="265"/>
      <c r="B62" s="265"/>
      <c r="C62" s="265"/>
      <c r="D62" s="304"/>
      <c r="E62" s="304"/>
      <c r="F62" s="304"/>
      <c r="G62" s="305"/>
      <c r="H62" s="304"/>
      <c r="I62" s="543" t="s">
        <v>265</v>
      </c>
      <c r="J62" s="544"/>
      <c r="K62" s="295" t="s">
        <v>262</v>
      </c>
      <c r="L62" s="296">
        <f>AVERAGE(L46:L55)</f>
        <v>0.11227589500993952</v>
      </c>
      <c r="M62" s="265"/>
      <c r="N62" s="265"/>
      <c r="O62" s="265"/>
      <c r="U62" s="265"/>
    </row>
    <row r="63" spans="1:21" ht="13.5" customHeight="1" x14ac:dyDescent="0.25">
      <c r="A63" s="265"/>
      <c r="B63" s="265"/>
      <c r="C63" s="265"/>
      <c r="D63" s="304"/>
      <c r="E63" s="304"/>
      <c r="F63" s="304"/>
      <c r="G63" s="305"/>
      <c r="H63" s="304"/>
      <c r="I63" s="304"/>
      <c r="J63" s="304"/>
      <c r="K63" s="305"/>
      <c r="L63" s="306"/>
      <c r="M63" s="265"/>
      <c r="N63" s="265"/>
      <c r="O63" s="265"/>
      <c r="U63" s="265"/>
    </row>
    <row r="64" spans="1:21" ht="30" customHeight="1" x14ac:dyDescent="0.25">
      <c r="A64" s="265"/>
      <c r="B64" s="265"/>
      <c r="C64" s="265"/>
      <c r="D64" s="304"/>
      <c r="E64" s="304"/>
      <c r="F64" s="304"/>
      <c r="G64" s="305" t="s">
        <v>266</v>
      </c>
      <c r="H64" s="304">
        <f>+H39+H61</f>
        <v>23718700</v>
      </c>
      <c r="I64" s="304"/>
      <c r="J64" s="304"/>
      <c r="K64" s="305"/>
      <c r="L64" s="307">
        <f>AVERAGE(L39,L62)</f>
        <v>0.141152919900882</v>
      </c>
      <c r="M64" s="265"/>
      <c r="N64" s="265"/>
      <c r="O64" s="265"/>
      <c r="U64" s="265"/>
    </row>
    <row r="65" spans="1:21" ht="13.5" customHeight="1" x14ac:dyDescent="0.25">
      <c r="A65" s="265"/>
      <c r="B65" s="265"/>
      <c r="C65" s="265"/>
      <c r="D65" s="304"/>
      <c r="E65" s="304"/>
      <c r="F65" s="304"/>
      <c r="G65" s="305"/>
      <c r="H65" s="304"/>
      <c r="I65" s="304"/>
      <c r="J65" s="304"/>
      <c r="K65" s="305"/>
      <c r="L65" s="306"/>
      <c r="M65" s="265"/>
      <c r="N65" s="265"/>
      <c r="O65" s="265"/>
      <c r="U65" s="265"/>
    </row>
    <row r="66" spans="1:21" ht="13.5" customHeight="1" x14ac:dyDescent="0.25">
      <c r="A66" s="265"/>
      <c r="B66" s="265"/>
      <c r="C66" s="265"/>
      <c r="D66" s="308"/>
      <c r="E66" s="308"/>
      <c r="F66" s="308"/>
      <c r="G66" s="305"/>
      <c r="H66" s="545"/>
      <c r="I66" s="546"/>
      <c r="J66" s="546"/>
      <c r="K66" s="546"/>
      <c r="L66" s="546"/>
      <c r="M66" s="265"/>
      <c r="N66" s="265"/>
      <c r="O66" s="265"/>
      <c r="U66" s="265"/>
    </row>
    <row r="67" spans="1:21" ht="13.5" customHeight="1" x14ac:dyDescent="0.25">
      <c r="A67" s="265"/>
      <c r="B67" s="265"/>
      <c r="C67" s="265"/>
      <c r="D67" s="308"/>
      <c r="E67" s="308"/>
      <c r="F67" s="308"/>
      <c r="G67" s="305"/>
      <c r="H67" s="545"/>
      <c r="I67" s="546"/>
      <c r="J67" s="546"/>
      <c r="K67" s="546"/>
      <c r="L67" s="546"/>
      <c r="M67" s="265"/>
      <c r="N67" s="265"/>
      <c r="O67" s="265"/>
      <c r="U67" s="265"/>
    </row>
    <row r="68" spans="1:21" ht="13.5" customHeight="1" x14ac:dyDescent="0.25">
      <c r="A68" s="265"/>
      <c r="B68" s="265"/>
      <c r="C68" s="265"/>
      <c r="D68" s="262"/>
      <c r="E68" s="262"/>
      <c r="F68" s="262"/>
      <c r="G68" s="265"/>
      <c r="H68" s="262"/>
      <c r="I68" s="262"/>
      <c r="J68" s="262"/>
      <c r="K68" s="265"/>
      <c r="L68" s="266"/>
      <c r="M68" s="265"/>
      <c r="N68" s="265"/>
      <c r="O68" s="265"/>
      <c r="U68" s="265"/>
    </row>
    <row r="69" spans="1:21" ht="13.5" customHeight="1" x14ac:dyDescent="0.25">
      <c r="A69" s="265"/>
      <c r="B69" s="265"/>
      <c r="C69" s="265"/>
      <c r="D69" s="262"/>
      <c r="E69" s="262"/>
      <c r="F69" s="262"/>
      <c r="G69" s="265"/>
      <c r="H69" s="262"/>
      <c r="I69" s="262"/>
      <c r="J69" s="262"/>
      <c r="K69" s="265"/>
      <c r="L69" s="266"/>
      <c r="M69" s="265"/>
      <c r="N69" s="265"/>
      <c r="O69" s="265"/>
      <c r="U69" s="265"/>
    </row>
    <row r="70" spans="1:21" ht="13.5" customHeight="1" x14ac:dyDescent="0.25">
      <c r="A70" s="265"/>
      <c r="B70" s="265"/>
      <c r="C70" s="265"/>
      <c r="D70" s="262"/>
      <c r="E70" s="262"/>
      <c r="F70" s="262"/>
      <c r="G70" s="265"/>
      <c r="H70" s="262"/>
      <c r="I70" s="262"/>
      <c r="J70" s="262"/>
      <c r="K70" s="265"/>
      <c r="L70" s="266"/>
      <c r="M70" s="265"/>
      <c r="N70" s="265"/>
      <c r="O70" s="265"/>
      <c r="U70" s="265"/>
    </row>
    <row r="71" spans="1:21" ht="13.5" customHeight="1" x14ac:dyDescent="0.25">
      <c r="A71" s="265"/>
      <c r="B71" s="265"/>
      <c r="C71" s="265"/>
      <c r="D71" s="262"/>
      <c r="E71" s="262"/>
      <c r="F71" s="262"/>
      <c r="G71" s="265"/>
      <c r="H71" s="262"/>
      <c r="I71" s="262"/>
      <c r="J71" s="262"/>
      <c r="K71" s="265"/>
      <c r="L71" s="266"/>
      <c r="M71" s="265"/>
      <c r="N71" s="265"/>
      <c r="O71" s="265"/>
      <c r="U71" s="265"/>
    </row>
    <row r="72" spans="1:21" ht="13.5" customHeight="1" x14ac:dyDescent="0.25">
      <c r="A72" s="265"/>
      <c r="B72" s="265"/>
      <c r="C72" s="265"/>
      <c r="D72" s="262"/>
      <c r="E72" s="262"/>
      <c r="F72" s="262"/>
      <c r="G72" s="265"/>
      <c r="H72" s="262"/>
      <c r="I72" s="262"/>
      <c r="J72" s="262"/>
      <c r="K72" s="265"/>
      <c r="L72" s="266"/>
      <c r="M72" s="265"/>
      <c r="N72" s="265"/>
      <c r="O72" s="265"/>
      <c r="U72" s="265"/>
    </row>
    <row r="73" spans="1:21" ht="13.5" customHeight="1" x14ac:dyDescent="0.25">
      <c r="A73" s="265"/>
      <c r="B73" s="265"/>
      <c r="C73" s="265"/>
      <c r="D73" s="262"/>
      <c r="E73" s="262"/>
      <c r="F73" s="262"/>
      <c r="G73" s="265"/>
      <c r="H73" s="262"/>
      <c r="I73" s="262"/>
      <c r="J73" s="262"/>
      <c r="K73" s="265"/>
      <c r="L73" s="266"/>
      <c r="M73" s="265"/>
      <c r="N73" s="265"/>
      <c r="O73" s="265"/>
      <c r="U73" s="265"/>
    </row>
    <row r="74" spans="1:21" ht="13.5" customHeight="1" x14ac:dyDescent="0.25">
      <c r="A74" s="265"/>
      <c r="B74" s="265"/>
      <c r="C74" s="265"/>
      <c r="D74" s="262"/>
      <c r="E74" s="262"/>
      <c r="F74" s="262"/>
      <c r="G74" s="265"/>
      <c r="H74" s="262"/>
      <c r="I74" s="262"/>
      <c r="J74" s="262"/>
      <c r="K74" s="265"/>
      <c r="L74" s="266"/>
      <c r="M74" s="265"/>
      <c r="N74" s="265"/>
      <c r="O74" s="265"/>
      <c r="U74" s="265"/>
    </row>
    <row r="75" spans="1:21" ht="13.5" customHeight="1" x14ac:dyDescent="0.25">
      <c r="A75" s="265"/>
      <c r="B75" s="265"/>
      <c r="C75" s="265"/>
      <c r="D75" s="262"/>
      <c r="E75" s="262"/>
      <c r="F75" s="262"/>
      <c r="G75" s="265"/>
      <c r="H75" s="262"/>
      <c r="I75" s="262"/>
      <c r="J75" s="262"/>
      <c r="K75" s="265"/>
      <c r="L75" s="266"/>
      <c r="M75" s="265"/>
      <c r="N75" s="265"/>
      <c r="O75" s="265"/>
      <c r="U75" s="265"/>
    </row>
    <row r="76" spans="1:21" ht="13.5" customHeight="1" x14ac:dyDescent="0.25">
      <c r="A76" s="265"/>
      <c r="B76" s="265"/>
      <c r="C76" s="265"/>
      <c r="D76" s="262"/>
      <c r="E76" s="262"/>
      <c r="F76" s="262"/>
      <c r="G76" s="265"/>
      <c r="H76" s="262"/>
      <c r="I76" s="262"/>
      <c r="J76" s="262"/>
      <c r="K76" s="265"/>
      <c r="L76" s="266"/>
      <c r="M76" s="265"/>
      <c r="N76" s="265"/>
      <c r="O76" s="265"/>
      <c r="U76" s="265"/>
    </row>
    <row r="77" spans="1:21" ht="13.5" customHeight="1" x14ac:dyDescent="0.25">
      <c r="A77" s="265"/>
      <c r="B77" s="265"/>
      <c r="C77" s="265"/>
      <c r="D77" s="262"/>
      <c r="E77" s="262"/>
      <c r="F77" s="262"/>
      <c r="G77" s="265"/>
      <c r="H77" s="262"/>
      <c r="I77" s="262"/>
      <c r="J77" s="262"/>
      <c r="K77" s="265"/>
      <c r="L77" s="266"/>
      <c r="M77" s="265"/>
      <c r="N77" s="265"/>
      <c r="O77" s="265"/>
      <c r="U77" s="265"/>
    </row>
    <row r="78" spans="1:21" ht="13.5" customHeight="1" x14ac:dyDescent="0.25">
      <c r="A78" s="265"/>
      <c r="B78" s="265"/>
      <c r="C78" s="265"/>
      <c r="D78" s="262"/>
      <c r="E78" s="262"/>
      <c r="F78" s="262"/>
      <c r="G78" s="265"/>
      <c r="H78" s="262"/>
      <c r="I78" s="262"/>
      <c r="J78" s="262"/>
      <c r="K78" s="265"/>
      <c r="L78" s="266"/>
      <c r="M78" s="265"/>
      <c r="N78" s="265"/>
      <c r="O78" s="265"/>
      <c r="U78" s="265"/>
    </row>
    <row r="79" spans="1:21" ht="13.5" customHeight="1" x14ac:dyDescent="0.25">
      <c r="A79" s="265"/>
      <c r="B79" s="265"/>
      <c r="C79" s="265"/>
      <c r="D79" s="262"/>
      <c r="E79" s="262"/>
      <c r="F79" s="262"/>
      <c r="G79" s="265"/>
      <c r="H79" s="262"/>
      <c r="I79" s="262"/>
      <c r="J79" s="262"/>
      <c r="K79" s="265"/>
      <c r="L79" s="266"/>
      <c r="M79" s="265"/>
      <c r="N79" s="265"/>
      <c r="O79" s="265"/>
      <c r="U79" s="265"/>
    </row>
    <row r="80" spans="1:21" ht="13.5" customHeight="1" x14ac:dyDescent="0.25">
      <c r="A80" s="265"/>
      <c r="B80" s="265"/>
      <c r="C80" s="265"/>
      <c r="D80" s="262"/>
      <c r="E80" s="262"/>
      <c r="F80" s="262"/>
      <c r="G80" s="265"/>
      <c r="H80" s="262"/>
      <c r="I80" s="262"/>
      <c r="J80" s="262"/>
      <c r="K80" s="265"/>
      <c r="L80" s="266"/>
      <c r="M80" s="265"/>
      <c r="N80" s="265"/>
      <c r="O80" s="265"/>
      <c r="U80" s="265"/>
    </row>
    <row r="81" spans="1:21" ht="13.5" customHeight="1" x14ac:dyDescent="0.25">
      <c r="A81" s="265"/>
      <c r="B81" s="265"/>
      <c r="C81" s="265"/>
      <c r="D81" s="262"/>
      <c r="E81" s="262"/>
      <c r="F81" s="262"/>
      <c r="G81" s="265"/>
      <c r="H81" s="262"/>
      <c r="I81" s="262"/>
      <c r="J81" s="262"/>
      <c r="K81" s="265"/>
      <c r="L81" s="266"/>
      <c r="M81" s="265"/>
      <c r="N81" s="265"/>
      <c r="O81" s="265"/>
      <c r="U81" s="265"/>
    </row>
    <row r="82" spans="1:21" ht="13.5" customHeight="1" x14ac:dyDescent="0.25">
      <c r="A82" s="265"/>
      <c r="B82" s="265"/>
      <c r="C82" s="265"/>
      <c r="D82" s="262"/>
      <c r="E82" s="262"/>
      <c r="F82" s="262"/>
      <c r="G82" s="265"/>
      <c r="H82" s="262"/>
      <c r="I82" s="262"/>
      <c r="J82" s="262"/>
      <c r="K82" s="265"/>
      <c r="L82" s="266"/>
      <c r="M82" s="265"/>
      <c r="N82" s="265"/>
      <c r="O82" s="265"/>
      <c r="U82" s="265"/>
    </row>
    <row r="83" spans="1:21" ht="13.5" customHeight="1" x14ac:dyDescent="0.25">
      <c r="A83" s="265"/>
      <c r="B83" s="265"/>
      <c r="C83" s="265"/>
      <c r="D83" s="262"/>
      <c r="E83" s="262"/>
      <c r="F83" s="262"/>
      <c r="G83" s="265"/>
      <c r="H83" s="262"/>
      <c r="I83" s="262"/>
      <c r="J83" s="262"/>
      <c r="K83" s="265"/>
      <c r="L83" s="266"/>
      <c r="M83" s="265"/>
      <c r="N83" s="265"/>
      <c r="O83" s="265"/>
      <c r="U83" s="265"/>
    </row>
    <row r="84" spans="1:21" ht="13.5" customHeight="1" x14ac:dyDescent="0.25">
      <c r="A84" s="265"/>
      <c r="B84" s="265"/>
      <c r="C84" s="265"/>
      <c r="D84" s="262"/>
      <c r="E84" s="262"/>
      <c r="F84" s="262"/>
      <c r="G84" s="265"/>
      <c r="H84" s="262"/>
      <c r="I84" s="262"/>
      <c r="J84" s="262"/>
      <c r="K84" s="265"/>
      <c r="L84" s="266"/>
      <c r="M84" s="265"/>
      <c r="N84" s="265"/>
      <c r="O84" s="265"/>
      <c r="U84" s="265"/>
    </row>
    <row r="85" spans="1:21" ht="13.5" customHeight="1" x14ac:dyDescent="0.25">
      <c r="A85" s="265"/>
      <c r="B85" s="265"/>
      <c r="C85" s="265"/>
      <c r="D85" s="262"/>
      <c r="E85" s="262"/>
      <c r="F85" s="262"/>
      <c r="G85" s="265"/>
      <c r="H85" s="262"/>
      <c r="I85" s="262"/>
      <c r="J85" s="262"/>
      <c r="K85" s="265"/>
      <c r="L85" s="266"/>
      <c r="M85" s="265"/>
      <c r="N85" s="265"/>
      <c r="O85" s="265"/>
      <c r="U85" s="265"/>
    </row>
    <row r="86" spans="1:21" ht="13.5" customHeight="1" x14ac:dyDescent="0.25">
      <c r="A86" s="265"/>
      <c r="B86" s="265"/>
      <c r="C86" s="265"/>
      <c r="D86" s="262"/>
      <c r="E86" s="262"/>
      <c r="F86" s="262"/>
      <c r="G86" s="265"/>
      <c r="H86" s="262"/>
      <c r="I86" s="262"/>
      <c r="J86" s="262"/>
      <c r="K86" s="265"/>
      <c r="L86" s="266"/>
      <c r="M86" s="265"/>
      <c r="N86" s="265"/>
      <c r="O86" s="265"/>
      <c r="U86" s="265"/>
    </row>
    <row r="87" spans="1:21" ht="13.5" customHeight="1" x14ac:dyDescent="0.25">
      <c r="A87" s="265"/>
      <c r="B87" s="265"/>
      <c r="C87" s="265"/>
      <c r="D87" s="262"/>
      <c r="E87" s="262"/>
      <c r="F87" s="262"/>
      <c r="G87" s="265"/>
      <c r="H87" s="262"/>
      <c r="I87" s="262"/>
      <c r="J87" s="262"/>
      <c r="K87" s="265"/>
      <c r="L87" s="266"/>
      <c r="M87" s="265"/>
      <c r="N87" s="265"/>
      <c r="O87" s="265"/>
      <c r="U87" s="265"/>
    </row>
    <row r="88" spans="1:21" ht="13.5" customHeight="1" x14ac:dyDescent="0.25">
      <c r="A88" s="265"/>
      <c r="B88" s="265"/>
      <c r="C88" s="265"/>
      <c r="D88" s="262"/>
      <c r="E88" s="262"/>
      <c r="F88" s="262"/>
      <c r="G88" s="265"/>
      <c r="H88" s="262"/>
      <c r="I88" s="262"/>
      <c r="J88" s="262"/>
      <c r="K88" s="265"/>
      <c r="L88" s="266"/>
      <c r="M88" s="265"/>
      <c r="N88" s="265"/>
      <c r="O88" s="265"/>
      <c r="U88" s="265"/>
    </row>
    <row r="89" spans="1:21" ht="13.5" customHeight="1" x14ac:dyDescent="0.25">
      <c r="A89" s="265"/>
      <c r="B89" s="265"/>
      <c r="C89" s="265"/>
      <c r="D89" s="262"/>
      <c r="E89" s="262"/>
      <c r="F89" s="262"/>
      <c r="G89" s="265"/>
      <c r="H89" s="262"/>
      <c r="I89" s="262"/>
      <c r="J89" s="262"/>
      <c r="K89" s="265"/>
      <c r="L89" s="266"/>
      <c r="M89" s="265"/>
      <c r="N89" s="265"/>
      <c r="O89" s="265"/>
      <c r="U89" s="265"/>
    </row>
    <row r="90" spans="1:21" ht="13.5" customHeight="1" x14ac:dyDescent="0.25">
      <c r="A90" s="265"/>
      <c r="B90" s="265"/>
      <c r="C90" s="265"/>
      <c r="D90" s="262"/>
      <c r="E90" s="262"/>
      <c r="F90" s="262"/>
      <c r="G90" s="265"/>
      <c r="H90" s="262"/>
      <c r="I90" s="262"/>
      <c r="J90" s="262"/>
      <c r="K90" s="265"/>
      <c r="L90" s="266"/>
      <c r="M90" s="265"/>
      <c r="N90" s="265"/>
      <c r="O90" s="265"/>
      <c r="U90" s="265"/>
    </row>
    <row r="91" spans="1:21" ht="13.5" customHeight="1" x14ac:dyDescent="0.25">
      <c r="A91" s="265"/>
      <c r="B91" s="265"/>
      <c r="C91" s="265"/>
      <c r="D91" s="262"/>
      <c r="E91" s="262"/>
      <c r="F91" s="262"/>
      <c r="G91" s="265"/>
      <c r="H91" s="262"/>
      <c r="I91" s="262"/>
      <c r="J91" s="262"/>
      <c r="K91" s="265"/>
      <c r="L91" s="266"/>
      <c r="M91" s="265"/>
      <c r="N91" s="265"/>
      <c r="O91" s="265"/>
      <c r="U91" s="265"/>
    </row>
    <row r="92" spans="1:21" ht="13.5" customHeight="1" x14ac:dyDescent="0.25">
      <c r="A92" s="265"/>
      <c r="B92" s="265"/>
      <c r="C92" s="265"/>
      <c r="D92" s="262"/>
      <c r="E92" s="262"/>
      <c r="F92" s="262"/>
      <c r="G92" s="265"/>
      <c r="H92" s="262"/>
      <c r="I92" s="262"/>
      <c r="J92" s="262"/>
      <c r="K92" s="265"/>
      <c r="L92" s="266"/>
      <c r="M92" s="265"/>
      <c r="N92" s="265"/>
      <c r="O92" s="265"/>
      <c r="U92" s="265"/>
    </row>
    <row r="93" spans="1:21" ht="13.5" customHeight="1" x14ac:dyDescent="0.25">
      <c r="A93" s="265"/>
      <c r="B93" s="265"/>
      <c r="C93" s="265"/>
      <c r="D93" s="262"/>
      <c r="E93" s="262"/>
      <c r="F93" s="262"/>
      <c r="G93" s="265"/>
      <c r="H93" s="262"/>
      <c r="I93" s="262"/>
      <c r="J93" s="262"/>
      <c r="K93" s="265"/>
      <c r="L93" s="266"/>
      <c r="M93" s="265"/>
      <c r="N93" s="265"/>
      <c r="O93" s="265"/>
      <c r="U93" s="265"/>
    </row>
    <row r="94" spans="1:21" ht="13.5" customHeight="1" x14ac:dyDescent="0.25">
      <c r="A94" s="265"/>
      <c r="B94" s="265"/>
      <c r="C94" s="265"/>
      <c r="D94" s="262"/>
      <c r="E94" s="262"/>
      <c r="F94" s="262"/>
      <c r="G94" s="265"/>
      <c r="H94" s="262"/>
      <c r="I94" s="262"/>
      <c r="J94" s="262"/>
      <c r="K94" s="265"/>
      <c r="L94" s="266"/>
      <c r="M94" s="265"/>
      <c r="N94" s="265"/>
      <c r="O94" s="265"/>
      <c r="U94" s="265"/>
    </row>
    <row r="95" spans="1:21" ht="13.5" customHeight="1" x14ac:dyDescent="0.25">
      <c r="A95" s="265"/>
      <c r="B95" s="265"/>
      <c r="C95" s="265"/>
      <c r="D95" s="262"/>
      <c r="E95" s="262"/>
      <c r="F95" s="262"/>
      <c r="G95" s="265"/>
      <c r="H95" s="262"/>
      <c r="I95" s="262"/>
      <c r="J95" s="262"/>
      <c r="K95" s="265"/>
      <c r="L95" s="266"/>
      <c r="M95" s="265"/>
      <c r="N95" s="265"/>
      <c r="O95" s="265"/>
      <c r="U95" s="265"/>
    </row>
    <row r="96" spans="1:21" ht="13.5" customHeight="1" x14ac:dyDescent="0.25">
      <c r="A96" s="265"/>
      <c r="B96" s="265"/>
      <c r="C96" s="265"/>
      <c r="D96" s="262"/>
      <c r="E96" s="262"/>
      <c r="F96" s="262"/>
      <c r="G96" s="265"/>
      <c r="H96" s="262"/>
      <c r="I96" s="262"/>
      <c r="J96" s="262"/>
      <c r="K96" s="265"/>
      <c r="L96" s="266"/>
      <c r="M96" s="265"/>
      <c r="N96" s="265"/>
      <c r="O96" s="265"/>
      <c r="U96" s="265"/>
    </row>
    <row r="97" spans="1:21" ht="13.5" customHeight="1" x14ac:dyDescent="0.25">
      <c r="A97" s="265"/>
      <c r="B97" s="265"/>
      <c r="C97" s="265"/>
      <c r="D97" s="262"/>
      <c r="E97" s="262"/>
      <c r="F97" s="262"/>
      <c r="G97" s="265"/>
      <c r="H97" s="262"/>
      <c r="I97" s="262"/>
      <c r="J97" s="262"/>
      <c r="K97" s="265"/>
      <c r="L97" s="266"/>
      <c r="M97" s="265"/>
      <c r="N97" s="265"/>
      <c r="O97" s="265"/>
      <c r="U97" s="265"/>
    </row>
    <row r="98" spans="1:21" ht="13.5" customHeight="1" x14ac:dyDescent="0.25">
      <c r="A98" s="265"/>
      <c r="B98" s="265"/>
      <c r="C98" s="265"/>
      <c r="D98" s="262"/>
      <c r="E98" s="262"/>
      <c r="F98" s="262"/>
      <c r="G98" s="265"/>
      <c r="H98" s="262"/>
      <c r="I98" s="262"/>
      <c r="J98" s="262"/>
      <c r="K98" s="265"/>
      <c r="L98" s="266"/>
      <c r="M98" s="265"/>
      <c r="N98" s="265"/>
      <c r="O98" s="265"/>
      <c r="U98" s="265"/>
    </row>
    <row r="99" spans="1:21" ht="13.5" customHeight="1" x14ac:dyDescent="0.25">
      <c r="A99" s="265"/>
      <c r="B99" s="265"/>
      <c r="C99" s="265"/>
      <c r="D99" s="262"/>
      <c r="E99" s="262"/>
      <c r="F99" s="262"/>
      <c r="G99" s="265"/>
      <c r="H99" s="262"/>
      <c r="I99" s="262"/>
      <c r="J99" s="262"/>
      <c r="K99" s="265"/>
      <c r="L99" s="266"/>
      <c r="M99" s="265"/>
      <c r="N99" s="265"/>
      <c r="O99" s="265"/>
      <c r="U99" s="265"/>
    </row>
    <row r="100" spans="1:21" ht="13.5" customHeight="1" x14ac:dyDescent="0.25">
      <c r="A100" s="265"/>
      <c r="B100" s="265"/>
      <c r="C100" s="265"/>
      <c r="D100" s="262"/>
      <c r="E100" s="262"/>
      <c r="F100" s="262"/>
      <c r="G100" s="265"/>
      <c r="H100" s="262"/>
      <c r="I100" s="262"/>
      <c r="J100" s="262"/>
      <c r="K100" s="265"/>
      <c r="L100" s="266"/>
      <c r="M100" s="265"/>
      <c r="N100" s="265"/>
      <c r="O100" s="265"/>
      <c r="U100" s="265"/>
    </row>
    <row r="101" spans="1:21" ht="13.5" customHeight="1" x14ac:dyDescent="0.25">
      <c r="A101" s="265"/>
      <c r="B101" s="265"/>
      <c r="C101" s="265"/>
      <c r="D101" s="262"/>
      <c r="E101" s="262"/>
      <c r="F101" s="262"/>
      <c r="G101" s="265"/>
      <c r="H101" s="262"/>
      <c r="I101" s="262"/>
      <c r="J101" s="262"/>
      <c r="K101" s="265"/>
      <c r="L101" s="266"/>
      <c r="M101" s="265"/>
      <c r="N101" s="265"/>
      <c r="O101" s="265"/>
      <c r="U101" s="265"/>
    </row>
    <row r="102" spans="1:21" ht="13.5" customHeight="1" x14ac:dyDescent="0.25">
      <c r="A102" s="265"/>
      <c r="B102" s="265"/>
      <c r="C102" s="265"/>
      <c r="D102" s="262"/>
      <c r="E102" s="262"/>
      <c r="F102" s="262"/>
      <c r="G102" s="265"/>
      <c r="H102" s="262"/>
      <c r="I102" s="262"/>
      <c r="J102" s="262"/>
      <c r="K102" s="265"/>
      <c r="L102" s="266"/>
      <c r="M102" s="265"/>
      <c r="N102" s="265"/>
      <c r="O102" s="265"/>
      <c r="U102" s="265"/>
    </row>
    <row r="103" spans="1:21" ht="13.5" customHeight="1" x14ac:dyDescent="0.25">
      <c r="A103" s="265"/>
      <c r="B103" s="265"/>
      <c r="C103" s="265"/>
      <c r="D103" s="262"/>
      <c r="E103" s="262"/>
      <c r="F103" s="262"/>
      <c r="G103" s="265"/>
      <c r="H103" s="262"/>
      <c r="I103" s="262"/>
      <c r="J103" s="262"/>
      <c r="K103" s="265"/>
      <c r="L103" s="266"/>
      <c r="M103" s="265"/>
      <c r="N103" s="265"/>
      <c r="O103" s="265"/>
      <c r="U103" s="265"/>
    </row>
    <row r="104" spans="1:21" ht="13.5" customHeight="1" x14ac:dyDescent="0.25">
      <c r="A104" s="265"/>
      <c r="B104" s="265"/>
      <c r="C104" s="265"/>
      <c r="D104" s="262"/>
      <c r="E104" s="262"/>
      <c r="F104" s="262"/>
      <c r="G104" s="265"/>
      <c r="H104" s="262"/>
      <c r="I104" s="262"/>
      <c r="J104" s="262"/>
      <c r="K104" s="265"/>
      <c r="L104" s="266"/>
      <c r="M104" s="265"/>
      <c r="N104" s="265"/>
      <c r="O104" s="265"/>
      <c r="U104" s="265"/>
    </row>
    <row r="105" spans="1:21" ht="13.5" customHeight="1" x14ac:dyDescent="0.25">
      <c r="A105" s="265"/>
      <c r="B105" s="265"/>
      <c r="C105" s="265"/>
      <c r="D105" s="262"/>
      <c r="E105" s="262"/>
      <c r="F105" s="262"/>
      <c r="G105" s="265"/>
      <c r="H105" s="262"/>
      <c r="I105" s="262"/>
      <c r="J105" s="262"/>
      <c r="K105" s="265"/>
      <c r="L105" s="266"/>
      <c r="M105" s="265"/>
      <c r="N105" s="265"/>
      <c r="O105" s="265"/>
      <c r="U105" s="265"/>
    </row>
    <row r="106" spans="1:21" ht="13.5" customHeight="1" x14ac:dyDescent="0.25">
      <c r="A106" s="265"/>
      <c r="B106" s="265"/>
      <c r="C106" s="265"/>
      <c r="D106" s="262"/>
      <c r="E106" s="262"/>
      <c r="F106" s="262"/>
      <c r="G106" s="265"/>
      <c r="H106" s="262"/>
      <c r="I106" s="262"/>
      <c r="J106" s="262"/>
      <c r="K106" s="265"/>
      <c r="L106" s="266"/>
      <c r="M106" s="265"/>
      <c r="N106" s="265"/>
      <c r="O106" s="265"/>
      <c r="U106" s="265"/>
    </row>
    <row r="107" spans="1:21" ht="13.5" customHeight="1" x14ac:dyDescent="0.25">
      <c r="A107" s="265"/>
      <c r="B107" s="265"/>
      <c r="C107" s="265"/>
      <c r="D107" s="262"/>
      <c r="E107" s="262"/>
      <c r="F107" s="262"/>
      <c r="G107" s="265"/>
      <c r="H107" s="262"/>
      <c r="I107" s="262"/>
      <c r="J107" s="262"/>
      <c r="K107" s="265"/>
      <c r="L107" s="266"/>
      <c r="M107" s="265"/>
      <c r="N107" s="265"/>
      <c r="O107" s="265"/>
      <c r="U107" s="265"/>
    </row>
    <row r="108" spans="1:21" ht="13.5" customHeight="1" x14ac:dyDescent="0.25">
      <c r="A108" s="265"/>
      <c r="B108" s="265"/>
      <c r="C108" s="265"/>
      <c r="D108" s="262"/>
      <c r="E108" s="262"/>
      <c r="F108" s="262"/>
      <c r="G108" s="265"/>
      <c r="H108" s="262"/>
      <c r="I108" s="262"/>
      <c r="J108" s="262"/>
      <c r="K108" s="265"/>
      <c r="L108" s="266"/>
      <c r="M108" s="265"/>
      <c r="N108" s="265"/>
      <c r="O108" s="265"/>
      <c r="U108" s="265"/>
    </row>
    <row r="109" spans="1:21" ht="13.5" customHeight="1" x14ac:dyDescent="0.25">
      <c r="A109" s="265"/>
      <c r="B109" s="265"/>
      <c r="C109" s="265"/>
      <c r="D109" s="262"/>
      <c r="E109" s="262"/>
      <c r="F109" s="262"/>
      <c r="G109" s="265"/>
      <c r="H109" s="262"/>
      <c r="I109" s="262"/>
      <c r="J109" s="262"/>
      <c r="K109" s="265"/>
      <c r="L109" s="266"/>
      <c r="M109" s="265"/>
      <c r="N109" s="265"/>
      <c r="O109" s="265"/>
      <c r="U109" s="265"/>
    </row>
    <row r="110" spans="1:21" ht="13.5" customHeight="1" x14ac:dyDescent="0.25">
      <c r="A110" s="265"/>
      <c r="B110" s="265"/>
      <c r="C110" s="265"/>
      <c r="D110" s="262"/>
      <c r="E110" s="262"/>
      <c r="F110" s="262"/>
      <c r="G110" s="265"/>
      <c r="H110" s="262"/>
      <c r="I110" s="262"/>
      <c r="J110" s="262"/>
      <c r="K110" s="265"/>
      <c r="L110" s="266"/>
      <c r="M110" s="265"/>
      <c r="N110" s="265"/>
      <c r="O110" s="265"/>
      <c r="U110" s="265"/>
    </row>
    <row r="111" spans="1:21" ht="13.5" customHeight="1" x14ac:dyDescent="0.25">
      <c r="A111" s="265"/>
      <c r="B111" s="265"/>
      <c r="C111" s="265"/>
      <c r="D111" s="262"/>
      <c r="E111" s="262"/>
      <c r="F111" s="262"/>
      <c r="G111" s="265"/>
      <c r="H111" s="262"/>
      <c r="I111" s="262"/>
      <c r="J111" s="262"/>
      <c r="K111" s="265"/>
      <c r="L111" s="266"/>
      <c r="M111" s="265"/>
      <c r="N111" s="265"/>
      <c r="O111" s="265"/>
      <c r="U111" s="265"/>
    </row>
    <row r="112" spans="1:21" ht="13.5" customHeight="1" x14ac:dyDescent="0.25">
      <c r="A112" s="265"/>
      <c r="B112" s="265"/>
      <c r="C112" s="265"/>
      <c r="D112" s="262"/>
      <c r="E112" s="262"/>
      <c r="F112" s="262"/>
      <c r="G112" s="265"/>
      <c r="H112" s="262"/>
      <c r="I112" s="262"/>
      <c r="J112" s="262"/>
      <c r="K112" s="265"/>
      <c r="L112" s="266"/>
      <c r="M112" s="265"/>
      <c r="N112" s="265"/>
      <c r="O112" s="265"/>
      <c r="U112" s="265"/>
    </row>
    <row r="113" spans="1:21" ht="13.5" customHeight="1" x14ac:dyDescent="0.25">
      <c r="A113" s="265"/>
      <c r="B113" s="265"/>
      <c r="C113" s="265"/>
      <c r="D113" s="262"/>
      <c r="E113" s="262"/>
      <c r="F113" s="262"/>
      <c r="G113" s="265"/>
      <c r="H113" s="262"/>
      <c r="I113" s="262"/>
      <c r="J113" s="262"/>
      <c r="K113" s="265"/>
      <c r="L113" s="266"/>
      <c r="M113" s="265"/>
      <c r="N113" s="265"/>
      <c r="O113" s="265"/>
      <c r="U113" s="265"/>
    </row>
    <row r="114" spans="1:21" ht="13.5" customHeight="1" x14ac:dyDescent="0.25">
      <c r="A114" s="265"/>
      <c r="B114" s="265"/>
      <c r="C114" s="265"/>
      <c r="D114" s="262"/>
      <c r="E114" s="262"/>
      <c r="F114" s="262"/>
      <c r="G114" s="265"/>
      <c r="H114" s="262"/>
      <c r="I114" s="262"/>
      <c r="J114" s="262"/>
      <c r="K114" s="265"/>
      <c r="L114" s="266"/>
      <c r="M114" s="265"/>
      <c r="N114" s="265"/>
      <c r="O114" s="265"/>
      <c r="U114" s="265"/>
    </row>
    <row r="115" spans="1:21" ht="13.5" customHeight="1" x14ac:dyDescent="0.25">
      <c r="A115" s="265"/>
      <c r="B115" s="265"/>
      <c r="C115" s="265"/>
      <c r="D115" s="262"/>
      <c r="E115" s="262"/>
      <c r="F115" s="262"/>
      <c r="G115" s="265"/>
      <c r="H115" s="262"/>
      <c r="I115" s="262"/>
      <c r="J115" s="262"/>
      <c r="K115" s="265"/>
      <c r="L115" s="266"/>
      <c r="M115" s="265"/>
      <c r="N115" s="265"/>
      <c r="O115" s="265"/>
      <c r="U115" s="265"/>
    </row>
    <row r="116" spans="1:21" ht="13.5" customHeight="1" x14ac:dyDescent="0.25">
      <c r="A116" s="265"/>
      <c r="B116" s="265"/>
      <c r="C116" s="265"/>
      <c r="D116" s="262"/>
      <c r="E116" s="262"/>
      <c r="F116" s="262"/>
      <c r="G116" s="265"/>
      <c r="H116" s="262"/>
      <c r="I116" s="262"/>
      <c r="J116" s="262"/>
      <c r="K116" s="265"/>
      <c r="L116" s="266"/>
      <c r="M116" s="265"/>
      <c r="N116" s="265"/>
      <c r="O116" s="265"/>
      <c r="U116" s="265"/>
    </row>
    <row r="117" spans="1:21" ht="13.5" customHeight="1" x14ac:dyDescent="0.25">
      <c r="A117" s="265"/>
      <c r="B117" s="265"/>
      <c r="C117" s="265"/>
      <c r="D117" s="262"/>
      <c r="E117" s="262"/>
      <c r="F117" s="262"/>
      <c r="G117" s="265"/>
      <c r="H117" s="262"/>
      <c r="I117" s="262"/>
      <c r="J117" s="262"/>
      <c r="K117" s="265"/>
      <c r="L117" s="266"/>
      <c r="M117" s="265"/>
      <c r="N117" s="265"/>
      <c r="O117" s="265"/>
      <c r="U117" s="265"/>
    </row>
    <row r="118" spans="1:21" ht="13.5" customHeight="1" x14ac:dyDescent="0.25">
      <c r="A118" s="265"/>
      <c r="B118" s="265"/>
      <c r="C118" s="265"/>
      <c r="D118" s="262"/>
      <c r="E118" s="262"/>
      <c r="F118" s="262"/>
      <c r="G118" s="265"/>
      <c r="H118" s="262"/>
      <c r="I118" s="262"/>
      <c r="J118" s="262"/>
      <c r="K118" s="265"/>
      <c r="L118" s="266"/>
      <c r="M118" s="265"/>
      <c r="N118" s="265"/>
      <c r="O118" s="265"/>
      <c r="U118" s="265"/>
    </row>
    <row r="119" spans="1:21" ht="13.5" customHeight="1" x14ac:dyDescent="0.25">
      <c r="A119" s="265"/>
      <c r="B119" s="265"/>
      <c r="C119" s="265"/>
      <c r="D119" s="262"/>
      <c r="E119" s="262"/>
      <c r="F119" s="262"/>
      <c r="G119" s="265"/>
      <c r="H119" s="262"/>
      <c r="I119" s="262"/>
      <c r="J119" s="262"/>
      <c r="K119" s="265"/>
      <c r="L119" s="266"/>
      <c r="M119" s="265"/>
      <c r="N119" s="265"/>
      <c r="O119" s="265"/>
      <c r="U119" s="265"/>
    </row>
    <row r="120" spans="1:21" ht="13.5" customHeight="1" x14ac:dyDescent="0.25">
      <c r="A120" s="265"/>
      <c r="B120" s="265"/>
      <c r="C120" s="265"/>
      <c r="D120" s="262"/>
      <c r="E120" s="262"/>
      <c r="F120" s="262"/>
      <c r="G120" s="265"/>
      <c r="H120" s="262"/>
      <c r="I120" s="262"/>
      <c r="J120" s="262"/>
      <c r="K120" s="265"/>
      <c r="L120" s="266"/>
      <c r="M120" s="265"/>
      <c r="N120" s="265"/>
      <c r="O120" s="265"/>
      <c r="U120" s="265"/>
    </row>
    <row r="121" spans="1:21" ht="13.5" customHeight="1" x14ac:dyDescent="0.25">
      <c r="A121" s="265"/>
      <c r="B121" s="265"/>
      <c r="C121" s="265"/>
      <c r="D121" s="262"/>
      <c r="E121" s="262"/>
      <c r="F121" s="262"/>
      <c r="G121" s="265"/>
      <c r="H121" s="262"/>
      <c r="I121" s="262"/>
      <c r="J121" s="262"/>
      <c r="K121" s="265"/>
      <c r="L121" s="266"/>
      <c r="M121" s="265"/>
      <c r="N121" s="265"/>
      <c r="O121" s="265"/>
      <c r="U121" s="265"/>
    </row>
    <row r="122" spans="1:21" ht="13.5" customHeight="1" x14ac:dyDescent="0.25">
      <c r="A122" s="265"/>
      <c r="B122" s="265"/>
      <c r="C122" s="265"/>
      <c r="D122" s="262"/>
      <c r="E122" s="262"/>
      <c r="F122" s="262"/>
      <c r="G122" s="265"/>
      <c r="H122" s="262"/>
      <c r="I122" s="262"/>
      <c r="J122" s="262"/>
      <c r="K122" s="265"/>
      <c r="L122" s="266"/>
      <c r="M122" s="265"/>
      <c r="N122" s="265"/>
      <c r="O122" s="265"/>
      <c r="U122" s="265"/>
    </row>
    <row r="123" spans="1:21" ht="13.5" customHeight="1" x14ac:dyDescent="0.25">
      <c r="A123" s="265"/>
      <c r="B123" s="265"/>
      <c r="C123" s="265"/>
      <c r="D123" s="262"/>
      <c r="E123" s="262"/>
      <c r="F123" s="262"/>
      <c r="G123" s="265"/>
      <c r="H123" s="262"/>
      <c r="I123" s="262"/>
      <c r="J123" s="262"/>
      <c r="K123" s="265"/>
      <c r="L123" s="266"/>
      <c r="M123" s="265"/>
      <c r="N123" s="265"/>
      <c r="O123" s="265"/>
      <c r="U123" s="265"/>
    </row>
    <row r="124" spans="1:21" ht="13.5" customHeight="1" x14ac:dyDescent="0.25">
      <c r="A124" s="265"/>
      <c r="B124" s="265"/>
      <c r="C124" s="265"/>
      <c r="D124" s="262"/>
      <c r="E124" s="262"/>
      <c r="F124" s="262"/>
      <c r="G124" s="265"/>
      <c r="H124" s="262"/>
      <c r="I124" s="262"/>
      <c r="J124" s="262"/>
      <c r="K124" s="265"/>
      <c r="L124" s="266"/>
      <c r="M124" s="265"/>
      <c r="N124" s="265"/>
      <c r="O124" s="265"/>
      <c r="U124" s="265"/>
    </row>
    <row r="125" spans="1:21" ht="13.5" customHeight="1" x14ac:dyDescent="0.25">
      <c r="A125" s="265"/>
      <c r="B125" s="265"/>
      <c r="C125" s="265"/>
      <c r="D125" s="262"/>
      <c r="E125" s="262"/>
      <c r="F125" s="262"/>
      <c r="G125" s="265"/>
      <c r="H125" s="262"/>
      <c r="I125" s="262"/>
      <c r="J125" s="262"/>
      <c r="K125" s="265"/>
      <c r="L125" s="266"/>
      <c r="M125" s="265"/>
      <c r="N125" s="265"/>
      <c r="O125" s="265"/>
      <c r="U125" s="265"/>
    </row>
    <row r="126" spans="1:21" ht="13.5" customHeight="1" x14ac:dyDescent="0.25">
      <c r="A126" s="265"/>
      <c r="B126" s="265"/>
      <c r="C126" s="265"/>
      <c r="D126" s="262"/>
      <c r="E126" s="262"/>
      <c r="F126" s="262"/>
      <c r="G126" s="265"/>
      <c r="H126" s="262"/>
      <c r="I126" s="262"/>
      <c r="J126" s="262"/>
      <c r="K126" s="265"/>
      <c r="L126" s="266"/>
      <c r="M126" s="265"/>
      <c r="N126" s="265"/>
      <c r="O126" s="265"/>
      <c r="U126" s="265"/>
    </row>
    <row r="127" spans="1:21" ht="13.5" customHeight="1" x14ac:dyDescent="0.25">
      <c r="A127" s="265"/>
      <c r="B127" s="265"/>
      <c r="C127" s="265"/>
      <c r="D127" s="262"/>
      <c r="E127" s="262"/>
      <c r="F127" s="262"/>
      <c r="G127" s="265"/>
      <c r="H127" s="262"/>
      <c r="I127" s="262"/>
      <c r="J127" s="262"/>
      <c r="K127" s="265"/>
      <c r="L127" s="266"/>
      <c r="M127" s="265"/>
      <c r="N127" s="265"/>
      <c r="O127" s="265"/>
      <c r="U127" s="265"/>
    </row>
    <row r="128" spans="1:21" ht="13.5" customHeight="1" x14ac:dyDescent="0.25">
      <c r="A128" s="265"/>
      <c r="B128" s="265"/>
      <c r="C128" s="265"/>
      <c r="D128" s="262"/>
      <c r="E128" s="262"/>
      <c r="F128" s="262"/>
      <c r="G128" s="265"/>
      <c r="H128" s="262"/>
      <c r="I128" s="262"/>
      <c r="J128" s="262"/>
      <c r="K128" s="265"/>
      <c r="L128" s="266"/>
      <c r="M128" s="265"/>
      <c r="N128" s="265"/>
      <c r="O128" s="265"/>
      <c r="U128" s="265"/>
    </row>
    <row r="129" spans="1:21" ht="13.5" customHeight="1" x14ac:dyDescent="0.25">
      <c r="A129" s="265"/>
      <c r="B129" s="265"/>
      <c r="C129" s="265"/>
      <c r="D129" s="262"/>
      <c r="E129" s="262"/>
      <c r="F129" s="262"/>
      <c r="G129" s="265"/>
      <c r="H129" s="262"/>
      <c r="I129" s="262"/>
      <c r="J129" s="262"/>
      <c r="K129" s="265"/>
      <c r="L129" s="266"/>
      <c r="M129" s="265"/>
      <c r="N129" s="265"/>
      <c r="O129" s="265"/>
      <c r="U129" s="265"/>
    </row>
    <row r="130" spans="1:21" ht="13.5" customHeight="1" x14ac:dyDescent="0.25">
      <c r="A130" s="265"/>
      <c r="B130" s="265"/>
      <c r="C130" s="265"/>
      <c r="D130" s="262"/>
      <c r="E130" s="262"/>
      <c r="F130" s="262"/>
      <c r="G130" s="265"/>
      <c r="H130" s="262"/>
      <c r="I130" s="262"/>
      <c r="J130" s="262"/>
      <c r="K130" s="265"/>
      <c r="L130" s="266"/>
      <c r="M130" s="265"/>
      <c r="N130" s="265"/>
      <c r="O130" s="265"/>
      <c r="U130" s="265"/>
    </row>
    <row r="131" spans="1:21" ht="13.5" customHeight="1" x14ac:dyDescent="0.25">
      <c r="A131" s="265"/>
      <c r="B131" s="265"/>
      <c r="C131" s="265"/>
      <c r="D131" s="262"/>
      <c r="E131" s="262"/>
      <c r="F131" s="262"/>
      <c r="G131" s="265"/>
      <c r="H131" s="262"/>
      <c r="I131" s="262"/>
      <c r="J131" s="262"/>
      <c r="K131" s="265"/>
      <c r="L131" s="266"/>
      <c r="M131" s="265"/>
      <c r="N131" s="265"/>
      <c r="O131" s="265"/>
      <c r="U131" s="265"/>
    </row>
    <row r="132" spans="1:21" ht="13.5" customHeight="1" x14ac:dyDescent="0.25">
      <c r="A132" s="265"/>
      <c r="B132" s="265"/>
      <c r="C132" s="265"/>
      <c r="D132" s="262"/>
      <c r="E132" s="262"/>
      <c r="F132" s="262"/>
      <c r="G132" s="265"/>
      <c r="H132" s="262"/>
      <c r="I132" s="262"/>
      <c r="J132" s="262"/>
      <c r="K132" s="265"/>
      <c r="L132" s="266"/>
      <c r="M132" s="265"/>
      <c r="N132" s="265"/>
      <c r="O132" s="265"/>
      <c r="U132" s="265"/>
    </row>
    <row r="133" spans="1:21" ht="13.5" customHeight="1" x14ac:dyDescent="0.25">
      <c r="A133" s="265"/>
      <c r="B133" s="265"/>
      <c r="C133" s="265"/>
      <c r="D133" s="262"/>
      <c r="E133" s="262"/>
      <c r="F133" s="262"/>
      <c r="G133" s="265"/>
      <c r="H133" s="262"/>
      <c r="I133" s="262"/>
      <c r="J133" s="262"/>
      <c r="K133" s="265"/>
      <c r="L133" s="266"/>
      <c r="M133" s="265"/>
      <c r="N133" s="265"/>
      <c r="O133" s="265"/>
      <c r="U133" s="265"/>
    </row>
    <row r="134" spans="1:21" ht="13.5" customHeight="1" x14ac:dyDescent="0.25">
      <c r="A134" s="265"/>
      <c r="B134" s="265"/>
      <c r="C134" s="265"/>
      <c r="D134" s="262"/>
      <c r="E134" s="262"/>
      <c r="F134" s="262"/>
      <c r="G134" s="265"/>
      <c r="H134" s="262"/>
      <c r="I134" s="262"/>
      <c r="J134" s="262"/>
      <c r="K134" s="265"/>
      <c r="L134" s="266"/>
      <c r="M134" s="265"/>
      <c r="N134" s="265"/>
      <c r="O134" s="265"/>
      <c r="U134" s="265"/>
    </row>
    <row r="135" spans="1:21" ht="13.5" customHeight="1" x14ac:dyDescent="0.25">
      <c r="A135" s="265"/>
      <c r="B135" s="265"/>
      <c r="C135" s="265"/>
      <c r="D135" s="262"/>
      <c r="E135" s="262"/>
      <c r="F135" s="262"/>
      <c r="G135" s="265"/>
      <c r="H135" s="262"/>
      <c r="I135" s="262"/>
      <c r="J135" s="262"/>
      <c r="K135" s="265"/>
      <c r="L135" s="266"/>
      <c r="M135" s="265"/>
      <c r="N135" s="265"/>
      <c r="O135" s="265"/>
      <c r="U135" s="265"/>
    </row>
    <row r="136" spans="1:21" ht="13.5" customHeight="1" x14ac:dyDescent="0.25">
      <c r="A136" s="265"/>
      <c r="B136" s="265"/>
      <c r="C136" s="265"/>
      <c r="D136" s="262"/>
      <c r="E136" s="262"/>
      <c r="F136" s="262"/>
      <c r="G136" s="265"/>
      <c r="H136" s="262"/>
      <c r="I136" s="262"/>
      <c r="J136" s="262"/>
      <c r="K136" s="265"/>
      <c r="L136" s="266"/>
      <c r="M136" s="265"/>
      <c r="N136" s="265"/>
      <c r="O136" s="265"/>
      <c r="U136" s="265"/>
    </row>
    <row r="137" spans="1:21" ht="13.5" customHeight="1" x14ac:dyDescent="0.25">
      <c r="A137" s="265"/>
      <c r="B137" s="265"/>
      <c r="C137" s="265"/>
      <c r="D137" s="262"/>
      <c r="E137" s="262"/>
      <c r="F137" s="262"/>
      <c r="G137" s="265"/>
      <c r="H137" s="262"/>
      <c r="I137" s="262"/>
      <c r="J137" s="262"/>
      <c r="K137" s="265"/>
      <c r="L137" s="266"/>
      <c r="M137" s="265"/>
      <c r="N137" s="265"/>
      <c r="O137" s="265"/>
      <c r="U137" s="265"/>
    </row>
    <row r="138" spans="1:21" ht="13.5" customHeight="1" x14ac:dyDescent="0.25">
      <c r="A138" s="265"/>
      <c r="B138" s="265"/>
      <c r="C138" s="265"/>
      <c r="D138" s="262"/>
      <c r="E138" s="262"/>
      <c r="F138" s="262"/>
      <c r="G138" s="265"/>
      <c r="H138" s="262"/>
      <c r="I138" s="262"/>
      <c r="J138" s="262"/>
      <c r="K138" s="265"/>
      <c r="L138" s="266"/>
      <c r="M138" s="265"/>
      <c r="N138" s="265"/>
      <c r="O138" s="265"/>
      <c r="U138" s="265"/>
    </row>
    <row r="139" spans="1:21" ht="13.5" customHeight="1" x14ac:dyDescent="0.25">
      <c r="A139" s="265"/>
      <c r="B139" s="265"/>
      <c r="C139" s="265"/>
      <c r="D139" s="262"/>
      <c r="E139" s="262"/>
      <c r="F139" s="262"/>
      <c r="G139" s="265"/>
      <c r="H139" s="262"/>
      <c r="I139" s="262"/>
      <c r="J139" s="262"/>
      <c r="K139" s="265"/>
      <c r="L139" s="266"/>
      <c r="M139" s="265"/>
      <c r="N139" s="265"/>
      <c r="O139" s="265"/>
      <c r="U139" s="265"/>
    </row>
    <row r="140" spans="1:21" ht="13.5" customHeight="1" x14ac:dyDescent="0.25">
      <c r="A140" s="265"/>
      <c r="B140" s="265"/>
      <c r="C140" s="265"/>
      <c r="D140" s="262"/>
      <c r="E140" s="262"/>
      <c r="F140" s="262"/>
      <c r="G140" s="265"/>
      <c r="H140" s="262"/>
      <c r="I140" s="262"/>
      <c r="J140" s="262"/>
      <c r="K140" s="265"/>
      <c r="L140" s="266"/>
      <c r="M140" s="265"/>
      <c r="N140" s="265"/>
      <c r="O140" s="265"/>
      <c r="U140" s="265"/>
    </row>
    <row r="141" spans="1:21" ht="13.5" customHeight="1" x14ac:dyDescent="0.25">
      <c r="A141" s="265"/>
      <c r="B141" s="265"/>
      <c r="C141" s="265"/>
      <c r="D141" s="262"/>
      <c r="E141" s="262"/>
      <c r="F141" s="262"/>
      <c r="G141" s="265"/>
      <c r="H141" s="262"/>
      <c r="I141" s="262"/>
      <c r="J141" s="262"/>
      <c r="K141" s="265"/>
      <c r="L141" s="266"/>
      <c r="M141" s="265"/>
      <c r="N141" s="265"/>
      <c r="O141" s="265"/>
      <c r="U141" s="265"/>
    </row>
    <row r="142" spans="1:21" ht="13.5" customHeight="1" x14ac:dyDescent="0.25">
      <c r="A142" s="265"/>
      <c r="B142" s="265"/>
      <c r="C142" s="265"/>
      <c r="D142" s="262"/>
      <c r="E142" s="262"/>
      <c r="F142" s="262"/>
      <c r="G142" s="265"/>
      <c r="H142" s="262"/>
      <c r="I142" s="262"/>
      <c r="J142" s="262"/>
      <c r="K142" s="265"/>
      <c r="L142" s="266"/>
      <c r="M142" s="265"/>
      <c r="N142" s="265"/>
      <c r="O142" s="265"/>
      <c r="U142" s="265"/>
    </row>
    <row r="143" spans="1:21" ht="13.5" customHeight="1" x14ac:dyDescent="0.25">
      <c r="A143" s="265"/>
      <c r="B143" s="265"/>
      <c r="C143" s="265"/>
      <c r="D143" s="262"/>
      <c r="E143" s="262"/>
      <c r="F143" s="262"/>
      <c r="G143" s="265"/>
      <c r="H143" s="262"/>
      <c r="I143" s="262"/>
      <c r="J143" s="262"/>
      <c r="K143" s="265"/>
      <c r="L143" s="266"/>
      <c r="M143" s="265"/>
      <c r="N143" s="265"/>
      <c r="O143" s="265"/>
      <c r="U143" s="265"/>
    </row>
    <row r="144" spans="1:21" ht="13.5" customHeight="1" x14ac:dyDescent="0.25">
      <c r="A144" s="265"/>
      <c r="B144" s="265"/>
      <c r="C144" s="265"/>
      <c r="D144" s="262"/>
      <c r="E144" s="262"/>
      <c r="F144" s="262"/>
      <c r="G144" s="265"/>
      <c r="H144" s="262"/>
      <c r="I144" s="262"/>
      <c r="J144" s="262"/>
      <c r="K144" s="265"/>
      <c r="L144" s="266"/>
      <c r="M144" s="265"/>
      <c r="N144" s="265"/>
      <c r="O144" s="265"/>
      <c r="U144" s="265"/>
    </row>
    <row r="145" spans="1:21" ht="13.5" customHeight="1" x14ac:dyDescent="0.25">
      <c r="A145" s="265"/>
      <c r="B145" s="265"/>
      <c r="C145" s="265"/>
      <c r="D145" s="262"/>
      <c r="E145" s="262"/>
      <c r="F145" s="262"/>
      <c r="G145" s="265"/>
      <c r="H145" s="262"/>
      <c r="I145" s="262"/>
      <c r="J145" s="262"/>
      <c r="K145" s="265"/>
      <c r="L145" s="266"/>
      <c r="M145" s="265"/>
      <c r="N145" s="265"/>
      <c r="O145" s="265"/>
      <c r="U145" s="265"/>
    </row>
    <row r="146" spans="1:21" ht="13.5" customHeight="1" x14ac:dyDescent="0.25">
      <c r="A146" s="265"/>
      <c r="B146" s="265"/>
      <c r="C146" s="265"/>
      <c r="D146" s="262"/>
      <c r="E146" s="262"/>
      <c r="F146" s="262"/>
      <c r="G146" s="265"/>
      <c r="H146" s="262"/>
      <c r="I146" s="262"/>
      <c r="J146" s="262"/>
      <c r="K146" s="265"/>
      <c r="L146" s="266"/>
      <c r="M146" s="265"/>
      <c r="N146" s="265"/>
      <c r="O146" s="265"/>
      <c r="U146" s="265"/>
    </row>
    <row r="147" spans="1:21" ht="13.5" customHeight="1" x14ac:dyDescent="0.25">
      <c r="A147" s="265"/>
      <c r="B147" s="265"/>
      <c r="C147" s="265"/>
      <c r="D147" s="262"/>
      <c r="E147" s="262"/>
      <c r="F147" s="262"/>
      <c r="G147" s="265"/>
      <c r="H147" s="262"/>
      <c r="I147" s="262"/>
      <c r="J147" s="262"/>
      <c r="K147" s="265"/>
      <c r="L147" s="266"/>
      <c r="M147" s="265"/>
      <c r="N147" s="265"/>
      <c r="O147" s="265"/>
      <c r="U147" s="265"/>
    </row>
    <row r="148" spans="1:21" ht="13.5" customHeight="1" x14ac:dyDescent="0.25">
      <c r="A148" s="265"/>
      <c r="B148" s="265"/>
      <c r="C148" s="265"/>
      <c r="D148" s="262"/>
      <c r="E148" s="262"/>
      <c r="F148" s="262"/>
      <c r="G148" s="265"/>
      <c r="H148" s="262"/>
      <c r="I148" s="262"/>
      <c r="J148" s="262"/>
      <c r="K148" s="265"/>
      <c r="L148" s="266"/>
      <c r="M148" s="265"/>
      <c r="N148" s="265"/>
      <c r="O148" s="265"/>
      <c r="U148" s="265"/>
    </row>
    <row r="149" spans="1:21" ht="13.5" customHeight="1" x14ac:dyDescent="0.25">
      <c r="A149" s="265"/>
      <c r="B149" s="265"/>
      <c r="C149" s="265"/>
      <c r="D149" s="262"/>
      <c r="E149" s="262"/>
      <c r="F149" s="262"/>
      <c r="G149" s="265"/>
      <c r="H149" s="262"/>
      <c r="I149" s="262"/>
      <c r="J149" s="262"/>
      <c r="K149" s="265"/>
      <c r="L149" s="266"/>
      <c r="M149" s="265"/>
      <c r="N149" s="265"/>
      <c r="O149" s="265"/>
      <c r="U149" s="265"/>
    </row>
    <row r="150" spans="1:21" ht="13.5" customHeight="1" x14ac:dyDescent="0.25">
      <c r="A150" s="265"/>
      <c r="B150" s="265"/>
      <c r="C150" s="265"/>
      <c r="D150" s="262"/>
      <c r="E150" s="262"/>
      <c r="F150" s="262"/>
      <c r="G150" s="265"/>
      <c r="H150" s="262"/>
      <c r="I150" s="262"/>
      <c r="J150" s="262"/>
      <c r="K150" s="265"/>
      <c r="L150" s="266"/>
      <c r="M150" s="265"/>
      <c r="N150" s="265"/>
      <c r="O150" s="265"/>
      <c r="U150" s="265"/>
    </row>
    <row r="151" spans="1:21" ht="13.5" customHeight="1" x14ac:dyDescent="0.25">
      <c r="A151" s="265"/>
      <c r="B151" s="265"/>
      <c r="C151" s="265"/>
      <c r="D151" s="262"/>
      <c r="E151" s="262"/>
      <c r="F151" s="262"/>
      <c r="G151" s="265"/>
      <c r="H151" s="262"/>
      <c r="I151" s="262"/>
      <c r="J151" s="262"/>
      <c r="K151" s="265"/>
      <c r="L151" s="266"/>
      <c r="M151" s="265"/>
      <c r="N151" s="265"/>
      <c r="O151" s="265"/>
      <c r="U151" s="265"/>
    </row>
    <row r="152" spans="1:21" ht="13.5" customHeight="1" x14ac:dyDescent="0.25">
      <c r="A152" s="265"/>
      <c r="B152" s="265"/>
      <c r="C152" s="265"/>
      <c r="D152" s="262"/>
      <c r="E152" s="262"/>
      <c r="F152" s="262"/>
      <c r="G152" s="265"/>
      <c r="H152" s="262"/>
      <c r="I152" s="262"/>
      <c r="J152" s="262"/>
      <c r="K152" s="265"/>
      <c r="L152" s="266"/>
      <c r="M152" s="265"/>
      <c r="N152" s="265"/>
      <c r="O152" s="265"/>
      <c r="U152" s="265"/>
    </row>
    <row r="153" spans="1:21" ht="13.5" customHeight="1" x14ac:dyDescent="0.25">
      <c r="A153" s="265"/>
      <c r="B153" s="265"/>
      <c r="C153" s="265"/>
      <c r="D153" s="262"/>
      <c r="E153" s="262"/>
      <c r="F153" s="262"/>
      <c r="G153" s="265"/>
      <c r="H153" s="262"/>
      <c r="I153" s="262"/>
      <c r="J153" s="262"/>
      <c r="K153" s="265"/>
      <c r="L153" s="266"/>
      <c r="M153" s="265"/>
      <c r="N153" s="265"/>
      <c r="O153" s="265"/>
      <c r="U153" s="265"/>
    </row>
    <row r="154" spans="1:21" ht="13.5" customHeight="1" x14ac:dyDescent="0.25">
      <c r="A154" s="265"/>
      <c r="B154" s="265"/>
      <c r="C154" s="265"/>
      <c r="D154" s="262"/>
      <c r="E154" s="262"/>
      <c r="F154" s="262"/>
      <c r="G154" s="265"/>
      <c r="H154" s="262"/>
      <c r="I154" s="262"/>
      <c r="J154" s="262"/>
      <c r="K154" s="265"/>
      <c r="L154" s="266"/>
      <c r="M154" s="265"/>
      <c r="N154" s="265"/>
      <c r="O154" s="265"/>
      <c r="U154" s="265"/>
    </row>
    <row r="155" spans="1:21" ht="13.5" customHeight="1" x14ac:dyDescent="0.25">
      <c r="A155" s="265"/>
      <c r="B155" s="265"/>
      <c r="C155" s="265"/>
      <c r="D155" s="262"/>
      <c r="E155" s="262"/>
      <c r="F155" s="262"/>
      <c r="G155" s="265"/>
      <c r="H155" s="262"/>
      <c r="I155" s="262"/>
      <c r="J155" s="262"/>
      <c r="K155" s="265"/>
      <c r="L155" s="266"/>
      <c r="M155" s="265"/>
      <c r="N155" s="265"/>
      <c r="O155" s="265"/>
      <c r="U155" s="265"/>
    </row>
    <row r="156" spans="1:21" ht="13.5" customHeight="1" x14ac:dyDescent="0.25">
      <c r="A156" s="265"/>
      <c r="B156" s="265"/>
      <c r="C156" s="265"/>
      <c r="D156" s="262"/>
      <c r="E156" s="262"/>
      <c r="F156" s="262"/>
      <c r="G156" s="265"/>
      <c r="H156" s="262"/>
      <c r="I156" s="262"/>
      <c r="J156" s="262"/>
      <c r="K156" s="265"/>
      <c r="L156" s="266"/>
      <c r="M156" s="265"/>
      <c r="N156" s="265"/>
      <c r="O156" s="265"/>
      <c r="U156" s="265"/>
    </row>
    <row r="157" spans="1:21" ht="13.5" customHeight="1" x14ac:dyDescent="0.25">
      <c r="A157" s="265"/>
      <c r="B157" s="265"/>
      <c r="C157" s="265"/>
      <c r="D157" s="262"/>
      <c r="E157" s="262"/>
      <c r="F157" s="262"/>
      <c r="G157" s="265"/>
      <c r="H157" s="262"/>
      <c r="I157" s="262"/>
      <c r="J157" s="262"/>
      <c r="K157" s="265"/>
      <c r="L157" s="266"/>
      <c r="M157" s="265"/>
      <c r="N157" s="265"/>
      <c r="O157" s="265"/>
      <c r="U157" s="265"/>
    </row>
    <row r="158" spans="1:21" ht="13.5" customHeight="1" x14ac:dyDescent="0.25">
      <c r="A158" s="265"/>
      <c r="B158" s="265"/>
      <c r="C158" s="265"/>
      <c r="D158" s="262"/>
      <c r="E158" s="262"/>
      <c r="F158" s="262"/>
      <c r="G158" s="265"/>
      <c r="H158" s="262"/>
      <c r="I158" s="262"/>
      <c r="J158" s="262"/>
      <c r="K158" s="265"/>
      <c r="L158" s="266"/>
      <c r="M158" s="265"/>
      <c r="N158" s="265"/>
      <c r="O158" s="265"/>
      <c r="U158" s="265"/>
    </row>
    <row r="159" spans="1:21" ht="13.5" customHeight="1" x14ac:dyDescent="0.25">
      <c r="A159" s="265"/>
      <c r="B159" s="265"/>
      <c r="C159" s="265"/>
      <c r="D159" s="262"/>
      <c r="E159" s="262"/>
      <c r="F159" s="262"/>
      <c r="G159" s="265"/>
      <c r="H159" s="262"/>
      <c r="I159" s="262"/>
      <c r="J159" s="262"/>
      <c r="K159" s="265"/>
      <c r="L159" s="266"/>
      <c r="M159" s="265"/>
      <c r="N159" s="265"/>
      <c r="O159" s="265"/>
      <c r="U159" s="265"/>
    </row>
    <row r="160" spans="1:21" ht="13.5" customHeight="1" x14ac:dyDescent="0.25">
      <c r="A160" s="265"/>
      <c r="B160" s="265"/>
      <c r="C160" s="265"/>
      <c r="D160" s="262"/>
      <c r="E160" s="262"/>
      <c r="F160" s="262"/>
      <c r="G160" s="265"/>
      <c r="H160" s="262"/>
      <c r="I160" s="262"/>
      <c r="J160" s="262"/>
      <c r="K160" s="265"/>
      <c r="L160" s="266"/>
      <c r="M160" s="265"/>
      <c r="N160" s="265"/>
      <c r="O160" s="265"/>
      <c r="U160" s="265"/>
    </row>
    <row r="161" spans="1:21" ht="13.5" customHeight="1" x14ac:dyDescent="0.25">
      <c r="A161" s="265"/>
      <c r="B161" s="265"/>
      <c r="C161" s="265"/>
      <c r="D161" s="262"/>
      <c r="E161" s="262"/>
      <c r="F161" s="262"/>
      <c r="G161" s="265"/>
      <c r="H161" s="262"/>
      <c r="I161" s="262"/>
      <c r="J161" s="262"/>
      <c r="K161" s="265"/>
      <c r="L161" s="266"/>
      <c r="M161" s="265"/>
      <c r="N161" s="265"/>
      <c r="O161" s="265"/>
      <c r="U161" s="265"/>
    </row>
    <row r="162" spans="1:21" ht="13.5" customHeight="1" x14ac:dyDescent="0.25">
      <c r="A162" s="265"/>
      <c r="B162" s="265"/>
      <c r="C162" s="265"/>
      <c r="D162" s="262"/>
      <c r="E162" s="262"/>
      <c r="F162" s="262"/>
      <c r="G162" s="265"/>
      <c r="H162" s="262"/>
      <c r="I162" s="262"/>
      <c r="J162" s="262"/>
      <c r="K162" s="265"/>
      <c r="L162" s="266"/>
      <c r="M162" s="265"/>
      <c r="N162" s="265"/>
      <c r="O162" s="265"/>
      <c r="U162" s="265"/>
    </row>
    <row r="163" spans="1:21" ht="13.5" customHeight="1" x14ac:dyDescent="0.25">
      <c r="A163" s="265"/>
      <c r="B163" s="265"/>
      <c r="C163" s="265"/>
      <c r="D163" s="262"/>
      <c r="E163" s="262"/>
      <c r="F163" s="262"/>
      <c r="G163" s="265"/>
      <c r="H163" s="262"/>
      <c r="I163" s="262"/>
      <c r="J163" s="262"/>
      <c r="K163" s="265"/>
      <c r="L163" s="266"/>
      <c r="M163" s="265"/>
      <c r="N163" s="265"/>
      <c r="O163" s="265"/>
      <c r="U163" s="265"/>
    </row>
    <row r="164" spans="1:21" ht="13.5" customHeight="1" x14ac:dyDescent="0.25">
      <c r="A164" s="265"/>
      <c r="B164" s="265"/>
      <c r="C164" s="265"/>
      <c r="D164" s="262"/>
      <c r="E164" s="262"/>
      <c r="F164" s="262"/>
      <c r="G164" s="265"/>
      <c r="H164" s="262"/>
      <c r="I164" s="262"/>
      <c r="J164" s="262"/>
      <c r="K164" s="265"/>
      <c r="L164" s="266"/>
      <c r="M164" s="265"/>
      <c r="N164" s="265"/>
      <c r="O164" s="265"/>
      <c r="U164" s="265"/>
    </row>
    <row r="165" spans="1:21" ht="13.5" customHeight="1" x14ac:dyDescent="0.25">
      <c r="A165" s="265"/>
      <c r="B165" s="265"/>
      <c r="C165" s="265"/>
      <c r="D165" s="262"/>
      <c r="E165" s="262"/>
      <c r="F165" s="262"/>
      <c r="G165" s="265"/>
      <c r="H165" s="262"/>
      <c r="I165" s="262"/>
      <c r="J165" s="262"/>
      <c r="K165" s="265"/>
      <c r="L165" s="266"/>
      <c r="M165" s="265"/>
      <c r="N165" s="265"/>
      <c r="O165" s="265"/>
      <c r="U165" s="265"/>
    </row>
    <row r="166" spans="1:21" ht="13.5" customHeight="1" x14ac:dyDescent="0.25">
      <c r="A166" s="265"/>
      <c r="B166" s="265"/>
      <c r="C166" s="265"/>
      <c r="D166" s="262"/>
      <c r="E166" s="262"/>
      <c r="F166" s="262"/>
      <c r="G166" s="265"/>
      <c r="H166" s="262"/>
      <c r="I166" s="262"/>
      <c r="J166" s="262"/>
      <c r="K166" s="265"/>
      <c r="L166" s="266"/>
      <c r="M166" s="265"/>
      <c r="N166" s="265"/>
      <c r="O166" s="265"/>
      <c r="U166" s="265"/>
    </row>
    <row r="167" spans="1:21" ht="13.5" customHeight="1" x14ac:dyDescent="0.25">
      <c r="A167" s="265"/>
      <c r="B167" s="265"/>
      <c r="C167" s="265"/>
      <c r="D167" s="262"/>
      <c r="E167" s="262"/>
      <c r="F167" s="262"/>
      <c r="G167" s="265"/>
      <c r="H167" s="262"/>
      <c r="I167" s="262"/>
      <c r="J167" s="262"/>
      <c r="K167" s="265"/>
      <c r="L167" s="266"/>
      <c r="M167" s="265"/>
      <c r="N167" s="265"/>
      <c r="O167" s="265"/>
      <c r="U167" s="265"/>
    </row>
    <row r="168" spans="1:21" ht="13.5" customHeight="1" x14ac:dyDescent="0.25">
      <c r="A168" s="265"/>
      <c r="B168" s="265"/>
      <c r="C168" s="265"/>
      <c r="D168" s="262"/>
      <c r="E168" s="262"/>
      <c r="F168" s="262"/>
      <c r="G168" s="265"/>
      <c r="H168" s="262"/>
      <c r="I168" s="262"/>
      <c r="J168" s="262"/>
      <c r="K168" s="265"/>
      <c r="L168" s="266"/>
      <c r="M168" s="265"/>
      <c r="N168" s="265"/>
      <c r="O168" s="265"/>
      <c r="U168" s="265"/>
    </row>
    <row r="169" spans="1:21" ht="13.5" customHeight="1" x14ac:dyDescent="0.25">
      <c r="A169" s="265"/>
      <c r="B169" s="265"/>
      <c r="C169" s="265"/>
      <c r="D169" s="262"/>
      <c r="E169" s="262"/>
      <c r="F169" s="262"/>
      <c r="G169" s="265"/>
      <c r="H169" s="262"/>
      <c r="I169" s="262"/>
      <c r="J169" s="262"/>
      <c r="K169" s="265"/>
      <c r="L169" s="266"/>
      <c r="M169" s="265"/>
      <c r="N169" s="265"/>
      <c r="O169" s="265"/>
      <c r="U169" s="265"/>
    </row>
    <row r="170" spans="1:21" ht="13.5" customHeight="1" x14ac:dyDescent="0.25">
      <c r="A170" s="265"/>
      <c r="B170" s="265"/>
      <c r="C170" s="265"/>
      <c r="D170" s="262"/>
      <c r="E170" s="262"/>
      <c r="F170" s="262"/>
      <c r="G170" s="265"/>
      <c r="H170" s="262"/>
      <c r="I170" s="262"/>
      <c r="J170" s="262"/>
      <c r="K170" s="265"/>
      <c r="L170" s="266"/>
      <c r="M170" s="265"/>
      <c r="N170" s="265"/>
      <c r="O170" s="265"/>
      <c r="U170" s="265"/>
    </row>
    <row r="171" spans="1:21" ht="13.5" customHeight="1" x14ac:dyDescent="0.25">
      <c r="A171" s="265"/>
      <c r="B171" s="265"/>
      <c r="C171" s="265"/>
      <c r="D171" s="262"/>
      <c r="E171" s="262"/>
      <c r="F171" s="262"/>
      <c r="G171" s="265"/>
      <c r="H171" s="262"/>
      <c r="I171" s="262"/>
      <c r="J171" s="262"/>
      <c r="K171" s="265"/>
      <c r="L171" s="266"/>
      <c r="M171" s="265"/>
      <c r="N171" s="265"/>
      <c r="O171" s="265"/>
      <c r="U171" s="265"/>
    </row>
    <row r="172" spans="1:21" ht="13.5" customHeight="1" x14ac:dyDescent="0.25">
      <c r="A172" s="265"/>
      <c r="B172" s="265"/>
      <c r="C172" s="265"/>
      <c r="D172" s="262"/>
      <c r="E172" s="262"/>
      <c r="F172" s="262"/>
      <c r="G172" s="265"/>
      <c r="H172" s="262"/>
      <c r="I172" s="262"/>
      <c r="J172" s="262"/>
      <c r="K172" s="265"/>
      <c r="L172" s="266"/>
      <c r="M172" s="265"/>
      <c r="N172" s="265"/>
      <c r="O172" s="265"/>
      <c r="U172" s="265"/>
    </row>
    <row r="173" spans="1:21" ht="13.5" customHeight="1" x14ac:dyDescent="0.25">
      <c r="A173" s="265"/>
      <c r="B173" s="265"/>
      <c r="C173" s="265"/>
      <c r="D173" s="262"/>
      <c r="E173" s="262"/>
      <c r="F173" s="262"/>
      <c r="G173" s="265"/>
      <c r="H173" s="262"/>
      <c r="I173" s="262"/>
      <c r="J173" s="262"/>
      <c r="K173" s="265"/>
      <c r="L173" s="266"/>
      <c r="M173" s="265"/>
      <c r="N173" s="265"/>
      <c r="O173" s="265"/>
      <c r="U173" s="265"/>
    </row>
    <row r="174" spans="1:21" ht="13.5" customHeight="1" x14ac:dyDescent="0.25">
      <c r="A174" s="265"/>
      <c r="B174" s="265"/>
      <c r="C174" s="265"/>
      <c r="D174" s="262"/>
      <c r="E174" s="262"/>
      <c r="F174" s="262"/>
      <c r="G174" s="265"/>
      <c r="H174" s="262"/>
      <c r="I174" s="262"/>
      <c r="J174" s="262"/>
      <c r="K174" s="265"/>
      <c r="L174" s="266"/>
      <c r="M174" s="265"/>
      <c r="N174" s="265"/>
      <c r="O174" s="265"/>
      <c r="U174" s="265"/>
    </row>
    <row r="175" spans="1:21" ht="13.5" customHeight="1" x14ac:dyDescent="0.25">
      <c r="A175" s="265"/>
      <c r="B175" s="265"/>
      <c r="C175" s="265"/>
      <c r="D175" s="262"/>
      <c r="E175" s="262"/>
      <c r="F175" s="262"/>
      <c r="G175" s="265"/>
      <c r="H175" s="262"/>
      <c r="I175" s="262"/>
      <c r="J175" s="262"/>
      <c r="K175" s="265"/>
      <c r="L175" s="266"/>
      <c r="M175" s="265"/>
      <c r="N175" s="265"/>
      <c r="O175" s="265"/>
      <c r="U175" s="265"/>
    </row>
    <row r="176" spans="1:21" ht="13.5" customHeight="1" x14ac:dyDescent="0.25">
      <c r="A176" s="265"/>
      <c r="B176" s="265"/>
      <c r="C176" s="265"/>
      <c r="D176" s="262"/>
      <c r="E176" s="262"/>
      <c r="F176" s="262"/>
      <c r="G176" s="265"/>
      <c r="H176" s="262"/>
      <c r="I176" s="262"/>
      <c r="J176" s="262"/>
      <c r="K176" s="265"/>
      <c r="L176" s="266"/>
      <c r="M176" s="265"/>
      <c r="N176" s="265"/>
      <c r="O176" s="265"/>
      <c r="U176" s="265"/>
    </row>
    <row r="177" spans="1:21" ht="13.5" customHeight="1" x14ac:dyDescent="0.25">
      <c r="A177" s="265"/>
      <c r="B177" s="265"/>
      <c r="C177" s="265"/>
      <c r="D177" s="262"/>
      <c r="E177" s="262"/>
      <c r="F177" s="262"/>
      <c r="G177" s="265"/>
      <c r="H177" s="262"/>
      <c r="I177" s="262"/>
      <c r="J177" s="262"/>
      <c r="K177" s="265"/>
      <c r="L177" s="266"/>
      <c r="M177" s="265"/>
      <c r="N177" s="265"/>
      <c r="O177" s="265"/>
      <c r="U177" s="265"/>
    </row>
    <row r="178" spans="1:21" ht="13.5" customHeight="1" x14ac:dyDescent="0.25">
      <c r="A178" s="265"/>
      <c r="B178" s="265"/>
      <c r="C178" s="265"/>
      <c r="D178" s="262"/>
      <c r="E178" s="262"/>
      <c r="F178" s="262"/>
      <c r="G178" s="265"/>
      <c r="H178" s="262"/>
      <c r="I178" s="262"/>
      <c r="J178" s="262"/>
      <c r="K178" s="265"/>
      <c r="L178" s="266"/>
      <c r="M178" s="265"/>
      <c r="N178" s="265"/>
      <c r="O178" s="265"/>
      <c r="U178" s="265"/>
    </row>
    <row r="179" spans="1:21" ht="13.5" customHeight="1" x14ac:dyDescent="0.25">
      <c r="A179" s="265"/>
      <c r="B179" s="265"/>
      <c r="C179" s="265"/>
      <c r="D179" s="262"/>
      <c r="E179" s="262"/>
      <c r="F179" s="262"/>
      <c r="G179" s="265"/>
      <c r="H179" s="262"/>
      <c r="I179" s="262"/>
      <c r="J179" s="262"/>
      <c r="K179" s="265"/>
      <c r="L179" s="266"/>
      <c r="M179" s="265"/>
      <c r="N179" s="265"/>
      <c r="O179" s="265"/>
      <c r="U179" s="265"/>
    </row>
    <row r="180" spans="1:21" ht="13.5" customHeight="1" x14ac:dyDescent="0.25">
      <c r="A180" s="265"/>
      <c r="B180" s="265"/>
      <c r="C180" s="265"/>
      <c r="D180" s="262"/>
      <c r="E180" s="262"/>
      <c r="F180" s="262"/>
      <c r="G180" s="265"/>
      <c r="H180" s="262"/>
      <c r="I180" s="262"/>
      <c r="J180" s="262"/>
      <c r="K180" s="265"/>
      <c r="L180" s="266"/>
      <c r="M180" s="265"/>
      <c r="N180" s="265"/>
      <c r="O180" s="265"/>
      <c r="U180" s="265"/>
    </row>
    <row r="181" spans="1:21" ht="13.5" customHeight="1" x14ac:dyDescent="0.25">
      <c r="A181" s="265"/>
      <c r="B181" s="265"/>
      <c r="C181" s="265"/>
      <c r="D181" s="262"/>
      <c r="E181" s="262"/>
      <c r="F181" s="262"/>
      <c r="G181" s="265"/>
      <c r="H181" s="262"/>
      <c r="I181" s="262"/>
      <c r="J181" s="262"/>
      <c r="K181" s="265"/>
      <c r="L181" s="266"/>
      <c r="M181" s="265"/>
      <c r="N181" s="265"/>
      <c r="O181" s="265"/>
      <c r="U181" s="265"/>
    </row>
    <row r="182" spans="1:21" ht="13.5" customHeight="1" x14ac:dyDescent="0.25">
      <c r="A182" s="265"/>
      <c r="B182" s="265"/>
      <c r="C182" s="265"/>
      <c r="D182" s="262"/>
      <c r="E182" s="262"/>
      <c r="F182" s="262"/>
      <c r="G182" s="265"/>
      <c r="H182" s="262"/>
      <c r="I182" s="262"/>
      <c r="J182" s="262"/>
      <c r="K182" s="265"/>
      <c r="L182" s="266"/>
      <c r="M182" s="265"/>
      <c r="N182" s="265"/>
      <c r="O182" s="265"/>
      <c r="U182" s="265"/>
    </row>
    <row r="183" spans="1:21" ht="13.5" customHeight="1" x14ac:dyDescent="0.25">
      <c r="A183" s="265"/>
      <c r="B183" s="265"/>
      <c r="C183" s="265"/>
      <c r="D183" s="262"/>
      <c r="E183" s="262"/>
      <c r="F183" s="262"/>
      <c r="G183" s="265"/>
      <c r="H183" s="262"/>
      <c r="I183" s="262"/>
      <c r="J183" s="262"/>
      <c r="K183" s="265"/>
      <c r="L183" s="266"/>
      <c r="M183" s="265"/>
      <c r="N183" s="265"/>
      <c r="O183" s="265"/>
      <c r="U183" s="265"/>
    </row>
    <row r="184" spans="1:21" ht="13.5" customHeight="1" x14ac:dyDescent="0.25">
      <c r="A184" s="265"/>
      <c r="B184" s="265"/>
      <c r="C184" s="265"/>
      <c r="D184" s="262"/>
      <c r="E184" s="262"/>
      <c r="F184" s="262"/>
      <c r="G184" s="265"/>
      <c r="H184" s="262"/>
      <c r="I184" s="262"/>
      <c r="J184" s="262"/>
      <c r="K184" s="265"/>
      <c r="L184" s="266"/>
      <c r="M184" s="265"/>
      <c r="N184" s="265"/>
      <c r="O184" s="265"/>
      <c r="U184" s="265"/>
    </row>
    <row r="185" spans="1:21" ht="13.5" customHeight="1" x14ac:dyDescent="0.25">
      <c r="A185" s="265"/>
      <c r="B185" s="265"/>
      <c r="C185" s="265"/>
      <c r="D185" s="262"/>
      <c r="E185" s="262"/>
      <c r="F185" s="262"/>
      <c r="G185" s="265"/>
      <c r="H185" s="262"/>
      <c r="I185" s="262"/>
      <c r="J185" s="262"/>
      <c r="K185" s="265"/>
      <c r="L185" s="266"/>
      <c r="M185" s="265"/>
      <c r="N185" s="265"/>
      <c r="O185" s="265"/>
      <c r="U185" s="265"/>
    </row>
    <row r="186" spans="1:21" ht="13.5" customHeight="1" x14ac:dyDescent="0.25">
      <c r="A186" s="265"/>
      <c r="B186" s="265"/>
      <c r="C186" s="265"/>
      <c r="D186" s="262"/>
      <c r="E186" s="262"/>
      <c r="F186" s="262"/>
      <c r="G186" s="265"/>
      <c r="H186" s="262"/>
      <c r="I186" s="262"/>
      <c r="J186" s="262"/>
      <c r="K186" s="265"/>
      <c r="L186" s="266"/>
      <c r="M186" s="265"/>
      <c r="N186" s="265"/>
      <c r="O186" s="265"/>
      <c r="U186" s="265"/>
    </row>
    <row r="187" spans="1:21" ht="13.5" customHeight="1" x14ac:dyDescent="0.25">
      <c r="A187" s="265"/>
      <c r="B187" s="265"/>
      <c r="C187" s="265"/>
      <c r="D187" s="262"/>
      <c r="E187" s="262"/>
      <c r="F187" s="262"/>
      <c r="G187" s="265"/>
      <c r="H187" s="262"/>
      <c r="I187" s="262"/>
      <c r="J187" s="262"/>
      <c r="K187" s="265"/>
      <c r="L187" s="266"/>
      <c r="M187" s="265"/>
      <c r="N187" s="265"/>
      <c r="O187" s="265"/>
      <c r="U187" s="265"/>
    </row>
    <row r="188" spans="1:21" ht="13.5" customHeight="1" x14ac:dyDescent="0.25">
      <c r="A188" s="265"/>
      <c r="B188" s="265"/>
      <c r="C188" s="265"/>
      <c r="D188" s="262"/>
      <c r="E188" s="262"/>
      <c r="F188" s="262"/>
      <c r="G188" s="265"/>
      <c r="H188" s="262"/>
      <c r="I188" s="262"/>
      <c r="J188" s="262"/>
      <c r="K188" s="265"/>
      <c r="L188" s="266"/>
      <c r="M188" s="265"/>
      <c r="N188" s="265"/>
      <c r="O188" s="265"/>
      <c r="U188" s="265"/>
    </row>
    <row r="189" spans="1:21" ht="13.5" customHeight="1" x14ac:dyDescent="0.25">
      <c r="A189" s="265"/>
      <c r="B189" s="265"/>
      <c r="C189" s="265"/>
      <c r="D189" s="262"/>
      <c r="E189" s="262"/>
      <c r="F189" s="262"/>
      <c r="G189" s="265"/>
      <c r="H189" s="262"/>
      <c r="I189" s="262"/>
      <c r="J189" s="262"/>
      <c r="K189" s="265"/>
      <c r="L189" s="266"/>
      <c r="M189" s="265"/>
      <c r="N189" s="265"/>
      <c r="O189" s="265"/>
      <c r="U189" s="265"/>
    </row>
    <row r="190" spans="1:21" ht="13.5" customHeight="1" x14ac:dyDescent="0.25">
      <c r="A190" s="265"/>
      <c r="B190" s="265"/>
      <c r="C190" s="265"/>
      <c r="D190" s="262"/>
      <c r="E190" s="262"/>
      <c r="F190" s="262"/>
      <c r="G190" s="265"/>
      <c r="H190" s="262"/>
      <c r="I190" s="262"/>
      <c r="J190" s="262"/>
      <c r="K190" s="265"/>
      <c r="L190" s="266"/>
      <c r="M190" s="265"/>
      <c r="N190" s="265"/>
      <c r="O190" s="265"/>
      <c r="U190" s="265"/>
    </row>
    <row r="191" spans="1:21" ht="13.5" customHeight="1" x14ac:dyDescent="0.25">
      <c r="A191" s="265"/>
      <c r="B191" s="265"/>
      <c r="C191" s="265"/>
      <c r="D191" s="262"/>
      <c r="E191" s="262"/>
      <c r="F191" s="262"/>
      <c r="G191" s="265"/>
      <c r="H191" s="262"/>
      <c r="I191" s="262"/>
      <c r="J191" s="262"/>
      <c r="K191" s="265"/>
      <c r="L191" s="266"/>
      <c r="M191" s="265"/>
      <c r="N191" s="265"/>
      <c r="O191" s="265"/>
      <c r="U191" s="265"/>
    </row>
    <row r="192" spans="1:21" ht="13.5" customHeight="1" x14ac:dyDescent="0.25">
      <c r="A192" s="265"/>
      <c r="B192" s="265"/>
      <c r="C192" s="265"/>
      <c r="D192" s="262"/>
      <c r="E192" s="262"/>
      <c r="F192" s="262"/>
      <c r="G192" s="265"/>
      <c r="H192" s="262"/>
      <c r="I192" s="262"/>
      <c r="J192" s="262"/>
      <c r="K192" s="265"/>
      <c r="L192" s="266"/>
      <c r="M192" s="265"/>
      <c r="N192" s="265"/>
      <c r="O192" s="265"/>
      <c r="U192" s="265"/>
    </row>
    <row r="193" spans="1:21" ht="13.5" customHeight="1" x14ac:dyDescent="0.25">
      <c r="A193" s="265"/>
      <c r="B193" s="265"/>
      <c r="C193" s="265"/>
      <c r="D193" s="262"/>
      <c r="E193" s="262"/>
      <c r="F193" s="262"/>
      <c r="G193" s="265"/>
      <c r="H193" s="262"/>
      <c r="I193" s="262"/>
      <c r="J193" s="262"/>
      <c r="K193" s="265"/>
      <c r="L193" s="266"/>
      <c r="M193" s="265"/>
      <c r="N193" s="265"/>
      <c r="O193" s="265"/>
      <c r="U193" s="265"/>
    </row>
    <row r="194" spans="1:21" ht="13.5" customHeight="1" x14ac:dyDescent="0.25">
      <c r="A194" s="265"/>
      <c r="B194" s="265"/>
      <c r="C194" s="265"/>
      <c r="D194" s="262"/>
      <c r="E194" s="262"/>
      <c r="F194" s="262"/>
      <c r="G194" s="265"/>
      <c r="H194" s="262"/>
      <c r="I194" s="262"/>
      <c r="J194" s="262"/>
      <c r="K194" s="265"/>
      <c r="L194" s="266"/>
      <c r="M194" s="265"/>
      <c r="N194" s="265"/>
      <c r="O194" s="265"/>
      <c r="U194" s="265"/>
    </row>
    <row r="195" spans="1:21" ht="13.5" customHeight="1" x14ac:dyDescent="0.25">
      <c r="A195" s="265"/>
      <c r="B195" s="265"/>
      <c r="C195" s="265"/>
      <c r="D195" s="262"/>
      <c r="E195" s="262"/>
      <c r="F195" s="262"/>
      <c r="G195" s="265"/>
      <c r="H195" s="262"/>
      <c r="I195" s="262"/>
      <c r="J195" s="262"/>
      <c r="K195" s="265"/>
      <c r="L195" s="266"/>
      <c r="M195" s="265"/>
      <c r="N195" s="265"/>
      <c r="O195" s="265"/>
      <c r="U195" s="265"/>
    </row>
    <row r="196" spans="1:21" ht="13.5" customHeight="1" x14ac:dyDescent="0.25">
      <c r="A196" s="265"/>
      <c r="B196" s="265"/>
      <c r="C196" s="265"/>
      <c r="D196" s="262"/>
      <c r="E196" s="262"/>
      <c r="F196" s="262"/>
      <c r="G196" s="265"/>
      <c r="H196" s="262"/>
      <c r="I196" s="262"/>
      <c r="J196" s="262"/>
      <c r="K196" s="265"/>
      <c r="L196" s="266"/>
      <c r="M196" s="265"/>
      <c r="N196" s="265"/>
      <c r="O196" s="265"/>
      <c r="U196" s="265"/>
    </row>
    <row r="197" spans="1:21" ht="13.5" customHeight="1" x14ac:dyDescent="0.25">
      <c r="A197" s="265"/>
      <c r="B197" s="265"/>
      <c r="C197" s="265"/>
      <c r="D197" s="262"/>
      <c r="E197" s="262"/>
      <c r="F197" s="262"/>
      <c r="G197" s="265"/>
      <c r="H197" s="262"/>
      <c r="I197" s="262"/>
      <c r="J197" s="262"/>
      <c r="K197" s="265"/>
      <c r="L197" s="266"/>
      <c r="M197" s="265"/>
      <c r="N197" s="265"/>
      <c r="O197" s="265"/>
      <c r="U197" s="265"/>
    </row>
    <row r="198" spans="1:21" ht="13.5" customHeight="1" x14ac:dyDescent="0.25">
      <c r="A198" s="265"/>
      <c r="B198" s="265"/>
      <c r="C198" s="265"/>
      <c r="D198" s="262"/>
      <c r="E198" s="262"/>
      <c r="F198" s="262"/>
      <c r="G198" s="265"/>
      <c r="H198" s="262"/>
      <c r="I198" s="262"/>
      <c r="J198" s="262"/>
      <c r="K198" s="265"/>
      <c r="L198" s="266"/>
      <c r="M198" s="265"/>
      <c r="N198" s="265"/>
      <c r="O198" s="265"/>
      <c r="U198" s="265"/>
    </row>
    <row r="199" spans="1:21" ht="13.5" customHeight="1" x14ac:dyDescent="0.25">
      <c r="A199" s="265"/>
      <c r="B199" s="265"/>
      <c r="C199" s="265"/>
      <c r="D199" s="262"/>
      <c r="E199" s="262"/>
      <c r="F199" s="262"/>
      <c r="G199" s="265"/>
      <c r="H199" s="262"/>
      <c r="I199" s="262"/>
      <c r="J199" s="262"/>
      <c r="K199" s="265"/>
      <c r="L199" s="266"/>
      <c r="M199" s="265"/>
      <c r="N199" s="265"/>
      <c r="O199" s="265"/>
      <c r="U199" s="265"/>
    </row>
    <row r="200" spans="1:21" ht="13.5" customHeight="1" x14ac:dyDescent="0.25">
      <c r="A200" s="265"/>
      <c r="B200" s="265"/>
      <c r="C200" s="265"/>
      <c r="D200" s="262"/>
      <c r="E200" s="262"/>
      <c r="F200" s="262"/>
      <c r="G200" s="265"/>
      <c r="H200" s="262"/>
      <c r="I200" s="262"/>
      <c r="J200" s="262"/>
      <c r="K200" s="265"/>
      <c r="L200" s="266"/>
      <c r="M200" s="265"/>
      <c r="N200" s="265"/>
      <c r="O200" s="265"/>
      <c r="U200" s="265"/>
    </row>
    <row r="201" spans="1:21" ht="13.5" customHeight="1" x14ac:dyDescent="0.25">
      <c r="A201" s="265"/>
      <c r="B201" s="265"/>
      <c r="C201" s="265"/>
      <c r="D201" s="262"/>
      <c r="E201" s="262"/>
      <c r="F201" s="262"/>
      <c r="G201" s="265"/>
      <c r="H201" s="262"/>
      <c r="I201" s="262"/>
      <c r="J201" s="262"/>
      <c r="K201" s="265"/>
      <c r="L201" s="266"/>
      <c r="M201" s="265"/>
      <c r="N201" s="265"/>
      <c r="O201" s="265"/>
      <c r="U201" s="265"/>
    </row>
    <row r="202" spans="1:21" ht="13.5" customHeight="1" x14ac:dyDescent="0.25">
      <c r="A202" s="265"/>
      <c r="B202" s="265"/>
      <c r="C202" s="265"/>
      <c r="D202" s="262"/>
      <c r="E202" s="262"/>
      <c r="F202" s="262"/>
      <c r="G202" s="265"/>
      <c r="H202" s="262"/>
      <c r="I202" s="262"/>
      <c r="J202" s="262"/>
      <c r="K202" s="265"/>
      <c r="L202" s="266"/>
      <c r="M202" s="265"/>
      <c r="N202" s="265"/>
      <c r="O202" s="265"/>
      <c r="U202" s="265"/>
    </row>
    <row r="203" spans="1:21" ht="13.5" customHeight="1" x14ac:dyDescent="0.25">
      <c r="A203" s="265"/>
      <c r="B203" s="265"/>
      <c r="C203" s="265"/>
      <c r="D203" s="262"/>
      <c r="E203" s="262"/>
      <c r="F203" s="262"/>
      <c r="G203" s="265"/>
      <c r="H203" s="262"/>
      <c r="I203" s="262"/>
      <c r="J203" s="262"/>
      <c r="K203" s="265"/>
      <c r="L203" s="266"/>
      <c r="M203" s="265"/>
      <c r="N203" s="265"/>
      <c r="O203" s="265"/>
      <c r="U203" s="265"/>
    </row>
    <row r="204" spans="1:21" ht="13.5" customHeight="1" x14ac:dyDescent="0.25">
      <c r="A204" s="265"/>
      <c r="B204" s="265"/>
      <c r="C204" s="265"/>
      <c r="D204" s="262"/>
      <c r="E204" s="262"/>
      <c r="F204" s="262"/>
      <c r="G204" s="265"/>
      <c r="H204" s="262"/>
      <c r="I204" s="262"/>
      <c r="J204" s="262"/>
      <c r="K204" s="265"/>
      <c r="L204" s="266"/>
      <c r="M204" s="265"/>
      <c r="N204" s="265"/>
      <c r="O204" s="265"/>
      <c r="U204" s="265"/>
    </row>
    <row r="205" spans="1:21" ht="13.5" customHeight="1" x14ac:dyDescent="0.25">
      <c r="A205" s="265"/>
      <c r="B205" s="265"/>
      <c r="C205" s="265"/>
      <c r="D205" s="262"/>
      <c r="E205" s="262"/>
      <c r="F205" s="262"/>
      <c r="G205" s="265"/>
      <c r="H205" s="262"/>
      <c r="I205" s="262"/>
      <c r="J205" s="262"/>
      <c r="K205" s="265"/>
      <c r="L205" s="266"/>
      <c r="M205" s="265"/>
      <c r="N205" s="265"/>
      <c r="O205" s="265"/>
      <c r="U205" s="265"/>
    </row>
    <row r="206" spans="1:21" ht="13.5" customHeight="1" x14ac:dyDescent="0.25">
      <c r="A206" s="265"/>
      <c r="B206" s="265"/>
      <c r="C206" s="265"/>
      <c r="D206" s="262"/>
      <c r="E206" s="262"/>
      <c r="F206" s="262"/>
      <c r="G206" s="265"/>
      <c r="H206" s="262"/>
      <c r="I206" s="262"/>
      <c r="J206" s="262"/>
      <c r="K206" s="265"/>
      <c r="L206" s="266"/>
      <c r="M206" s="265"/>
      <c r="N206" s="265"/>
      <c r="O206" s="265"/>
      <c r="U206" s="265"/>
    </row>
    <row r="207" spans="1:21" ht="13.5" customHeight="1" x14ac:dyDescent="0.25">
      <c r="A207" s="265"/>
      <c r="B207" s="265"/>
      <c r="C207" s="265"/>
      <c r="D207" s="262"/>
      <c r="E207" s="262"/>
      <c r="F207" s="262"/>
      <c r="G207" s="265"/>
      <c r="H207" s="262"/>
      <c r="I207" s="262"/>
      <c r="J207" s="262"/>
      <c r="K207" s="265"/>
      <c r="L207" s="266"/>
      <c r="M207" s="265"/>
      <c r="N207" s="265"/>
      <c r="O207" s="265"/>
      <c r="U207" s="265"/>
    </row>
    <row r="208" spans="1:21" ht="13.5" customHeight="1" x14ac:dyDescent="0.25">
      <c r="A208" s="265"/>
      <c r="B208" s="265"/>
      <c r="C208" s="265"/>
      <c r="D208" s="262"/>
      <c r="E208" s="262"/>
      <c r="F208" s="262"/>
      <c r="G208" s="265"/>
      <c r="H208" s="262"/>
      <c r="I208" s="262"/>
      <c r="J208" s="262"/>
      <c r="K208" s="265"/>
      <c r="L208" s="266"/>
      <c r="M208" s="265"/>
      <c r="N208" s="265"/>
      <c r="O208" s="265"/>
      <c r="U208" s="265"/>
    </row>
    <row r="209" spans="1:21" ht="13.5" customHeight="1" x14ac:dyDescent="0.25">
      <c r="A209" s="265"/>
      <c r="B209" s="265"/>
      <c r="C209" s="265"/>
      <c r="D209" s="262"/>
      <c r="E209" s="262"/>
      <c r="F209" s="262"/>
      <c r="G209" s="265"/>
      <c r="H209" s="262"/>
      <c r="I209" s="262"/>
      <c r="J209" s="262"/>
      <c r="K209" s="265"/>
      <c r="L209" s="266"/>
      <c r="M209" s="265"/>
      <c r="N209" s="265"/>
      <c r="O209" s="265"/>
      <c r="U209" s="265"/>
    </row>
    <row r="210" spans="1:21" ht="13.5" customHeight="1" x14ac:dyDescent="0.25">
      <c r="A210" s="265"/>
      <c r="B210" s="265"/>
      <c r="C210" s="265"/>
      <c r="D210" s="262"/>
      <c r="E210" s="262"/>
      <c r="F210" s="262"/>
      <c r="G210" s="265"/>
      <c r="H210" s="262"/>
      <c r="I210" s="262"/>
      <c r="J210" s="262"/>
      <c r="K210" s="265"/>
      <c r="L210" s="266"/>
      <c r="M210" s="265"/>
      <c r="N210" s="265"/>
      <c r="O210" s="265"/>
      <c r="U210" s="265"/>
    </row>
    <row r="211" spans="1:21" ht="13.5" customHeight="1" x14ac:dyDescent="0.25">
      <c r="A211" s="265"/>
      <c r="B211" s="265"/>
      <c r="C211" s="265"/>
      <c r="D211" s="262"/>
      <c r="E211" s="262"/>
      <c r="F211" s="262"/>
      <c r="G211" s="265"/>
      <c r="H211" s="262"/>
      <c r="I211" s="262"/>
      <c r="J211" s="262"/>
      <c r="K211" s="265"/>
      <c r="L211" s="266"/>
      <c r="M211" s="265"/>
      <c r="N211" s="265"/>
      <c r="O211" s="265"/>
      <c r="U211" s="265"/>
    </row>
    <row r="212" spans="1:21" ht="13.5" customHeight="1" x14ac:dyDescent="0.25">
      <c r="A212" s="265"/>
      <c r="B212" s="265"/>
      <c r="C212" s="265"/>
      <c r="D212" s="262"/>
      <c r="E212" s="262"/>
      <c r="F212" s="262"/>
      <c r="G212" s="265"/>
      <c r="H212" s="262"/>
      <c r="I212" s="262"/>
      <c r="J212" s="262"/>
      <c r="K212" s="265"/>
      <c r="L212" s="266"/>
      <c r="M212" s="265"/>
      <c r="N212" s="265"/>
      <c r="O212" s="265"/>
      <c r="U212" s="265"/>
    </row>
    <row r="213" spans="1:21" ht="13.5" customHeight="1" x14ac:dyDescent="0.25">
      <c r="A213" s="265"/>
      <c r="B213" s="265"/>
      <c r="C213" s="265"/>
      <c r="D213" s="262"/>
      <c r="E213" s="262"/>
      <c r="F213" s="262"/>
      <c r="G213" s="265"/>
      <c r="H213" s="262"/>
      <c r="I213" s="262"/>
      <c r="J213" s="262"/>
      <c r="K213" s="265"/>
      <c r="L213" s="266"/>
      <c r="M213" s="265"/>
      <c r="N213" s="265"/>
      <c r="O213" s="265"/>
      <c r="U213" s="265"/>
    </row>
    <row r="214" spans="1:21" ht="13.5" customHeight="1" x14ac:dyDescent="0.25">
      <c r="A214" s="265"/>
      <c r="B214" s="265"/>
      <c r="C214" s="265"/>
      <c r="D214" s="262"/>
      <c r="E214" s="262"/>
      <c r="F214" s="262"/>
      <c r="G214" s="265"/>
      <c r="H214" s="262"/>
      <c r="I214" s="262"/>
      <c r="J214" s="262"/>
      <c r="K214" s="265"/>
      <c r="L214" s="266"/>
      <c r="M214" s="265"/>
      <c r="N214" s="265"/>
      <c r="O214" s="265"/>
      <c r="U214" s="265"/>
    </row>
    <row r="215" spans="1:21" ht="13.5" customHeight="1" x14ac:dyDescent="0.25">
      <c r="A215" s="265"/>
      <c r="B215" s="265"/>
      <c r="C215" s="265"/>
      <c r="D215" s="262"/>
      <c r="E215" s="262"/>
      <c r="F215" s="262"/>
      <c r="G215" s="265"/>
      <c r="H215" s="262"/>
      <c r="I215" s="262"/>
      <c r="J215" s="262"/>
      <c r="K215" s="265"/>
      <c r="L215" s="266"/>
      <c r="M215" s="265"/>
      <c r="N215" s="265"/>
      <c r="O215" s="265"/>
      <c r="U215" s="265"/>
    </row>
    <row r="216" spans="1:21" ht="13.5" customHeight="1" x14ac:dyDescent="0.25">
      <c r="A216" s="265"/>
      <c r="B216" s="265"/>
      <c r="C216" s="265"/>
      <c r="D216" s="262"/>
      <c r="E216" s="262"/>
      <c r="F216" s="262"/>
      <c r="G216" s="265"/>
      <c r="H216" s="262"/>
      <c r="I216" s="262"/>
      <c r="J216" s="262"/>
      <c r="K216" s="265"/>
      <c r="L216" s="266"/>
      <c r="M216" s="265"/>
      <c r="N216" s="265"/>
      <c r="O216" s="265"/>
      <c r="U216" s="265"/>
    </row>
    <row r="217" spans="1:21" ht="13.5" customHeight="1" x14ac:dyDescent="0.25">
      <c r="A217" s="265"/>
      <c r="B217" s="265"/>
      <c r="C217" s="265"/>
      <c r="D217" s="262"/>
      <c r="E217" s="262"/>
      <c r="F217" s="262"/>
      <c r="G217" s="265"/>
      <c r="H217" s="262"/>
      <c r="I217" s="262"/>
      <c r="J217" s="262"/>
      <c r="K217" s="265"/>
      <c r="L217" s="266"/>
      <c r="M217" s="265"/>
      <c r="N217" s="265"/>
      <c r="O217" s="265"/>
      <c r="U217" s="265"/>
    </row>
    <row r="218" spans="1:21" ht="13.5" customHeight="1" x14ac:dyDescent="0.25">
      <c r="A218" s="265"/>
      <c r="B218" s="265"/>
      <c r="C218" s="265"/>
      <c r="D218" s="262"/>
      <c r="E218" s="262"/>
      <c r="F218" s="262"/>
      <c r="G218" s="265"/>
      <c r="H218" s="262"/>
      <c r="I218" s="262"/>
      <c r="J218" s="262"/>
      <c r="K218" s="265"/>
      <c r="L218" s="266"/>
      <c r="M218" s="265"/>
      <c r="N218" s="265"/>
      <c r="O218" s="265"/>
      <c r="U218" s="265"/>
    </row>
    <row r="219" spans="1:21" ht="13.5" customHeight="1" x14ac:dyDescent="0.25">
      <c r="A219" s="265"/>
      <c r="B219" s="265"/>
      <c r="C219" s="265"/>
      <c r="D219" s="262"/>
      <c r="E219" s="262"/>
      <c r="F219" s="262"/>
      <c r="G219" s="265"/>
      <c r="H219" s="262"/>
      <c r="I219" s="262"/>
      <c r="J219" s="262"/>
      <c r="K219" s="265"/>
      <c r="L219" s="266"/>
      <c r="M219" s="265"/>
      <c r="N219" s="265"/>
      <c r="O219" s="265"/>
      <c r="U219" s="265"/>
    </row>
    <row r="220" spans="1:21" ht="13.5" customHeight="1" x14ac:dyDescent="0.25">
      <c r="A220" s="265"/>
      <c r="B220" s="265"/>
      <c r="C220" s="265"/>
      <c r="D220" s="262"/>
      <c r="E220" s="262"/>
      <c r="F220" s="262"/>
      <c r="G220" s="265"/>
      <c r="H220" s="262"/>
      <c r="I220" s="262"/>
      <c r="J220" s="262"/>
      <c r="K220" s="265"/>
      <c r="L220" s="266"/>
      <c r="M220" s="265"/>
      <c r="N220" s="265"/>
      <c r="O220" s="265"/>
      <c r="U220" s="265"/>
    </row>
    <row r="221" spans="1:21" ht="13.5" customHeight="1" x14ac:dyDescent="0.25">
      <c r="A221" s="265"/>
      <c r="B221" s="265"/>
      <c r="C221" s="265"/>
      <c r="D221" s="262"/>
      <c r="E221" s="262"/>
      <c r="F221" s="262"/>
      <c r="G221" s="265"/>
      <c r="H221" s="262"/>
      <c r="I221" s="262"/>
      <c r="J221" s="262"/>
      <c r="K221" s="265"/>
      <c r="L221" s="266"/>
      <c r="M221" s="265"/>
      <c r="N221" s="265"/>
      <c r="O221" s="265"/>
      <c r="U221" s="265"/>
    </row>
    <row r="222" spans="1:21" ht="13.5" customHeight="1" x14ac:dyDescent="0.25">
      <c r="A222" s="265"/>
      <c r="B222" s="265"/>
      <c r="C222" s="265"/>
      <c r="D222" s="262"/>
      <c r="E222" s="262"/>
      <c r="F222" s="262"/>
      <c r="G222" s="265"/>
      <c r="H222" s="262"/>
      <c r="I222" s="262"/>
      <c r="J222" s="262"/>
      <c r="K222" s="265"/>
      <c r="L222" s="266"/>
      <c r="M222" s="265"/>
      <c r="N222" s="265"/>
      <c r="O222" s="265"/>
      <c r="U222" s="265"/>
    </row>
    <row r="223" spans="1:21" ht="13.5" customHeight="1" x14ac:dyDescent="0.25">
      <c r="A223" s="265"/>
      <c r="B223" s="265"/>
      <c r="C223" s="265"/>
      <c r="D223" s="262"/>
      <c r="E223" s="262"/>
      <c r="F223" s="262"/>
      <c r="G223" s="265"/>
      <c r="H223" s="262"/>
      <c r="I223" s="262"/>
      <c r="J223" s="262"/>
      <c r="K223" s="265"/>
      <c r="L223" s="266"/>
      <c r="M223" s="265"/>
      <c r="N223" s="265"/>
      <c r="O223" s="265"/>
      <c r="U223" s="265"/>
    </row>
    <row r="224" spans="1:21" ht="13.5" customHeight="1" x14ac:dyDescent="0.25">
      <c r="A224" s="265"/>
      <c r="B224" s="265"/>
      <c r="C224" s="265"/>
      <c r="D224" s="262"/>
      <c r="E224" s="262"/>
      <c r="F224" s="262"/>
      <c r="G224" s="265"/>
      <c r="H224" s="262"/>
      <c r="I224" s="262"/>
      <c r="J224" s="262"/>
      <c r="K224" s="265"/>
      <c r="L224" s="266"/>
      <c r="M224" s="265"/>
      <c r="N224" s="265"/>
      <c r="O224" s="265"/>
      <c r="U224" s="265"/>
    </row>
    <row r="225" spans="1:21" ht="13.5" customHeight="1" x14ac:dyDescent="0.25">
      <c r="A225" s="265"/>
      <c r="B225" s="265"/>
      <c r="C225" s="265"/>
      <c r="D225" s="262"/>
      <c r="E225" s="262"/>
      <c r="F225" s="262"/>
      <c r="G225" s="265"/>
      <c r="H225" s="262"/>
      <c r="I225" s="262"/>
      <c r="J225" s="262"/>
      <c r="K225" s="265"/>
      <c r="L225" s="266"/>
      <c r="M225" s="265"/>
      <c r="N225" s="265"/>
      <c r="O225" s="265"/>
      <c r="U225" s="265"/>
    </row>
    <row r="226" spans="1:21" ht="13.5" customHeight="1" x14ac:dyDescent="0.25">
      <c r="A226" s="265"/>
      <c r="B226" s="265"/>
      <c r="C226" s="265"/>
      <c r="D226" s="262"/>
      <c r="E226" s="262"/>
      <c r="F226" s="262"/>
      <c r="G226" s="265"/>
      <c r="H226" s="262"/>
      <c r="I226" s="262"/>
      <c r="J226" s="262"/>
      <c r="K226" s="265"/>
      <c r="L226" s="266"/>
      <c r="M226" s="265"/>
      <c r="N226" s="265"/>
      <c r="O226" s="265"/>
      <c r="U226" s="265"/>
    </row>
    <row r="227" spans="1:21" ht="13.5" customHeight="1" x14ac:dyDescent="0.25">
      <c r="A227" s="265"/>
      <c r="B227" s="265"/>
      <c r="C227" s="265"/>
      <c r="D227" s="262"/>
      <c r="E227" s="262"/>
      <c r="F227" s="262"/>
      <c r="G227" s="265"/>
      <c r="H227" s="262"/>
      <c r="I227" s="262"/>
      <c r="J227" s="262"/>
      <c r="K227" s="265"/>
      <c r="L227" s="266"/>
      <c r="M227" s="265"/>
      <c r="N227" s="265"/>
      <c r="O227" s="265"/>
      <c r="U227" s="265"/>
    </row>
    <row r="228" spans="1:21" ht="13.5" customHeight="1" x14ac:dyDescent="0.25">
      <c r="A228" s="265"/>
      <c r="B228" s="265"/>
      <c r="C228" s="265"/>
      <c r="D228" s="262"/>
      <c r="E228" s="262"/>
      <c r="F228" s="262"/>
      <c r="G228" s="265"/>
      <c r="H228" s="262"/>
      <c r="I228" s="262"/>
      <c r="J228" s="262"/>
      <c r="K228" s="265"/>
      <c r="L228" s="266"/>
      <c r="M228" s="265"/>
      <c r="N228" s="265"/>
      <c r="O228" s="265"/>
      <c r="U228" s="265"/>
    </row>
    <row r="229" spans="1:21" ht="13.5" customHeight="1" x14ac:dyDescent="0.25">
      <c r="A229" s="265"/>
      <c r="B229" s="265"/>
      <c r="C229" s="265"/>
      <c r="D229" s="262"/>
      <c r="E229" s="262"/>
      <c r="F229" s="262"/>
      <c r="G229" s="265"/>
      <c r="H229" s="262"/>
      <c r="I229" s="262"/>
      <c r="J229" s="262"/>
      <c r="K229" s="265"/>
      <c r="L229" s="266"/>
      <c r="M229" s="265"/>
      <c r="N229" s="265"/>
      <c r="O229" s="265"/>
      <c r="U229" s="265"/>
    </row>
    <row r="230" spans="1:21" ht="13.5" customHeight="1" x14ac:dyDescent="0.25">
      <c r="A230" s="265"/>
      <c r="B230" s="265"/>
      <c r="C230" s="265"/>
      <c r="D230" s="262"/>
      <c r="E230" s="262"/>
      <c r="F230" s="262"/>
      <c r="G230" s="265"/>
      <c r="H230" s="262"/>
      <c r="I230" s="262"/>
      <c r="J230" s="262"/>
      <c r="K230" s="265"/>
      <c r="L230" s="266"/>
      <c r="M230" s="265"/>
      <c r="N230" s="265"/>
      <c r="O230" s="265"/>
      <c r="U230" s="265"/>
    </row>
    <row r="231" spans="1:21" ht="13.5" customHeight="1" x14ac:dyDescent="0.25">
      <c r="A231" s="265"/>
      <c r="B231" s="265"/>
      <c r="C231" s="265"/>
      <c r="D231" s="262"/>
      <c r="E231" s="262"/>
      <c r="F231" s="262"/>
      <c r="G231" s="265"/>
      <c r="H231" s="262"/>
      <c r="I231" s="262"/>
      <c r="J231" s="262"/>
      <c r="K231" s="265"/>
      <c r="L231" s="266"/>
      <c r="M231" s="265"/>
      <c r="N231" s="265"/>
      <c r="O231" s="265"/>
      <c r="U231" s="265"/>
    </row>
    <row r="232" spans="1:21" ht="13.5" customHeight="1" x14ac:dyDescent="0.25">
      <c r="A232" s="265"/>
      <c r="B232" s="265"/>
      <c r="C232" s="265"/>
      <c r="D232" s="262"/>
      <c r="E232" s="262"/>
      <c r="F232" s="262"/>
      <c r="G232" s="265"/>
      <c r="H232" s="262"/>
      <c r="I232" s="262"/>
      <c r="J232" s="262"/>
      <c r="K232" s="265"/>
      <c r="L232" s="266"/>
      <c r="M232" s="265"/>
      <c r="N232" s="265"/>
      <c r="O232" s="265"/>
      <c r="U232" s="265"/>
    </row>
    <row r="233" spans="1:21" ht="13.5" customHeight="1" x14ac:dyDescent="0.25">
      <c r="A233" s="265"/>
      <c r="B233" s="265"/>
      <c r="C233" s="265"/>
      <c r="D233" s="262"/>
      <c r="E233" s="262"/>
      <c r="F233" s="262"/>
      <c r="G233" s="265"/>
      <c r="H233" s="262"/>
      <c r="I233" s="262"/>
      <c r="J233" s="262"/>
      <c r="K233" s="265"/>
      <c r="L233" s="266"/>
      <c r="M233" s="265"/>
      <c r="N233" s="265"/>
      <c r="O233" s="265"/>
      <c r="U233" s="265"/>
    </row>
    <row r="234" spans="1:21" ht="13.5" customHeight="1" x14ac:dyDescent="0.25">
      <c r="A234" s="265"/>
      <c r="B234" s="265"/>
      <c r="C234" s="265"/>
      <c r="D234" s="262"/>
      <c r="E234" s="262"/>
      <c r="F234" s="262"/>
      <c r="G234" s="265"/>
      <c r="H234" s="262"/>
      <c r="I234" s="262"/>
      <c r="J234" s="262"/>
      <c r="K234" s="265"/>
      <c r="L234" s="266"/>
      <c r="M234" s="265"/>
      <c r="N234" s="265"/>
      <c r="O234" s="265"/>
      <c r="U234" s="265"/>
    </row>
    <row r="235" spans="1:21" ht="13.5" customHeight="1" x14ac:dyDescent="0.25">
      <c r="A235" s="265"/>
      <c r="B235" s="265"/>
      <c r="C235" s="265"/>
      <c r="D235" s="262"/>
      <c r="E235" s="262"/>
      <c r="F235" s="262"/>
      <c r="G235" s="265"/>
      <c r="H235" s="262"/>
      <c r="I235" s="262"/>
      <c r="J235" s="262"/>
      <c r="K235" s="265"/>
      <c r="L235" s="266"/>
      <c r="M235" s="265"/>
      <c r="N235" s="265"/>
      <c r="O235" s="265"/>
      <c r="U235" s="265"/>
    </row>
    <row r="236" spans="1:21" ht="13.5" customHeight="1" x14ac:dyDescent="0.25">
      <c r="A236" s="265"/>
      <c r="B236" s="265"/>
      <c r="C236" s="265"/>
      <c r="D236" s="262"/>
      <c r="E236" s="262"/>
      <c r="F236" s="262"/>
      <c r="G236" s="265"/>
      <c r="H236" s="262"/>
      <c r="I236" s="262"/>
      <c r="J236" s="262"/>
      <c r="K236" s="265"/>
      <c r="L236" s="266"/>
      <c r="M236" s="265"/>
      <c r="N236" s="265"/>
      <c r="O236" s="265"/>
      <c r="U236" s="265"/>
    </row>
    <row r="237" spans="1:21" ht="13.5" customHeight="1" x14ac:dyDescent="0.25">
      <c r="A237" s="265"/>
      <c r="B237" s="265"/>
      <c r="C237" s="265"/>
      <c r="D237" s="262"/>
      <c r="E237" s="262"/>
      <c r="F237" s="262"/>
      <c r="G237" s="265"/>
      <c r="H237" s="262"/>
      <c r="I237" s="262"/>
      <c r="J237" s="262"/>
      <c r="K237" s="265"/>
      <c r="L237" s="266"/>
      <c r="M237" s="265"/>
      <c r="N237" s="265"/>
      <c r="O237" s="265"/>
      <c r="U237" s="265"/>
    </row>
    <row r="238" spans="1:21" ht="13.5" customHeight="1" x14ac:dyDescent="0.25">
      <c r="A238" s="265"/>
      <c r="B238" s="265"/>
      <c r="C238" s="265"/>
      <c r="D238" s="262"/>
      <c r="E238" s="262"/>
      <c r="F238" s="262"/>
      <c r="G238" s="265"/>
      <c r="H238" s="262"/>
      <c r="I238" s="262"/>
      <c r="J238" s="262"/>
      <c r="K238" s="265"/>
      <c r="L238" s="266"/>
      <c r="M238" s="265"/>
      <c r="N238" s="265"/>
      <c r="O238" s="265"/>
      <c r="U238" s="265"/>
    </row>
    <row r="239" spans="1:21" ht="13.5" customHeight="1" x14ac:dyDescent="0.25">
      <c r="A239" s="265"/>
      <c r="B239" s="265"/>
      <c r="C239" s="265"/>
      <c r="D239" s="262"/>
      <c r="E239" s="262"/>
      <c r="F239" s="262"/>
      <c r="G239" s="265"/>
      <c r="H239" s="262"/>
      <c r="I239" s="262"/>
      <c r="J239" s="262"/>
      <c r="K239" s="265"/>
      <c r="L239" s="266"/>
      <c r="M239" s="265"/>
      <c r="N239" s="265"/>
      <c r="O239" s="265"/>
      <c r="U239" s="265"/>
    </row>
    <row r="240" spans="1:21" ht="13.5" customHeight="1" x14ac:dyDescent="0.25">
      <c r="A240" s="265"/>
      <c r="B240" s="265"/>
      <c r="C240" s="265"/>
      <c r="D240" s="262"/>
      <c r="E240" s="262"/>
      <c r="F240" s="262"/>
      <c r="G240" s="265"/>
      <c r="H240" s="262"/>
      <c r="I240" s="262"/>
      <c r="J240" s="262"/>
      <c r="K240" s="265"/>
      <c r="L240" s="266"/>
      <c r="M240" s="265"/>
      <c r="N240" s="265"/>
      <c r="O240" s="265"/>
      <c r="U240" s="265"/>
    </row>
    <row r="241" spans="1:21" ht="13.5" customHeight="1" x14ac:dyDescent="0.25">
      <c r="A241" s="265"/>
      <c r="B241" s="265"/>
      <c r="C241" s="265"/>
      <c r="D241" s="262"/>
      <c r="E241" s="262"/>
      <c r="F241" s="262"/>
      <c r="G241" s="265"/>
      <c r="H241" s="262"/>
      <c r="I241" s="262"/>
      <c r="J241" s="262"/>
      <c r="K241" s="265"/>
      <c r="L241" s="266"/>
      <c r="M241" s="265"/>
      <c r="N241" s="265"/>
      <c r="O241" s="265"/>
      <c r="U241" s="265"/>
    </row>
    <row r="242" spans="1:21" ht="13.5" customHeight="1" x14ac:dyDescent="0.25">
      <c r="A242" s="265"/>
      <c r="B242" s="265"/>
      <c r="C242" s="265"/>
      <c r="D242" s="262"/>
      <c r="E242" s="262"/>
      <c r="F242" s="262"/>
      <c r="G242" s="265"/>
      <c r="H242" s="262"/>
      <c r="I242" s="262"/>
      <c r="J242" s="262"/>
      <c r="K242" s="265"/>
      <c r="L242" s="266"/>
      <c r="M242" s="265"/>
      <c r="N242" s="265"/>
      <c r="O242" s="265"/>
      <c r="U242" s="265"/>
    </row>
    <row r="243" spans="1:21" ht="13.5" customHeight="1" x14ac:dyDescent="0.25">
      <c r="A243" s="265"/>
      <c r="B243" s="265"/>
      <c r="C243" s="265"/>
      <c r="D243" s="262"/>
      <c r="E243" s="262"/>
      <c r="F243" s="262"/>
      <c r="G243" s="265"/>
      <c r="H243" s="262"/>
      <c r="I243" s="262"/>
      <c r="J243" s="262"/>
      <c r="K243" s="265"/>
      <c r="L243" s="266"/>
      <c r="M243" s="265"/>
      <c r="N243" s="265"/>
      <c r="O243" s="265"/>
      <c r="U243" s="265"/>
    </row>
    <row r="244" spans="1:21" ht="13.5" customHeight="1" x14ac:dyDescent="0.25">
      <c r="A244" s="265"/>
      <c r="B244" s="265"/>
      <c r="C244" s="265"/>
      <c r="D244" s="262"/>
      <c r="E244" s="262"/>
      <c r="F244" s="262"/>
      <c r="G244" s="265"/>
      <c r="H244" s="262"/>
      <c r="I244" s="262"/>
      <c r="J244" s="262"/>
      <c r="K244" s="265"/>
      <c r="L244" s="266"/>
      <c r="M244" s="265"/>
      <c r="N244" s="265"/>
      <c r="O244" s="265"/>
      <c r="U244" s="265"/>
    </row>
    <row r="245" spans="1:21" ht="13.5" customHeight="1" x14ac:dyDescent="0.25">
      <c r="A245" s="265"/>
      <c r="B245" s="265"/>
      <c r="C245" s="265"/>
      <c r="D245" s="262"/>
      <c r="E245" s="262"/>
      <c r="F245" s="262"/>
      <c r="G245" s="265"/>
      <c r="H245" s="262"/>
      <c r="I245" s="262"/>
      <c r="J245" s="262"/>
      <c r="K245" s="265"/>
      <c r="L245" s="266"/>
      <c r="M245" s="265"/>
      <c r="N245" s="265"/>
      <c r="O245" s="265"/>
      <c r="U245" s="265"/>
    </row>
    <row r="246" spans="1:21" ht="13.5" customHeight="1" x14ac:dyDescent="0.25">
      <c r="A246" s="265"/>
      <c r="B246" s="265"/>
      <c r="C246" s="265"/>
      <c r="D246" s="262"/>
      <c r="E246" s="262"/>
      <c r="F246" s="262"/>
      <c r="G246" s="265"/>
      <c r="H246" s="262"/>
      <c r="I246" s="262"/>
      <c r="J246" s="262"/>
      <c r="K246" s="265"/>
      <c r="L246" s="266"/>
      <c r="M246" s="265"/>
      <c r="N246" s="265"/>
      <c r="O246" s="265"/>
      <c r="U246" s="265"/>
    </row>
    <row r="247" spans="1:21" ht="13.5" customHeight="1" x14ac:dyDescent="0.25">
      <c r="A247" s="265"/>
      <c r="B247" s="265"/>
      <c r="C247" s="265"/>
      <c r="D247" s="262"/>
      <c r="E247" s="262"/>
      <c r="F247" s="262"/>
      <c r="G247" s="265"/>
      <c r="H247" s="262"/>
      <c r="I247" s="262"/>
      <c r="J247" s="262"/>
      <c r="K247" s="265"/>
      <c r="L247" s="266"/>
      <c r="M247" s="265"/>
      <c r="N247" s="265"/>
      <c r="O247" s="265"/>
      <c r="U247" s="265"/>
    </row>
    <row r="248" spans="1:21" ht="13.5" customHeight="1" x14ac:dyDescent="0.25">
      <c r="A248" s="265"/>
      <c r="B248" s="265"/>
      <c r="C248" s="265"/>
      <c r="D248" s="262"/>
      <c r="E248" s="262"/>
      <c r="F248" s="262"/>
      <c r="G248" s="265"/>
      <c r="H248" s="262"/>
      <c r="I248" s="262"/>
      <c r="J248" s="262"/>
      <c r="K248" s="265"/>
      <c r="L248" s="266"/>
      <c r="M248" s="265"/>
      <c r="N248" s="265"/>
      <c r="O248" s="265"/>
      <c r="U248" s="265"/>
    </row>
    <row r="249" spans="1:21" ht="13.5" customHeight="1" x14ac:dyDescent="0.25">
      <c r="A249" s="265"/>
      <c r="B249" s="265"/>
      <c r="C249" s="265"/>
      <c r="D249" s="262"/>
      <c r="E249" s="262"/>
      <c r="F249" s="262"/>
      <c r="G249" s="265"/>
      <c r="H249" s="262"/>
      <c r="I249" s="262"/>
      <c r="J249" s="262"/>
      <c r="K249" s="265"/>
      <c r="L249" s="266"/>
      <c r="M249" s="265"/>
      <c r="N249" s="265"/>
      <c r="O249" s="265"/>
      <c r="U249" s="265"/>
    </row>
    <row r="250" spans="1:21" ht="13.5" customHeight="1" x14ac:dyDescent="0.25">
      <c r="A250" s="265"/>
      <c r="B250" s="265"/>
      <c r="C250" s="265"/>
      <c r="D250" s="262"/>
      <c r="E250" s="262"/>
      <c r="F250" s="262"/>
      <c r="G250" s="265"/>
      <c r="H250" s="262"/>
      <c r="I250" s="262"/>
      <c r="J250" s="262"/>
      <c r="K250" s="265"/>
      <c r="L250" s="266"/>
      <c r="M250" s="265"/>
      <c r="N250" s="265"/>
      <c r="O250" s="265"/>
      <c r="U250" s="265"/>
    </row>
    <row r="251" spans="1:21" ht="13.5" customHeight="1" x14ac:dyDescent="0.25">
      <c r="A251" s="265"/>
      <c r="B251" s="265"/>
      <c r="C251" s="265"/>
      <c r="D251" s="262"/>
      <c r="E251" s="262"/>
      <c r="F251" s="262"/>
      <c r="G251" s="265"/>
      <c r="H251" s="262"/>
      <c r="I251" s="262"/>
      <c r="J251" s="262"/>
      <c r="K251" s="265"/>
      <c r="L251" s="266"/>
      <c r="M251" s="265"/>
      <c r="N251" s="265"/>
      <c r="O251" s="265"/>
      <c r="U251" s="265"/>
    </row>
    <row r="252" spans="1:21" ht="13.5" customHeight="1" x14ac:dyDescent="0.25">
      <c r="A252" s="265"/>
      <c r="B252" s="265"/>
      <c r="C252" s="265"/>
      <c r="D252" s="262"/>
      <c r="E252" s="262"/>
      <c r="F252" s="262"/>
      <c r="G252" s="265"/>
      <c r="H252" s="262"/>
      <c r="I252" s="262"/>
      <c r="J252" s="262"/>
      <c r="K252" s="265"/>
      <c r="L252" s="266"/>
      <c r="M252" s="265"/>
      <c r="N252" s="265"/>
      <c r="O252" s="265"/>
      <c r="U252" s="265"/>
    </row>
    <row r="253" spans="1:21" ht="13.5" customHeight="1" x14ac:dyDescent="0.25">
      <c r="A253" s="265"/>
      <c r="B253" s="265"/>
      <c r="C253" s="265"/>
      <c r="D253" s="262"/>
      <c r="E253" s="262"/>
      <c r="F253" s="262"/>
      <c r="G253" s="265"/>
      <c r="H253" s="262"/>
      <c r="I253" s="262"/>
      <c r="J253" s="262"/>
      <c r="K253" s="265"/>
      <c r="L253" s="266"/>
      <c r="M253" s="265"/>
      <c r="N253" s="265"/>
      <c r="O253" s="265"/>
      <c r="U253" s="265"/>
    </row>
    <row r="254" spans="1:21" ht="13.5" customHeight="1" x14ac:dyDescent="0.25">
      <c r="A254" s="265"/>
      <c r="B254" s="265"/>
      <c r="C254" s="265"/>
      <c r="D254" s="262"/>
      <c r="E254" s="262"/>
      <c r="F254" s="262"/>
      <c r="G254" s="265"/>
      <c r="H254" s="262"/>
      <c r="I254" s="262"/>
      <c r="J254" s="262"/>
      <c r="K254" s="265"/>
      <c r="L254" s="266"/>
      <c r="M254" s="265"/>
      <c r="N254" s="265"/>
      <c r="O254" s="265"/>
      <c r="U254" s="265"/>
    </row>
    <row r="255" spans="1:21" ht="13.5" customHeight="1" x14ac:dyDescent="0.25">
      <c r="A255" s="265"/>
      <c r="B255" s="265"/>
      <c r="C255" s="265"/>
      <c r="D255" s="262"/>
      <c r="E255" s="262"/>
      <c r="F255" s="262"/>
      <c r="G255" s="265"/>
      <c r="H255" s="262"/>
      <c r="I255" s="262"/>
      <c r="J255" s="262"/>
      <c r="K255" s="265"/>
      <c r="L255" s="266"/>
      <c r="M255" s="265"/>
      <c r="N255" s="265"/>
      <c r="O255" s="265"/>
      <c r="U255" s="265"/>
    </row>
    <row r="256" spans="1:21" ht="13.5" customHeight="1" x14ac:dyDescent="0.25">
      <c r="A256" s="265"/>
      <c r="B256" s="265"/>
      <c r="C256" s="265"/>
      <c r="D256" s="262"/>
      <c r="E256" s="262"/>
      <c r="F256" s="262"/>
      <c r="G256" s="265"/>
      <c r="H256" s="262"/>
      <c r="I256" s="262"/>
      <c r="J256" s="262"/>
      <c r="K256" s="265"/>
      <c r="L256" s="266"/>
      <c r="M256" s="265"/>
      <c r="N256" s="265"/>
      <c r="O256" s="265"/>
      <c r="U256" s="265"/>
    </row>
    <row r="257" spans="1:21" ht="13.5" customHeight="1" x14ac:dyDescent="0.25">
      <c r="A257" s="265"/>
      <c r="B257" s="265"/>
      <c r="C257" s="265"/>
      <c r="D257" s="262"/>
      <c r="E257" s="262"/>
      <c r="F257" s="262"/>
      <c r="G257" s="265"/>
      <c r="H257" s="262"/>
      <c r="I257" s="262"/>
      <c r="J257" s="262"/>
      <c r="K257" s="265"/>
      <c r="L257" s="266"/>
      <c r="M257" s="265"/>
      <c r="N257" s="265"/>
      <c r="O257" s="265"/>
      <c r="U257" s="265"/>
    </row>
    <row r="258" spans="1:21" ht="13.5" customHeight="1" x14ac:dyDescent="0.25">
      <c r="A258" s="265"/>
      <c r="B258" s="265"/>
      <c r="C258" s="265"/>
      <c r="D258" s="262"/>
      <c r="E258" s="262"/>
      <c r="F258" s="262"/>
      <c r="G258" s="265"/>
      <c r="H258" s="262"/>
      <c r="I258" s="262"/>
      <c r="J258" s="262"/>
      <c r="K258" s="265"/>
      <c r="L258" s="266"/>
      <c r="M258" s="265"/>
      <c r="N258" s="265"/>
      <c r="O258" s="265"/>
      <c r="U258" s="265"/>
    </row>
    <row r="259" spans="1:21" ht="13.5" customHeight="1" x14ac:dyDescent="0.25">
      <c r="A259" s="265"/>
      <c r="B259" s="265"/>
      <c r="C259" s="265"/>
      <c r="D259" s="262"/>
      <c r="E259" s="262"/>
      <c r="F259" s="262"/>
      <c r="G259" s="265"/>
      <c r="H259" s="262"/>
      <c r="I259" s="262"/>
      <c r="J259" s="262"/>
      <c r="K259" s="265"/>
      <c r="L259" s="266"/>
      <c r="M259" s="265"/>
      <c r="N259" s="265"/>
      <c r="O259" s="265"/>
      <c r="U259" s="265"/>
    </row>
    <row r="260" spans="1:21" ht="13.5" customHeight="1" x14ac:dyDescent="0.25">
      <c r="A260" s="265"/>
      <c r="B260" s="265"/>
      <c r="C260" s="265"/>
      <c r="D260" s="262"/>
      <c r="E260" s="262"/>
      <c r="F260" s="262"/>
      <c r="G260" s="265"/>
      <c r="H260" s="262"/>
      <c r="I260" s="262"/>
      <c r="J260" s="262"/>
      <c r="K260" s="265"/>
      <c r="L260" s="266"/>
      <c r="M260" s="265"/>
      <c r="N260" s="265"/>
      <c r="O260" s="265"/>
      <c r="U260" s="265"/>
    </row>
    <row r="261" spans="1:21" ht="13.5" customHeight="1" x14ac:dyDescent="0.25">
      <c r="A261" s="265"/>
      <c r="B261" s="265"/>
      <c r="C261" s="265"/>
      <c r="D261" s="262"/>
      <c r="E261" s="262"/>
      <c r="F261" s="262"/>
      <c r="G261" s="265"/>
      <c r="H261" s="262"/>
      <c r="I261" s="262"/>
      <c r="J261" s="262"/>
      <c r="K261" s="265"/>
      <c r="L261" s="266"/>
      <c r="M261" s="265"/>
      <c r="N261" s="265"/>
      <c r="O261" s="265"/>
      <c r="U261" s="265"/>
    </row>
    <row r="262" spans="1:21" ht="13.5" customHeight="1" x14ac:dyDescent="0.25">
      <c r="A262" s="265"/>
      <c r="B262" s="265"/>
      <c r="C262" s="265"/>
      <c r="D262" s="262"/>
      <c r="E262" s="262"/>
      <c r="F262" s="262"/>
      <c r="G262" s="265"/>
      <c r="H262" s="262"/>
      <c r="I262" s="262"/>
      <c r="J262" s="262"/>
      <c r="K262" s="265"/>
      <c r="L262" s="266"/>
      <c r="M262" s="265"/>
      <c r="N262" s="265"/>
      <c r="O262" s="265"/>
      <c r="U262" s="265"/>
    </row>
    <row r="263" spans="1:21" ht="13.5" customHeight="1" x14ac:dyDescent="0.25">
      <c r="A263" s="265"/>
      <c r="B263" s="265"/>
      <c r="C263" s="265"/>
      <c r="D263" s="262"/>
      <c r="E263" s="262"/>
      <c r="F263" s="262"/>
      <c r="G263" s="265"/>
      <c r="H263" s="262"/>
      <c r="I263" s="262"/>
      <c r="J263" s="262"/>
      <c r="K263" s="265"/>
      <c r="L263" s="266"/>
      <c r="M263" s="265"/>
      <c r="N263" s="265"/>
      <c r="O263" s="265"/>
      <c r="U263" s="265"/>
    </row>
    <row r="264" spans="1:21" ht="13.5" customHeight="1" x14ac:dyDescent="0.25">
      <c r="A264" s="265"/>
      <c r="B264" s="265"/>
      <c r="C264" s="265"/>
      <c r="D264" s="262"/>
      <c r="E264" s="262"/>
      <c r="F264" s="262"/>
      <c r="G264" s="265"/>
      <c r="H264" s="262"/>
      <c r="I264" s="262"/>
      <c r="J264" s="262"/>
      <c r="K264" s="265"/>
      <c r="L264" s="266"/>
      <c r="M264" s="265"/>
      <c r="N264" s="265"/>
      <c r="O264" s="265"/>
      <c r="U264" s="265"/>
    </row>
  </sheetData>
  <mergeCells count="25">
    <mergeCell ref="P3:T3"/>
    <mergeCell ref="P4:T4"/>
    <mergeCell ref="A1:L1"/>
    <mergeCell ref="A4:A5"/>
    <mergeCell ref="B4:B5"/>
    <mergeCell ref="C4:C5"/>
    <mergeCell ref="D4:G4"/>
    <mergeCell ref="H4:K4"/>
    <mergeCell ref="L4:L5"/>
    <mergeCell ref="M4:O4"/>
    <mergeCell ref="U4:U5"/>
    <mergeCell ref="I39:J39"/>
    <mergeCell ref="A43:A44"/>
    <mergeCell ref="B43:B44"/>
    <mergeCell ref="C43:C44"/>
    <mergeCell ref="D43:G43"/>
    <mergeCell ref="H43:K43"/>
    <mergeCell ref="L43:L44"/>
    <mergeCell ref="M43:O43"/>
    <mergeCell ref="U43:U44"/>
    <mergeCell ref="H45:I45"/>
    <mergeCell ref="I62:J62"/>
    <mergeCell ref="H66:L66"/>
    <mergeCell ref="H67:L67"/>
    <mergeCell ref="P43:T43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9C0A2F929D14C9C339E2EE6AD2D1D" ma:contentTypeVersion="12" ma:contentTypeDescription="Create a new document." ma:contentTypeScope="" ma:versionID="0a9f2930b7d9e66e3f422f30e9afc1ab">
  <xsd:schema xmlns:xsd="http://www.w3.org/2001/XMLSchema" xmlns:xs="http://www.w3.org/2001/XMLSchema" xmlns:p="http://schemas.microsoft.com/office/2006/metadata/properties" xmlns:ns2="a5d8591c-50ca-4d8b-8b70-01a7d441adbc" xmlns:ns3="15d01e52-c672-4182-b578-c6a3bdf841c3" targetNamespace="http://schemas.microsoft.com/office/2006/metadata/properties" ma:root="true" ma:fieldsID="45768eb4dd7d1b09535fe3cb152e7cad" ns2:_="" ns3:_="">
    <xsd:import namespace="a5d8591c-50ca-4d8b-8b70-01a7d441adbc"/>
    <xsd:import namespace="15d01e52-c672-4182-b578-c6a3bdf841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8591c-50ca-4d8b-8b70-01a7d441a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01e52-c672-4182-b578-c6a3bdf841c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7ACD21-3C02-49E7-B9C7-8A0448E14B3A}">
  <ds:schemaRefs>
    <ds:schemaRef ds:uri="http://purl.org/dc/elements/1.1/"/>
    <ds:schemaRef ds:uri="http://schemas.microsoft.com/office/2006/metadata/properties"/>
    <ds:schemaRef ds:uri="a5d8591c-50ca-4d8b-8b70-01a7d441adb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5d01e52-c672-4182-b578-c6a3bdf841c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F24363-F89C-46AC-B161-12EA777E9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d8591c-50ca-4d8b-8b70-01a7d441adbc"/>
    <ds:schemaRef ds:uri="15d01e52-c672-4182-b578-c6a3bdf84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3015A0-7801-4F21-AD6F-36D5A5EBC1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ACCOMP</vt:lpstr>
      <vt:lpstr>JANUARY- DETAILS</vt:lpstr>
      <vt:lpstr>JAN. Prod._Sales_Employment Gen</vt:lpstr>
    </vt:vector>
  </TitlesOfParts>
  <Company>Grizli777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GURTIZA</dc:creator>
  <cp:lastModifiedBy>JViernes</cp:lastModifiedBy>
  <cp:revision/>
  <dcterms:created xsi:type="dcterms:W3CDTF">2018-01-25T01:04:10Z</dcterms:created>
  <dcterms:modified xsi:type="dcterms:W3CDTF">2021-02-15T04:57:54Z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0x0101009D49C0A2F929D14C9C339E2EE6AD2D1D</vt:lpwstr>
  </property>
</Properties>
</file>