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CCOMPLISHMENT REPORTS_BSC\MONTHLY\2021\La Union\"/>
    </mc:Choice>
  </mc:AlternateContent>
  <xr:revisionPtr revIDLastSave="0" documentId="13_ncr:1_{9ADE8351-E205-4817-AC6B-D90F35CB8FA8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CUSTOMER" sheetId="11" r:id="rId1"/>
    <sheet name="PSTC-LU DETAILS" sheetId="12" r:id="rId2"/>
    <sheet name="January2021" sheetId="9" r:id="rId3"/>
    <sheet name="Jobs Generated" sheetId="10" r:id="rId4"/>
  </sheets>
  <externalReferences>
    <externalReference r:id="rId5"/>
  </externalReferences>
  <definedNames>
    <definedName name="_xlnm.Print_Titles" localSheetId="0">CUSTOMER!$3:$7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9" l="1"/>
  <c r="E91" i="12"/>
  <c r="D73" i="11"/>
  <c r="C73" i="11"/>
  <c r="D72" i="11"/>
  <c r="E72" i="11" s="1"/>
  <c r="D71" i="11"/>
  <c r="E71" i="11" s="1"/>
  <c r="D70" i="11"/>
  <c r="D69" i="11"/>
  <c r="D67" i="11"/>
  <c r="D66" i="11"/>
  <c r="C223" i="12"/>
  <c r="D55" i="11" s="1"/>
  <c r="C220" i="12"/>
  <c r="D54" i="11" s="1"/>
  <c r="C217" i="12"/>
  <c r="D53" i="11" s="1"/>
  <c r="C214" i="12"/>
  <c r="D52" i="11" s="1"/>
  <c r="E47" i="12"/>
  <c r="D36" i="11" s="1"/>
  <c r="E36" i="11" s="1"/>
  <c r="C43" i="12"/>
  <c r="C44" i="12" s="1"/>
  <c r="C45" i="12" s="1"/>
  <c r="C46" i="12" s="1"/>
  <c r="C47" i="12" s="1"/>
  <c r="D21" i="11" s="1"/>
  <c r="D27" i="11"/>
  <c r="F27" i="11" s="1"/>
  <c r="C80" i="12"/>
  <c r="C81" i="12" s="1"/>
  <c r="C82" i="12" s="1"/>
  <c r="C83" i="12" s="1"/>
  <c r="C84" i="12" s="1"/>
  <c r="C85" i="12" s="1"/>
  <c r="C86" i="12" s="1"/>
  <c r="C87" i="12" s="1"/>
  <c r="C88" i="12" s="1"/>
  <c r="C89" i="12" s="1"/>
  <c r="E25" i="11"/>
  <c r="E26" i="11"/>
  <c r="E27" i="11"/>
  <c r="G27" i="11" s="1"/>
  <c r="E28" i="11"/>
  <c r="E29" i="11"/>
  <c r="E30" i="11"/>
  <c r="E31" i="11"/>
  <c r="E32" i="11"/>
  <c r="D24" i="11"/>
  <c r="E24" i="11" s="1"/>
  <c r="D22" i="11"/>
  <c r="E22" i="11"/>
  <c r="D20" i="11"/>
  <c r="E20" i="11" s="1"/>
  <c r="E21" i="11"/>
  <c r="D19" i="11"/>
  <c r="E19" i="11" s="1"/>
  <c r="D13" i="11"/>
  <c r="D11" i="11" s="1"/>
  <c r="C24" i="12"/>
  <c r="C15" i="12"/>
  <c r="A15" i="12"/>
  <c r="D9" i="11" s="1"/>
  <c r="E63" i="12"/>
  <c r="D38" i="11" s="1"/>
  <c r="E38" i="11" s="1"/>
  <c r="H63" i="12"/>
  <c r="C63" i="12"/>
  <c r="D23" i="11" s="1"/>
  <c r="E23" i="11" s="1"/>
  <c r="F12" i="11"/>
  <c r="F15" i="11"/>
  <c r="E15" i="11"/>
  <c r="E12" i="11"/>
  <c r="E9" i="11"/>
  <c r="G84" i="11"/>
  <c r="F84" i="11"/>
  <c r="G66" i="11"/>
  <c r="F66" i="11"/>
  <c r="G65" i="11"/>
  <c r="F65" i="11"/>
  <c r="E64" i="11"/>
  <c r="G64" i="11" s="1"/>
  <c r="D64" i="11"/>
  <c r="F64" i="11" s="1"/>
  <c r="G61" i="11"/>
  <c r="F61" i="11"/>
  <c r="G59" i="11"/>
  <c r="F59" i="11"/>
  <c r="F55" i="11"/>
  <c r="G54" i="11"/>
  <c r="F54" i="11"/>
  <c r="G53" i="11"/>
  <c r="F53" i="11"/>
  <c r="G52" i="11"/>
  <c r="F52" i="11"/>
  <c r="C44" i="11"/>
  <c r="B44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C33" i="11"/>
  <c r="F33" i="11" s="1"/>
  <c r="B33" i="11"/>
  <c r="G33" i="11" s="1"/>
  <c r="C29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D18" i="11"/>
  <c r="E18" i="11" s="1"/>
  <c r="C18" i="11"/>
  <c r="B18" i="11"/>
  <c r="G18" i="11" s="1"/>
  <c r="C11" i="11"/>
  <c r="G10" i="11"/>
  <c r="G9" i="11"/>
  <c r="F9" i="11"/>
  <c r="F67" i="11" l="1"/>
  <c r="E67" i="11"/>
  <c r="G67" i="11" s="1"/>
  <c r="F70" i="11"/>
  <c r="E70" i="11"/>
  <c r="G70" i="11" s="1"/>
  <c r="F73" i="11"/>
  <c r="E73" i="11"/>
  <c r="G73" i="11" s="1"/>
  <c r="F13" i="11"/>
  <c r="E13" i="11"/>
  <c r="F11" i="11"/>
  <c r="E11" i="11"/>
  <c r="G11" i="11"/>
  <c r="F18" i="11"/>
  <c r="V44" i="9"/>
  <c r="P44" i="9"/>
  <c r="O44" i="9"/>
  <c r="L44" i="9"/>
  <c r="K44" i="9"/>
  <c r="H44" i="9"/>
  <c r="G44" i="9"/>
  <c r="V43" i="9"/>
  <c r="P43" i="9"/>
  <c r="O43" i="9"/>
  <c r="L43" i="9"/>
  <c r="K43" i="9"/>
  <c r="F43" i="9"/>
  <c r="A43" i="9"/>
  <c r="A44" i="9" s="1"/>
  <c r="V42" i="9"/>
  <c r="P42" i="9"/>
  <c r="O42" i="9"/>
  <c r="L42" i="9"/>
  <c r="K42" i="9"/>
  <c r="H42" i="9"/>
  <c r="G42" i="9"/>
  <c r="P36" i="9"/>
  <c r="V35" i="9"/>
  <c r="E35" i="9"/>
  <c r="V34" i="9"/>
  <c r="L34" i="9"/>
  <c r="K34" i="9"/>
  <c r="E34" i="9"/>
  <c r="V33" i="9"/>
  <c r="O33" i="9"/>
  <c r="J33" i="9"/>
  <c r="F33" i="9"/>
  <c r="V32" i="9"/>
  <c r="O32" i="9"/>
  <c r="J32" i="9"/>
  <c r="L32" i="9" s="1"/>
  <c r="H32" i="9"/>
  <c r="G32" i="9"/>
  <c r="V31" i="9"/>
  <c r="O31" i="9"/>
  <c r="J31" i="9"/>
  <c r="F31" i="9"/>
  <c r="H31" i="9" s="1"/>
  <c r="V30" i="9"/>
  <c r="O30" i="9"/>
  <c r="L30" i="9"/>
  <c r="K30" i="9"/>
  <c r="F30" i="9"/>
  <c r="V29" i="9"/>
  <c r="J29" i="9"/>
  <c r="L29" i="9" s="1"/>
  <c r="E29" i="9"/>
  <c r="V28" i="9"/>
  <c r="O28" i="9"/>
  <c r="L28" i="9"/>
  <c r="K28" i="9"/>
  <c r="F28" i="9"/>
  <c r="V27" i="9"/>
  <c r="L27" i="9"/>
  <c r="K27" i="9"/>
  <c r="E27" i="9"/>
  <c r="V26" i="9"/>
  <c r="O26" i="9"/>
  <c r="L26" i="9"/>
  <c r="K26" i="9"/>
  <c r="F26" i="9"/>
  <c r="H26" i="9" s="1"/>
  <c r="V25" i="9"/>
  <c r="F25" i="9"/>
  <c r="V24" i="9"/>
  <c r="J24" i="9"/>
  <c r="L24" i="9" s="1"/>
  <c r="F24" i="9"/>
  <c r="E24" i="9"/>
  <c r="H24" i="9" s="1"/>
  <c r="V23" i="9"/>
  <c r="L23" i="9"/>
  <c r="K23" i="9"/>
  <c r="F23" i="9"/>
  <c r="E23" i="9"/>
  <c r="V22" i="9"/>
  <c r="I22" i="9"/>
  <c r="I50" i="9" s="1"/>
  <c r="F22" i="9"/>
  <c r="E22" i="9"/>
  <c r="H22" i="9" s="1"/>
  <c r="V21" i="9"/>
  <c r="O21" i="9"/>
  <c r="L21" i="9"/>
  <c r="K21" i="9"/>
  <c r="H21" i="9"/>
  <c r="G21" i="9"/>
  <c r="V20" i="9"/>
  <c r="O20" i="9"/>
  <c r="L20" i="9"/>
  <c r="K20" i="9"/>
  <c r="H20" i="9"/>
  <c r="G20" i="9"/>
  <c r="V19" i="9"/>
  <c r="O19" i="9"/>
  <c r="J19" i="9"/>
  <c r="K19" i="9" s="1"/>
  <c r="H19" i="9"/>
  <c r="G19" i="9"/>
  <c r="V18" i="9"/>
  <c r="L18" i="9"/>
  <c r="K18" i="9"/>
  <c r="E18" i="9"/>
  <c r="O18" i="9" s="1"/>
  <c r="V17" i="9"/>
  <c r="O17" i="9"/>
  <c r="L17" i="9"/>
  <c r="K17" i="9"/>
  <c r="H17" i="9"/>
  <c r="G17" i="9"/>
  <c r="V16" i="9"/>
  <c r="H16" i="9"/>
  <c r="G16" i="9"/>
  <c r="V15" i="9"/>
  <c r="O15" i="9"/>
  <c r="L15" i="9"/>
  <c r="K15" i="9"/>
  <c r="H15" i="9"/>
  <c r="G15" i="9"/>
  <c r="V14" i="9"/>
  <c r="O14" i="9"/>
  <c r="L14" i="9"/>
  <c r="K14" i="9"/>
  <c r="H14" i="9"/>
  <c r="G14" i="9"/>
  <c r="V13" i="9"/>
  <c r="O13" i="9"/>
  <c r="L13" i="9"/>
  <c r="K13" i="9"/>
  <c r="H13" i="9"/>
  <c r="G13" i="9"/>
  <c r="V12" i="9"/>
  <c r="O12" i="9"/>
  <c r="L12" i="9"/>
  <c r="K12" i="9"/>
  <c r="H12" i="9"/>
  <c r="G12" i="9"/>
  <c r="V11" i="9"/>
  <c r="O11" i="9"/>
  <c r="L11" i="9"/>
  <c r="K11" i="9"/>
  <c r="H11" i="9"/>
  <c r="G11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V10" i="9"/>
  <c r="O10" i="9"/>
  <c r="L10" i="9"/>
  <c r="K10" i="9"/>
  <c r="H10" i="9"/>
  <c r="G10" i="9"/>
  <c r="V9" i="9"/>
  <c r="O9" i="9"/>
  <c r="L9" i="9"/>
  <c r="K9" i="9"/>
  <c r="H9" i="9"/>
  <c r="G9" i="9"/>
  <c r="V8" i="9"/>
  <c r="O8" i="9"/>
  <c r="L8" i="9"/>
  <c r="K8" i="9"/>
  <c r="H8" i="9"/>
  <c r="G8" i="9"/>
  <c r="V7" i="9"/>
  <c r="O7" i="9"/>
  <c r="J7" i="9"/>
  <c r="H7" i="9"/>
  <c r="G7" i="9"/>
  <c r="A7" i="9"/>
  <c r="A8" i="9" s="1"/>
  <c r="A9" i="9" s="1"/>
  <c r="V6" i="9"/>
  <c r="O6" i="9"/>
  <c r="J6" i="9"/>
  <c r="H6" i="9"/>
  <c r="G6" i="9"/>
  <c r="K6" i="9" l="1"/>
  <c r="L6" i="9"/>
  <c r="M6" i="9" s="1"/>
  <c r="L7" i="9"/>
  <c r="M7" i="9" s="1"/>
  <c r="K7" i="9"/>
  <c r="M8" i="9"/>
  <c r="M9" i="9"/>
  <c r="M10" i="9"/>
  <c r="M11" i="9"/>
  <c r="M12" i="9"/>
  <c r="M13" i="9"/>
  <c r="M14" i="9"/>
  <c r="M15" i="9"/>
  <c r="M17" i="9"/>
  <c r="M20" i="9"/>
  <c r="M21" i="9"/>
  <c r="G22" i="9"/>
  <c r="O23" i="9"/>
  <c r="H23" i="9"/>
  <c r="G23" i="9"/>
  <c r="M23" i="9"/>
  <c r="G24" i="9"/>
  <c r="H25" i="9"/>
  <c r="G25" i="9"/>
  <c r="F27" i="9"/>
  <c r="O27" i="9"/>
  <c r="H28" i="9"/>
  <c r="G28" i="9"/>
  <c r="M28" i="9"/>
  <c r="H30" i="9"/>
  <c r="G30" i="9"/>
  <c r="M30" i="9"/>
  <c r="L31" i="9"/>
  <c r="M31" i="9" s="1"/>
  <c r="K31" i="9"/>
  <c r="M32" i="9"/>
  <c r="H33" i="9"/>
  <c r="G33" i="9"/>
  <c r="K33" i="9"/>
  <c r="L33" i="9"/>
  <c r="M33" i="9" s="1"/>
  <c r="F34" i="9"/>
  <c r="O34" i="9"/>
  <c r="F35" i="9"/>
  <c r="M42" i="9"/>
  <c r="H43" i="9"/>
  <c r="G43" i="9"/>
  <c r="M43" i="9"/>
  <c r="M44" i="9"/>
  <c r="G27" i="9"/>
  <c r="H27" i="9"/>
  <c r="M24" i="9"/>
  <c r="M26" i="9"/>
  <c r="M27" i="9"/>
  <c r="G34" i="9"/>
  <c r="H34" i="9"/>
  <c r="M34" i="9" s="1"/>
  <c r="M46" i="9"/>
  <c r="G18" i="9"/>
  <c r="L19" i="9"/>
  <c r="M19" i="9" s="1"/>
  <c r="K24" i="9"/>
  <c r="G26" i="9"/>
  <c r="F29" i="9"/>
  <c r="G29" i="9" s="1"/>
  <c r="K29" i="9"/>
  <c r="G31" i="9"/>
  <c r="K32" i="9"/>
  <c r="O24" i="9"/>
  <c r="O29" i="9"/>
  <c r="H18" i="9"/>
  <c r="M18" i="9" s="1"/>
  <c r="J22" i="9"/>
  <c r="O22" i="9"/>
  <c r="G35" i="9" l="1"/>
  <c r="H35" i="9"/>
  <c r="L22" i="9"/>
  <c r="M22" i="9" s="1"/>
  <c r="K22" i="9"/>
  <c r="H29" i="9"/>
  <c r="M29" i="9" s="1"/>
  <c r="M36" i="9" l="1"/>
  <c r="M48" i="9"/>
</calcChain>
</file>

<file path=xl/sharedStrings.xml><?xml version="1.0" encoding="utf-8"?>
<sst xmlns="http://schemas.openxmlformats.org/spreadsheetml/2006/main" count="557" uniqueCount="297">
  <si>
    <t>DEPARTMENT OF SCIENCE AND TECHNOLOGY  REGIONAL OFFICE NO. I</t>
  </si>
  <si>
    <t xml:space="preserve">La Union Science and Technology Center </t>
  </si>
  <si>
    <t>CUSTOMER PERSPECTIVE</t>
  </si>
  <si>
    <t>FOR THE MONTH OF JANUARY 2021</t>
  </si>
  <si>
    <t>Indicator</t>
  </si>
  <si>
    <t>CY 2021    PSTC-LU Target</t>
  </si>
  <si>
    <t>1ST Qtr Target</t>
  </si>
  <si>
    <t>January 2021 Accomplishment</t>
  </si>
  <si>
    <t>ACCOMPLISHMENT TO DATE</t>
  </si>
  <si>
    <t>% ACCOMPLISHMENT (vs Quarterly Target)</t>
  </si>
  <si>
    <t>% ACCOMPLISHMENT (vs Annual Target)</t>
  </si>
  <si>
    <r>
      <rPr>
        <b/>
        <sz val="10"/>
        <color rgb="FF000000"/>
        <rFont val="Calibri"/>
        <family val="2"/>
        <charset val="1"/>
      </rPr>
      <t xml:space="preserve">Promote adoption/utilization of technologies from publicly funded R&amp;D  </t>
    </r>
    <r>
      <rPr>
        <b/>
        <sz val="10"/>
        <color rgb="FFFF0000"/>
        <rFont val="Calibri"/>
        <family val="2"/>
        <charset val="1"/>
      </rPr>
      <t>monitored monthly/reported quarterly/counted once (M/Q/1)</t>
    </r>
  </si>
  <si>
    <t>No. of technologies promoted</t>
  </si>
  <si>
    <t>No. of technologies DOST-developed/funded knowledge/ technologies transferred by commercialization, extension, public good</t>
  </si>
  <si>
    <t>No. of technology adoptors (total)</t>
  </si>
  <si>
    <t>a. Individuals</t>
  </si>
  <si>
    <t> </t>
  </si>
  <si>
    <t>b. MSMEs/Firms</t>
  </si>
  <si>
    <t>c. Academe</t>
  </si>
  <si>
    <t>d. LGUs</t>
  </si>
  <si>
    <t>e. Cooperatives</t>
  </si>
  <si>
    <r>
      <rPr>
        <b/>
        <sz val="10"/>
        <color rgb="FF000000"/>
        <rFont val="Calibri"/>
        <family val="2"/>
        <charset val="1"/>
      </rPr>
      <t xml:space="preserve">Provide support mechanisms for startups, MSMEs - industries, and others in the region </t>
    </r>
    <r>
      <rPr>
        <b/>
        <sz val="10"/>
        <color rgb="FFFF0000"/>
        <rFont val="Calibri"/>
        <family val="2"/>
        <charset val="1"/>
      </rPr>
      <t>monitored monthly/reported qtrly, counted multiple times (M/Q/n)</t>
    </r>
  </si>
  <si>
    <t>No. of S&amp;T interventions  provided:</t>
  </si>
  <si>
    <t>a. Trainings</t>
  </si>
  <si>
    <t xml:space="preserve"> - CEST</t>
  </si>
  <si>
    <t>b. Consultancy</t>
  </si>
  <si>
    <t>c. Testing/Calibration (non-paying)</t>
  </si>
  <si>
    <t>d. Packaging and labelling design</t>
  </si>
  <si>
    <t>e. S&amp;T information and referral</t>
  </si>
  <si>
    <t>f. Innovation Enabling Fund (for new firms/associations)</t>
  </si>
  <si>
    <t xml:space="preserve"> - SETUP</t>
  </si>
  <si>
    <t xml:space="preserve"> - CBP</t>
  </si>
  <si>
    <t>No. of customers assisted (total) -- [Equivalent PREXC Output Indicator 2]</t>
  </si>
  <si>
    <t>Community Empowerment thru Science and Technology (CEST)</t>
  </si>
  <si>
    <t xml:space="preserve"> - Number of communities assisted</t>
  </si>
  <si>
    <t xml:space="preserve"> - Number of technologies deployed to communities</t>
  </si>
  <si>
    <t xml:space="preserve"> - Number of beneficiaries</t>
  </si>
  <si>
    <t>Number of jobs generated</t>
  </si>
  <si>
    <t>% improvement in Productivity</t>
  </si>
  <si>
    <t>% Increase in jobs generated</t>
  </si>
  <si>
    <t>Amount of Gross Sales Generated (in PhP '000)</t>
  </si>
  <si>
    <t>140M</t>
  </si>
  <si>
    <r>
      <rPr>
        <b/>
        <sz val="10"/>
        <color rgb="FF000000"/>
        <rFont val="Calibri"/>
        <family val="2"/>
        <charset val="1"/>
      </rPr>
      <t>Establish and promote innovation hubs and other similar mechanisms (</t>
    </r>
    <r>
      <rPr>
        <b/>
        <sz val="10"/>
        <color rgb="FFFF0000"/>
        <rFont val="Calibri"/>
        <family val="2"/>
        <charset val="1"/>
      </rPr>
      <t>(M/Q)</t>
    </r>
  </si>
  <si>
    <t>No. of innovation centers established /maintained</t>
  </si>
  <si>
    <r>
      <rPr>
        <b/>
        <sz val="10"/>
        <color rgb="FF000000"/>
        <rFont val="Calibri"/>
        <family val="2"/>
        <charset val="1"/>
      </rPr>
      <t>Foster STI Culture  (</t>
    </r>
    <r>
      <rPr>
        <b/>
        <sz val="10"/>
        <color rgb="FFFF0000"/>
        <rFont val="Calibri"/>
        <family val="2"/>
        <charset val="1"/>
      </rPr>
      <t>(M/Q)</t>
    </r>
  </si>
  <si>
    <t>No.of S&amp;T promotional activities conducted</t>
  </si>
  <si>
    <t>a. Regional Level</t>
  </si>
  <si>
    <t>b. Provincial Level</t>
  </si>
  <si>
    <t>c. City/Municipal Level</t>
  </si>
  <si>
    <r>
      <rPr>
        <b/>
        <sz val="10"/>
        <color rgb="FF000000"/>
        <rFont val="Calibri"/>
        <family val="2"/>
        <charset val="1"/>
      </rPr>
      <t>Strengthen Regional Standards and Testing Laboratory services (</t>
    </r>
    <r>
      <rPr>
        <b/>
        <sz val="10"/>
        <color rgb="FFFF0000"/>
        <rFont val="Calibri"/>
        <family val="2"/>
        <charset val="1"/>
      </rPr>
      <t>(M/Q)</t>
    </r>
  </si>
  <si>
    <t>Test/Calibration conducted by the Region's RSTL</t>
  </si>
  <si>
    <t>Calibration services</t>
  </si>
  <si>
    <t>% of testing/calibration services delivered within the agreed time -- [ equivalent of PREXC Output Indicator 3]</t>
  </si>
  <si>
    <t>No. of customers served</t>
  </si>
  <si>
    <t>No. of referred samples to another RSTL under OneLab</t>
  </si>
  <si>
    <t>No.of PSTCs as sample receiving stations</t>
  </si>
  <si>
    <t>Income generated by the RSTL (in Php '000)/fees collected &amp; remitted to the National Treasury</t>
  </si>
  <si>
    <t>Number of laboratory personnel recognized as authorized signatories</t>
  </si>
  <si>
    <t>Number of laboratories and testing facilities upgraded/maintained</t>
  </si>
  <si>
    <t>% of customers whose rating is VS or better [Equivalent PREXC Outcome Indicator 3]</t>
  </si>
  <si>
    <t>No. of "reach" (people reached) of IEC materials and information on social media</t>
  </si>
  <si>
    <t>Compliant to: (Y/N)</t>
  </si>
  <si>
    <t>a. GAD</t>
  </si>
  <si>
    <t>YES</t>
  </si>
  <si>
    <t>b. Senior Citizen Law</t>
  </si>
  <si>
    <t>c. PWD</t>
  </si>
  <si>
    <t>d. FOI</t>
  </si>
  <si>
    <t>e. Data Privacy</t>
  </si>
  <si>
    <t>f. ARTA</t>
  </si>
  <si>
    <r>
      <rPr>
        <b/>
        <sz val="10"/>
        <color rgb="FF000000"/>
        <rFont val="Calibri"/>
        <family val="2"/>
        <charset val="1"/>
      </rPr>
      <t>Enhance customer satisfaction</t>
    </r>
    <r>
      <rPr>
        <b/>
        <sz val="10"/>
        <color rgb="FFFF0000"/>
        <rFont val="Calibri"/>
        <family val="2"/>
        <charset val="1"/>
      </rPr>
      <t xml:space="preserve"> (M/Q)</t>
    </r>
  </si>
  <si>
    <t>Customer Satisfaction Rating:</t>
  </si>
  <si>
    <t>% of customers whose rating is VS or better</t>
  </si>
  <si>
    <r>
      <rPr>
        <b/>
        <i/>
        <sz val="10"/>
        <color rgb="FF000000"/>
        <rFont val="Calibri"/>
        <family val="2"/>
        <charset val="1"/>
      </rPr>
      <t xml:space="preserve">Strengthen partnership with other institutions </t>
    </r>
    <r>
      <rPr>
        <b/>
        <i/>
        <sz val="10"/>
        <color rgb="FFFF0000"/>
        <rFont val="Calibri"/>
        <family val="2"/>
        <charset val="1"/>
      </rPr>
      <t>(M/Q)</t>
    </r>
  </si>
  <si>
    <t>No. of MOA/MOU conforme letter signed</t>
  </si>
  <si>
    <t>PREPARED  BY:</t>
  </si>
  <si>
    <t>NOTED BY:</t>
  </si>
  <si>
    <t>Bernadine P. Suniega</t>
  </si>
  <si>
    <t>JONATHAN M. VIERNES</t>
  </si>
  <si>
    <t>SRS I</t>
  </si>
  <si>
    <t>PSTD</t>
  </si>
  <si>
    <t>Edison M. Acosta</t>
  </si>
  <si>
    <t>SRS II</t>
  </si>
  <si>
    <t>ATTACHMENTS TO THE MONTHLY  ACCOMPLISHMENT REPORT</t>
  </si>
  <si>
    <r>
      <rPr>
        <b/>
        <sz val="12"/>
        <color rgb="FF000000"/>
        <rFont val="Calibri"/>
        <family val="2"/>
        <charset val="1"/>
      </rPr>
      <t xml:space="preserve">Promote adoption/utilization of technologies from publicly funded R&amp;D  </t>
    </r>
    <r>
      <rPr>
        <b/>
        <sz val="12"/>
        <color rgb="FFFF0000"/>
        <rFont val="Calibri"/>
        <family val="2"/>
        <charset val="1"/>
      </rPr>
      <t>monitored monthly/reported quarterly/counted once (M/Q/1)</t>
    </r>
  </si>
  <si>
    <t>No.</t>
  </si>
  <si>
    <t>Technology Promoted</t>
  </si>
  <si>
    <t>Title of Activity/Date/Venue</t>
  </si>
  <si>
    <t>Name of Customer/Address</t>
  </si>
  <si>
    <t>Means of Verification</t>
  </si>
  <si>
    <t>Vigormin</t>
  </si>
  <si>
    <t>Consultation Meeting/January 29, 2021/ PSTC-LU</t>
  </si>
  <si>
    <t>Francisco Concepcion/ Pugo, La Union</t>
  </si>
  <si>
    <t>Photos</t>
  </si>
  <si>
    <t>Total</t>
  </si>
  <si>
    <t>Technology Adopted</t>
  </si>
  <si>
    <r>
      <rPr>
        <b/>
        <sz val="12"/>
        <color rgb="FF000000"/>
        <rFont val="Calibri"/>
        <family val="2"/>
        <charset val="1"/>
      </rPr>
      <t xml:space="preserve">Provide support mechanisms for startups, MSMEs - industries, and others in the region </t>
    </r>
    <r>
      <rPr>
        <b/>
        <sz val="12"/>
        <color rgb="FFFF0000"/>
        <rFont val="Calibri"/>
        <family val="2"/>
        <charset val="1"/>
      </rPr>
      <t>monitored monthly/reported qtrly, counted multiple times (M/Q/n)</t>
    </r>
  </si>
  <si>
    <t>Title of Training/Date/Venue</t>
  </si>
  <si>
    <t>Name of Firm/Address</t>
  </si>
  <si>
    <t>No. of Participants</t>
  </si>
  <si>
    <t>Nature of Consultancy</t>
  </si>
  <si>
    <t>Number of Scientific/Technical/ Expert Advice/Recommendations</t>
  </si>
  <si>
    <t>On-site assessment &amp; plant lay-out</t>
  </si>
  <si>
    <t>Good Oil Trading/Jacquilline Palabay/Catbangen, City of San Fernando, La Union</t>
  </si>
  <si>
    <t>Photos, La-out</t>
  </si>
  <si>
    <t>FDA LTO Application</t>
  </si>
  <si>
    <t>Jaypee's Bakeshop/ John Paul Naoe/ Bauang, La Union</t>
  </si>
  <si>
    <t>Order of payment, Messenger Logs</t>
  </si>
  <si>
    <t>Coordination of the printing of label stickers to the printing press</t>
  </si>
  <si>
    <t>Jovelyn Carrera/ Inabaan Norte Agricultural MPC/ Inabaan Norte, Rosario, La Union</t>
  </si>
  <si>
    <t>Email Logs, Proof of Payment</t>
  </si>
  <si>
    <t>Juvy Sagapan/ Naguey Rural Improvement Club/ Alibangsay, Bagulin, La Union</t>
  </si>
  <si>
    <t>Discussed Virgormin Technology</t>
  </si>
  <si>
    <t>Type of Calibration/No. Of Samples</t>
  </si>
  <si>
    <t>Value of Assistance</t>
  </si>
  <si>
    <t>Vehicle/ Trailer tanks</t>
  </si>
  <si>
    <t>Calibrating Bucket</t>
  </si>
  <si>
    <t>PSTC-Ilocos Norte</t>
  </si>
  <si>
    <t>Test Weights</t>
  </si>
  <si>
    <t>PSTC-Ilocos Norte, Chryst Mar Laundry Services</t>
  </si>
  <si>
    <t>Weighing Scales</t>
  </si>
  <si>
    <t>Thermometers</t>
  </si>
  <si>
    <t>Thermo Hygrometer</t>
  </si>
  <si>
    <t>Length</t>
  </si>
  <si>
    <t>Sphygmomanometer</t>
  </si>
  <si>
    <t>TOTAL</t>
  </si>
  <si>
    <t>Name of Product</t>
  </si>
  <si>
    <t>Type of Intervention</t>
  </si>
  <si>
    <t>Topic</t>
  </si>
  <si>
    <t>Name of Customer</t>
  </si>
  <si>
    <t>Address</t>
  </si>
  <si>
    <t>Mode of Inquiry</t>
  </si>
  <si>
    <t>Inquiry about Water Testing</t>
  </si>
  <si>
    <t>Jhu Vhie Dhel</t>
  </si>
  <si>
    <t>Abra</t>
  </si>
  <si>
    <t>FB Inquiry</t>
  </si>
  <si>
    <t>Inquiry about Comprehensive Strength Testing</t>
  </si>
  <si>
    <t>Jolianne Maryse Noveloso</t>
  </si>
  <si>
    <t>Inquiry about status of applicaton online on Scholarship</t>
  </si>
  <si>
    <t>Mj Navalta</t>
  </si>
  <si>
    <t>Inquiry about the standard protocol for drinking water analysis</t>
  </si>
  <si>
    <t>Zane Haddrill</t>
  </si>
  <si>
    <t>Inquiry about BOD &amp; TSS laboratory analysis</t>
  </si>
  <si>
    <t>Allyn Joy Ramos Sudiacal</t>
  </si>
  <si>
    <t>Inquiry about vacant position at DOST-I</t>
  </si>
  <si>
    <t>Love Jpeg</t>
  </si>
  <si>
    <t>Ching Sevilla</t>
  </si>
  <si>
    <t>Roland Ochoco Macagba</t>
  </si>
  <si>
    <t>Scheduling for Calibration Tanker</t>
  </si>
  <si>
    <t>Lian Lian</t>
  </si>
  <si>
    <t>Inquiry about Copper Analysis</t>
  </si>
  <si>
    <t>Railey Daniel Labbao</t>
  </si>
  <si>
    <t>Inquiry about Ethanolic Extraction for Fruit peels</t>
  </si>
  <si>
    <t>Xyra Tacis Rivera</t>
  </si>
  <si>
    <t>BHC</t>
  </si>
  <si>
    <t>Mushroom Production</t>
  </si>
  <si>
    <t>Rita Imelda Morellos</t>
  </si>
  <si>
    <t>Pobla</t>
  </si>
  <si>
    <t>Walk-in</t>
  </si>
  <si>
    <t>Name of SETUP Project</t>
  </si>
  <si>
    <t>FIRM/Address</t>
  </si>
  <si>
    <t>Name of CB  Project</t>
  </si>
  <si>
    <t>Association/Address</t>
  </si>
  <si>
    <t>Name of CEST Activity  Project</t>
  </si>
  <si>
    <r>
      <rPr>
        <b/>
        <sz val="12"/>
        <color rgb="FF000000"/>
        <rFont val="Calibri"/>
        <family val="2"/>
        <charset val="1"/>
      </rPr>
      <t>Establish and promote innovation hubs and other similar mechanisms (</t>
    </r>
    <r>
      <rPr>
        <b/>
        <sz val="12"/>
        <color rgb="FFFF0000"/>
        <rFont val="Calibri"/>
        <family val="2"/>
        <charset val="1"/>
      </rPr>
      <t>(M/Q)</t>
    </r>
  </si>
  <si>
    <t>Name of Innovation Center</t>
  </si>
  <si>
    <r>
      <rPr>
        <b/>
        <sz val="12"/>
        <color rgb="FF000000"/>
        <rFont val="Calibri"/>
        <family val="2"/>
        <charset val="1"/>
      </rPr>
      <t>Foster STI Culture  (</t>
    </r>
    <r>
      <rPr>
        <b/>
        <sz val="12"/>
        <color rgb="FFFF0000"/>
        <rFont val="Calibri"/>
        <family val="2"/>
        <charset val="1"/>
      </rPr>
      <t>(M/Q)</t>
    </r>
  </si>
  <si>
    <t>Nature of Activity/Venue</t>
  </si>
  <si>
    <t>No. Participants Reached</t>
  </si>
  <si>
    <r>
      <rPr>
        <b/>
        <sz val="12"/>
        <color rgb="FF000000"/>
        <rFont val="Calibri"/>
        <family val="2"/>
        <charset val="1"/>
      </rPr>
      <t>Strengthen Regional Standards and Testing Laboratory services (</t>
    </r>
    <r>
      <rPr>
        <b/>
        <sz val="12"/>
        <color rgb="FFFF0000"/>
        <rFont val="Calibri"/>
        <family val="2"/>
        <charset val="1"/>
      </rPr>
      <t>(M/Q)</t>
    </r>
  </si>
  <si>
    <t>Calibration services (Paying)</t>
  </si>
  <si>
    <t>Compliance Level</t>
  </si>
  <si>
    <t>Nature of Compliance</t>
  </si>
  <si>
    <t>Name of Project</t>
  </si>
  <si>
    <t>Association</t>
  </si>
  <si>
    <t>January 2021</t>
  </si>
  <si>
    <t>SETUP - CORE FUND</t>
  </si>
  <si>
    <t>NO.</t>
  </si>
  <si>
    <t>YEAR ASSISTED</t>
  </si>
  <si>
    <t>NAME OF FIRM</t>
  </si>
  <si>
    <t>Contact Number</t>
  </si>
  <si>
    <t>BEFORE INTERVENTION (BASELINE DATA)</t>
  </si>
  <si>
    <t>AFTER INTERVENTION (CY 2019)</t>
  </si>
  <si>
    <t>% INCREASE IN PRODUCTIVITY</t>
  </si>
  <si>
    <t>Total Gross Sales</t>
  </si>
  <si>
    <t>Increase in Gross Sales</t>
  </si>
  <si>
    <t>Additional Worker</t>
  </si>
  <si>
    <t>Additional Employment</t>
  </si>
  <si>
    <t>Baseline Number of Services/  Products</t>
  </si>
  <si>
    <t>Present Number of Services/  Products</t>
  </si>
  <si>
    <t>% Increase in volume</t>
  </si>
  <si>
    <t>New</t>
  </si>
  <si>
    <t>New Product Line</t>
  </si>
  <si>
    <t>GROSS SALES</t>
  </si>
  <si>
    <t>TOTAL PRODUCTION COST</t>
  </si>
  <si>
    <t>% PRODUCTION COST</t>
  </si>
  <si>
    <t>INITIAL PRODUCTIVITY</t>
  </si>
  <si>
    <t>PRESENT PRODUCTIVITY</t>
  </si>
  <si>
    <t>Name</t>
  </si>
  <si>
    <t>Backward</t>
  </si>
  <si>
    <t>Forward</t>
  </si>
  <si>
    <t>Equipment</t>
  </si>
  <si>
    <t>Piton Furniture Shop           Guinguinabang, San Juan, La Union</t>
  </si>
  <si>
    <t>09268299820</t>
  </si>
  <si>
    <t>Alpha Sash Factory                                    San Juan, La Union</t>
  </si>
  <si>
    <t>09494387284</t>
  </si>
  <si>
    <t>Valentino's Cake Boutique           Pagdalagan Sur, Bauang, La Union</t>
  </si>
  <si>
    <t>09288428628</t>
  </si>
  <si>
    <t>Blank and Printz General Merchandise, Calumbaya, Bauang, La Union</t>
  </si>
  <si>
    <t>09355152970</t>
  </si>
  <si>
    <t>Mike's Stainless Steel Fabrication/PNR Road Zone 4, Brgy. Madayegdeg, San Fernando City, La Union</t>
  </si>
  <si>
    <t>09168367372</t>
  </si>
  <si>
    <t>Seven Seagull Enterprises Brgy. II, San Fernando City, La Union</t>
  </si>
  <si>
    <t>09102375808</t>
  </si>
  <si>
    <t>Agoo printing Press San Nicolas Sur, Agoo, La Union</t>
  </si>
  <si>
    <t>09087085992</t>
  </si>
  <si>
    <t>Tinapay Along The Riles, san Fernando City, La Union</t>
  </si>
  <si>
    <t>09399186485</t>
  </si>
  <si>
    <t>Marbie Motor Works Pagdalagan Sur, Bauang, La Union</t>
  </si>
  <si>
    <t>09228544972</t>
  </si>
  <si>
    <t>Abad Furniture Legleg, Bacnotan, La Union</t>
  </si>
  <si>
    <t>09217718041</t>
  </si>
  <si>
    <t>Sensational Bites Cakes and Pastries Gana, Caba, La Union</t>
  </si>
  <si>
    <t>09177740890</t>
  </si>
  <si>
    <t xml:space="preserve">Rommels Mushroom Grower              Nagtagaan, Rosario, La Union        </t>
  </si>
  <si>
    <t>09324093070</t>
  </si>
  <si>
    <t>San Pablo MPC, San Pablo, Balaoan, La Union</t>
  </si>
  <si>
    <t>09195769519</t>
  </si>
  <si>
    <t>Amerh Paul Auto Repair Shop, Diversion Road, Urbiztondo, San Juan, La Union</t>
  </si>
  <si>
    <t>09183048668</t>
  </si>
  <si>
    <t>RSEM Iron Works, Pagdalagan Norte, San Fernando City, La Union</t>
  </si>
  <si>
    <t>09270230563</t>
  </si>
  <si>
    <t>Fame Construction and Supplies Trading, Garcia, Tubao, La Union</t>
  </si>
  <si>
    <t>09997779191</t>
  </si>
  <si>
    <t>AVP Dressing Plant                                   Central West, Bauang, La Union</t>
  </si>
  <si>
    <t>09773481709</t>
  </si>
  <si>
    <t>Lennies Furniture                                       Bangar, Rosario, La Union</t>
  </si>
  <si>
    <t>09198580865</t>
  </si>
  <si>
    <t xml:space="preserve">Mavy's Native Cakes House                    Pagdalagan Norte, San Fernando City, La Union </t>
  </si>
  <si>
    <t>09082803751</t>
  </si>
  <si>
    <t>RRV Delicacy and Food Products           Central East, Bauang, La Union</t>
  </si>
  <si>
    <t>09177992572</t>
  </si>
  <si>
    <t>Stop Operation</t>
  </si>
  <si>
    <t>Pakliw Antiques and Furniture                   Bautista, Caba, La Union</t>
  </si>
  <si>
    <t>09757846809</t>
  </si>
  <si>
    <t>Lawin 2010                                                    Sevilla, San Fernando City, La Union</t>
  </si>
  <si>
    <t>09185356731</t>
  </si>
  <si>
    <t>Jaypee's Bakeshop, Central West, Bauang, La Union</t>
  </si>
  <si>
    <t>09157373070</t>
  </si>
  <si>
    <t>Adong Pande Monay, Sevilla, San Fernando City, La Union</t>
  </si>
  <si>
    <t>09985359194</t>
  </si>
  <si>
    <t>Jobis Mushroom Products, San Joaquin Sur, Agoo, La Union</t>
  </si>
  <si>
    <t>09178307436</t>
  </si>
  <si>
    <t>Tessie Mushroom House Food Products</t>
  </si>
  <si>
    <t>09287637178</t>
  </si>
  <si>
    <t>Micayla's Mushroom Farm, Cabaritan Sur, Naguilian, La Union</t>
  </si>
  <si>
    <t>Chaddies Food Products, Bangaoilan, Bangar, La Union</t>
  </si>
  <si>
    <t>09955986178</t>
  </si>
  <si>
    <t>Channel Prints, Sevilla, San Fernando City, La Union</t>
  </si>
  <si>
    <t>09989767818</t>
  </si>
  <si>
    <t>Nemalyn Padilla, Gerlie Estacio, Darlene Nerona, Christian Almoite (Parttime)</t>
  </si>
  <si>
    <t>Modulhaus Inc., San Marcos, Agoo, La Union</t>
  </si>
  <si>
    <t>09178931688</t>
  </si>
  <si>
    <t>NOT YET OPERATIONAL</t>
  </si>
  <si>
    <t>SETUP projects</t>
  </si>
  <si>
    <t>Average:</t>
  </si>
  <si>
    <t>SETUP - NON-CORE FUND (GIA)</t>
  </si>
  <si>
    <t>AFTER INTERVENTION (JUNE 2018)</t>
  </si>
  <si>
    <t>Molawin Furniture Shop/Brgy. Cadapli, Bangar, La Union</t>
  </si>
  <si>
    <t>09292589104</t>
  </si>
  <si>
    <t>Taboy Furniture Shop/Poblacion Norte, Caba, La Union</t>
  </si>
  <si>
    <t>09083123040</t>
  </si>
  <si>
    <t>Boyaw Highland Furniture Shop/Brgy. Lipay Este, San Gabriel, La Union</t>
  </si>
  <si>
    <t>09078606487</t>
  </si>
  <si>
    <t>GIA projects</t>
  </si>
  <si>
    <t>Gross sales</t>
  </si>
  <si>
    <t>PERCENTAGE (%)  INCREASE IN JOBS GENERATED, AS OF JANUARY 2021</t>
  </si>
  <si>
    <t>DIRECT EMPLOYMENT</t>
  </si>
  <si>
    <t>% INCREASE IN JOBS GENERATED</t>
  </si>
  <si>
    <t>BEFORE INTERVENTION (PRE-PIS)</t>
  </si>
  <si>
    <t>AFTER INTERVENTION</t>
  </si>
  <si>
    <t>As of December2020</t>
  </si>
  <si>
    <t>Alpha Sash Factory                                    Brgy.Urbiztondo, San Juan, La Union</t>
  </si>
  <si>
    <t>Tinapay Along The Riles Catbangen, San Fernando City, La Union</t>
  </si>
  <si>
    <t>Marbie Motor Works, Pagdalagan Sur, Bauang, La Union</t>
  </si>
  <si>
    <t>Abad Furniture, Legleg, Bacnotan, La Union</t>
  </si>
  <si>
    <t>Rommel's Mushroom Grower, Brgy. Nagtagaan, Rosario, La Union</t>
  </si>
  <si>
    <t>AVP Dressing Plant</t>
  </si>
  <si>
    <t>Lennies Furniture</t>
  </si>
  <si>
    <t>Mavy's Native Cakes House</t>
  </si>
  <si>
    <t>RRV Delicacy and Food Products</t>
  </si>
  <si>
    <t>Pakliw Antiques and Furniture</t>
  </si>
  <si>
    <t>Lawin 2010</t>
  </si>
  <si>
    <t xml:space="preserve">TOTAL </t>
  </si>
  <si>
    <t>TOTAL (SETUP+GIA)</t>
  </si>
  <si>
    <t>Annual</t>
  </si>
  <si>
    <t>1st sem</t>
  </si>
  <si>
    <t>2nd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</si>
</sst>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0_);_(* \(#,##0.00\);_(* \-??_);_(@_)"/>
    <numFmt numFmtId="166" formatCode="_(* #,##0.000_);_(* \(#,##0.000\);_(* \-???_);_(@_)"/>
  </numFmts>
  <fonts count="52" x14ac:knownFonts="1"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b/>
      <i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name val="Calibri"/>
      <family val="2"/>
    </font>
    <font>
      <sz val="10"/>
      <name val="Century Gothic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4"/>
      <color rgb="FFFF0000"/>
      <name val="Calibri"/>
      <family val="2"/>
    </font>
    <font>
      <b/>
      <sz val="12"/>
      <name val="Calibri"/>
      <family val="2"/>
    </font>
    <font>
      <b/>
      <i/>
      <sz val="11"/>
      <color rgb="FFFF0000"/>
      <name val="Calibri"/>
      <family val="2"/>
    </font>
    <font>
      <b/>
      <i/>
      <sz val="10"/>
      <color rgb="FFFF0000"/>
      <name val="Calibri"/>
      <family val="2"/>
    </font>
    <font>
      <sz val="10"/>
      <color rgb="FF000000"/>
      <name val="Century Gothic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entury Gothic"/>
      <family val="2"/>
      <charset val="1"/>
    </font>
    <font>
      <i/>
      <sz val="10"/>
      <color rgb="FFFF0000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i/>
      <sz val="1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rgb="FF000000"/>
      <name val="Calibri"/>
      <charset val="1"/>
    </font>
    <font>
      <sz val="11"/>
      <color rgb="FFC9211E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b/>
      <i/>
      <sz val="10"/>
      <color rgb="FFFF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0"/>
      <color rgb="FF000000"/>
      <name val="Calibri"/>
      <charset val="1"/>
    </font>
    <font>
      <b/>
      <sz val="10"/>
      <color rgb="FF000000"/>
      <name val="Calibri"/>
    </font>
    <font>
      <sz val="10"/>
      <color rgb="FF10243E"/>
      <name val="Calibri"/>
      <family val="2"/>
      <charset val="1"/>
    </font>
    <font>
      <b/>
      <sz val="10"/>
      <color rgb="FF000000"/>
      <name val="Century Gothic"/>
      <family val="2"/>
      <charset val="1"/>
    </font>
    <font>
      <sz val="10"/>
      <color rgb="FFFF0000"/>
      <name val="Century Gothic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rgb="FFDBEEF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CCFF"/>
        <bgColor rgb="FFE5DFEC"/>
      </patternFill>
    </fill>
    <fill>
      <patternFill patternType="solid">
        <fgColor rgb="FFCCCCFF"/>
        <bgColor indexed="64"/>
      </patternFill>
    </fill>
    <fill>
      <patternFill patternType="solid">
        <fgColor rgb="FFFBD4B4"/>
        <bgColor rgb="FFFBD4B4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96B3D7"/>
        <bgColor rgb="FF96B3D7"/>
      </patternFill>
    </fill>
    <fill>
      <patternFill patternType="solid">
        <fgColor theme="8" tint="0.59999389629810485"/>
        <bgColor rgb="FFD9E1F2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FF"/>
        <bgColor rgb="FFFFFFCC"/>
      </patternFill>
    </fill>
    <fill>
      <patternFill patternType="solid">
        <fgColor rgb="FFDBEEF4"/>
        <bgColor rgb="FFD9E2F3"/>
      </patternFill>
    </fill>
    <fill>
      <patternFill patternType="solid">
        <fgColor rgb="FF92D050"/>
        <bgColor rgb="FF9BBB59"/>
      </patternFill>
    </fill>
    <fill>
      <patternFill patternType="solid">
        <fgColor rgb="FFD9E2F3"/>
        <bgColor rgb="FFDBEEF4"/>
      </patternFill>
    </fill>
    <fill>
      <patternFill patternType="solid">
        <fgColor rgb="FF9BBB59"/>
        <bgColor rgb="FF92D050"/>
      </patternFill>
    </fill>
    <fill>
      <patternFill patternType="solid">
        <fgColor rgb="FF77BC65"/>
        <bgColor rgb="FF9BBB59"/>
      </patternFill>
    </fill>
    <fill>
      <patternFill patternType="solid">
        <fgColor rgb="FFE8F2A1"/>
        <bgColor rgb="FFFFFFCC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6" fillId="0" borderId="0"/>
    <xf numFmtId="0" fontId="22" fillId="0" borderId="0"/>
    <xf numFmtId="9" fontId="22" fillId="0" borderId="0" applyBorder="0" applyProtection="0"/>
    <xf numFmtId="165" fontId="22" fillId="0" borderId="0" applyBorder="0" applyProtection="0"/>
    <xf numFmtId="0" fontId="22" fillId="0" borderId="0"/>
  </cellStyleXfs>
  <cellXfs count="428">
    <xf numFmtId="0" fontId="0" fillId="0" borderId="0" xfId="0"/>
    <xf numFmtId="0" fontId="10" fillId="0" borderId="0" xfId="2" applyFont="1" applyAlignment="1">
      <alignment horizontal="left" vertical="top" wrapText="1"/>
    </xf>
    <xf numFmtId="0" fontId="11" fillId="0" borderId="0" xfId="2" applyFont="1" applyAlignment="1">
      <alignment horizontal="left" vertical="top" wrapText="1"/>
    </xf>
    <xf numFmtId="0" fontId="6" fillId="0" borderId="0" xfId="2" applyFont="1" applyAlignment="1">
      <alignment horizontal="left" vertical="center" wrapText="1"/>
    </xf>
    <xf numFmtId="0" fontId="12" fillId="0" borderId="0" xfId="2" applyFont="1" applyAlignment="1">
      <alignment horizontal="left" vertical="top" wrapText="1"/>
    </xf>
    <xf numFmtId="164" fontId="9" fillId="0" borderId="0" xfId="2" applyNumberFormat="1" applyFont="1" applyAlignment="1">
      <alignment horizontal="left" vertical="top" wrapText="1"/>
    </xf>
    <xf numFmtId="9" fontId="11" fillId="0" borderId="0" xfId="2" applyNumberFormat="1" applyFont="1" applyAlignment="1">
      <alignment horizontal="left" vertical="top" wrapText="1"/>
    </xf>
    <xf numFmtId="0" fontId="2" fillId="0" borderId="3" xfId="2" applyFont="1" applyBorder="1" applyAlignment="1">
      <alignment horizontal="left" vertical="top" wrapText="1"/>
    </xf>
    <xf numFmtId="164" fontId="2" fillId="0" borderId="3" xfId="2" applyNumberFormat="1" applyFont="1" applyBorder="1" applyAlignment="1">
      <alignment horizontal="left" vertical="top" wrapText="1"/>
    </xf>
    <xf numFmtId="9" fontId="2" fillId="0" borderId="3" xfId="2" applyNumberFormat="1" applyFont="1" applyBorder="1" applyAlignment="1">
      <alignment horizontal="left" vertical="top" wrapText="1"/>
    </xf>
    <xf numFmtId="0" fontId="2" fillId="0" borderId="1" xfId="2" applyFont="1" applyBorder="1" applyAlignment="1">
      <alignment horizontal="left" vertical="top" wrapText="1"/>
    </xf>
    <xf numFmtId="164" fontId="4" fillId="3" borderId="25" xfId="2" applyNumberFormat="1" applyFont="1" applyFill="1" applyBorder="1" applyAlignment="1">
      <alignment horizontal="left" vertical="top" wrapText="1"/>
    </xf>
    <xf numFmtId="164" fontId="4" fillId="3" borderId="1" xfId="2" applyNumberFormat="1" applyFont="1" applyFill="1" applyBorder="1" applyAlignment="1">
      <alignment horizontal="left" vertical="top" wrapText="1"/>
    </xf>
    <xf numFmtId="0" fontId="4" fillId="3" borderId="26" xfId="2" applyFont="1" applyFill="1" applyBorder="1" applyAlignment="1">
      <alignment horizontal="left" vertical="top" wrapText="1"/>
    </xf>
    <xf numFmtId="164" fontId="4" fillId="5" borderId="25" xfId="2" applyNumberFormat="1" applyFont="1" applyFill="1" applyBorder="1" applyAlignment="1">
      <alignment horizontal="left" vertical="top" wrapText="1"/>
    </xf>
    <xf numFmtId="164" fontId="4" fillId="5" borderId="1" xfId="2" applyNumberFormat="1" applyFont="1" applyFill="1" applyBorder="1" applyAlignment="1">
      <alignment horizontal="left" vertical="top" wrapText="1"/>
    </xf>
    <xf numFmtId="0" fontId="4" fillId="5" borderId="26" xfId="2" applyFont="1" applyFill="1" applyBorder="1" applyAlignment="1">
      <alignment horizontal="left" vertical="top" wrapText="1"/>
    </xf>
    <xf numFmtId="0" fontId="4" fillId="8" borderId="25" xfId="2" applyFont="1" applyFill="1" applyBorder="1" applyAlignment="1">
      <alignment horizontal="left" vertical="top" wrapText="1"/>
    </xf>
    <xf numFmtId="0" fontId="4" fillId="8" borderId="1" xfId="2" applyFont="1" applyFill="1" applyBorder="1" applyAlignment="1">
      <alignment horizontal="left" vertical="top" wrapText="1"/>
    </xf>
    <xf numFmtId="0" fontId="4" fillId="9" borderId="1" xfId="2" applyFont="1" applyFill="1" applyBorder="1" applyAlignment="1">
      <alignment horizontal="left" vertical="top" wrapText="1"/>
    </xf>
    <xf numFmtId="0" fontId="4" fillId="9" borderId="26" xfId="2" applyFont="1" applyFill="1" applyBorder="1" applyAlignment="1">
      <alignment horizontal="left" vertical="top" wrapText="1"/>
    </xf>
    <xf numFmtId="0" fontId="2" fillId="0" borderId="25" xfId="2" applyFont="1" applyBorder="1" applyAlignment="1">
      <alignment horizontal="left" vertical="top" wrapText="1"/>
    </xf>
    <xf numFmtId="0" fontId="2" fillId="0" borderId="26" xfId="2" quotePrefix="1" applyFont="1" applyBorder="1" applyAlignment="1">
      <alignment horizontal="left" vertical="top" wrapText="1"/>
    </xf>
    <xf numFmtId="164" fontId="6" fillId="3" borderId="25" xfId="2" applyNumberFormat="1" applyFont="1" applyFill="1" applyBorder="1" applyAlignment="1">
      <alignment horizontal="left" vertical="top" wrapText="1"/>
    </xf>
    <xf numFmtId="4" fontId="6" fillId="3" borderId="1" xfId="2" applyNumberFormat="1" applyFont="1" applyFill="1" applyBorder="1" applyAlignment="1">
      <alignment horizontal="left" vertical="top" wrapText="1"/>
    </xf>
    <xf numFmtId="9" fontId="6" fillId="3" borderId="1" xfId="2" applyNumberFormat="1" applyFont="1" applyFill="1" applyBorder="1" applyAlignment="1">
      <alignment horizontal="left" vertical="top" wrapText="1"/>
    </xf>
    <xf numFmtId="164" fontId="6" fillId="3" borderId="26" xfId="2" applyNumberFormat="1" applyFont="1" applyFill="1" applyBorder="1" applyAlignment="1">
      <alignment horizontal="left" vertical="top" wrapText="1"/>
    </xf>
    <xf numFmtId="164" fontId="9" fillId="6" borderId="25" xfId="2" applyNumberFormat="1" applyFont="1" applyFill="1" applyBorder="1" applyAlignment="1">
      <alignment horizontal="left" vertical="top" wrapText="1"/>
    </xf>
    <xf numFmtId="164" fontId="2" fillId="6" borderId="1" xfId="2" applyNumberFormat="1" applyFont="1" applyFill="1" applyBorder="1" applyAlignment="1">
      <alignment horizontal="left" vertical="top" wrapText="1"/>
    </xf>
    <xf numFmtId="9" fontId="2" fillId="5" borderId="1" xfId="2" applyNumberFormat="1" applyFont="1" applyFill="1" applyBorder="1" applyAlignment="1">
      <alignment horizontal="left" vertical="top" wrapText="1"/>
    </xf>
    <xf numFmtId="2" fontId="2" fillId="5" borderId="26" xfId="2" applyNumberFormat="1" applyFont="1" applyFill="1" applyBorder="1" applyAlignment="1">
      <alignment horizontal="left" vertical="top" wrapText="1"/>
    </xf>
    <xf numFmtId="9" fontId="2" fillId="7" borderId="25" xfId="2" applyNumberFormat="1" applyFont="1" applyFill="1" applyBorder="1" applyAlignment="1">
      <alignment horizontal="left" vertical="top" wrapText="1"/>
    </xf>
    <xf numFmtId="164" fontId="15" fillId="7" borderId="1" xfId="2" applyNumberFormat="1" applyFont="1" applyFill="1" applyBorder="1" applyAlignment="1">
      <alignment horizontal="left" vertical="top" wrapText="1"/>
    </xf>
    <xf numFmtId="9" fontId="4" fillId="7" borderId="26" xfId="2" applyNumberFormat="1" applyFont="1" applyFill="1" applyBorder="1" applyAlignment="1">
      <alignment horizontal="left" vertical="top" wrapText="1"/>
    </xf>
    <xf numFmtId="0" fontId="2" fillId="8" borderId="1" xfId="2" applyFont="1" applyFill="1" applyBorder="1" applyAlignment="1">
      <alignment horizontal="left" vertical="top" wrapText="1"/>
    </xf>
    <xf numFmtId="0" fontId="2" fillId="9" borderId="1" xfId="2" applyFont="1" applyFill="1" applyBorder="1" applyAlignment="1">
      <alignment horizontal="left" vertical="top" wrapText="1"/>
    </xf>
    <xf numFmtId="0" fontId="2" fillId="9" borderId="26" xfId="2" applyFont="1" applyFill="1" applyBorder="1" applyAlignment="1">
      <alignment horizontal="left" vertical="top" wrapText="1"/>
    </xf>
    <xf numFmtId="0" fontId="6" fillId="10" borderId="2" xfId="2" applyFont="1" applyFill="1" applyBorder="1" applyAlignment="1">
      <alignment horizontal="left" vertical="top" wrapText="1"/>
    </xf>
    <xf numFmtId="0" fontId="6" fillId="10" borderId="1" xfId="2" applyFont="1" applyFill="1" applyBorder="1" applyAlignment="1">
      <alignment horizontal="left" vertical="top" wrapText="1"/>
    </xf>
    <xf numFmtId="9" fontId="6" fillId="10" borderId="1" xfId="2" applyNumberFormat="1" applyFont="1" applyFill="1" applyBorder="1" applyAlignment="1">
      <alignment horizontal="left" vertical="top" wrapText="1"/>
    </xf>
    <xf numFmtId="0" fontId="2" fillId="11" borderId="1" xfId="2" applyFont="1" applyFill="1" applyBorder="1" applyAlignment="1">
      <alignment horizontal="left" vertical="top" wrapText="1"/>
    </xf>
    <xf numFmtId="164" fontId="2" fillId="6" borderId="25" xfId="2" applyNumberFormat="1" applyFont="1" applyFill="1" applyBorder="1" applyAlignment="1">
      <alignment horizontal="left" vertical="top" wrapText="1"/>
    </xf>
    <xf numFmtId="164" fontId="9" fillId="6" borderId="1" xfId="2" applyNumberFormat="1" applyFont="1" applyFill="1" applyBorder="1" applyAlignment="1">
      <alignment horizontal="left" vertical="top" wrapText="1"/>
    </xf>
    <xf numFmtId="0" fontId="16" fillId="0" borderId="1" xfId="2" applyFont="1" applyBorder="1" applyAlignment="1">
      <alignment horizontal="left" vertical="center" wrapText="1"/>
    </xf>
    <xf numFmtId="0" fontId="16" fillId="0" borderId="26" xfId="2" quotePrefix="1" applyFont="1" applyBorder="1" applyAlignment="1">
      <alignment horizontal="left" vertical="center" wrapText="1"/>
    </xf>
    <xf numFmtId="0" fontId="16" fillId="0" borderId="1" xfId="2" applyFont="1" applyBorder="1" applyAlignment="1">
      <alignment horizontal="left" vertical="top" wrapText="1"/>
    </xf>
    <xf numFmtId="0" fontId="16" fillId="0" borderId="26" xfId="2" quotePrefix="1" applyFont="1" applyBorder="1" applyAlignment="1">
      <alignment horizontal="left" vertical="top" wrapText="1"/>
    </xf>
    <xf numFmtId="9" fontId="9" fillId="5" borderId="1" xfId="2" applyNumberFormat="1" applyFont="1" applyFill="1" applyBorder="1" applyAlignment="1">
      <alignment horizontal="left" vertical="top" wrapText="1"/>
    </xf>
    <xf numFmtId="2" fontId="9" fillId="5" borderId="26" xfId="2" applyNumberFormat="1" applyFont="1" applyFill="1" applyBorder="1" applyAlignment="1">
      <alignment horizontal="left" vertical="top" wrapText="1"/>
    </xf>
    <xf numFmtId="4" fontId="6" fillId="12" borderId="1" xfId="2" applyNumberFormat="1" applyFont="1" applyFill="1" applyBorder="1" applyAlignment="1">
      <alignment horizontal="left" vertical="top" wrapText="1"/>
    </xf>
    <xf numFmtId="0" fontId="2" fillId="13" borderId="24" xfId="2" quotePrefix="1" applyFont="1" applyFill="1" applyBorder="1" applyAlignment="1">
      <alignment horizontal="left" vertical="top" wrapText="1"/>
    </xf>
    <xf numFmtId="0" fontId="2" fillId="13" borderId="26" xfId="2" quotePrefix="1" applyFont="1" applyFill="1" applyBorder="1" applyAlignment="1">
      <alignment horizontal="left" vertical="top" wrapText="1"/>
    </xf>
    <xf numFmtId="0" fontId="2" fillId="0" borderId="29" xfId="2" applyFont="1" applyBorder="1" applyAlignment="1">
      <alignment horizontal="left" vertical="top" wrapText="1"/>
    </xf>
    <xf numFmtId="0" fontId="2" fillId="0" borderId="30" xfId="2" applyFont="1" applyBorder="1" applyAlignment="1">
      <alignment horizontal="left" vertical="top" wrapText="1"/>
    </xf>
    <xf numFmtId="0" fontId="2" fillId="13" borderId="31" xfId="2" quotePrefix="1" applyFont="1" applyFill="1" applyBorder="1" applyAlignment="1">
      <alignment horizontal="left" vertical="top" wrapText="1"/>
    </xf>
    <xf numFmtId="164" fontId="6" fillId="3" borderId="29" xfId="2" applyNumberFormat="1" applyFont="1" applyFill="1" applyBorder="1" applyAlignment="1">
      <alignment horizontal="left" vertical="top" wrapText="1"/>
    </xf>
    <xf numFmtId="4" fontId="6" fillId="12" borderId="30" xfId="2" applyNumberFormat="1" applyFont="1" applyFill="1" applyBorder="1" applyAlignment="1">
      <alignment horizontal="left" vertical="top" wrapText="1"/>
    </xf>
    <xf numFmtId="9" fontId="6" fillId="3" borderId="30" xfId="2" applyNumberFormat="1" applyFont="1" applyFill="1" applyBorder="1" applyAlignment="1">
      <alignment horizontal="left" vertical="top" wrapText="1"/>
    </xf>
    <xf numFmtId="164" fontId="6" fillId="3" borderId="31" xfId="2" applyNumberFormat="1" applyFont="1" applyFill="1" applyBorder="1" applyAlignment="1">
      <alignment horizontal="left" vertical="top" wrapText="1"/>
    </xf>
    <xf numFmtId="9" fontId="2" fillId="7" borderId="29" xfId="2" applyNumberFormat="1" applyFont="1" applyFill="1" applyBorder="1" applyAlignment="1">
      <alignment horizontal="left" vertical="top" wrapText="1"/>
    </xf>
    <xf numFmtId="164" fontId="15" fillId="7" borderId="30" xfId="2" applyNumberFormat="1" applyFont="1" applyFill="1" applyBorder="1" applyAlignment="1">
      <alignment horizontal="left" vertical="top" wrapText="1"/>
    </xf>
    <xf numFmtId="9" fontId="4" fillId="7" borderId="31" xfId="2" applyNumberFormat="1" applyFont="1" applyFill="1" applyBorder="1" applyAlignment="1">
      <alignment horizontal="left" vertical="top" wrapText="1"/>
    </xf>
    <xf numFmtId="0" fontId="4" fillId="8" borderId="29" xfId="2" applyFont="1" applyFill="1" applyBorder="1" applyAlignment="1">
      <alignment horizontal="left" vertical="top" wrapText="1"/>
    </xf>
    <xf numFmtId="0" fontId="2" fillId="8" borderId="30" xfId="2" applyFont="1" applyFill="1" applyBorder="1" applyAlignment="1">
      <alignment horizontal="left" vertical="top" wrapText="1"/>
    </xf>
    <xf numFmtId="0" fontId="2" fillId="9" borderId="30" xfId="2" applyFont="1" applyFill="1" applyBorder="1" applyAlignment="1">
      <alignment horizontal="left" vertical="top" wrapText="1"/>
    </xf>
    <xf numFmtId="0" fontId="2" fillId="9" borderId="31" xfId="2" applyFont="1" applyFill="1" applyBorder="1" applyAlignment="1">
      <alignment horizontal="left" vertical="top" wrapText="1"/>
    </xf>
    <xf numFmtId="0" fontId="2" fillId="0" borderId="8" xfId="2" applyFont="1" applyBorder="1" applyAlignment="1">
      <alignment horizontal="left" vertical="top" wrapText="1"/>
    </xf>
    <xf numFmtId="164" fontId="2" fillId="0" borderId="8" xfId="2" applyNumberFormat="1" applyFont="1" applyBorder="1" applyAlignment="1">
      <alignment horizontal="left" vertical="top" wrapText="1"/>
    </xf>
    <xf numFmtId="2" fontId="16" fillId="14" borderId="8" xfId="2" applyNumberFormat="1" applyFont="1" applyFill="1" applyBorder="1" applyAlignment="1">
      <alignment horizontal="left" vertical="top" wrapText="1"/>
    </xf>
    <xf numFmtId="10" fontId="17" fillId="14" borderId="8" xfId="2" applyNumberFormat="1" applyFont="1" applyFill="1" applyBorder="1" applyAlignment="1">
      <alignment horizontal="left" vertical="top" wrapText="1"/>
    </xf>
    <xf numFmtId="9" fontId="9" fillId="0" borderId="0" xfId="2" applyNumberFormat="1" applyFont="1" applyAlignment="1">
      <alignment horizontal="left" vertical="top" wrapText="1"/>
    </xf>
    <xf numFmtId="10" fontId="9" fillId="0" borderId="0" xfId="2" applyNumberFormat="1" applyFont="1" applyAlignment="1">
      <alignment horizontal="left" vertical="top" wrapText="1"/>
    </xf>
    <xf numFmtId="0" fontId="8" fillId="0" borderId="37" xfId="2" applyFont="1" applyBorder="1" applyAlignment="1">
      <alignment horizontal="left" vertical="top" wrapText="1"/>
    </xf>
    <xf numFmtId="164" fontId="8" fillId="3" borderId="46" xfId="2" applyNumberFormat="1" applyFont="1" applyFill="1" applyBorder="1" applyAlignment="1">
      <alignment horizontal="left" vertical="top" wrapText="1"/>
    </xf>
    <xf numFmtId="164" fontId="8" fillId="3" borderId="13" xfId="2" applyNumberFormat="1" applyFont="1" applyFill="1" applyBorder="1" applyAlignment="1">
      <alignment horizontal="left" vertical="top" wrapText="1"/>
    </xf>
    <xf numFmtId="0" fontId="8" fillId="3" borderId="47" xfId="2" applyFont="1" applyFill="1" applyBorder="1" applyAlignment="1">
      <alignment horizontal="left" vertical="top" wrapText="1"/>
    </xf>
    <xf numFmtId="164" fontId="8" fillId="5" borderId="46" xfId="2" applyNumberFormat="1" applyFont="1" applyFill="1" applyBorder="1" applyAlignment="1">
      <alignment horizontal="left" vertical="top" wrapText="1"/>
    </xf>
    <xf numFmtId="164" fontId="8" fillId="5" borderId="13" xfId="2" applyNumberFormat="1" applyFont="1" applyFill="1" applyBorder="1" applyAlignment="1">
      <alignment horizontal="left" vertical="top" wrapText="1"/>
    </xf>
    <xf numFmtId="0" fontId="8" fillId="5" borderId="47" xfId="2" applyFont="1" applyFill="1" applyBorder="1" applyAlignment="1">
      <alignment horizontal="left" vertical="top" wrapText="1"/>
    </xf>
    <xf numFmtId="0" fontId="8" fillId="8" borderId="46" xfId="2" applyFont="1" applyFill="1" applyBorder="1" applyAlignment="1">
      <alignment horizontal="left" vertical="top" wrapText="1"/>
    </xf>
    <xf numFmtId="0" fontId="8" fillId="8" borderId="13" xfId="2" applyFont="1" applyFill="1" applyBorder="1" applyAlignment="1">
      <alignment horizontal="left" vertical="top" wrapText="1"/>
    </xf>
    <xf numFmtId="0" fontId="8" fillId="9" borderId="13" xfId="2" applyFont="1" applyFill="1" applyBorder="1" applyAlignment="1">
      <alignment horizontal="left" vertical="top" wrapText="1"/>
    </xf>
    <xf numFmtId="0" fontId="8" fillId="9" borderId="49" xfId="2" applyFont="1" applyFill="1" applyBorder="1" applyAlignment="1">
      <alignment horizontal="left" vertical="top" wrapText="1"/>
    </xf>
    <xf numFmtId="0" fontId="8" fillId="11" borderId="17" xfId="2" applyFont="1" applyFill="1" applyBorder="1" applyAlignment="1">
      <alignment horizontal="left" vertical="top" wrapText="1"/>
    </xf>
    <xf numFmtId="0" fontId="9" fillId="0" borderId="46" xfId="2" applyFont="1" applyBorder="1" applyAlignment="1">
      <alignment horizontal="left" vertical="top" wrapText="1"/>
    </xf>
    <xf numFmtId="0" fontId="2" fillId="0" borderId="13" xfId="2" applyFont="1" applyBorder="1" applyAlignment="1">
      <alignment horizontal="left" vertical="top" wrapText="1"/>
    </xf>
    <xf numFmtId="0" fontId="9" fillId="0" borderId="13" xfId="2" applyFont="1" applyBorder="1" applyAlignment="1">
      <alignment horizontal="left" vertical="top" wrapText="1"/>
    </xf>
    <xf numFmtId="0" fontId="9" fillId="0" borderId="50" xfId="2" quotePrefix="1" applyFont="1" applyBorder="1" applyAlignment="1">
      <alignment horizontal="left" vertical="top" wrapText="1"/>
    </xf>
    <xf numFmtId="164" fontId="2" fillId="3" borderId="51" xfId="2" applyNumberFormat="1" applyFont="1" applyFill="1" applyBorder="1" applyAlignment="1">
      <alignment horizontal="left" vertical="top" wrapText="1"/>
    </xf>
    <xf numFmtId="164" fontId="2" fillId="3" borderId="14" xfId="2" applyNumberFormat="1" applyFont="1" applyFill="1" applyBorder="1" applyAlignment="1">
      <alignment horizontal="left" vertical="top" wrapText="1"/>
    </xf>
    <xf numFmtId="9" fontId="2" fillId="3" borderId="13" xfId="2" applyNumberFormat="1" applyFont="1" applyFill="1" applyBorder="1" applyAlignment="1">
      <alignment horizontal="left" vertical="top" wrapText="1"/>
    </xf>
    <xf numFmtId="2" fontId="2" fillId="3" borderId="52" xfId="2" applyNumberFormat="1" applyFont="1" applyFill="1" applyBorder="1" applyAlignment="1">
      <alignment horizontal="left" vertical="top" wrapText="1"/>
    </xf>
    <xf numFmtId="9" fontId="2" fillId="7" borderId="48" xfId="2" applyNumberFormat="1" applyFont="1" applyFill="1" applyBorder="1" applyAlignment="1">
      <alignment horizontal="left" vertical="top" wrapText="1"/>
    </xf>
    <xf numFmtId="164" fontId="6" fillId="7" borderId="13" xfId="2" applyNumberFormat="1" applyFont="1" applyFill="1" applyBorder="1" applyAlignment="1">
      <alignment horizontal="left" vertical="top" wrapText="1"/>
    </xf>
    <xf numFmtId="9" fontId="2" fillId="7" borderId="49" xfId="2" applyNumberFormat="1" applyFont="1" applyFill="1" applyBorder="1" applyAlignment="1">
      <alignment horizontal="left" vertical="top" wrapText="1"/>
    </xf>
    <xf numFmtId="0" fontId="9" fillId="8" borderId="46" xfId="2" applyFont="1" applyFill="1" applyBorder="1" applyAlignment="1">
      <alignment horizontal="left" vertical="top" wrapText="1"/>
    </xf>
    <xf numFmtId="0" fontId="9" fillId="8" borderId="13" xfId="2" applyFont="1" applyFill="1" applyBorder="1" applyAlignment="1">
      <alignment horizontal="left" vertical="top" wrapText="1"/>
    </xf>
    <xf numFmtId="0" fontId="9" fillId="9" borderId="13" xfId="2" applyFont="1" applyFill="1" applyBorder="1" applyAlignment="1">
      <alignment horizontal="left" vertical="top" wrapText="1"/>
    </xf>
    <xf numFmtId="0" fontId="9" fillId="9" borderId="49" xfId="2" applyFont="1" applyFill="1" applyBorder="1" applyAlignment="1">
      <alignment horizontal="left" vertical="top" wrapText="1"/>
    </xf>
    <xf numFmtId="0" fontId="9" fillId="10" borderId="16" xfId="2" applyFont="1" applyFill="1" applyBorder="1" applyAlignment="1">
      <alignment horizontal="left" vertical="top" wrapText="1"/>
    </xf>
    <xf numFmtId="0" fontId="9" fillId="10" borderId="13" xfId="2" applyFont="1" applyFill="1" applyBorder="1" applyAlignment="1">
      <alignment horizontal="left" vertical="top" wrapText="1"/>
    </xf>
    <xf numFmtId="9" fontId="9" fillId="10" borderId="13" xfId="2" applyNumberFormat="1" applyFont="1" applyFill="1" applyBorder="1" applyAlignment="1">
      <alignment horizontal="left" vertical="top" wrapText="1"/>
    </xf>
    <xf numFmtId="0" fontId="9" fillId="11" borderId="13" xfId="2" applyFont="1" applyFill="1" applyBorder="1" applyAlignment="1">
      <alignment horizontal="left" vertical="top" wrapText="1"/>
    </xf>
    <xf numFmtId="0" fontId="9" fillId="0" borderId="49" xfId="2" quotePrefix="1" applyFont="1" applyBorder="1" applyAlignment="1">
      <alignment horizontal="left" vertical="top" wrapText="1"/>
    </xf>
    <xf numFmtId="164" fontId="9" fillId="3" borderId="46" xfId="2" applyNumberFormat="1" applyFont="1" applyFill="1" applyBorder="1" applyAlignment="1">
      <alignment horizontal="left" vertical="top" wrapText="1"/>
    </xf>
    <xf numFmtId="164" fontId="9" fillId="3" borderId="13" xfId="2" applyNumberFormat="1" applyFont="1" applyFill="1" applyBorder="1" applyAlignment="1">
      <alignment horizontal="left" vertical="top" wrapText="1"/>
    </xf>
    <xf numFmtId="0" fontId="9" fillId="0" borderId="53" xfId="2" applyFont="1" applyBorder="1" applyAlignment="1">
      <alignment horizontal="left" vertical="top" wrapText="1"/>
    </xf>
    <xf numFmtId="0" fontId="2" fillId="0" borderId="54" xfId="2" applyFont="1" applyBorder="1" applyAlignment="1">
      <alignment horizontal="left" vertical="top" wrapText="1"/>
    </xf>
    <xf numFmtId="0" fontId="9" fillId="0" borderId="54" xfId="2" applyFont="1" applyBorder="1" applyAlignment="1">
      <alignment horizontal="left" vertical="top" wrapText="1"/>
    </xf>
    <xf numFmtId="0" fontId="9" fillId="0" borderId="55" xfId="2" quotePrefix="1" applyFont="1" applyBorder="1" applyAlignment="1">
      <alignment horizontal="left" vertical="top" wrapText="1"/>
    </xf>
    <xf numFmtId="164" fontId="9" fillId="3" borderId="53" xfId="2" applyNumberFormat="1" applyFont="1" applyFill="1" applyBorder="1" applyAlignment="1">
      <alignment horizontal="left" vertical="top" wrapText="1"/>
    </xf>
    <xf numFmtId="164" fontId="9" fillId="3" borderId="54" xfId="2" applyNumberFormat="1" applyFont="1" applyFill="1" applyBorder="1" applyAlignment="1">
      <alignment horizontal="left" vertical="top" wrapText="1"/>
    </xf>
    <xf numFmtId="9" fontId="2" fillId="3" borderId="54" xfId="2" applyNumberFormat="1" applyFont="1" applyFill="1" applyBorder="1" applyAlignment="1">
      <alignment horizontal="left" vertical="top" wrapText="1"/>
    </xf>
    <xf numFmtId="2" fontId="2" fillId="3" borderId="56" xfId="2" applyNumberFormat="1" applyFont="1" applyFill="1" applyBorder="1" applyAlignment="1">
      <alignment horizontal="left" vertical="top" wrapText="1"/>
    </xf>
    <xf numFmtId="164" fontId="9" fillId="6" borderId="29" xfId="2" applyNumberFormat="1" applyFont="1" applyFill="1" applyBorder="1" applyAlignment="1">
      <alignment horizontal="left" vertical="top" wrapText="1"/>
    </xf>
    <xf numFmtId="164" fontId="2" fillId="6" borderId="30" xfId="2" applyNumberFormat="1" applyFont="1" applyFill="1" applyBorder="1" applyAlignment="1">
      <alignment horizontal="left" vertical="top" wrapText="1"/>
    </xf>
    <xf numFmtId="9" fontId="2" fillId="5" borderId="30" xfId="2" applyNumberFormat="1" applyFont="1" applyFill="1" applyBorder="1" applyAlignment="1">
      <alignment horizontal="left" vertical="top" wrapText="1"/>
    </xf>
    <xf numFmtId="2" fontId="2" fillId="5" borderId="31" xfId="2" applyNumberFormat="1" applyFont="1" applyFill="1" applyBorder="1" applyAlignment="1">
      <alignment horizontal="left" vertical="top" wrapText="1"/>
    </xf>
    <xf numFmtId="10" fontId="2" fillId="7" borderId="57" xfId="2" applyNumberFormat="1" applyFont="1" applyFill="1" applyBorder="1" applyAlignment="1">
      <alignment horizontal="left" vertical="top" wrapText="1"/>
    </xf>
    <xf numFmtId="164" fontId="6" fillId="7" borderId="54" xfId="2" applyNumberFormat="1" applyFont="1" applyFill="1" applyBorder="1" applyAlignment="1">
      <alignment horizontal="left" vertical="top" wrapText="1"/>
    </xf>
    <xf numFmtId="9" fontId="2" fillId="7" borderId="55" xfId="2" applyNumberFormat="1" applyFont="1" applyFill="1" applyBorder="1" applyAlignment="1">
      <alignment horizontal="left" vertical="top" wrapText="1"/>
    </xf>
    <xf numFmtId="0" fontId="9" fillId="8" borderId="53" xfId="2" applyFont="1" applyFill="1" applyBorder="1" applyAlignment="1">
      <alignment horizontal="left" vertical="top" wrapText="1"/>
    </xf>
    <xf numFmtId="0" fontId="9" fillId="8" borderId="54" xfId="2" applyFont="1" applyFill="1" applyBorder="1" applyAlignment="1">
      <alignment horizontal="left" vertical="top" wrapText="1"/>
    </xf>
    <xf numFmtId="0" fontId="9" fillId="9" borderId="54" xfId="2" applyFont="1" applyFill="1" applyBorder="1" applyAlignment="1">
      <alignment horizontal="left" vertical="top" wrapText="1"/>
    </xf>
    <xf numFmtId="0" fontId="9" fillId="9" borderId="55" xfId="2" applyFont="1" applyFill="1" applyBorder="1" applyAlignment="1">
      <alignment horizontal="left" vertical="top" wrapText="1"/>
    </xf>
    <xf numFmtId="164" fontId="2" fillId="0" borderId="0" xfId="2" applyNumberFormat="1" applyFont="1" applyAlignment="1">
      <alignment horizontal="left" vertical="top" wrapText="1"/>
    </xf>
    <xf numFmtId="2" fontId="2" fillId="0" borderId="0" xfId="2" applyNumberFormat="1" applyFont="1" applyAlignment="1">
      <alignment horizontal="left" vertical="top" wrapText="1"/>
    </xf>
    <xf numFmtId="9" fontId="2" fillId="0" borderId="0" xfId="2" applyNumberFormat="1" applyFont="1" applyAlignment="1">
      <alignment horizontal="left" vertical="top" wrapText="1"/>
    </xf>
    <xf numFmtId="2" fontId="16" fillId="14" borderId="59" xfId="2" applyNumberFormat="1" applyFont="1" applyFill="1" applyBorder="1" applyAlignment="1">
      <alignment horizontal="left" vertical="top" wrapText="1"/>
    </xf>
    <xf numFmtId="10" fontId="17" fillId="14" borderId="60" xfId="2" applyNumberFormat="1" applyFont="1" applyFill="1" applyBorder="1" applyAlignment="1">
      <alignment horizontal="left" vertical="top" wrapText="1"/>
    </xf>
    <xf numFmtId="10" fontId="17" fillId="14" borderId="59" xfId="2" applyNumberFormat="1" applyFont="1" applyFill="1" applyBorder="1" applyAlignment="1">
      <alignment horizontal="left" vertical="top" wrapText="1"/>
    </xf>
    <xf numFmtId="10" fontId="17" fillId="14" borderId="61" xfId="2" applyNumberFormat="1" applyFont="1" applyFill="1" applyBorder="1" applyAlignment="1">
      <alignment horizontal="left" vertical="top" wrapText="1"/>
    </xf>
    <xf numFmtId="2" fontId="13" fillId="2" borderId="58" xfId="2" applyNumberFormat="1" applyFont="1" applyFill="1" applyBorder="1" applyAlignment="1">
      <alignment horizontal="left" vertical="top" wrapText="1"/>
    </xf>
    <xf numFmtId="10" fontId="18" fillId="2" borderId="62" xfId="2" applyNumberFormat="1" applyFont="1" applyFill="1" applyBorder="1" applyAlignment="1">
      <alignment horizontal="left" vertical="top" wrapText="1"/>
    </xf>
    <xf numFmtId="10" fontId="13" fillId="0" borderId="0" xfId="2" applyNumberFormat="1" applyFont="1" applyAlignment="1">
      <alignment horizontal="left" vertical="top" wrapText="1"/>
    </xf>
    <xf numFmtId="0" fontId="8" fillId="0" borderId="0" xfId="0" applyFont="1" applyFill="1" applyBorder="1" applyAlignment="1">
      <alignment wrapText="1"/>
    </xf>
    <xf numFmtId="0" fontId="8" fillId="0" borderId="9" xfId="0" applyFont="1" applyFill="1" applyBorder="1" applyAlignment="1">
      <alignment wrapText="1"/>
    </xf>
    <xf numFmtId="0" fontId="7" fillId="15" borderId="9" xfId="0" applyFont="1" applyFill="1" applyBorder="1" applyAlignment="1">
      <alignment wrapText="1"/>
    </xf>
    <xf numFmtId="17" fontId="7" fillId="15" borderId="9" xfId="0" applyNumberFormat="1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9" fillId="0" borderId="11" xfId="0" applyFont="1" applyFill="1" applyBorder="1" applyAlignment="1">
      <alignment wrapText="1"/>
    </xf>
    <xf numFmtId="0" fontId="9" fillId="0" borderId="8" xfId="0" applyFont="1" applyFill="1" applyBorder="1" applyAlignment="1">
      <alignment wrapText="1"/>
    </xf>
    <xf numFmtId="0" fontId="9" fillId="0" borderId="10" xfId="0" applyFont="1" applyFill="1" applyBorder="1" applyAlignment="1">
      <alignment wrapText="1"/>
    </xf>
    <xf numFmtId="0" fontId="2" fillId="0" borderId="20" xfId="0" applyFont="1" applyFill="1" applyBorder="1" applyAlignment="1">
      <alignment wrapText="1"/>
    </xf>
    <xf numFmtId="0" fontId="2" fillId="0" borderId="64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2" fillId="0" borderId="65" xfId="0" applyFont="1" applyFill="1" applyBorder="1" applyAlignment="1">
      <alignment wrapText="1"/>
    </xf>
    <xf numFmtId="17" fontId="8" fillId="0" borderId="9" xfId="0" applyNumberFormat="1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0" borderId="9" xfId="0" applyFont="1" applyFill="1" applyBorder="1" applyAlignment="1">
      <alignment wrapText="1"/>
    </xf>
    <xf numFmtId="10" fontId="9" fillId="0" borderId="9" xfId="0" applyNumberFormat="1" applyFont="1" applyFill="1" applyBorder="1" applyAlignment="1">
      <alignment wrapText="1"/>
    </xf>
    <xf numFmtId="0" fontId="2" fillId="0" borderId="15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7" fillId="15" borderId="10" xfId="0" applyFont="1" applyFill="1" applyBorder="1" applyAlignment="1">
      <alignment wrapText="1"/>
    </xf>
    <xf numFmtId="0" fontId="7" fillId="15" borderId="6" xfId="0" applyFont="1" applyFill="1" applyBorder="1" applyAlignment="1">
      <alignment wrapText="1"/>
    </xf>
    <xf numFmtId="10" fontId="7" fillId="15" borderId="9" xfId="0" applyNumberFormat="1" applyFont="1" applyFill="1" applyBorder="1" applyAlignment="1">
      <alignment wrapText="1"/>
    </xf>
    <xf numFmtId="0" fontId="12" fillId="16" borderId="8" xfId="0" applyFont="1" applyFill="1" applyBorder="1" applyAlignment="1">
      <alignment wrapText="1"/>
    </xf>
    <xf numFmtId="0" fontId="12" fillId="16" borderId="9" xfId="0" applyFont="1" applyFill="1" applyBorder="1" applyAlignment="1">
      <alignment wrapText="1"/>
    </xf>
    <xf numFmtId="0" fontId="19" fillId="16" borderId="9" xfId="0" applyFont="1" applyFill="1" applyBorder="1" applyAlignment="1">
      <alignment wrapText="1"/>
    </xf>
    <xf numFmtId="10" fontId="12" fillId="16" borderId="9" xfId="0" applyNumberFormat="1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10" fontId="2" fillId="0" borderId="0" xfId="0" applyNumberFormat="1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21" fillId="0" borderId="0" xfId="0" applyFont="1" applyFill="1" applyBorder="1" applyAlignment="1">
      <alignment wrapText="1"/>
    </xf>
    <xf numFmtId="0" fontId="24" fillId="0" borderId="0" xfId="3" applyFont="1" applyAlignment="1">
      <alignment vertical="center"/>
    </xf>
    <xf numFmtId="0" fontId="23" fillId="0" borderId="0" xfId="3" applyFont="1" applyAlignment="1">
      <alignment vertical="center"/>
    </xf>
    <xf numFmtId="0" fontId="22" fillId="0" borderId="0" xfId="3"/>
    <xf numFmtId="0" fontId="23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9" fontId="26" fillId="0" borderId="0" xfId="4" applyFont="1" applyBorder="1" applyAlignment="1" applyProtection="1">
      <alignment horizontal="center" vertical="center"/>
    </xf>
    <xf numFmtId="0" fontId="28" fillId="18" borderId="1" xfId="3" applyFont="1" applyFill="1" applyBorder="1" applyAlignment="1">
      <alignment horizontal="center" vertical="center" wrapText="1"/>
    </xf>
    <xf numFmtId="9" fontId="28" fillId="18" borderId="1" xfId="4" applyFont="1" applyFill="1" applyBorder="1" applyAlignment="1" applyProtection="1">
      <alignment horizontal="center" vertical="center" wrapText="1"/>
    </xf>
    <xf numFmtId="0" fontId="29" fillId="0" borderId="0" xfId="3" applyFont="1" applyAlignment="1">
      <alignment vertical="center"/>
    </xf>
    <xf numFmtId="0" fontId="26" fillId="0" borderId="0" xfId="3" applyFont="1" applyAlignment="1">
      <alignment vertical="center"/>
    </xf>
    <xf numFmtId="0" fontId="28" fillId="0" borderId="1" xfId="3" applyFont="1" applyBorder="1" applyAlignment="1">
      <alignment vertical="top"/>
    </xf>
    <xf numFmtId="0" fontId="30" fillId="0" borderId="1" xfId="3" applyFont="1" applyBorder="1" applyAlignment="1">
      <alignment horizontal="center" vertical="center"/>
    </xf>
    <xf numFmtId="0" fontId="31" fillId="0" borderId="1" xfId="3" applyFont="1" applyBorder="1" applyAlignment="1">
      <alignment horizontal="center" vertical="center"/>
    </xf>
    <xf numFmtId="9" fontId="30" fillId="0" borderId="1" xfId="4" applyFont="1" applyBorder="1" applyAlignment="1" applyProtection="1">
      <alignment horizontal="center" vertical="center"/>
    </xf>
    <xf numFmtId="0" fontId="28" fillId="0" borderId="1" xfId="3" applyFont="1" applyBorder="1" applyAlignment="1">
      <alignment vertical="top" wrapText="1"/>
    </xf>
    <xf numFmtId="0" fontId="32" fillId="0" borderId="0" xfId="3" applyFont="1" applyAlignment="1">
      <alignment vertical="center"/>
    </xf>
    <xf numFmtId="0" fontId="30" fillId="0" borderId="1" xfId="3" applyFont="1" applyBorder="1" applyAlignment="1">
      <alignment horizontal="left" vertical="top" indent="2"/>
    </xf>
    <xf numFmtId="0" fontId="33" fillId="0" borderId="1" xfId="3" applyFont="1" applyBorder="1" applyAlignment="1">
      <alignment horizontal="center" vertical="center"/>
    </xf>
    <xf numFmtId="9" fontId="33" fillId="0" borderId="1" xfId="4" applyFont="1" applyBorder="1" applyAlignment="1" applyProtection="1">
      <alignment horizontal="center" vertical="center"/>
    </xf>
    <xf numFmtId="0" fontId="34" fillId="0" borderId="0" xfId="3" applyFont="1" applyAlignment="1">
      <alignment vertical="center"/>
    </xf>
    <xf numFmtId="0" fontId="28" fillId="0" borderId="1" xfId="3" applyFont="1" applyBorder="1" applyAlignment="1">
      <alignment vertical="center" wrapText="1"/>
    </xf>
    <xf numFmtId="0" fontId="33" fillId="0" borderId="1" xfId="3" applyFont="1" applyBorder="1" applyAlignment="1">
      <alignment horizontal="left" vertical="top" indent="2"/>
    </xf>
    <xf numFmtId="0" fontId="30" fillId="0" borderId="1" xfId="3" applyFont="1" applyBorder="1" applyAlignment="1">
      <alignment horizontal="left" vertical="top" wrapText="1" indent="2"/>
    </xf>
    <xf numFmtId="0" fontId="35" fillId="0" borderId="1" xfId="3" applyFont="1" applyBorder="1" applyAlignment="1">
      <alignment vertical="top" wrapText="1"/>
    </xf>
    <xf numFmtId="0" fontId="36" fillId="0" borderId="1" xfId="3" applyFont="1" applyBorder="1" applyAlignment="1">
      <alignment horizontal="center" vertical="center"/>
    </xf>
    <xf numFmtId="0" fontId="37" fillId="0" borderId="1" xfId="3" applyFont="1" applyBorder="1" applyAlignment="1">
      <alignment horizontal="center" vertical="center"/>
    </xf>
    <xf numFmtId="0" fontId="30" fillId="0" borderId="1" xfId="3" applyFont="1" applyBorder="1" applyAlignment="1">
      <alignment horizontal="center" vertical="center" wrapText="1"/>
    </xf>
    <xf numFmtId="0" fontId="28" fillId="0" borderId="1" xfId="3" applyFont="1" applyBorder="1" applyAlignment="1">
      <alignment vertical="center"/>
    </xf>
    <xf numFmtId="0" fontId="28" fillId="0" borderId="1" xfId="3" applyFont="1" applyBorder="1" applyAlignment="1">
      <alignment horizontal="left" vertical="center" wrapText="1"/>
    </xf>
    <xf numFmtId="9" fontId="30" fillId="0" borderId="1" xfId="3" applyNumberFormat="1" applyFont="1" applyBorder="1" applyAlignment="1">
      <alignment horizontal="center" vertical="center"/>
    </xf>
    <xf numFmtId="10" fontId="30" fillId="0" borderId="1" xfId="3" applyNumberFormat="1" applyFont="1" applyBorder="1" applyAlignment="1">
      <alignment horizontal="center" vertical="center"/>
    </xf>
    <xf numFmtId="165" fontId="30" fillId="0" borderId="1" xfId="5" applyFont="1" applyBorder="1" applyAlignment="1" applyProtection="1">
      <alignment horizontal="center" vertical="center"/>
    </xf>
    <xf numFmtId="0" fontId="30" fillId="17" borderId="1" xfId="3" applyFont="1" applyFill="1" applyBorder="1" applyAlignment="1">
      <alignment vertical="center" wrapText="1"/>
    </xf>
    <xf numFmtId="0" fontId="38" fillId="0" borderId="1" xfId="3" applyFont="1" applyBorder="1" applyAlignment="1">
      <alignment horizontal="center" vertical="center"/>
    </xf>
    <xf numFmtId="0" fontId="39" fillId="0" borderId="1" xfId="3" applyFont="1" applyBorder="1" applyAlignment="1">
      <alignment horizontal="center" vertical="center" wrapText="1"/>
    </xf>
    <xf numFmtId="0" fontId="39" fillId="0" borderId="1" xfId="3" applyFont="1" applyBorder="1" applyAlignment="1">
      <alignment horizontal="center" vertical="center"/>
    </xf>
    <xf numFmtId="9" fontId="39" fillId="0" borderId="1" xfId="4" applyFont="1" applyBorder="1" applyAlignment="1" applyProtection="1">
      <alignment horizontal="center" vertical="center"/>
    </xf>
    <xf numFmtId="0" fontId="36" fillId="0" borderId="1" xfId="3" applyFont="1" applyBorder="1" applyAlignment="1">
      <alignment horizontal="left" vertical="top" indent="2"/>
    </xf>
    <xf numFmtId="0" fontId="36" fillId="0" borderId="1" xfId="3" applyFont="1" applyBorder="1" applyAlignment="1">
      <alignment horizontal="center" vertical="center" wrapText="1"/>
    </xf>
    <xf numFmtId="9" fontId="36" fillId="0" borderId="1" xfId="4" applyFont="1" applyBorder="1" applyAlignment="1" applyProtection="1">
      <alignment horizontal="center" vertical="center"/>
    </xf>
    <xf numFmtId="0" fontId="40" fillId="0" borderId="1" xfId="3" applyFont="1" applyBorder="1" applyAlignment="1">
      <alignment vertical="top" wrapText="1"/>
    </xf>
    <xf numFmtId="0" fontId="33" fillId="0" borderId="1" xfId="3" applyFont="1" applyBorder="1" applyAlignment="1">
      <alignment horizontal="left" vertical="top" wrapText="1" indent="5"/>
    </xf>
    <xf numFmtId="0" fontId="24" fillId="0" borderId="0" xfId="3" applyFont="1" applyAlignment="1">
      <alignment wrapText="1"/>
    </xf>
    <xf numFmtId="0" fontId="23" fillId="0" borderId="0" xfId="3" applyFont="1" applyAlignment="1">
      <alignment wrapText="1"/>
    </xf>
    <xf numFmtId="10" fontId="30" fillId="0" borderId="1" xfId="4" applyNumberFormat="1" applyFont="1" applyBorder="1" applyAlignment="1" applyProtection="1">
      <alignment horizontal="center" vertical="center"/>
    </xf>
    <xf numFmtId="165" fontId="30" fillId="0" borderId="1" xfId="3" applyNumberFormat="1" applyFont="1" applyBorder="1" applyAlignment="1">
      <alignment horizontal="center" vertical="center"/>
    </xf>
    <xf numFmtId="165" fontId="41" fillId="0" borderId="1" xfId="3" applyNumberFormat="1" applyFont="1" applyBorder="1" applyAlignment="1">
      <alignment horizontal="center" vertical="center"/>
    </xf>
    <xf numFmtId="0" fontId="28" fillId="0" borderId="1" xfId="3" applyFont="1" applyBorder="1" applyAlignment="1">
      <alignment horizontal="left" vertical="top" wrapText="1"/>
    </xf>
    <xf numFmtId="0" fontId="42" fillId="0" borderId="1" xfId="3" applyFont="1" applyBorder="1" applyAlignment="1">
      <alignment horizontal="center" vertical="center"/>
    </xf>
    <xf numFmtId="0" fontId="28" fillId="20" borderId="1" xfId="3" applyFont="1" applyFill="1" applyBorder="1" applyAlignment="1">
      <alignment vertical="top"/>
    </xf>
    <xf numFmtId="0" fontId="31" fillId="0" borderId="1" xfId="3" applyFont="1" applyBorder="1"/>
    <xf numFmtId="0" fontId="30" fillId="17" borderId="1" xfId="3" applyFont="1" applyFill="1" applyBorder="1" applyAlignment="1">
      <alignment vertical="top"/>
    </xf>
    <xf numFmtId="0" fontId="30" fillId="0" borderId="1" xfId="3" applyFont="1" applyBorder="1" applyAlignment="1">
      <alignment horizontal="center" vertical="top"/>
    </xf>
    <xf numFmtId="0" fontId="30" fillId="0" borderId="1" xfId="3" applyFont="1" applyBorder="1" applyAlignment="1">
      <alignment vertical="top"/>
    </xf>
    <xf numFmtId="0" fontId="28" fillId="0" borderId="1" xfId="3" applyFont="1" applyBorder="1" applyAlignment="1">
      <alignment horizontal="center" vertical="center"/>
    </xf>
    <xf numFmtId="9" fontId="28" fillId="0" borderId="1" xfId="4" applyFont="1" applyBorder="1" applyAlignment="1" applyProtection="1">
      <alignment horizontal="center" vertical="center"/>
    </xf>
    <xf numFmtId="0" fontId="28" fillId="0" borderId="1" xfId="3" applyFont="1" applyBorder="1" applyAlignment="1">
      <alignment wrapText="1"/>
    </xf>
    <xf numFmtId="9" fontId="30" fillId="0" borderId="1" xfId="4" applyFont="1" applyBorder="1" applyAlignment="1" applyProtection="1">
      <alignment horizontal="center" vertical="center" wrapText="1"/>
    </xf>
    <xf numFmtId="0" fontId="30" fillId="0" borderId="0" xfId="3" applyFont="1" applyAlignment="1">
      <alignment vertical="center"/>
    </xf>
    <xf numFmtId="0" fontId="28" fillId="0" borderId="0" xfId="3" applyFont="1" applyAlignment="1">
      <alignment vertical="center"/>
    </xf>
    <xf numFmtId="0" fontId="30" fillId="0" borderId="0" xfId="3" applyFont="1" applyAlignment="1">
      <alignment horizontal="center" vertical="center"/>
    </xf>
    <xf numFmtId="9" fontId="28" fillId="0" borderId="0" xfId="4" applyFont="1" applyBorder="1" applyAlignment="1" applyProtection="1">
      <alignment horizontal="center" vertical="center"/>
    </xf>
    <xf numFmtId="0" fontId="30" fillId="0" borderId="0" xfId="3" applyFont="1" applyBorder="1" applyAlignment="1"/>
    <xf numFmtId="0" fontId="28" fillId="0" borderId="0" xfId="3" applyFont="1" applyBorder="1" applyAlignment="1"/>
    <xf numFmtId="0" fontId="23" fillId="0" borderId="0" xfId="3" applyFont="1" applyAlignment="1">
      <alignment vertical="top"/>
    </xf>
    <xf numFmtId="0" fontId="23" fillId="0" borderId="0" xfId="3" applyFont="1" applyBorder="1" applyAlignment="1">
      <alignment vertical="top"/>
    </xf>
    <xf numFmtId="0" fontId="28" fillId="0" borderId="0" xfId="3" applyFont="1" applyBorder="1" applyAlignment="1">
      <alignment horizontal="center" vertical="center" wrapText="1"/>
    </xf>
    <xf numFmtId="0" fontId="28" fillId="0" borderId="0" xfId="3" applyFont="1" applyAlignment="1">
      <alignment horizontal="center" vertical="top"/>
    </xf>
    <xf numFmtId="0" fontId="28" fillId="0" borderId="0" xfId="3" applyFont="1" applyBorder="1" applyAlignment="1">
      <alignment horizontal="center" vertical="top"/>
    </xf>
    <xf numFmtId="0" fontId="28" fillId="23" borderId="1" xfId="6" applyFont="1" applyFill="1" applyBorder="1" applyAlignment="1">
      <alignment horizontal="center" vertical="top" wrapText="1"/>
    </xf>
    <xf numFmtId="0" fontId="28" fillId="23" borderId="1" xfId="6" applyFont="1" applyFill="1" applyBorder="1" applyAlignment="1">
      <alignment horizontal="center" vertical="center" wrapText="1"/>
    </xf>
    <xf numFmtId="0" fontId="28" fillId="23" borderId="1" xfId="3" applyFont="1" applyFill="1" applyBorder="1" applyAlignment="1">
      <alignment horizontal="center" vertical="center"/>
    </xf>
    <xf numFmtId="0" fontId="22" fillId="23" borderId="0" xfId="3" applyFill="1"/>
    <xf numFmtId="0" fontId="28" fillId="23" borderId="1" xfId="6" applyFont="1" applyFill="1" applyBorder="1" applyAlignment="1">
      <alignment horizontal="center" vertical="center"/>
    </xf>
    <xf numFmtId="0" fontId="22" fillId="0" borderId="1" xfId="3" applyBorder="1"/>
    <xf numFmtId="0" fontId="23" fillId="0" borderId="1" xfId="3" applyFont="1" applyBorder="1" applyAlignment="1">
      <alignment vertical="top"/>
    </xf>
    <xf numFmtId="0" fontId="23" fillId="23" borderId="0" xfId="3" applyFont="1" applyFill="1" applyAlignment="1">
      <alignment vertical="top"/>
    </xf>
    <xf numFmtId="0" fontId="23" fillId="23" borderId="0" xfId="3" applyFont="1" applyFill="1" applyBorder="1" applyAlignment="1">
      <alignment vertical="top"/>
    </xf>
    <xf numFmtId="0" fontId="23" fillId="23" borderId="1" xfId="3" applyFont="1" applyFill="1" applyBorder="1" applyAlignment="1">
      <alignment vertical="top"/>
    </xf>
    <xf numFmtId="0" fontId="22" fillId="23" borderId="1" xfId="3" applyFill="1" applyBorder="1"/>
    <xf numFmtId="0" fontId="22" fillId="23" borderId="1" xfId="3" applyFill="1" applyBorder="1" applyAlignment="1">
      <alignment horizontal="center" vertical="center"/>
    </xf>
    <xf numFmtId="0" fontId="26" fillId="0" borderId="1" xfId="3" applyFont="1" applyBorder="1" applyAlignment="1">
      <alignment horizontal="center" vertical="center" wrapText="1"/>
    </xf>
    <xf numFmtId="0" fontId="22" fillId="0" borderId="1" xfId="3" applyBorder="1" applyAlignment="1">
      <alignment horizontal="center" vertical="center"/>
    </xf>
    <xf numFmtId="0" fontId="26" fillId="23" borderId="1" xfId="3" applyFont="1" applyFill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6" fillId="23" borderId="1" xfId="3" applyFont="1" applyFill="1" applyBorder="1" applyAlignment="1">
      <alignment horizontal="center" vertical="top" wrapText="1"/>
    </xf>
    <xf numFmtId="0" fontId="26" fillId="23" borderId="1" xfId="3" applyFont="1" applyFill="1" applyBorder="1" applyAlignment="1">
      <alignment horizontal="center" vertical="top"/>
    </xf>
    <xf numFmtId="0" fontId="47" fillId="23" borderId="1" xfId="3" applyFont="1" applyFill="1" applyBorder="1" applyAlignment="1">
      <alignment horizontal="center" vertical="center"/>
    </xf>
    <xf numFmtId="0" fontId="47" fillId="0" borderId="1" xfId="3" applyFont="1" applyBorder="1" applyAlignment="1">
      <alignment horizontal="center" vertical="center"/>
    </xf>
    <xf numFmtId="0" fontId="48" fillId="23" borderId="1" xfId="3" applyFont="1" applyFill="1" applyBorder="1" applyAlignment="1">
      <alignment horizontal="center" vertical="center"/>
    </xf>
    <xf numFmtId="0" fontId="48" fillId="0" borderId="1" xfId="3" applyFont="1" applyBorder="1" applyAlignment="1">
      <alignment horizontal="center" vertical="center"/>
    </xf>
    <xf numFmtId="0" fontId="26" fillId="0" borderId="0" xfId="3" applyFont="1" applyBorder="1" applyAlignment="1">
      <alignment horizontal="center" vertical="top"/>
    </xf>
    <xf numFmtId="0" fontId="26" fillId="0" borderId="0" xfId="3" applyFont="1" applyAlignment="1">
      <alignment horizontal="center" vertical="top"/>
    </xf>
    <xf numFmtId="0" fontId="26" fillId="0" borderId="1" xfId="3" applyFont="1" applyBorder="1" applyAlignment="1">
      <alignment horizontal="center" vertical="top"/>
    </xf>
    <xf numFmtId="0" fontId="23" fillId="0" borderId="0" xfId="3" applyFont="1" applyAlignment="1">
      <alignment horizontal="left" vertical="top"/>
    </xf>
    <xf numFmtId="0" fontId="23" fillId="0" borderId="0" xfId="3" applyFont="1" applyBorder="1" applyAlignment="1">
      <alignment horizontal="left" vertical="top"/>
    </xf>
    <xf numFmtId="0" fontId="28" fillId="0" borderId="1" xfId="3" applyFont="1" applyBorder="1" applyAlignment="1">
      <alignment horizontal="center" vertical="center" wrapText="1"/>
    </xf>
    <xf numFmtId="0" fontId="23" fillId="0" borderId="1" xfId="3" applyFont="1" applyBorder="1" applyAlignment="1">
      <alignment horizontal="left" vertical="top"/>
    </xf>
    <xf numFmtId="0" fontId="23" fillId="0" borderId="0" xfId="3" applyFont="1" applyAlignment="1">
      <alignment horizontal="center" vertical="top"/>
    </xf>
    <xf numFmtId="0" fontId="23" fillId="0" borderId="0" xfId="3" applyFont="1" applyBorder="1" applyAlignment="1">
      <alignment horizontal="center" vertical="top"/>
    </xf>
    <xf numFmtId="0" fontId="49" fillId="0" borderId="0" xfId="3" applyFont="1" applyAlignment="1">
      <alignment horizontal="left" vertical="top"/>
    </xf>
    <xf numFmtId="0" fontId="49" fillId="0" borderId="0" xfId="3" applyFont="1" applyBorder="1" applyAlignment="1">
      <alignment horizontal="left" vertical="top"/>
    </xf>
    <xf numFmtId="0" fontId="23" fillId="0" borderId="1" xfId="3" applyFont="1" applyBorder="1" applyAlignment="1">
      <alignment horizontal="center" vertical="top"/>
    </xf>
    <xf numFmtId="0" fontId="30" fillId="0" borderId="1" xfId="3" applyFont="1" applyBorder="1" applyAlignment="1">
      <alignment vertical="center"/>
    </xf>
    <xf numFmtId="0" fontId="26" fillId="0" borderId="0" xfId="3" applyFont="1" applyBorder="1" applyAlignment="1">
      <alignment horizontal="left" vertical="top"/>
    </xf>
    <xf numFmtId="0" fontId="26" fillId="0" borderId="0" xfId="3" applyFont="1" applyAlignment="1">
      <alignment vertical="top"/>
    </xf>
    <xf numFmtId="0" fontId="26" fillId="0" borderId="0" xfId="3" applyFont="1" applyBorder="1" applyAlignment="1">
      <alignment vertical="top"/>
    </xf>
    <xf numFmtId="0" fontId="22" fillId="0" borderId="1" xfId="3" applyBorder="1" applyAlignment="1">
      <alignment wrapText="1"/>
    </xf>
    <xf numFmtId="0" fontId="9" fillId="0" borderId="66" xfId="0" applyFont="1" applyFill="1" applyBorder="1" applyAlignment="1">
      <alignment wrapText="1"/>
    </xf>
    <xf numFmtId="0" fontId="9" fillId="0" borderId="13" xfId="0" applyFont="1" applyFill="1" applyBorder="1" applyAlignment="1">
      <alignment wrapText="1"/>
    </xf>
    <xf numFmtId="0" fontId="9" fillId="0" borderId="17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26" fillId="0" borderId="1" xfId="3" applyFont="1" applyBorder="1" applyAlignment="1">
      <alignment vertical="top"/>
    </xf>
    <xf numFmtId="4" fontId="26" fillId="0" borderId="1" xfId="3" applyNumberFormat="1" applyFont="1" applyBorder="1" applyAlignment="1">
      <alignment vertical="top"/>
    </xf>
    <xf numFmtId="0" fontId="40" fillId="0" borderId="1" xfId="3" applyFont="1" applyBorder="1" applyAlignment="1">
      <alignment horizontal="left" vertical="top" indent="2"/>
    </xf>
    <xf numFmtId="0" fontId="28" fillId="0" borderId="1" xfId="3" applyFont="1" applyBorder="1" applyAlignment="1">
      <alignment horizontal="left" vertical="top" indent="2"/>
    </xf>
    <xf numFmtId="0" fontId="50" fillId="0" borderId="1" xfId="3" applyFont="1" applyBorder="1"/>
    <xf numFmtId="0" fontId="23" fillId="0" borderId="1" xfId="3" applyFont="1" applyBorder="1" applyAlignment="1">
      <alignment vertical="top" wrapText="1"/>
    </xf>
    <xf numFmtId="0" fontId="23" fillId="0" borderId="13" xfId="3" applyFont="1" applyBorder="1" applyAlignment="1">
      <alignment vertical="top"/>
    </xf>
    <xf numFmtId="0" fontId="23" fillId="0" borderId="5" xfId="3" applyFont="1" applyBorder="1" applyAlignment="1">
      <alignment vertical="top"/>
    </xf>
    <xf numFmtId="0" fontId="22" fillId="23" borderId="3" xfId="3" applyFill="1" applyBorder="1"/>
    <xf numFmtId="0" fontId="26" fillId="23" borderId="3" xfId="3" applyFont="1" applyFill="1" applyBorder="1" applyAlignment="1">
      <alignment horizontal="center" vertical="top"/>
    </xf>
    <xf numFmtId="0" fontId="23" fillId="0" borderId="1" xfId="3" applyFont="1" applyBorder="1" applyAlignment="1">
      <alignment horizontal="center" vertical="center" wrapText="1"/>
    </xf>
    <xf numFmtId="0" fontId="23" fillId="0" borderId="1" xfId="3" applyFont="1" applyBorder="1" applyAlignment="1">
      <alignment horizontal="left" vertical="center" wrapText="1"/>
    </xf>
    <xf numFmtId="0" fontId="50" fillId="0" borderId="1" xfId="3" applyFont="1" applyBorder="1" applyAlignment="1">
      <alignment horizontal="center" vertical="center"/>
    </xf>
    <xf numFmtId="0" fontId="23" fillId="0" borderId="1" xfId="3" applyFont="1" applyBorder="1" applyAlignment="1">
      <alignment horizontal="left" vertical="top" wrapText="1"/>
    </xf>
    <xf numFmtId="10" fontId="28" fillId="0" borderId="1" xfId="3" applyNumberFormat="1" applyFont="1" applyBorder="1" applyAlignment="1">
      <alignment horizontal="left" vertical="center" wrapText="1"/>
    </xf>
    <xf numFmtId="164" fontId="28" fillId="0" borderId="1" xfId="3" applyNumberFormat="1" applyFont="1" applyBorder="1" applyAlignment="1">
      <alignment horizontal="left" vertical="center" wrapText="1"/>
    </xf>
    <xf numFmtId="166" fontId="30" fillId="0" borderId="1" xfId="5" applyNumberFormat="1" applyFont="1" applyBorder="1" applyAlignment="1" applyProtection="1">
      <alignment vertical="center"/>
    </xf>
    <xf numFmtId="4" fontId="28" fillId="0" borderId="1" xfId="3" applyNumberFormat="1" applyFont="1" applyBorder="1" applyAlignment="1">
      <alignment vertical="top" wrapText="1"/>
    </xf>
    <xf numFmtId="0" fontId="28" fillId="0" borderId="1" xfId="3" applyFont="1" applyBorder="1" applyAlignment="1">
      <alignment horizontal="right" vertical="center" wrapText="1"/>
    </xf>
    <xf numFmtId="0" fontId="51" fillId="0" borderId="1" xfId="3" applyFont="1" applyBorder="1"/>
    <xf numFmtId="0" fontId="38" fillId="0" borderId="1" xfId="3" applyFont="1" applyBorder="1" applyAlignment="1">
      <alignment horizontal="left" vertical="top" wrapText="1" indent="2"/>
    </xf>
    <xf numFmtId="0" fontId="29" fillId="23" borderId="1" xfId="3" applyFont="1" applyFill="1" applyBorder="1" applyAlignment="1">
      <alignment horizontal="center" vertical="center" wrapText="1"/>
    </xf>
    <xf numFmtId="0" fontId="51" fillId="23" borderId="0" xfId="3" applyFont="1" applyFill="1"/>
    <xf numFmtId="0" fontId="29" fillId="23" borderId="1" xfId="3" applyFont="1" applyFill="1" applyBorder="1" applyAlignment="1">
      <alignment horizontal="center" vertical="center"/>
    </xf>
    <xf numFmtId="0" fontId="24" fillId="0" borderId="0" xfId="3" applyFont="1" applyAlignment="1">
      <alignment vertical="top"/>
    </xf>
    <xf numFmtId="0" fontId="24" fillId="0" borderId="0" xfId="3" applyFont="1" applyBorder="1" applyAlignment="1">
      <alignment vertical="top"/>
    </xf>
    <xf numFmtId="9" fontId="35" fillId="0" borderId="1" xfId="3" applyNumberFormat="1" applyFont="1" applyBorder="1" applyAlignment="1">
      <alignment vertical="top" wrapText="1"/>
    </xf>
    <xf numFmtId="9" fontId="31" fillId="0" borderId="1" xfId="3" applyNumberFormat="1" applyFont="1" applyBorder="1" applyAlignment="1">
      <alignment horizontal="center" vertical="center"/>
    </xf>
    <xf numFmtId="164" fontId="30" fillId="0" borderId="1" xfId="3" applyNumberFormat="1" applyFont="1" applyBorder="1" applyAlignment="1">
      <alignment horizontal="center" vertical="center"/>
    </xf>
    <xf numFmtId="0" fontId="28" fillId="23" borderId="1" xfId="3" applyFont="1" applyFill="1" applyBorder="1" applyAlignment="1">
      <alignment horizontal="left" vertical="center"/>
    </xf>
    <xf numFmtId="0" fontId="28" fillId="23" borderId="1" xfId="3" applyFont="1" applyFill="1" applyBorder="1" applyAlignment="1">
      <alignment horizontal="left" vertical="center" wrapText="1"/>
    </xf>
    <xf numFmtId="0" fontId="26" fillId="23" borderId="1" xfId="3" applyFont="1" applyFill="1" applyBorder="1" applyAlignment="1">
      <alignment horizontal="center" vertical="center" wrapText="1"/>
    </xf>
    <xf numFmtId="0" fontId="28" fillId="23" borderId="1" xfId="3" applyFont="1" applyFill="1" applyBorder="1" applyAlignment="1">
      <alignment horizontal="center" vertical="center" wrapText="1"/>
    </xf>
    <xf numFmtId="0" fontId="8" fillId="11" borderId="14" xfId="2" applyFont="1" applyFill="1" applyBorder="1" applyAlignment="1">
      <alignment horizontal="left" vertical="top" wrapText="1"/>
    </xf>
    <xf numFmtId="0" fontId="9" fillId="0" borderId="0" xfId="2" applyFont="1" applyAlignment="1">
      <alignment horizontal="left" vertical="top" wrapText="1"/>
    </xf>
    <xf numFmtId="0" fontId="14" fillId="0" borderId="45" xfId="2" applyFont="1" applyBorder="1" applyAlignment="1">
      <alignment horizontal="left" vertical="center" wrapText="1"/>
    </xf>
    <xf numFmtId="0" fontId="4" fillId="11" borderId="1" xfId="2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wrapText="1"/>
    </xf>
    <xf numFmtId="0" fontId="23" fillId="0" borderId="8" xfId="3" applyFont="1" applyBorder="1" applyAlignment="1">
      <alignment vertical="top" wrapText="1"/>
    </xf>
    <xf numFmtId="0" fontId="26" fillId="19" borderId="1" xfId="3" applyFont="1" applyFill="1" applyBorder="1" applyAlignment="1">
      <alignment horizontal="left" vertical="center" wrapText="1"/>
    </xf>
    <xf numFmtId="0" fontId="23" fillId="0" borderId="0" xfId="3" applyFont="1" applyBorder="1" applyAlignment="1">
      <alignment horizontal="center" vertical="center"/>
    </xf>
    <xf numFmtId="0" fontId="25" fillId="0" borderId="0" xfId="3" applyFont="1" applyBorder="1" applyAlignment="1">
      <alignment horizontal="center" vertical="center"/>
    </xf>
    <xf numFmtId="0" fontId="27" fillId="17" borderId="0" xfId="3" applyFont="1" applyFill="1" applyBorder="1" applyAlignment="1">
      <alignment horizontal="center" vertical="center"/>
    </xf>
    <xf numFmtId="0" fontId="25" fillId="0" borderId="6" xfId="3" applyFont="1" applyBorder="1" applyAlignment="1">
      <alignment horizontal="center" vertical="center"/>
    </xf>
    <xf numFmtId="0" fontId="26" fillId="19" borderId="1" xfId="3" applyFont="1" applyFill="1" applyBorder="1" applyAlignment="1">
      <alignment horizontal="center" vertical="center" wrapText="1"/>
    </xf>
    <xf numFmtId="0" fontId="26" fillId="19" borderId="1" xfId="3" applyFont="1" applyFill="1" applyBorder="1" applyAlignment="1">
      <alignment horizontal="center" vertical="center"/>
    </xf>
    <xf numFmtId="0" fontId="43" fillId="21" borderId="1" xfId="3" applyFont="1" applyFill="1" applyBorder="1" applyAlignment="1">
      <alignment horizontal="center" vertical="center" wrapText="1"/>
    </xf>
    <xf numFmtId="0" fontId="35" fillId="0" borderId="1" xfId="3" applyFont="1" applyBorder="1" applyAlignment="1">
      <alignment horizontal="left" vertical="center" wrapText="1"/>
    </xf>
    <xf numFmtId="0" fontId="45" fillId="0" borderId="0" xfId="3" applyFont="1" applyBorder="1" applyAlignment="1">
      <alignment horizontal="center" vertical="top"/>
    </xf>
    <xf numFmtId="0" fontId="25" fillId="22" borderId="1" xfId="3" applyFont="1" applyFill="1" applyBorder="1" applyAlignment="1">
      <alignment horizontal="left" vertical="center" wrapText="1"/>
    </xf>
    <xf numFmtId="0" fontId="28" fillId="23" borderId="1" xfId="3" applyFont="1" applyFill="1" applyBorder="1" applyAlignment="1">
      <alignment horizontal="left" vertical="center"/>
    </xf>
    <xf numFmtId="4" fontId="26" fillId="0" borderId="3" xfId="3" applyNumberFormat="1" applyFont="1" applyBorder="1" applyAlignment="1">
      <alignment horizontal="center" vertical="center"/>
    </xf>
    <xf numFmtId="4" fontId="26" fillId="0" borderId="11" xfId="3" applyNumberFormat="1" applyFont="1" applyBorder="1" applyAlignment="1">
      <alignment horizontal="center" vertical="center"/>
    </xf>
    <xf numFmtId="4" fontId="26" fillId="0" borderId="8" xfId="3" applyNumberFormat="1" applyFont="1" applyBorder="1" applyAlignment="1">
      <alignment horizontal="center" vertical="center"/>
    </xf>
    <xf numFmtId="0" fontId="28" fillId="23" borderId="1" xfId="3" applyFont="1" applyFill="1" applyBorder="1" applyAlignment="1">
      <alignment horizontal="left" vertical="center" wrapText="1"/>
    </xf>
    <xf numFmtId="0" fontId="26" fillId="23" borderId="1" xfId="3" applyFont="1" applyFill="1" applyBorder="1" applyAlignment="1">
      <alignment horizontal="center" vertical="center" wrapText="1"/>
    </xf>
    <xf numFmtId="0" fontId="40" fillId="23" borderId="1" xfId="3" applyFont="1" applyFill="1" applyBorder="1" applyAlignment="1">
      <alignment horizontal="center" vertical="center" wrapText="1"/>
    </xf>
    <xf numFmtId="0" fontId="25" fillId="19" borderId="1" xfId="3" applyFont="1" applyFill="1" applyBorder="1" applyAlignment="1">
      <alignment horizontal="left" vertical="center" wrapText="1"/>
    </xf>
    <xf numFmtId="0" fontId="25" fillId="19" borderId="1" xfId="3" applyFont="1" applyFill="1" applyBorder="1" applyAlignment="1">
      <alignment horizontal="left" vertical="center"/>
    </xf>
    <xf numFmtId="0" fontId="28" fillId="23" borderId="1" xfId="3" applyFont="1" applyFill="1" applyBorder="1" applyAlignment="1">
      <alignment horizontal="center" vertical="center" wrapText="1"/>
    </xf>
    <xf numFmtId="0" fontId="8" fillId="10" borderId="14" xfId="2" applyFont="1" applyFill="1" applyBorder="1" applyAlignment="1">
      <alignment horizontal="left" vertical="top" wrapText="1"/>
    </xf>
    <xf numFmtId="0" fontId="14" fillId="0" borderId="17" xfId="2" applyFont="1" applyBorder="1" applyAlignment="1">
      <alignment horizontal="left" vertical="center" wrapText="1"/>
    </xf>
    <xf numFmtId="0" fontId="8" fillId="11" borderId="14" xfId="2" applyFont="1" applyFill="1" applyBorder="1" applyAlignment="1">
      <alignment horizontal="left" vertical="top" wrapText="1"/>
    </xf>
    <xf numFmtId="164" fontId="17" fillId="14" borderId="58" xfId="2" applyNumberFormat="1" applyFont="1" applyFill="1" applyBorder="1" applyAlignment="1">
      <alignment horizontal="left" vertical="top" wrapText="1"/>
    </xf>
    <xf numFmtId="0" fontId="14" fillId="0" borderId="59" xfId="2" applyFont="1" applyBorder="1" applyAlignment="1">
      <alignment horizontal="left" vertical="center" wrapText="1"/>
    </xf>
    <xf numFmtId="164" fontId="8" fillId="0" borderId="0" xfId="2" applyNumberFormat="1" applyFont="1" applyAlignment="1">
      <alignment horizontal="left" vertical="top" wrapText="1"/>
    </xf>
    <xf numFmtId="0" fontId="7" fillId="0" borderId="0" xfId="2" applyFont="1" applyAlignment="1">
      <alignment horizontal="left" vertical="center" wrapText="1"/>
    </xf>
    <xf numFmtId="0" fontId="8" fillId="9" borderId="43" xfId="2" applyFont="1" applyFill="1" applyBorder="1" applyAlignment="1">
      <alignment horizontal="left" vertical="top" wrapText="1"/>
    </xf>
    <xf numFmtId="0" fontId="14" fillId="0" borderId="40" xfId="2" applyFont="1" applyBorder="1" applyAlignment="1">
      <alignment horizontal="left" vertical="center" wrapText="1"/>
    </xf>
    <xf numFmtId="0" fontId="8" fillId="10" borderId="21" xfId="2" applyFont="1" applyFill="1" applyBorder="1" applyAlignment="1">
      <alignment horizontal="left" vertical="top" wrapText="1"/>
    </xf>
    <xf numFmtId="0" fontId="14" fillId="0" borderId="20" xfId="2" applyFont="1" applyBorder="1" applyAlignment="1">
      <alignment horizontal="left" vertical="center" wrapText="1"/>
    </xf>
    <xf numFmtId="0" fontId="9" fillId="0" borderId="0" xfId="2" applyFont="1" applyAlignment="1">
      <alignment horizontal="left" vertical="top" wrapText="1"/>
    </xf>
    <xf numFmtId="0" fontId="6" fillId="0" borderId="0" xfId="2" applyFont="1" applyAlignment="1">
      <alignment horizontal="left" vertical="center" wrapText="1"/>
    </xf>
    <xf numFmtId="9" fontId="8" fillId="7" borderId="41" xfId="2" applyNumberFormat="1" applyFont="1" applyFill="1" applyBorder="1" applyAlignment="1">
      <alignment horizontal="left" vertical="top" wrapText="1"/>
    </xf>
    <xf numFmtId="0" fontId="14" fillId="0" borderId="48" xfId="2" applyFont="1" applyBorder="1" applyAlignment="1">
      <alignment horizontal="left" vertical="center" wrapText="1"/>
    </xf>
    <xf numFmtId="9" fontId="8" fillId="7" borderId="36" xfId="2" applyNumberFormat="1" applyFont="1" applyFill="1" applyBorder="1" applyAlignment="1">
      <alignment horizontal="left" vertical="top" wrapText="1"/>
    </xf>
    <xf numFmtId="9" fontId="8" fillId="7" borderId="37" xfId="2" applyNumberFormat="1" applyFont="1" applyFill="1" applyBorder="1" applyAlignment="1">
      <alignment horizontal="left" vertical="top" wrapText="1"/>
    </xf>
    <xf numFmtId="0" fontId="14" fillId="0" borderId="45" xfId="2" applyFont="1" applyBorder="1" applyAlignment="1">
      <alignment horizontal="left" vertical="center" wrapText="1"/>
    </xf>
    <xf numFmtId="0" fontId="8" fillId="8" borderId="38" xfId="2" applyFont="1" applyFill="1" applyBorder="1" applyAlignment="1">
      <alignment horizontal="left" vertical="top" wrapText="1"/>
    </xf>
    <xf numFmtId="0" fontId="8" fillId="8" borderId="42" xfId="2" applyFont="1" applyFill="1" applyBorder="1" applyAlignment="1">
      <alignment horizontal="left" vertical="top" wrapText="1"/>
    </xf>
    <xf numFmtId="164" fontId="8" fillId="5" borderId="38" xfId="2" applyNumberFormat="1" applyFont="1" applyFill="1" applyBorder="1" applyAlignment="1">
      <alignment horizontal="left" vertical="top" wrapText="1"/>
    </xf>
    <xf numFmtId="0" fontId="14" fillId="6" borderId="39" xfId="2" applyFont="1" applyFill="1" applyBorder="1" applyAlignment="1">
      <alignment horizontal="left" vertical="center" wrapText="1"/>
    </xf>
    <xf numFmtId="0" fontId="14" fillId="6" borderId="40" xfId="2" applyFont="1" applyFill="1" applyBorder="1" applyAlignment="1">
      <alignment horizontal="left" vertical="center" wrapText="1"/>
    </xf>
    <xf numFmtId="0" fontId="12" fillId="0" borderId="0" xfId="2" applyFont="1" applyBorder="1" applyAlignment="1">
      <alignment horizontal="left" vertical="top" wrapText="1"/>
    </xf>
    <xf numFmtId="0" fontId="8" fillId="0" borderId="35" xfId="2" applyFont="1" applyBorder="1" applyAlignment="1">
      <alignment horizontal="left" vertical="top" wrapText="1"/>
    </xf>
    <xf numFmtId="0" fontId="14" fillId="0" borderId="44" xfId="2" applyFont="1" applyBorder="1" applyAlignment="1">
      <alignment horizontal="left" vertical="center" wrapText="1"/>
    </xf>
    <xf numFmtId="0" fontId="8" fillId="0" borderId="36" xfId="2" applyFont="1" applyBorder="1" applyAlignment="1">
      <alignment horizontal="left" vertical="top" wrapText="1"/>
    </xf>
    <xf numFmtId="164" fontId="8" fillId="3" borderId="38" xfId="2" applyNumberFormat="1" applyFont="1" applyFill="1" applyBorder="1" applyAlignment="1">
      <alignment horizontal="left" vertical="top" wrapText="1"/>
    </xf>
    <xf numFmtId="0" fontId="14" fillId="4" borderId="39" xfId="2" applyFont="1" applyFill="1" applyBorder="1" applyAlignment="1">
      <alignment horizontal="left" vertical="center" wrapText="1"/>
    </xf>
    <xf numFmtId="0" fontId="14" fillId="4" borderId="40" xfId="2" applyFont="1" applyFill="1" applyBorder="1" applyAlignment="1">
      <alignment horizontal="left" vertical="center" wrapText="1"/>
    </xf>
    <xf numFmtId="0" fontId="4" fillId="10" borderId="1" xfId="2" applyFont="1" applyFill="1" applyBorder="1" applyAlignment="1">
      <alignment horizontal="left" vertical="top" wrapText="1"/>
    </xf>
    <xf numFmtId="0" fontId="14" fillId="0" borderId="1" xfId="2" applyFont="1" applyBorder="1" applyAlignment="1">
      <alignment horizontal="left" vertical="center" wrapText="1"/>
    </xf>
    <xf numFmtId="0" fontId="4" fillId="11" borderId="1" xfId="2" applyFont="1" applyFill="1" applyBorder="1" applyAlignment="1">
      <alignment horizontal="left" vertical="top" wrapText="1"/>
    </xf>
    <xf numFmtId="164" fontId="3" fillId="6" borderId="27" xfId="2" applyNumberFormat="1" applyFont="1" applyFill="1" applyBorder="1" applyAlignment="1">
      <alignment horizontal="center" vertical="top" wrapText="1"/>
    </xf>
    <xf numFmtId="164" fontId="3" fillId="6" borderId="4" xfId="2" applyNumberFormat="1" applyFont="1" applyFill="1" applyBorder="1" applyAlignment="1">
      <alignment horizontal="center" vertical="top" wrapText="1"/>
    </xf>
    <xf numFmtId="164" fontId="3" fillId="6" borderId="28" xfId="2" applyNumberFormat="1" applyFont="1" applyFill="1" applyBorder="1" applyAlignment="1">
      <alignment horizontal="center" vertical="top" wrapText="1"/>
    </xf>
    <xf numFmtId="164" fontId="3" fillId="6" borderId="32" xfId="2" applyNumberFormat="1" applyFont="1" applyFill="1" applyBorder="1" applyAlignment="1">
      <alignment horizontal="center" vertical="top" wrapText="1"/>
    </xf>
    <xf numFmtId="164" fontId="3" fillId="6" borderId="33" xfId="2" applyNumberFormat="1" applyFont="1" applyFill="1" applyBorder="1" applyAlignment="1">
      <alignment horizontal="center" vertical="top" wrapText="1"/>
    </xf>
    <xf numFmtId="164" fontId="3" fillId="6" borderId="34" xfId="2" applyNumberFormat="1" applyFont="1" applyFill="1" applyBorder="1" applyAlignment="1">
      <alignment horizontal="center" vertical="top" wrapText="1"/>
    </xf>
    <xf numFmtId="0" fontId="4" fillId="10" borderId="2" xfId="2" applyFont="1" applyFill="1" applyBorder="1" applyAlignment="1">
      <alignment horizontal="left" vertical="top" wrapText="1"/>
    </xf>
    <xf numFmtId="0" fontId="14" fillId="0" borderId="2" xfId="2" applyFont="1" applyBorder="1" applyAlignment="1">
      <alignment horizontal="left" vertical="center" wrapText="1"/>
    </xf>
    <xf numFmtId="164" fontId="17" fillId="14" borderId="8" xfId="2" applyNumberFormat="1" applyFont="1" applyFill="1" applyBorder="1" applyAlignment="1">
      <alignment horizontal="left" vertical="top" wrapText="1"/>
    </xf>
    <xf numFmtId="9" fontId="4" fillId="7" borderId="23" xfId="2" applyNumberFormat="1" applyFont="1" applyFill="1" applyBorder="1" applyAlignment="1">
      <alignment horizontal="left" vertical="top" wrapText="1"/>
    </xf>
    <xf numFmtId="9" fontId="4" fillId="7" borderId="24" xfId="2" applyNumberFormat="1" applyFont="1" applyFill="1" applyBorder="1" applyAlignment="1">
      <alignment horizontal="left" vertical="top" wrapText="1"/>
    </xf>
    <xf numFmtId="0" fontId="14" fillId="0" borderId="26" xfId="2" applyFont="1" applyBorder="1" applyAlignment="1">
      <alignment horizontal="left" vertical="center" wrapText="1"/>
    </xf>
    <xf numFmtId="0" fontId="4" fillId="8" borderId="22" xfId="2" applyFont="1" applyFill="1" applyBorder="1" applyAlignment="1">
      <alignment horizontal="left" vertical="top" wrapText="1"/>
    </xf>
    <xf numFmtId="0" fontId="4" fillId="8" borderId="23" xfId="2" applyFont="1" applyFill="1" applyBorder="1" applyAlignment="1">
      <alignment horizontal="left" vertical="top" wrapText="1"/>
    </xf>
    <xf numFmtId="0" fontId="4" fillId="9" borderId="23" xfId="2" applyFont="1" applyFill="1" applyBorder="1" applyAlignment="1">
      <alignment horizontal="left" vertical="top" wrapText="1"/>
    </xf>
    <xf numFmtId="0" fontId="14" fillId="0" borderId="24" xfId="2" applyFont="1" applyBorder="1" applyAlignment="1">
      <alignment horizontal="left" vertical="center" wrapText="1"/>
    </xf>
    <xf numFmtId="17" fontId="10" fillId="0" borderId="0" xfId="2" quotePrefix="1" applyNumberFormat="1" applyFont="1" applyAlignment="1">
      <alignment horizontal="left" vertical="top" wrapText="1"/>
    </xf>
    <xf numFmtId="0" fontId="13" fillId="0" borderId="3" xfId="2" applyFont="1" applyBorder="1" applyAlignment="1">
      <alignment horizontal="left" vertical="top" wrapText="1"/>
    </xf>
    <xf numFmtId="0" fontId="4" fillId="0" borderId="22" xfId="2" applyFont="1" applyBorder="1" applyAlignment="1">
      <alignment horizontal="left" vertical="top" wrapText="1"/>
    </xf>
    <xf numFmtId="0" fontId="14" fillId="0" borderId="25" xfId="2" applyFont="1" applyBorder="1" applyAlignment="1">
      <alignment horizontal="left" vertical="center" wrapText="1"/>
    </xf>
    <xf numFmtId="0" fontId="4" fillId="0" borderId="23" xfId="2" applyFont="1" applyBorder="1" applyAlignment="1">
      <alignment horizontal="left" vertical="top" wrapText="1"/>
    </xf>
    <xf numFmtId="0" fontId="4" fillId="0" borderId="24" xfId="2" applyFont="1" applyBorder="1" applyAlignment="1">
      <alignment horizontal="center" vertical="top" wrapText="1"/>
    </xf>
    <xf numFmtId="0" fontId="4" fillId="0" borderId="26" xfId="2" applyFont="1" applyBorder="1" applyAlignment="1">
      <alignment horizontal="center" vertical="top" wrapText="1"/>
    </xf>
    <xf numFmtId="164" fontId="4" fillId="3" borderId="22" xfId="2" applyNumberFormat="1" applyFont="1" applyFill="1" applyBorder="1" applyAlignment="1">
      <alignment horizontal="center" vertical="top" wrapText="1"/>
    </xf>
    <xf numFmtId="0" fontId="14" fillId="4" borderId="23" xfId="2" applyFont="1" applyFill="1" applyBorder="1" applyAlignment="1">
      <alignment horizontal="center" vertical="center" wrapText="1"/>
    </xf>
    <xf numFmtId="0" fontId="14" fillId="4" borderId="24" xfId="2" applyFont="1" applyFill="1" applyBorder="1" applyAlignment="1">
      <alignment horizontal="center" vertical="center" wrapText="1"/>
    </xf>
    <xf numFmtId="164" fontId="4" fillId="5" borderId="22" xfId="2" applyNumberFormat="1" applyFont="1" applyFill="1" applyBorder="1" applyAlignment="1">
      <alignment horizontal="center" vertical="top" wrapText="1"/>
    </xf>
    <xf numFmtId="0" fontId="14" fillId="6" borderId="23" xfId="2" applyFont="1" applyFill="1" applyBorder="1" applyAlignment="1">
      <alignment horizontal="center" vertical="center" wrapText="1"/>
    </xf>
    <xf numFmtId="0" fontId="14" fillId="6" borderId="24" xfId="2" applyFont="1" applyFill="1" applyBorder="1" applyAlignment="1">
      <alignment horizontal="center" vertical="center" wrapText="1"/>
    </xf>
    <xf numFmtId="9" fontId="4" fillId="7" borderId="22" xfId="2" applyNumberFormat="1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wrapText="1"/>
    </xf>
    <xf numFmtId="0" fontId="8" fillId="0" borderId="3" xfId="0" applyFont="1" applyFill="1" applyBorder="1" applyAlignment="1">
      <alignment wrapText="1"/>
    </xf>
    <xf numFmtId="0" fontId="8" fillId="0" borderId="11" xfId="0" applyFont="1" applyFill="1" applyBorder="1" applyAlignment="1">
      <alignment wrapText="1"/>
    </xf>
    <xf numFmtId="0" fontId="8" fillId="0" borderId="18" xfId="0" applyFont="1" applyFill="1" applyBorder="1" applyAlignment="1">
      <alignment wrapText="1"/>
    </xf>
    <xf numFmtId="0" fontId="8" fillId="0" borderId="7" xfId="0" applyFont="1" applyFill="1" applyBorder="1" applyAlignment="1">
      <alignment wrapText="1"/>
    </xf>
    <xf numFmtId="0" fontId="8" fillId="0" borderId="12" xfId="0" applyFont="1" applyFill="1" applyBorder="1" applyAlignment="1">
      <alignment wrapText="1"/>
    </xf>
    <xf numFmtId="0" fontId="8" fillId="0" borderId="19" xfId="0" applyFont="1" applyFill="1" applyBorder="1" applyAlignment="1">
      <alignment wrapText="1"/>
    </xf>
    <xf numFmtId="0" fontId="8" fillId="0" borderId="10" xfId="0" applyFont="1" applyFill="1" applyBorder="1" applyAlignment="1">
      <alignment wrapText="1"/>
    </xf>
    <xf numFmtId="0" fontId="8" fillId="0" borderId="5" xfId="0" applyFont="1" applyFill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8" fillId="0" borderId="63" xfId="0" applyFont="1" applyFill="1" applyBorder="1" applyAlignment="1">
      <alignment wrapText="1"/>
    </xf>
    <xf numFmtId="0" fontId="8" fillId="0" borderId="8" xfId="0" applyFont="1" applyFill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</cellXfs>
  <cellStyles count="7">
    <cellStyle name="Comma 2" xfId="5" xr:uid="{00000000-0005-0000-0000-000000000000}"/>
    <cellStyle name="Normal" xfId="0" builtinId="0"/>
    <cellStyle name="Normal 2" xfId="1" xr:uid="{00000000-0005-0000-0000-000002000000}"/>
    <cellStyle name="Normal 2 2" xfId="6" xr:uid="{00000000-0005-0000-0000-000003000000}"/>
    <cellStyle name="Normal 3" xfId="2" xr:uid="{00000000-0005-0000-0000-000004000000}"/>
    <cellStyle name="Normal 4" xfId="3" xr:uid="{00000000-0005-0000-0000-000005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uniega%20Files\2019%20files\2019%20Monitoring\2019%202nd%20%20Sem%20Status%20Report\2019%20PRODUCTIVITY%20(2nd%20Sem)-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1st Sem SUMMARY"/>
      <sheetName val="July"/>
      <sheetName val="August"/>
      <sheetName val="September"/>
      <sheetName val="October"/>
      <sheetName val="November"/>
      <sheetName val="December"/>
      <sheetName val="2nd Sem Summary"/>
    </sheetNames>
    <sheetDataSet>
      <sheetData sheetId="0">
        <row r="43">
          <cell r="M43"/>
        </row>
        <row r="44">
          <cell r="M44"/>
        </row>
        <row r="45">
          <cell r="M45"/>
        </row>
      </sheetData>
      <sheetData sheetId="1">
        <row r="43">
          <cell r="M43"/>
        </row>
        <row r="44">
          <cell r="M44"/>
        </row>
        <row r="45">
          <cell r="M45"/>
        </row>
      </sheetData>
      <sheetData sheetId="2">
        <row r="43">
          <cell r="M43"/>
        </row>
        <row r="44">
          <cell r="M44"/>
        </row>
        <row r="45">
          <cell r="M45"/>
        </row>
      </sheetData>
      <sheetData sheetId="3">
        <row r="43">
          <cell r="M43"/>
        </row>
        <row r="44">
          <cell r="M44"/>
        </row>
        <row r="45">
          <cell r="M45"/>
        </row>
      </sheetData>
      <sheetData sheetId="4">
        <row r="43">
          <cell r="M43"/>
        </row>
        <row r="44">
          <cell r="M44"/>
        </row>
        <row r="45">
          <cell r="M45"/>
        </row>
      </sheetData>
      <sheetData sheetId="5">
        <row r="43">
          <cell r="M43"/>
        </row>
        <row r="44">
          <cell r="M44"/>
        </row>
        <row r="45">
          <cell r="M45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MJ97"/>
  <sheetViews>
    <sheetView zoomScaleNormal="100" workbookViewId="0">
      <selection activeCell="M10" sqref="M10"/>
    </sheetView>
  </sheetViews>
  <sheetFormatPr defaultColWidth="9.140625" defaultRowHeight="13.5" x14ac:dyDescent="0.25"/>
  <cols>
    <col min="1" max="1" width="32.28515625" style="179" customWidth="1"/>
    <col min="2" max="2" width="11.140625" style="187" customWidth="1"/>
    <col min="3" max="3" width="10.42578125" style="187" customWidth="1"/>
    <col min="4" max="4" width="18.140625" style="181" customWidth="1"/>
    <col min="5" max="5" width="20.85546875" style="181" customWidth="1"/>
    <col min="6" max="6" width="20.85546875" style="183" customWidth="1"/>
    <col min="7" max="7" width="20.85546875" style="179" hidden="1" customWidth="1"/>
    <col min="8" max="8" width="9.140625" style="178"/>
    <col min="9" max="1004" width="9.140625" style="179"/>
    <col min="1005" max="1024" width="10.140625" style="180" customWidth="1"/>
    <col min="1025" max="16384" width="9.140625" style="180"/>
  </cols>
  <sheetData>
    <row r="1" spans="1:1024" x14ac:dyDescent="0.25">
      <c r="A1" s="331" t="s">
        <v>0</v>
      </c>
      <c r="B1" s="331"/>
      <c r="C1" s="331"/>
      <c r="D1" s="331"/>
      <c r="E1" s="331"/>
      <c r="F1" s="331"/>
      <c r="G1" s="331"/>
    </row>
    <row r="2" spans="1:1024" ht="15.75" x14ac:dyDescent="0.25">
      <c r="A2" s="332" t="s">
        <v>1</v>
      </c>
      <c r="B2" s="332"/>
      <c r="C2" s="332"/>
      <c r="D2" s="332"/>
      <c r="E2" s="332"/>
      <c r="F2" s="332"/>
      <c r="G2" s="332"/>
    </row>
    <row r="3" spans="1:1024" x14ac:dyDescent="0.25">
      <c r="A3" s="181"/>
      <c r="B3" s="182"/>
      <c r="C3" s="182"/>
    </row>
    <row r="4" spans="1:1024" ht="23.25" x14ac:dyDescent="0.25">
      <c r="A4" s="333" t="s">
        <v>2</v>
      </c>
      <c r="B4" s="333"/>
      <c r="C4" s="333"/>
      <c r="D4" s="333"/>
      <c r="E4" s="333"/>
      <c r="F4" s="333"/>
      <c r="G4" s="333"/>
    </row>
    <row r="6" spans="1:1024" ht="15.75" x14ac:dyDescent="0.25">
      <c r="A6" s="334" t="s">
        <v>3</v>
      </c>
      <c r="B6" s="334"/>
      <c r="C6" s="334"/>
      <c r="D6" s="334"/>
      <c r="E6" s="334"/>
      <c r="F6" s="334"/>
      <c r="G6" s="334"/>
    </row>
    <row r="7" spans="1:1024" s="187" customFormat="1" ht="45" x14ac:dyDescent="0.25">
      <c r="A7" s="184" t="s">
        <v>4</v>
      </c>
      <c r="B7" s="184" t="s">
        <v>5</v>
      </c>
      <c r="C7" s="184" t="s">
        <v>6</v>
      </c>
      <c r="D7" s="184" t="s">
        <v>7</v>
      </c>
      <c r="E7" s="184" t="s">
        <v>8</v>
      </c>
      <c r="F7" s="185" t="s">
        <v>9</v>
      </c>
      <c r="G7" s="185" t="s">
        <v>10</v>
      </c>
      <c r="H7" s="186"/>
      <c r="ALQ7" s="180"/>
      <c r="ALR7" s="180"/>
      <c r="ALS7" s="180"/>
      <c r="ALT7" s="180"/>
      <c r="ALU7" s="180"/>
      <c r="ALV7" s="180"/>
      <c r="ALW7" s="180"/>
      <c r="ALX7" s="180"/>
      <c r="ALY7" s="180"/>
      <c r="ALZ7" s="180"/>
      <c r="AMA7" s="180"/>
      <c r="AMB7" s="180"/>
      <c r="AMC7" s="180"/>
      <c r="AMD7" s="180"/>
      <c r="AME7" s="180"/>
      <c r="AMF7" s="180"/>
      <c r="AMG7" s="180"/>
      <c r="AMH7" s="180"/>
      <c r="AMI7" s="180"/>
      <c r="AMJ7" s="180"/>
    </row>
    <row r="8" spans="1:1024" ht="24.95" customHeight="1" x14ac:dyDescent="0.25">
      <c r="A8" s="330" t="s">
        <v>11</v>
      </c>
      <c r="B8" s="330"/>
      <c r="C8" s="330"/>
      <c r="D8" s="330"/>
      <c r="E8" s="330"/>
      <c r="F8" s="330"/>
      <c r="G8" s="330"/>
    </row>
    <row r="9" spans="1:1024" ht="16.5" x14ac:dyDescent="0.25">
      <c r="A9" s="188" t="s">
        <v>12</v>
      </c>
      <c r="B9" s="189">
        <v>15</v>
      </c>
      <c r="C9" s="190">
        <v>3</v>
      </c>
      <c r="D9" s="190">
        <f>'PSTC-LU DETAILS'!A15</f>
        <v>1</v>
      </c>
      <c r="E9" s="190">
        <f>D9</f>
        <v>1</v>
      </c>
      <c r="F9" s="191">
        <f>D9/C9</f>
        <v>0.33333333333333331</v>
      </c>
      <c r="G9" s="191">
        <f>E9/B9</f>
        <v>6.6666666666666666E-2</v>
      </c>
    </row>
    <row r="10" spans="1:1024" ht="75" x14ac:dyDescent="0.25">
      <c r="A10" s="192" t="s">
        <v>13</v>
      </c>
      <c r="B10" s="189">
        <v>4</v>
      </c>
      <c r="C10" s="190"/>
      <c r="D10" s="190"/>
      <c r="E10" s="190"/>
      <c r="F10" s="190"/>
      <c r="G10" s="191">
        <f>E10/B10</f>
        <v>0</v>
      </c>
      <c r="H10" s="193"/>
    </row>
    <row r="11" spans="1:1024" ht="15" x14ac:dyDescent="0.25">
      <c r="A11" s="192" t="s">
        <v>14</v>
      </c>
      <c r="B11" s="189">
        <v>13</v>
      </c>
      <c r="C11" s="189">
        <f>SUM(C12:C15)</f>
        <v>4</v>
      </c>
      <c r="D11" s="189">
        <f>SUM(D12:D16)</f>
        <v>1</v>
      </c>
      <c r="E11" s="189">
        <f>D11</f>
        <v>1</v>
      </c>
      <c r="F11" s="191">
        <f>D11/C11</f>
        <v>0.25</v>
      </c>
      <c r="G11" s="191">
        <f>D11/B11</f>
        <v>7.6923076923076927E-2</v>
      </c>
    </row>
    <row r="12" spans="1:1024" s="197" customFormat="1" ht="16.5" x14ac:dyDescent="0.25">
      <c r="A12" s="194" t="s">
        <v>15</v>
      </c>
      <c r="B12" s="189" t="s">
        <v>16</v>
      </c>
      <c r="C12" s="190">
        <v>1</v>
      </c>
      <c r="D12" s="189">
        <v>0</v>
      </c>
      <c r="E12" s="189">
        <f>D12</f>
        <v>0</v>
      </c>
      <c r="F12" s="191">
        <f t="shared" ref="F12:F15" si="0">D12/C12</f>
        <v>0</v>
      </c>
      <c r="G12" s="191"/>
      <c r="H12" s="193"/>
      <c r="ALQ12" s="180"/>
      <c r="ALR12" s="180"/>
      <c r="ALS12" s="180"/>
      <c r="ALT12" s="180"/>
      <c r="ALU12" s="180"/>
      <c r="ALV12" s="180"/>
      <c r="ALW12" s="180"/>
      <c r="ALX12" s="180"/>
      <c r="ALY12" s="180"/>
      <c r="ALZ12" s="180"/>
      <c r="AMA12" s="180"/>
      <c r="AMB12" s="180"/>
      <c r="AMC12" s="180"/>
      <c r="AMD12" s="180"/>
      <c r="AME12" s="180"/>
      <c r="AMF12" s="180"/>
      <c r="AMG12" s="180"/>
      <c r="AMH12" s="180"/>
      <c r="AMI12" s="180"/>
      <c r="AMJ12" s="180"/>
    </row>
    <row r="13" spans="1:1024" s="197" customFormat="1" ht="16.5" x14ac:dyDescent="0.25">
      <c r="A13" s="194" t="s">
        <v>17</v>
      </c>
      <c r="B13" s="189" t="s">
        <v>16</v>
      </c>
      <c r="C13" s="190">
        <v>2</v>
      </c>
      <c r="D13" s="189">
        <f>'PSTC-LU DETAILS'!C20</f>
        <v>1</v>
      </c>
      <c r="E13" s="189">
        <f>D13</f>
        <v>1</v>
      </c>
      <c r="F13" s="191">
        <f t="shared" si="0"/>
        <v>0.5</v>
      </c>
      <c r="G13" s="191"/>
      <c r="H13" s="193"/>
      <c r="ALQ13" s="180"/>
      <c r="ALR13" s="180"/>
      <c r="ALS13" s="180"/>
      <c r="ALT13" s="180"/>
      <c r="ALU13" s="180"/>
      <c r="ALV13" s="180"/>
      <c r="ALW13" s="180"/>
      <c r="ALX13" s="180"/>
      <c r="ALY13" s="180"/>
      <c r="ALZ13" s="180"/>
      <c r="AMA13" s="180"/>
      <c r="AMB13" s="180"/>
      <c r="AMC13" s="180"/>
      <c r="AMD13" s="180"/>
      <c r="AME13" s="180"/>
      <c r="AMF13" s="180"/>
      <c r="AMG13" s="180"/>
      <c r="AMH13" s="180"/>
      <c r="AMI13" s="180"/>
      <c r="AMJ13" s="180"/>
    </row>
    <row r="14" spans="1:1024" s="197" customFormat="1" ht="16.5" x14ac:dyDescent="0.25">
      <c r="A14" s="194" t="s">
        <v>18</v>
      </c>
      <c r="B14" s="189" t="s">
        <v>16</v>
      </c>
      <c r="C14" s="190"/>
      <c r="D14" s="189"/>
      <c r="E14" s="189"/>
      <c r="F14" s="191"/>
      <c r="G14" s="191"/>
      <c r="H14" s="193"/>
      <c r="ALQ14" s="180"/>
      <c r="ALR14" s="180"/>
      <c r="ALS14" s="180"/>
      <c r="ALT14" s="180"/>
      <c r="ALU14" s="180"/>
      <c r="ALV14" s="180"/>
      <c r="ALW14" s="180"/>
      <c r="ALX14" s="180"/>
      <c r="ALY14" s="180"/>
      <c r="ALZ14" s="180"/>
      <c r="AMA14" s="180"/>
      <c r="AMB14" s="180"/>
      <c r="AMC14" s="180"/>
      <c r="AMD14" s="180"/>
      <c r="AME14" s="180"/>
      <c r="AMF14" s="180"/>
      <c r="AMG14" s="180"/>
      <c r="AMH14" s="180"/>
      <c r="AMI14" s="180"/>
      <c r="AMJ14" s="180"/>
    </row>
    <row r="15" spans="1:1024" s="197" customFormat="1" ht="16.5" x14ac:dyDescent="0.25">
      <c r="A15" s="194" t="s">
        <v>19</v>
      </c>
      <c r="B15" s="189" t="s">
        <v>16</v>
      </c>
      <c r="C15" s="190">
        <v>1</v>
      </c>
      <c r="D15" s="189">
        <v>0</v>
      </c>
      <c r="E15" s="189">
        <f>D15</f>
        <v>0</v>
      </c>
      <c r="F15" s="191">
        <f t="shared" si="0"/>
        <v>0</v>
      </c>
      <c r="G15" s="191"/>
      <c r="H15" s="193"/>
      <c r="ALQ15" s="180"/>
      <c r="ALR15" s="180"/>
      <c r="ALS15" s="180"/>
      <c r="ALT15" s="180"/>
      <c r="ALU15" s="180"/>
      <c r="ALV15" s="180"/>
      <c r="ALW15" s="180"/>
      <c r="ALX15" s="180"/>
      <c r="ALY15" s="180"/>
      <c r="ALZ15" s="180"/>
      <c r="AMA15" s="180"/>
      <c r="AMB15" s="180"/>
      <c r="AMC15" s="180"/>
      <c r="AMD15" s="180"/>
      <c r="AME15" s="180"/>
      <c r="AMF15" s="180"/>
      <c r="AMG15" s="180"/>
      <c r="AMH15" s="180"/>
      <c r="AMI15" s="180"/>
      <c r="AMJ15" s="180"/>
    </row>
    <row r="16" spans="1:1024" s="197" customFormat="1" ht="16.5" x14ac:dyDescent="0.25">
      <c r="A16" s="194" t="s">
        <v>20</v>
      </c>
      <c r="B16" s="189" t="s">
        <v>16</v>
      </c>
      <c r="C16" s="190"/>
      <c r="D16" s="195"/>
      <c r="E16" s="195"/>
      <c r="F16" s="196"/>
      <c r="G16" s="195"/>
      <c r="H16" s="193"/>
      <c r="ALQ16" s="180"/>
      <c r="ALR16" s="180"/>
      <c r="ALS16" s="180"/>
      <c r="ALT16" s="180"/>
      <c r="ALU16" s="180"/>
      <c r="ALV16" s="180"/>
      <c r="ALW16" s="180"/>
      <c r="ALX16" s="180"/>
      <c r="ALY16" s="180"/>
      <c r="ALZ16" s="180"/>
      <c r="AMA16" s="180"/>
      <c r="AMB16" s="180"/>
      <c r="AMC16" s="180"/>
      <c r="AMD16" s="180"/>
      <c r="AME16" s="180"/>
      <c r="AMF16" s="180"/>
      <c r="AMG16" s="180"/>
      <c r="AMH16" s="180"/>
      <c r="AMI16" s="180"/>
      <c r="AMJ16" s="180"/>
    </row>
    <row r="17" spans="1:1024" ht="24.95" customHeight="1" x14ac:dyDescent="0.25">
      <c r="A17" s="330" t="s">
        <v>21</v>
      </c>
      <c r="B17" s="330"/>
      <c r="C17" s="330"/>
      <c r="D17" s="330"/>
      <c r="E17" s="330"/>
      <c r="F17" s="330"/>
      <c r="G17" s="330"/>
    </row>
    <row r="18" spans="1:1024" ht="30" x14ac:dyDescent="0.25">
      <c r="A18" s="198" t="s">
        <v>22</v>
      </c>
      <c r="B18" s="189">
        <f>SUM(B19:B24)</f>
        <v>360</v>
      </c>
      <c r="C18" s="189">
        <f>SUM(C19:C30)</f>
        <v>106</v>
      </c>
      <c r="D18" s="189">
        <f>SUM(D19:D24)</f>
        <v>30</v>
      </c>
      <c r="E18" s="189">
        <f>D18</f>
        <v>30</v>
      </c>
      <c r="F18" s="191">
        <f t="shared" ref="F18:F24" si="1">D18/C18</f>
        <v>0.28301886792452829</v>
      </c>
      <c r="G18" s="191">
        <f t="shared" ref="G18:G24" si="2">E18/B18</f>
        <v>8.3333333333333329E-2</v>
      </c>
    </row>
    <row r="19" spans="1:1024" s="197" customFormat="1" ht="16.5" x14ac:dyDescent="0.25">
      <c r="A19" s="194" t="s">
        <v>23</v>
      </c>
      <c r="B19" s="189">
        <v>8</v>
      </c>
      <c r="C19" s="190">
        <v>2</v>
      </c>
      <c r="D19" s="189">
        <f>'PSTC-LU DETAILS'!C28</f>
        <v>0</v>
      </c>
      <c r="E19" s="195">
        <f>D19</f>
        <v>0</v>
      </c>
      <c r="F19" s="196">
        <f t="shared" si="1"/>
        <v>0</v>
      </c>
      <c r="G19" s="196">
        <f t="shared" si="2"/>
        <v>0</v>
      </c>
      <c r="H19" s="193"/>
      <c r="ALQ19" s="180"/>
      <c r="ALR19" s="180"/>
      <c r="ALS19" s="180"/>
      <c r="ALT19" s="180"/>
      <c r="ALU19" s="180"/>
      <c r="ALV19" s="180"/>
      <c r="ALW19" s="180"/>
      <c r="ALX19" s="180"/>
      <c r="ALY19" s="180"/>
      <c r="ALZ19" s="180"/>
      <c r="AMA19" s="180"/>
      <c r="AMB19" s="180"/>
      <c r="AMC19" s="180"/>
      <c r="AMD19" s="180"/>
      <c r="AME19" s="180"/>
      <c r="AMF19" s="180"/>
      <c r="AMG19" s="180"/>
      <c r="AMH19" s="180"/>
      <c r="AMI19" s="180"/>
      <c r="AMJ19" s="180"/>
    </row>
    <row r="20" spans="1:1024" s="197" customFormat="1" ht="15" x14ac:dyDescent="0.25">
      <c r="A20" s="199" t="s">
        <v>24</v>
      </c>
      <c r="B20" s="189">
        <v>3</v>
      </c>
      <c r="C20" s="189">
        <v>1</v>
      </c>
      <c r="D20" s="189">
        <f>'PSTC-LU DETAILS'!C35</f>
        <v>0</v>
      </c>
      <c r="E20" s="195">
        <f t="shared" ref="E20:E32" si="3">D20</f>
        <v>0</v>
      </c>
      <c r="F20" s="196">
        <f t="shared" si="1"/>
        <v>0</v>
      </c>
      <c r="G20" s="196">
        <f t="shared" si="2"/>
        <v>0</v>
      </c>
      <c r="H20" s="193"/>
      <c r="ALQ20" s="180"/>
      <c r="ALR20" s="180"/>
      <c r="ALS20" s="180"/>
      <c r="ALT20" s="180"/>
      <c r="ALU20" s="180"/>
      <c r="ALV20" s="180"/>
      <c r="ALW20" s="180"/>
      <c r="ALX20" s="180"/>
      <c r="ALY20" s="180"/>
      <c r="ALZ20" s="180"/>
      <c r="AMA20" s="180"/>
      <c r="AMB20" s="180"/>
      <c r="AMC20" s="180"/>
      <c r="AMD20" s="180"/>
      <c r="AME20" s="180"/>
      <c r="AMF20" s="180"/>
      <c r="AMG20" s="180"/>
      <c r="AMH20" s="180"/>
      <c r="AMI20" s="180"/>
      <c r="AMJ20" s="180"/>
    </row>
    <row r="21" spans="1:1024" s="197" customFormat="1" ht="16.5" x14ac:dyDescent="0.25">
      <c r="A21" s="194" t="s">
        <v>25</v>
      </c>
      <c r="B21" s="189">
        <v>16</v>
      </c>
      <c r="C21" s="190">
        <v>3</v>
      </c>
      <c r="D21" s="189">
        <f>'PSTC-LU DETAILS'!C47</f>
        <v>5</v>
      </c>
      <c r="E21" s="195">
        <f t="shared" si="3"/>
        <v>5</v>
      </c>
      <c r="F21" s="196">
        <f t="shared" si="1"/>
        <v>1.6666666666666667</v>
      </c>
      <c r="G21" s="196">
        <f t="shared" si="2"/>
        <v>0.3125</v>
      </c>
      <c r="H21" s="193"/>
      <c r="ALQ21" s="180"/>
      <c r="ALR21" s="180"/>
      <c r="ALS21" s="180"/>
      <c r="ALT21" s="180"/>
      <c r="ALU21" s="180"/>
      <c r="ALV21" s="180"/>
      <c r="ALW21" s="180"/>
      <c r="ALX21" s="180"/>
      <c r="ALY21" s="180"/>
      <c r="ALZ21" s="180"/>
      <c r="AMA21" s="180"/>
      <c r="AMB21" s="180"/>
      <c r="AMC21" s="180"/>
      <c r="AMD21" s="180"/>
      <c r="AME21" s="180"/>
      <c r="AMF21" s="180"/>
      <c r="AMG21" s="180"/>
      <c r="AMH21" s="180"/>
      <c r="AMI21" s="180"/>
      <c r="AMJ21" s="180"/>
    </row>
    <row r="22" spans="1:1024" s="197" customFormat="1" ht="15" x14ac:dyDescent="0.25">
      <c r="A22" s="199" t="s">
        <v>24</v>
      </c>
      <c r="B22" s="189">
        <v>4</v>
      </c>
      <c r="C22" s="189">
        <v>1</v>
      </c>
      <c r="D22" s="189">
        <f>'PSTC-LU DETAILS'!C48</f>
        <v>0</v>
      </c>
      <c r="E22" s="195">
        <f t="shared" si="3"/>
        <v>0</v>
      </c>
      <c r="F22" s="196">
        <f t="shared" si="1"/>
        <v>0</v>
      </c>
      <c r="G22" s="196">
        <f t="shared" si="2"/>
        <v>0</v>
      </c>
      <c r="H22" s="193"/>
      <c r="ALQ22" s="180"/>
      <c r="ALR22" s="180"/>
      <c r="ALS22" s="180"/>
      <c r="ALT22" s="180"/>
      <c r="ALU22" s="180"/>
      <c r="ALV22" s="180"/>
      <c r="ALW22" s="180"/>
      <c r="ALX22" s="180"/>
      <c r="ALY22" s="180"/>
      <c r="ALZ22" s="180"/>
      <c r="AMA22" s="180"/>
      <c r="AMB22" s="180"/>
      <c r="AMC22" s="180"/>
      <c r="AMD22" s="180"/>
      <c r="AME22" s="180"/>
      <c r="AMF22" s="180"/>
      <c r="AMG22" s="180"/>
      <c r="AMH22" s="180"/>
      <c r="AMI22" s="180"/>
      <c r="AMJ22" s="180"/>
    </row>
    <row r="23" spans="1:1024" s="197" customFormat="1" ht="30" x14ac:dyDescent="0.25">
      <c r="A23" s="200" t="s">
        <v>26</v>
      </c>
      <c r="B23" s="189">
        <v>129</v>
      </c>
      <c r="C23" s="190">
        <v>29</v>
      </c>
      <c r="D23" s="189">
        <f>'PSTC-LU DETAILS'!C63</f>
        <v>25</v>
      </c>
      <c r="E23" s="195">
        <f t="shared" si="3"/>
        <v>25</v>
      </c>
      <c r="F23" s="196">
        <f t="shared" si="1"/>
        <v>0.86206896551724133</v>
      </c>
      <c r="G23" s="196">
        <f t="shared" si="2"/>
        <v>0.19379844961240311</v>
      </c>
      <c r="H23" s="193"/>
      <c r="ALQ23" s="180"/>
      <c r="ALR23" s="180"/>
      <c r="ALS23" s="180"/>
      <c r="ALT23" s="180"/>
      <c r="ALU23" s="180"/>
      <c r="ALV23" s="180"/>
      <c r="ALW23" s="180"/>
      <c r="ALX23" s="180"/>
      <c r="ALY23" s="180"/>
      <c r="ALZ23" s="180"/>
      <c r="AMA23" s="180"/>
      <c r="AMB23" s="180"/>
      <c r="AMC23" s="180"/>
      <c r="AMD23" s="180"/>
      <c r="AME23" s="180"/>
      <c r="AMF23" s="180"/>
      <c r="AMG23" s="180"/>
      <c r="AMH23" s="180"/>
      <c r="AMI23" s="180"/>
      <c r="AMJ23" s="180"/>
    </row>
    <row r="24" spans="1:1024" s="197" customFormat="1" ht="15" x14ac:dyDescent="0.25">
      <c r="A24" s="199" t="s">
        <v>24</v>
      </c>
      <c r="B24" s="189">
        <v>200</v>
      </c>
      <c r="C24" s="189">
        <v>40</v>
      </c>
      <c r="D24" s="189">
        <f>'PSTC-LU DETAILS'!C65</f>
        <v>0</v>
      </c>
      <c r="E24" s="195">
        <f t="shared" si="3"/>
        <v>0</v>
      </c>
      <c r="F24" s="196">
        <f t="shared" si="1"/>
        <v>0</v>
      </c>
      <c r="G24" s="196">
        <f t="shared" si="2"/>
        <v>0</v>
      </c>
      <c r="H24" s="193"/>
      <c r="ALQ24" s="180"/>
      <c r="ALR24" s="180"/>
      <c r="ALS24" s="180"/>
      <c r="ALT24" s="180"/>
      <c r="ALU24" s="180"/>
      <c r="ALV24" s="180"/>
      <c r="ALW24" s="180"/>
      <c r="ALX24" s="180"/>
      <c r="ALY24" s="180"/>
      <c r="ALZ24" s="180"/>
      <c r="AMA24" s="180"/>
      <c r="AMB24" s="180"/>
      <c r="AMC24" s="180"/>
      <c r="AMD24" s="180"/>
      <c r="AME24" s="180"/>
      <c r="AMF24" s="180"/>
      <c r="AMG24" s="180"/>
      <c r="AMH24" s="180"/>
      <c r="AMI24" s="180"/>
      <c r="AMJ24" s="180"/>
    </row>
    <row r="25" spans="1:1024" s="187" customFormat="1" ht="16.5" x14ac:dyDescent="0.25">
      <c r="A25" s="194" t="s">
        <v>27</v>
      </c>
      <c r="B25" s="189">
        <v>6</v>
      </c>
      <c r="C25" s="190"/>
      <c r="D25" s="190"/>
      <c r="E25" s="195">
        <f t="shared" si="3"/>
        <v>0</v>
      </c>
      <c r="F25" s="190"/>
      <c r="G25" s="190"/>
      <c r="H25" s="193"/>
      <c r="ALQ25" s="180"/>
      <c r="ALR25" s="180"/>
      <c r="ALS25" s="180"/>
      <c r="ALT25" s="180"/>
      <c r="ALU25" s="180"/>
      <c r="ALV25" s="180"/>
      <c r="ALW25" s="180"/>
      <c r="ALX25" s="180"/>
      <c r="ALY25" s="180"/>
      <c r="ALZ25" s="180"/>
      <c r="AMA25" s="180"/>
      <c r="AMB25" s="180"/>
      <c r="AMC25" s="180"/>
      <c r="AMD25" s="180"/>
      <c r="AME25" s="180"/>
      <c r="AMF25" s="180"/>
      <c r="AMG25" s="180"/>
      <c r="AMH25" s="180"/>
      <c r="AMI25" s="180"/>
      <c r="AMJ25" s="180"/>
    </row>
    <row r="26" spans="1:1024" ht="16.5" x14ac:dyDescent="0.25">
      <c r="A26" s="199" t="s">
        <v>24</v>
      </c>
      <c r="B26" s="189">
        <v>2</v>
      </c>
      <c r="C26" s="189"/>
      <c r="D26" s="190"/>
      <c r="E26" s="195">
        <f t="shared" si="3"/>
        <v>0</v>
      </c>
      <c r="F26" s="190"/>
      <c r="G26" s="190"/>
    </row>
    <row r="27" spans="1:1024" s="197" customFormat="1" ht="16.5" x14ac:dyDescent="0.25">
      <c r="A27" s="194" t="s">
        <v>28</v>
      </c>
      <c r="B27" s="189">
        <v>37</v>
      </c>
      <c r="C27" s="190">
        <v>8</v>
      </c>
      <c r="D27" s="190">
        <f>'PSTC-LU DETAILS'!E91</f>
        <v>12</v>
      </c>
      <c r="E27" s="195">
        <f t="shared" si="3"/>
        <v>12</v>
      </c>
      <c r="F27" s="196">
        <f>D27/C27</f>
        <v>1.5</v>
      </c>
      <c r="G27" s="191">
        <f t="shared" ref="G27" si="4">E27/B27</f>
        <v>0.32432432432432434</v>
      </c>
      <c r="H27" s="193"/>
      <c r="ALQ27" s="180"/>
      <c r="ALR27" s="180"/>
      <c r="ALS27" s="180"/>
      <c r="ALT27" s="180"/>
      <c r="ALU27" s="180"/>
      <c r="ALV27" s="180"/>
      <c r="ALW27" s="180"/>
      <c r="ALX27" s="180"/>
      <c r="ALY27" s="180"/>
      <c r="ALZ27" s="180"/>
      <c r="AMA27" s="180"/>
      <c r="AMB27" s="180"/>
      <c r="AMC27" s="180"/>
      <c r="AMD27" s="180"/>
      <c r="AME27" s="180"/>
      <c r="AMF27" s="180"/>
      <c r="AMG27" s="180"/>
      <c r="AMH27" s="180"/>
      <c r="AMI27" s="180"/>
      <c r="AMJ27" s="180"/>
    </row>
    <row r="28" spans="1:1024" s="197" customFormat="1" ht="16.5" x14ac:dyDescent="0.25">
      <c r="A28" s="199" t="s">
        <v>24</v>
      </c>
      <c r="B28" s="189">
        <v>10</v>
      </c>
      <c r="C28" s="189">
        <v>2</v>
      </c>
      <c r="D28" s="190"/>
      <c r="E28" s="195">
        <f t="shared" si="3"/>
        <v>0</v>
      </c>
      <c r="F28" s="190"/>
      <c r="G28" s="190"/>
      <c r="H28" s="193"/>
      <c r="ALQ28" s="180"/>
      <c r="ALR28" s="180"/>
      <c r="ALS28" s="180"/>
      <c r="ALT28" s="180"/>
      <c r="ALU28" s="180"/>
      <c r="ALV28" s="180"/>
      <c r="ALW28" s="180"/>
      <c r="ALX28" s="180"/>
      <c r="ALY28" s="180"/>
      <c r="ALZ28" s="180"/>
      <c r="AMA28" s="180"/>
      <c r="AMB28" s="180"/>
      <c r="AMC28" s="180"/>
      <c r="AMD28" s="180"/>
      <c r="AME28" s="180"/>
      <c r="AMF28" s="180"/>
      <c r="AMG28" s="180"/>
      <c r="AMH28" s="180"/>
      <c r="AMI28" s="180"/>
      <c r="AMJ28" s="180"/>
    </row>
    <row r="29" spans="1:1024" s="197" customFormat="1" ht="30" x14ac:dyDescent="0.25">
      <c r="A29" s="200" t="s">
        <v>29</v>
      </c>
      <c r="B29" s="189">
        <v>58</v>
      </c>
      <c r="C29" s="190">
        <f>SUM(C30:C32)</f>
        <v>10</v>
      </c>
      <c r="D29" s="190"/>
      <c r="E29" s="195">
        <f t="shared" si="3"/>
        <v>0</v>
      </c>
      <c r="F29" s="190"/>
      <c r="G29" s="190"/>
      <c r="H29" s="193"/>
      <c r="ALQ29" s="180"/>
      <c r="ALR29" s="180"/>
      <c r="ALS29" s="180"/>
      <c r="ALT29" s="180"/>
      <c r="ALU29" s="180"/>
      <c r="ALV29" s="180"/>
      <c r="ALW29" s="180"/>
      <c r="ALX29" s="180"/>
      <c r="ALY29" s="180"/>
      <c r="ALZ29" s="180"/>
      <c r="AMA29" s="180"/>
      <c r="AMB29" s="180"/>
      <c r="AMC29" s="180"/>
      <c r="AMD29" s="180"/>
      <c r="AME29" s="180"/>
      <c r="AMF29" s="180"/>
      <c r="AMG29" s="180"/>
      <c r="AMH29" s="180"/>
      <c r="AMI29" s="180"/>
      <c r="AMJ29" s="180"/>
    </row>
    <row r="30" spans="1:1024" s="197" customFormat="1" ht="16.5" x14ac:dyDescent="0.25">
      <c r="A30" s="194" t="s">
        <v>30</v>
      </c>
      <c r="B30" s="195">
        <v>40</v>
      </c>
      <c r="C30" s="195">
        <v>10</v>
      </c>
      <c r="D30" s="190"/>
      <c r="E30" s="195">
        <f t="shared" si="3"/>
        <v>0</v>
      </c>
      <c r="F30" s="190"/>
      <c r="G30" s="190"/>
      <c r="H30" s="193"/>
      <c r="ALQ30" s="180"/>
      <c r="ALR30" s="180"/>
      <c r="ALS30" s="180"/>
      <c r="ALT30" s="180"/>
      <c r="ALU30" s="180"/>
      <c r="ALV30" s="180"/>
      <c r="ALW30" s="180"/>
      <c r="ALX30" s="180"/>
      <c r="ALY30" s="180"/>
      <c r="ALZ30" s="180"/>
      <c r="AMA30" s="180"/>
      <c r="AMB30" s="180"/>
      <c r="AMC30" s="180"/>
      <c r="AMD30" s="180"/>
      <c r="AME30" s="180"/>
      <c r="AMF30" s="180"/>
      <c r="AMG30" s="180"/>
      <c r="AMH30" s="180"/>
      <c r="AMI30" s="180"/>
      <c r="AMJ30" s="180"/>
    </row>
    <row r="31" spans="1:1024" s="197" customFormat="1" ht="16.5" x14ac:dyDescent="0.25">
      <c r="A31" s="194" t="s">
        <v>31</v>
      </c>
      <c r="B31" s="195">
        <v>18</v>
      </c>
      <c r="C31" s="195"/>
      <c r="D31" s="190"/>
      <c r="E31" s="195">
        <f t="shared" si="3"/>
        <v>0</v>
      </c>
      <c r="F31" s="190"/>
      <c r="G31" s="190"/>
      <c r="H31" s="193"/>
      <c r="ALQ31" s="180"/>
      <c r="ALR31" s="180"/>
      <c r="ALS31" s="180"/>
      <c r="ALT31" s="180"/>
      <c r="ALU31" s="180"/>
      <c r="ALV31" s="180"/>
      <c r="ALW31" s="180"/>
      <c r="ALX31" s="180"/>
      <c r="ALY31" s="180"/>
      <c r="ALZ31" s="180"/>
      <c r="AMA31" s="180"/>
      <c r="AMB31" s="180"/>
      <c r="AMC31" s="180"/>
      <c r="AMD31" s="180"/>
      <c r="AME31" s="180"/>
      <c r="AMF31" s="180"/>
      <c r="AMG31" s="180"/>
      <c r="AMH31" s="180"/>
      <c r="AMI31" s="180"/>
      <c r="AMJ31" s="180"/>
    </row>
    <row r="32" spans="1:1024" s="197" customFormat="1" ht="15" x14ac:dyDescent="0.25">
      <c r="A32" s="194" t="s">
        <v>24</v>
      </c>
      <c r="B32" s="195">
        <v>6</v>
      </c>
      <c r="C32" s="189"/>
      <c r="D32" s="189"/>
      <c r="E32" s="195">
        <f t="shared" si="3"/>
        <v>0</v>
      </c>
      <c r="F32" s="191"/>
      <c r="G32" s="191"/>
      <c r="H32" s="193"/>
      <c r="ALQ32" s="180"/>
      <c r="ALR32" s="180"/>
      <c r="ALS32" s="180"/>
      <c r="ALT32" s="180"/>
      <c r="ALU32" s="180"/>
      <c r="ALV32" s="180"/>
      <c r="ALW32" s="180"/>
      <c r="ALX32" s="180"/>
      <c r="ALY32" s="180"/>
      <c r="ALZ32" s="180"/>
      <c r="AMA32" s="180"/>
      <c r="AMB32" s="180"/>
      <c r="AMC32" s="180"/>
      <c r="AMD32" s="180"/>
      <c r="AME32" s="180"/>
      <c r="AMF32" s="180"/>
      <c r="AMG32" s="180"/>
      <c r="AMH32" s="180"/>
      <c r="AMI32" s="180"/>
      <c r="AMJ32" s="180"/>
    </row>
    <row r="33" spans="1:1024" s="187" customFormat="1" ht="45" x14ac:dyDescent="0.25">
      <c r="A33" s="201" t="s">
        <v>32</v>
      </c>
      <c r="B33" s="189">
        <f>SUM(B34:B39)</f>
        <v>475</v>
      </c>
      <c r="C33" s="189">
        <f>SUM(C34:C46)</f>
        <v>128</v>
      </c>
      <c r="D33" s="189"/>
      <c r="E33" s="189"/>
      <c r="F33" s="191">
        <f>E33/C33</f>
        <v>0</v>
      </c>
      <c r="G33" s="191">
        <f t="shared" ref="G33:G39" si="5">E33/B33</f>
        <v>0</v>
      </c>
      <c r="H33" s="193"/>
      <c r="ALQ33" s="180"/>
      <c r="ALR33" s="180"/>
      <c r="ALS33" s="180"/>
      <c r="ALT33" s="180"/>
      <c r="ALU33" s="180"/>
      <c r="ALV33" s="180"/>
      <c r="ALW33" s="180"/>
      <c r="ALX33" s="180"/>
      <c r="ALY33" s="180"/>
      <c r="ALZ33" s="180"/>
      <c r="AMA33" s="180"/>
      <c r="AMB33" s="180"/>
      <c r="AMC33" s="180"/>
      <c r="AMD33" s="180"/>
      <c r="AME33" s="180"/>
      <c r="AMF33" s="180"/>
      <c r="AMG33" s="180"/>
      <c r="AMH33" s="180"/>
      <c r="AMI33" s="180"/>
      <c r="AMJ33" s="180"/>
    </row>
    <row r="34" spans="1:1024" s="187" customFormat="1" ht="16.5" x14ac:dyDescent="0.25">
      <c r="A34" s="194" t="s">
        <v>23</v>
      </c>
      <c r="B34" s="189">
        <v>136</v>
      </c>
      <c r="C34" s="190">
        <v>32</v>
      </c>
      <c r="D34" s="195"/>
      <c r="E34" s="195"/>
      <c r="F34" s="196">
        <f t="shared" ref="F34:F39" si="6">D34/C34</f>
        <v>0</v>
      </c>
      <c r="G34" s="196">
        <f t="shared" si="5"/>
        <v>0</v>
      </c>
      <c r="H34" s="178"/>
      <c r="ALQ34" s="180"/>
      <c r="ALR34" s="180"/>
      <c r="ALS34" s="180"/>
      <c r="ALT34" s="180"/>
      <c r="ALU34" s="180"/>
      <c r="ALV34" s="180"/>
      <c r="ALW34" s="180"/>
      <c r="ALX34" s="180"/>
      <c r="ALY34" s="180"/>
      <c r="ALZ34" s="180"/>
      <c r="AMA34" s="180"/>
      <c r="AMB34" s="180"/>
      <c r="AMC34" s="180"/>
      <c r="AMD34" s="180"/>
      <c r="AME34" s="180"/>
      <c r="AMF34" s="180"/>
      <c r="AMG34" s="180"/>
      <c r="AMH34" s="180"/>
      <c r="AMI34" s="180"/>
      <c r="AMJ34" s="180"/>
    </row>
    <row r="35" spans="1:1024" s="187" customFormat="1" ht="15" x14ac:dyDescent="0.25">
      <c r="A35" s="199" t="s">
        <v>24</v>
      </c>
      <c r="B35" s="195">
        <v>60</v>
      </c>
      <c r="C35" s="189">
        <v>15</v>
      </c>
      <c r="D35" s="195"/>
      <c r="E35" s="195"/>
      <c r="F35" s="196">
        <f t="shared" si="6"/>
        <v>0</v>
      </c>
      <c r="G35" s="196">
        <f t="shared" si="5"/>
        <v>0</v>
      </c>
      <c r="H35" s="178"/>
      <c r="ALQ35" s="180"/>
      <c r="ALR35" s="180"/>
      <c r="ALS35" s="180"/>
      <c r="ALT35" s="180"/>
      <c r="ALU35" s="180"/>
      <c r="ALV35" s="180"/>
      <c r="ALW35" s="180"/>
      <c r="ALX35" s="180"/>
      <c r="ALY35" s="180"/>
      <c r="ALZ35" s="180"/>
      <c r="AMA35" s="180"/>
      <c r="AMB35" s="180"/>
      <c r="AMC35" s="180"/>
      <c r="AMD35" s="180"/>
      <c r="AME35" s="180"/>
      <c r="AMF35" s="180"/>
      <c r="AMG35" s="180"/>
      <c r="AMH35" s="180"/>
      <c r="AMI35" s="180"/>
      <c r="AMJ35" s="180"/>
    </row>
    <row r="36" spans="1:1024" s="187" customFormat="1" ht="16.5" x14ac:dyDescent="0.25">
      <c r="A36" s="194" t="s">
        <v>25</v>
      </c>
      <c r="B36" s="189">
        <v>16</v>
      </c>
      <c r="C36" s="190">
        <v>3</v>
      </c>
      <c r="D36" s="195">
        <f>'PSTC-LU DETAILS'!E47</f>
        <v>5</v>
      </c>
      <c r="E36" s="195">
        <f>D36</f>
        <v>5</v>
      </c>
      <c r="F36" s="196">
        <f t="shared" si="6"/>
        <v>1.6666666666666667</v>
      </c>
      <c r="G36" s="196">
        <f t="shared" si="5"/>
        <v>0.3125</v>
      </c>
      <c r="H36" s="178"/>
      <c r="ALQ36" s="180"/>
      <c r="ALR36" s="180"/>
      <c r="ALS36" s="180"/>
      <c r="ALT36" s="180"/>
      <c r="ALU36" s="180"/>
      <c r="ALV36" s="180"/>
      <c r="ALW36" s="180"/>
      <c r="ALX36" s="180"/>
      <c r="ALY36" s="180"/>
      <c r="ALZ36" s="180"/>
      <c r="AMA36" s="180"/>
      <c r="AMB36" s="180"/>
      <c r="AMC36" s="180"/>
      <c r="AMD36" s="180"/>
      <c r="AME36" s="180"/>
      <c r="AMF36" s="180"/>
      <c r="AMG36" s="180"/>
      <c r="AMH36" s="180"/>
      <c r="AMI36" s="180"/>
      <c r="AMJ36" s="180"/>
    </row>
    <row r="37" spans="1:1024" ht="15" x14ac:dyDescent="0.25">
      <c r="A37" s="199" t="s">
        <v>24</v>
      </c>
      <c r="B37" s="195">
        <v>5</v>
      </c>
      <c r="C37" s="189">
        <v>1</v>
      </c>
      <c r="D37" s="195"/>
      <c r="E37" s="195"/>
      <c r="F37" s="196">
        <f t="shared" si="6"/>
        <v>0</v>
      </c>
      <c r="G37" s="196">
        <f t="shared" si="5"/>
        <v>0</v>
      </c>
    </row>
    <row r="38" spans="1:1024" ht="30" x14ac:dyDescent="0.25">
      <c r="A38" s="200" t="s">
        <v>26</v>
      </c>
      <c r="B38" s="189">
        <v>129</v>
      </c>
      <c r="C38" s="190">
        <v>29</v>
      </c>
      <c r="D38" s="195">
        <f>'PSTC-LU DETAILS'!E63</f>
        <v>3</v>
      </c>
      <c r="E38" s="195">
        <f>D38</f>
        <v>3</v>
      </c>
      <c r="F38" s="196">
        <f t="shared" si="6"/>
        <v>0.10344827586206896</v>
      </c>
      <c r="G38" s="196">
        <f t="shared" si="5"/>
        <v>2.3255813953488372E-2</v>
      </c>
    </row>
    <row r="39" spans="1:1024" ht="15" x14ac:dyDescent="0.25">
      <c r="A39" s="199" t="s">
        <v>24</v>
      </c>
      <c r="B39" s="189">
        <v>129</v>
      </c>
      <c r="C39" s="189">
        <v>30</v>
      </c>
      <c r="D39" s="195"/>
      <c r="E39" s="195"/>
      <c r="F39" s="196">
        <f t="shared" si="6"/>
        <v>0</v>
      </c>
      <c r="G39" s="196">
        <f t="shared" si="5"/>
        <v>0</v>
      </c>
    </row>
    <row r="40" spans="1:1024" ht="16.5" x14ac:dyDescent="0.25">
      <c r="A40" s="194" t="s">
        <v>27</v>
      </c>
      <c r="B40" s="189">
        <v>4</v>
      </c>
      <c r="C40" s="190"/>
      <c r="D40" s="190"/>
      <c r="E40" s="190"/>
      <c r="F40" s="190"/>
      <c r="G40" s="190"/>
    </row>
    <row r="41" spans="1:1024" ht="16.5" x14ac:dyDescent="0.25">
      <c r="A41" s="199" t="s">
        <v>24</v>
      </c>
      <c r="B41" s="195">
        <v>1</v>
      </c>
      <c r="C41" s="189"/>
      <c r="D41" s="190"/>
      <c r="E41" s="190"/>
      <c r="F41" s="190"/>
      <c r="G41" s="190"/>
    </row>
    <row r="42" spans="1:1024" ht="16.5" x14ac:dyDescent="0.25">
      <c r="A42" s="194" t="s">
        <v>28</v>
      </c>
      <c r="B42" s="189">
        <v>38</v>
      </c>
      <c r="C42" s="190">
        <v>8</v>
      </c>
      <c r="D42" s="190"/>
      <c r="E42" s="190"/>
      <c r="F42" s="190"/>
      <c r="G42" s="190"/>
    </row>
    <row r="43" spans="1:1024" ht="16.5" x14ac:dyDescent="0.25">
      <c r="A43" s="199" t="s">
        <v>24</v>
      </c>
      <c r="B43" s="189">
        <v>10</v>
      </c>
      <c r="C43" s="189">
        <v>2</v>
      </c>
      <c r="D43" s="190"/>
      <c r="E43" s="190"/>
      <c r="F43" s="190"/>
      <c r="G43" s="190"/>
    </row>
    <row r="44" spans="1:1024" ht="30" x14ac:dyDescent="0.25">
      <c r="A44" s="200" t="s">
        <v>29</v>
      </c>
      <c r="B44" s="189">
        <f>SUM(B45:B47)</f>
        <v>19</v>
      </c>
      <c r="C44" s="190">
        <f>SUM(C45)</f>
        <v>4</v>
      </c>
      <c r="D44" s="190"/>
      <c r="E44" s="190"/>
      <c r="F44" s="190"/>
      <c r="G44" s="190"/>
    </row>
    <row r="45" spans="1:1024" ht="16.5" x14ac:dyDescent="0.25">
      <c r="A45" s="194" t="s">
        <v>30</v>
      </c>
      <c r="B45" s="195">
        <v>10</v>
      </c>
      <c r="C45" s="202">
        <v>4</v>
      </c>
      <c r="D45" s="190"/>
      <c r="E45" s="190"/>
      <c r="F45" s="190"/>
      <c r="G45" s="190"/>
    </row>
    <row r="46" spans="1:1024" ht="16.5" x14ac:dyDescent="0.25">
      <c r="A46" s="194" t="s">
        <v>31</v>
      </c>
      <c r="B46" s="195">
        <v>6</v>
      </c>
      <c r="C46" s="202">
        <v>0</v>
      </c>
      <c r="D46" s="190"/>
      <c r="E46" s="190"/>
      <c r="F46" s="190"/>
      <c r="G46" s="190"/>
    </row>
    <row r="47" spans="1:1024" ht="16.5" x14ac:dyDescent="0.25">
      <c r="A47" s="194" t="s">
        <v>24</v>
      </c>
      <c r="B47" s="195">
        <v>3</v>
      </c>
      <c r="C47" s="203"/>
      <c r="D47" s="190"/>
      <c r="E47" s="190"/>
      <c r="F47" s="190"/>
      <c r="G47" s="190"/>
    </row>
    <row r="48" spans="1:1024" ht="30" x14ac:dyDescent="0.25">
      <c r="A48" s="192" t="s">
        <v>33</v>
      </c>
      <c r="B48" s="204"/>
      <c r="C48" s="190"/>
      <c r="D48" s="190"/>
      <c r="E48" s="190"/>
      <c r="F48" s="190"/>
      <c r="G48" s="190"/>
    </row>
    <row r="49" spans="1:1024" ht="30" x14ac:dyDescent="0.25">
      <c r="A49" s="200" t="s">
        <v>34</v>
      </c>
      <c r="B49" s="190">
        <v>3</v>
      </c>
      <c r="C49" s="190"/>
      <c r="D49" s="190"/>
      <c r="E49" s="190"/>
      <c r="F49" s="190"/>
      <c r="G49" s="190"/>
    </row>
    <row r="50" spans="1:1024" ht="30" x14ac:dyDescent="0.25">
      <c r="A50" s="200" t="s">
        <v>35</v>
      </c>
      <c r="B50" s="190">
        <v>6</v>
      </c>
      <c r="C50" s="190"/>
      <c r="D50" s="190"/>
      <c r="E50" s="190"/>
      <c r="F50" s="190"/>
      <c r="G50" s="190"/>
    </row>
    <row r="51" spans="1:1024" ht="16.5" x14ac:dyDescent="0.25">
      <c r="A51" s="194" t="s">
        <v>36</v>
      </c>
      <c r="B51" s="190">
        <v>150</v>
      </c>
      <c r="C51" s="190"/>
      <c r="D51" s="190"/>
      <c r="E51" s="190"/>
      <c r="F51" s="190"/>
      <c r="G51" s="190"/>
    </row>
    <row r="52" spans="1:1024" ht="16.5" x14ac:dyDescent="0.25">
      <c r="A52" s="205" t="s">
        <v>37</v>
      </c>
      <c r="B52" s="189">
        <v>35</v>
      </c>
      <c r="C52" s="190">
        <v>8</v>
      </c>
      <c r="D52" s="189">
        <f>'PSTC-LU DETAILS'!C214</f>
        <v>4</v>
      </c>
      <c r="E52" s="189"/>
      <c r="F52" s="191">
        <f>D52/C52</f>
        <v>0.5</v>
      </c>
      <c r="G52" s="191">
        <f>E52/B52</f>
        <v>0</v>
      </c>
    </row>
    <row r="53" spans="1:1024" ht="15" x14ac:dyDescent="0.25">
      <c r="A53" s="206" t="s">
        <v>38</v>
      </c>
      <c r="B53" s="207">
        <v>0.05</v>
      </c>
      <c r="C53" s="207">
        <v>0.05</v>
      </c>
      <c r="D53" s="208">
        <f>'PSTC-LU DETAILS'!C217</f>
        <v>0.17313356215320058</v>
      </c>
      <c r="E53" s="208"/>
      <c r="F53" s="191">
        <f>D53/C53</f>
        <v>3.4626712430640114</v>
      </c>
      <c r="G53" s="191">
        <f>E53/B53</f>
        <v>0</v>
      </c>
    </row>
    <row r="54" spans="1:1024" ht="15" x14ac:dyDescent="0.25">
      <c r="A54" s="206" t="s">
        <v>39</v>
      </c>
      <c r="B54" s="207">
        <v>0.17</v>
      </c>
      <c r="C54" s="207">
        <v>0.17</v>
      </c>
      <c r="D54" s="208">
        <f>'PSTC-LU DETAILS'!C220</f>
        <v>0.2848</v>
      </c>
      <c r="E54" s="208"/>
      <c r="F54" s="191">
        <f>D54/C54</f>
        <v>1.6752941176470586</v>
      </c>
      <c r="G54" s="191">
        <f>E54/B54</f>
        <v>0</v>
      </c>
    </row>
    <row r="55" spans="1:1024" ht="30" x14ac:dyDescent="0.25">
      <c r="A55" s="206" t="s">
        <v>40</v>
      </c>
      <c r="B55" s="189" t="s">
        <v>41</v>
      </c>
      <c r="C55" s="190">
        <v>35</v>
      </c>
      <c r="D55" s="307">
        <f>'PSTC-LU DETAILS'!C223/1000000</f>
        <v>9.4028805999999996</v>
      </c>
      <c r="E55" s="209"/>
      <c r="F55" s="191">
        <f>D55/C55</f>
        <v>0.26865373142857141</v>
      </c>
      <c r="G55" s="191"/>
    </row>
    <row r="56" spans="1:1024" s="187" customFormat="1" ht="13.9" customHeight="1" x14ac:dyDescent="0.25">
      <c r="A56" s="335" t="s">
        <v>42</v>
      </c>
      <c r="B56" s="335"/>
      <c r="C56" s="335"/>
      <c r="D56" s="335"/>
      <c r="E56" s="335"/>
      <c r="F56" s="335"/>
      <c r="G56" s="335"/>
      <c r="H56" s="186"/>
      <c r="ALQ56" s="180"/>
      <c r="ALR56" s="180"/>
      <c r="ALS56" s="180"/>
      <c r="ALT56" s="180"/>
      <c r="ALU56" s="180"/>
      <c r="ALV56" s="180"/>
      <c r="ALW56" s="180"/>
      <c r="ALX56" s="180"/>
      <c r="ALY56" s="180"/>
      <c r="ALZ56" s="180"/>
      <c r="AMA56" s="180"/>
      <c r="AMB56" s="180"/>
      <c r="AMC56" s="180"/>
      <c r="AMD56" s="180"/>
      <c r="AME56" s="180"/>
      <c r="AMF56" s="180"/>
      <c r="AMG56" s="180"/>
      <c r="AMH56" s="180"/>
      <c r="AMI56" s="180"/>
      <c r="AMJ56" s="180"/>
    </row>
    <row r="57" spans="1:1024" s="187" customFormat="1" ht="30" x14ac:dyDescent="0.25">
      <c r="A57" s="210" t="s">
        <v>43</v>
      </c>
      <c r="B57" s="204">
        <v>1</v>
      </c>
      <c r="C57" s="189">
        <v>1</v>
      </c>
      <c r="D57" s="189"/>
      <c r="E57" s="189"/>
      <c r="F57" s="191"/>
      <c r="G57" s="211"/>
      <c r="H57" s="186"/>
      <c r="ALQ57" s="180"/>
      <c r="ALR57" s="180"/>
      <c r="ALS57" s="180"/>
      <c r="ALT57" s="180"/>
      <c r="ALU57" s="180"/>
      <c r="ALV57" s="180"/>
      <c r="ALW57" s="180"/>
      <c r="ALX57" s="180"/>
      <c r="ALY57" s="180"/>
      <c r="ALZ57" s="180"/>
      <c r="AMA57" s="180"/>
      <c r="AMB57" s="180"/>
      <c r="AMC57" s="180"/>
      <c r="AMD57" s="180"/>
      <c r="AME57" s="180"/>
      <c r="AMF57" s="180"/>
      <c r="AMG57" s="180"/>
      <c r="AMH57" s="180"/>
      <c r="AMI57" s="180"/>
      <c r="AMJ57" s="180"/>
    </row>
    <row r="58" spans="1:1024" x14ac:dyDescent="0.25">
      <c r="A58" s="336" t="s">
        <v>44</v>
      </c>
      <c r="B58" s="336"/>
      <c r="C58" s="336"/>
      <c r="D58" s="336"/>
      <c r="E58" s="336"/>
      <c r="F58" s="336"/>
      <c r="G58" s="336"/>
    </row>
    <row r="59" spans="1:1024" s="187" customFormat="1" ht="30" x14ac:dyDescent="0.25">
      <c r="A59" s="198" t="s">
        <v>45</v>
      </c>
      <c r="B59" s="212">
        <v>41</v>
      </c>
      <c r="C59" s="213">
        <v>9</v>
      </c>
      <c r="D59" s="213"/>
      <c r="E59" s="213"/>
      <c r="F59" s="214">
        <f>D59/C59</f>
        <v>0</v>
      </c>
      <c r="G59" s="214">
        <f>E59/B59</f>
        <v>0</v>
      </c>
      <c r="H59" s="186"/>
      <c r="ALQ59" s="180"/>
      <c r="ALR59" s="180"/>
      <c r="ALS59" s="180"/>
      <c r="ALT59" s="180"/>
      <c r="ALU59" s="180"/>
      <c r="ALV59" s="180"/>
      <c r="ALW59" s="180"/>
      <c r="ALX59" s="180"/>
      <c r="ALY59" s="180"/>
      <c r="ALZ59" s="180"/>
      <c r="AMA59" s="180"/>
      <c r="AMB59" s="180"/>
      <c r="AMC59" s="180"/>
      <c r="AMD59" s="180"/>
      <c r="AME59" s="180"/>
      <c r="AMF59" s="180"/>
      <c r="AMG59" s="180"/>
      <c r="AMH59" s="180"/>
      <c r="AMI59" s="180"/>
      <c r="AMJ59" s="180"/>
    </row>
    <row r="60" spans="1:1024" s="197" customFormat="1" ht="15" x14ac:dyDescent="0.25">
      <c r="A60" s="215" t="s">
        <v>46</v>
      </c>
      <c r="B60" s="216"/>
      <c r="C60" s="202"/>
      <c r="D60" s="202"/>
      <c r="E60" s="202"/>
      <c r="F60" s="217"/>
      <c r="G60" s="217"/>
      <c r="H60" s="193"/>
      <c r="ALQ60" s="180"/>
      <c r="ALR60" s="180"/>
      <c r="ALS60" s="180"/>
      <c r="ALT60" s="180"/>
      <c r="ALU60" s="180"/>
      <c r="ALV60" s="180"/>
      <c r="ALW60" s="180"/>
      <c r="ALX60" s="180"/>
      <c r="ALY60" s="180"/>
      <c r="ALZ60" s="180"/>
      <c r="AMA60" s="180"/>
      <c r="AMB60" s="180"/>
      <c r="AMC60" s="180"/>
      <c r="AMD60" s="180"/>
      <c r="AME60" s="180"/>
      <c r="AMF60" s="180"/>
      <c r="AMG60" s="180"/>
      <c r="AMH60" s="180"/>
      <c r="AMI60" s="180"/>
      <c r="AMJ60" s="180"/>
    </row>
    <row r="61" spans="1:1024" s="197" customFormat="1" ht="15" x14ac:dyDescent="0.25">
      <c r="A61" s="215" t="s">
        <v>47</v>
      </c>
      <c r="B61" s="216">
        <v>40</v>
      </c>
      <c r="C61" s="202">
        <v>9</v>
      </c>
      <c r="D61" s="202"/>
      <c r="E61" s="202"/>
      <c r="F61" s="217">
        <f>D61/C61</f>
        <v>0</v>
      </c>
      <c r="G61" s="217">
        <f>E61/B61</f>
        <v>0</v>
      </c>
      <c r="H61" s="193"/>
      <c r="ALQ61" s="180"/>
      <c r="ALR61" s="180"/>
      <c r="ALS61" s="180"/>
      <c r="ALT61" s="180"/>
      <c r="ALU61" s="180"/>
      <c r="ALV61" s="180"/>
      <c r="ALW61" s="180"/>
      <c r="ALX61" s="180"/>
      <c r="ALY61" s="180"/>
      <c r="ALZ61" s="180"/>
      <c r="AMA61" s="180"/>
      <c r="AMB61" s="180"/>
      <c r="AMC61" s="180"/>
      <c r="AMD61" s="180"/>
      <c r="AME61" s="180"/>
      <c r="AMF61" s="180"/>
      <c r="AMG61" s="180"/>
      <c r="AMH61" s="180"/>
      <c r="AMI61" s="180"/>
      <c r="AMJ61" s="180"/>
    </row>
    <row r="62" spans="1:1024" ht="15" x14ac:dyDescent="0.25">
      <c r="A62" s="215" t="s">
        <v>48</v>
      </c>
      <c r="B62" s="216">
        <v>1</v>
      </c>
      <c r="C62" s="202">
        <v>0</v>
      </c>
      <c r="D62" s="202"/>
      <c r="E62" s="202"/>
      <c r="F62" s="217">
        <v>0</v>
      </c>
      <c r="G62" s="217">
        <v>0</v>
      </c>
    </row>
    <row r="63" spans="1:1024" s="187" customFormat="1" x14ac:dyDescent="0.25">
      <c r="A63" s="336" t="s">
        <v>49</v>
      </c>
      <c r="B63" s="336"/>
      <c r="C63" s="336"/>
      <c r="D63" s="336"/>
      <c r="E63" s="336"/>
      <c r="F63" s="336"/>
      <c r="G63" s="336"/>
      <c r="H63" s="186"/>
      <c r="ALQ63" s="180"/>
      <c r="ALR63" s="180"/>
      <c r="ALS63" s="180"/>
      <c r="ALT63" s="180"/>
      <c r="ALU63" s="180"/>
      <c r="ALV63" s="180"/>
      <c r="ALW63" s="180"/>
      <c r="ALX63" s="180"/>
      <c r="ALY63" s="180"/>
      <c r="ALZ63" s="180"/>
      <c r="AMA63" s="180"/>
      <c r="AMB63" s="180"/>
      <c r="AMC63" s="180"/>
      <c r="AMD63" s="180"/>
      <c r="AME63" s="180"/>
      <c r="AMF63" s="180"/>
      <c r="AMG63" s="180"/>
      <c r="AMH63" s="180"/>
      <c r="AMI63" s="180"/>
      <c r="AMJ63" s="180"/>
    </row>
    <row r="64" spans="1:1024" s="187" customFormat="1" ht="30" x14ac:dyDescent="0.25">
      <c r="A64" s="218" t="s">
        <v>50</v>
      </c>
      <c r="B64" s="213">
        <v>1436</v>
      </c>
      <c r="C64" s="189">
        <v>380</v>
      </c>
      <c r="D64" s="189">
        <f>D65</f>
        <v>0</v>
      </c>
      <c r="E64" s="189">
        <f>E65</f>
        <v>0</v>
      </c>
      <c r="F64" s="191">
        <f>D64/C64</f>
        <v>0</v>
      </c>
      <c r="G64" s="191">
        <f>E64/B64</f>
        <v>0</v>
      </c>
      <c r="H64" s="186"/>
      <c r="ALQ64" s="180"/>
      <c r="ALR64" s="180"/>
      <c r="ALS64" s="180"/>
      <c r="ALT64" s="180"/>
      <c r="ALU64" s="180"/>
      <c r="ALV64" s="180"/>
      <c r="ALW64" s="180"/>
      <c r="ALX64" s="180"/>
      <c r="ALY64" s="180"/>
      <c r="ALZ64" s="180"/>
      <c r="AMA64" s="180"/>
      <c r="AMB64" s="180"/>
      <c r="AMC64" s="180"/>
      <c r="AMD64" s="180"/>
      <c r="AME64" s="180"/>
      <c r="AMF64" s="180"/>
      <c r="AMG64" s="180"/>
      <c r="AMH64" s="180"/>
      <c r="AMI64" s="180"/>
      <c r="AMJ64" s="180"/>
    </row>
    <row r="65" spans="1:1024" s="221" customFormat="1" ht="16.5" x14ac:dyDescent="0.25">
      <c r="A65" s="219" t="s">
        <v>51</v>
      </c>
      <c r="B65" s="189">
        <v>1096</v>
      </c>
      <c r="C65" s="190">
        <v>280</v>
      </c>
      <c r="D65" s="195"/>
      <c r="E65" s="195"/>
      <c r="F65" s="196">
        <f>D65/C65</f>
        <v>0</v>
      </c>
      <c r="G65" s="196">
        <f>E65/B65</f>
        <v>0</v>
      </c>
      <c r="H65" s="220"/>
      <c r="ALQ65" s="180"/>
      <c r="ALR65" s="180"/>
      <c r="ALS65" s="180"/>
      <c r="ALT65" s="180"/>
      <c r="ALU65" s="180"/>
      <c r="ALV65" s="180"/>
      <c r="ALW65" s="180"/>
      <c r="ALX65" s="180"/>
      <c r="ALY65" s="180"/>
      <c r="ALZ65" s="180"/>
      <c r="AMA65" s="180"/>
      <c r="AMB65" s="180"/>
      <c r="AMC65" s="180"/>
      <c r="AMD65" s="180"/>
      <c r="AME65" s="180"/>
      <c r="AMF65" s="180"/>
      <c r="AMG65" s="180"/>
      <c r="AMH65" s="180"/>
      <c r="AMI65" s="180"/>
      <c r="AMJ65" s="180"/>
    </row>
    <row r="66" spans="1:1024" ht="60" x14ac:dyDescent="0.25">
      <c r="A66" s="201" t="s">
        <v>52</v>
      </c>
      <c r="B66" s="207">
        <v>1</v>
      </c>
      <c r="C66" s="207">
        <v>1</v>
      </c>
      <c r="D66" s="222">
        <f>'PSTC-LU DETAILS'!C250</f>
        <v>1</v>
      </c>
      <c r="E66" s="222"/>
      <c r="F66" s="191">
        <f>D66/C66</f>
        <v>1</v>
      </c>
      <c r="G66" s="191">
        <f>E66/B66</f>
        <v>0</v>
      </c>
    </row>
    <row r="67" spans="1:1024" ht="16.5" x14ac:dyDescent="0.25">
      <c r="A67" s="198" t="s">
        <v>53</v>
      </c>
      <c r="B67" s="189">
        <v>660</v>
      </c>
      <c r="C67" s="190">
        <v>170</v>
      </c>
      <c r="D67" s="189">
        <f>'PSTC-LU DETAILS'!C251</f>
        <v>72</v>
      </c>
      <c r="E67" s="189">
        <f>D67</f>
        <v>72</v>
      </c>
      <c r="F67" s="191">
        <f>D67/C67</f>
        <v>0.42352941176470588</v>
      </c>
      <c r="G67" s="191">
        <f>E67/B67</f>
        <v>0.10909090909090909</v>
      </c>
    </row>
    <row r="68" spans="1:1024" ht="30" x14ac:dyDescent="0.25">
      <c r="A68" s="198" t="s">
        <v>54</v>
      </c>
      <c r="B68" s="189">
        <v>0</v>
      </c>
      <c r="C68" s="189">
        <v>0</v>
      </c>
      <c r="D68" s="189">
        <v>0</v>
      </c>
      <c r="E68" s="189"/>
      <c r="F68" s="191">
        <v>0</v>
      </c>
      <c r="G68" s="191">
        <v>0</v>
      </c>
    </row>
    <row r="69" spans="1:1024" ht="30" x14ac:dyDescent="0.25">
      <c r="A69" s="198" t="s">
        <v>55</v>
      </c>
      <c r="B69" s="189">
        <v>0</v>
      </c>
      <c r="C69" s="189">
        <v>0</v>
      </c>
      <c r="D69" s="189">
        <f>'PSTC-LU DETAILS'!C253</f>
        <v>5</v>
      </c>
      <c r="E69" s="189"/>
      <c r="F69" s="191">
        <v>0</v>
      </c>
      <c r="G69" s="191">
        <v>0</v>
      </c>
    </row>
    <row r="70" spans="1:1024" ht="45" x14ac:dyDescent="0.25">
      <c r="A70" s="192" t="s">
        <v>56</v>
      </c>
      <c r="B70" s="223">
        <v>1547.6479999999999</v>
      </c>
      <c r="C70" s="190">
        <v>400</v>
      </c>
      <c r="D70" s="224">
        <f>'PSTC-LU DETAILS'!C254/1000</f>
        <v>181.72</v>
      </c>
      <c r="E70" s="226">
        <f>D70</f>
        <v>181.72</v>
      </c>
      <c r="F70" s="191">
        <f t="shared" ref="F70:F73" si="7">D70/C70</f>
        <v>0.45429999999999998</v>
      </c>
      <c r="G70" s="191">
        <f>E70/B70</f>
        <v>0.11741688032420809</v>
      </c>
    </row>
    <row r="71" spans="1:1024" ht="45" x14ac:dyDescent="0.25">
      <c r="A71" s="225" t="s">
        <v>57</v>
      </c>
      <c r="B71" s="189">
        <v>1</v>
      </c>
      <c r="C71" s="226"/>
      <c r="D71" s="226">
        <f>'PSTC-LU DETAILS'!C255</f>
        <v>2</v>
      </c>
      <c r="E71" s="226">
        <f>D71</f>
        <v>2</v>
      </c>
      <c r="F71" s="191"/>
      <c r="G71" s="191"/>
    </row>
    <row r="72" spans="1:1024" ht="45" x14ac:dyDescent="0.25">
      <c r="A72" s="225" t="s">
        <v>58</v>
      </c>
      <c r="B72" s="189">
        <v>1</v>
      </c>
      <c r="C72" s="190"/>
      <c r="D72" s="190">
        <f>'PSTC-LU DETAILS'!C256</f>
        <v>1</v>
      </c>
      <c r="E72" s="226">
        <f>D72</f>
        <v>1</v>
      </c>
      <c r="F72" s="191"/>
      <c r="G72" s="191"/>
    </row>
    <row r="73" spans="1:1024" ht="45" x14ac:dyDescent="0.25">
      <c r="A73" s="201" t="s">
        <v>59</v>
      </c>
      <c r="B73" s="207">
        <v>0.96</v>
      </c>
      <c r="C73" s="318">
        <f>'PSTC-LU DETAILS'!C257</f>
        <v>1</v>
      </c>
      <c r="D73" s="190">
        <f>'PSTC-LU DETAILS'!C257</f>
        <v>1</v>
      </c>
      <c r="E73" s="226">
        <f>D73</f>
        <v>1</v>
      </c>
      <c r="F73" s="191">
        <f t="shared" si="7"/>
        <v>1</v>
      </c>
      <c r="G73" s="191">
        <f t="shared" ref="G73" si="8">E73/B73</f>
        <v>1.0416666666666667</v>
      </c>
    </row>
    <row r="74" spans="1:1024" ht="45" x14ac:dyDescent="0.25">
      <c r="A74" s="192" t="s">
        <v>60</v>
      </c>
      <c r="B74" s="319">
        <v>2000</v>
      </c>
      <c r="C74" s="190"/>
      <c r="D74" s="190"/>
      <c r="E74" s="190"/>
      <c r="F74" s="190"/>
      <c r="G74" s="190"/>
    </row>
    <row r="75" spans="1:1024" ht="16.5" x14ac:dyDescent="0.3">
      <c r="A75" s="227" t="s">
        <v>61</v>
      </c>
      <c r="B75" s="228"/>
      <c r="C75" s="228"/>
      <c r="D75" s="228"/>
      <c r="E75" s="228"/>
      <c r="F75" s="228"/>
      <c r="G75" s="228"/>
    </row>
    <row r="76" spans="1:1024" ht="16.5" x14ac:dyDescent="0.3">
      <c r="A76" s="229" t="s">
        <v>62</v>
      </c>
      <c r="B76" s="230" t="s">
        <v>63</v>
      </c>
      <c r="C76" s="230" t="s">
        <v>63</v>
      </c>
      <c r="D76" s="228"/>
      <c r="E76" s="228"/>
      <c r="F76" s="228"/>
      <c r="G76" s="228"/>
    </row>
    <row r="77" spans="1:1024" ht="16.5" x14ac:dyDescent="0.3">
      <c r="A77" s="231" t="s">
        <v>64</v>
      </c>
      <c r="B77" s="230" t="s">
        <v>63</v>
      </c>
      <c r="C77" s="230" t="s">
        <v>63</v>
      </c>
      <c r="D77" s="228"/>
      <c r="E77" s="228"/>
      <c r="F77" s="228"/>
      <c r="G77" s="228"/>
    </row>
    <row r="78" spans="1:1024" ht="16.5" x14ac:dyDescent="0.3">
      <c r="A78" s="231" t="s">
        <v>65</v>
      </c>
      <c r="B78" s="230" t="s">
        <v>63</v>
      </c>
      <c r="C78" s="230" t="s">
        <v>63</v>
      </c>
      <c r="D78" s="228"/>
      <c r="E78" s="228"/>
      <c r="F78" s="228"/>
      <c r="G78" s="228"/>
    </row>
    <row r="79" spans="1:1024" ht="16.5" x14ac:dyDescent="0.3">
      <c r="A79" s="231" t="s">
        <v>66</v>
      </c>
      <c r="B79" s="230" t="s">
        <v>63</v>
      </c>
      <c r="C79" s="230" t="s">
        <v>63</v>
      </c>
      <c r="D79" s="228"/>
      <c r="E79" s="228"/>
      <c r="F79" s="228"/>
      <c r="G79" s="228"/>
    </row>
    <row r="80" spans="1:1024" ht="16.5" x14ac:dyDescent="0.3">
      <c r="A80" s="231" t="s">
        <v>67</v>
      </c>
      <c r="B80" s="230" t="s">
        <v>63</v>
      </c>
      <c r="C80" s="230" t="s">
        <v>63</v>
      </c>
      <c r="D80" s="228"/>
      <c r="E80" s="228"/>
      <c r="F80" s="228"/>
      <c r="G80" s="228"/>
    </row>
    <row r="81" spans="1:7" ht="16.5" x14ac:dyDescent="0.3">
      <c r="A81" s="231" t="s">
        <v>68</v>
      </c>
      <c r="B81" s="230" t="s">
        <v>63</v>
      </c>
      <c r="C81" s="230" t="s">
        <v>63</v>
      </c>
      <c r="D81" s="228"/>
      <c r="E81" s="228"/>
      <c r="F81" s="228"/>
      <c r="G81" s="228"/>
    </row>
    <row r="82" spans="1:7" x14ac:dyDescent="0.25">
      <c r="A82" s="336" t="s">
        <v>69</v>
      </c>
      <c r="B82" s="336"/>
      <c r="C82" s="336"/>
      <c r="D82" s="336"/>
      <c r="E82" s="336"/>
      <c r="F82" s="336"/>
      <c r="G82" s="336"/>
    </row>
    <row r="83" spans="1:7" ht="15" x14ac:dyDescent="0.25">
      <c r="A83" s="206" t="s">
        <v>70</v>
      </c>
      <c r="B83" s="205"/>
      <c r="C83" s="205"/>
      <c r="D83" s="232"/>
      <c r="E83" s="232"/>
      <c r="F83" s="233"/>
      <c r="G83" s="205"/>
    </row>
    <row r="84" spans="1:7" ht="30" x14ac:dyDescent="0.25">
      <c r="A84" s="206" t="s">
        <v>71</v>
      </c>
      <c r="B84" s="191">
        <v>0.96</v>
      </c>
      <c r="C84" s="207">
        <v>0.96</v>
      </c>
      <c r="D84" s="222"/>
      <c r="E84" s="222"/>
      <c r="F84" s="191">
        <f>D84/C84</f>
        <v>0</v>
      </c>
      <c r="G84" s="191">
        <f>E84/B84</f>
        <v>0</v>
      </c>
    </row>
    <row r="85" spans="1:7" ht="13.9" customHeight="1" x14ac:dyDescent="0.25">
      <c r="A85" s="337" t="s">
        <v>72</v>
      </c>
      <c r="B85" s="337"/>
      <c r="C85" s="337"/>
      <c r="D85" s="337"/>
      <c r="E85" s="337"/>
      <c r="F85" s="337"/>
      <c r="G85" s="337"/>
    </row>
    <row r="86" spans="1:7" ht="30" x14ac:dyDescent="0.25">
      <c r="A86" s="234" t="s">
        <v>73</v>
      </c>
      <c r="B86" s="204">
        <v>2</v>
      </c>
      <c r="C86" s="204">
        <v>1</v>
      </c>
      <c r="D86" s="204">
        <v>0</v>
      </c>
      <c r="E86" s="204">
        <v>0</v>
      </c>
      <c r="F86" s="235">
        <v>0</v>
      </c>
      <c r="G86" s="235">
        <v>0</v>
      </c>
    </row>
    <row r="87" spans="1:7" ht="15" x14ac:dyDescent="0.25">
      <c r="A87" s="236"/>
      <c r="B87" s="237"/>
      <c r="C87" s="237"/>
      <c r="D87" s="238"/>
      <c r="E87" s="238"/>
      <c r="F87" s="239"/>
      <c r="G87" s="236"/>
    </row>
    <row r="88" spans="1:7" ht="15" x14ac:dyDescent="0.25">
      <c r="A88" s="236" t="s">
        <v>74</v>
      </c>
      <c r="B88" s="237"/>
      <c r="C88" s="237"/>
      <c r="D88" s="240" t="s">
        <v>75</v>
      </c>
      <c r="E88" s="238"/>
      <c r="F88" s="239"/>
      <c r="G88" s="236"/>
    </row>
    <row r="89" spans="1:7" ht="15" x14ac:dyDescent="0.25">
      <c r="A89" s="236"/>
      <c r="B89" s="237"/>
      <c r="C89" s="237"/>
      <c r="D89" s="238"/>
      <c r="E89" s="238"/>
      <c r="F89" s="239"/>
      <c r="G89" s="236"/>
    </row>
    <row r="90" spans="1:7" ht="15" x14ac:dyDescent="0.25">
      <c r="A90" s="237" t="s">
        <v>76</v>
      </c>
      <c r="B90" s="237"/>
      <c r="C90" s="237"/>
      <c r="D90" s="241" t="s">
        <v>77</v>
      </c>
      <c r="E90" s="238"/>
      <c r="F90" s="239"/>
      <c r="G90" s="236"/>
    </row>
    <row r="91" spans="1:7" ht="15" x14ac:dyDescent="0.25">
      <c r="A91" s="236" t="s">
        <v>78</v>
      </c>
      <c r="B91" s="237"/>
      <c r="C91" s="237"/>
      <c r="D91" s="240" t="s">
        <v>79</v>
      </c>
      <c r="E91" s="238"/>
      <c r="F91" s="239"/>
      <c r="G91" s="236"/>
    </row>
    <row r="92" spans="1:7" ht="15" x14ac:dyDescent="0.25">
      <c r="A92" s="236"/>
      <c r="B92" s="237"/>
      <c r="C92" s="237"/>
      <c r="D92" s="238"/>
      <c r="E92" s="238"/>
      <c r="F92" s="239"/>
      <c r="G92" s="236"/>
    </row>
    <row r="93" spans="1:7" ht="15" x14ac:dyDescent="0.25">
      <c r="A93" s="236"/>
      <c r="B93" s="237"/>
      <c r="C93" s="237"/>
      <c r="D93" s="238"/>
      <c r="E93" s="238"/>
      <c r="F93" s="239"/>
      <c r="G93" s="236"/>
    </row>
    <row r="94" spans="1:7" ht="15" x14ac:dyDescent="0.25">
      <c r="A94" s="237" t="s">
        <v>80</v>
      </c>
      <c r="B94" s="237"/>
      <c r="C94" s="237"/>
      <c r="D94" s="238"/>
      <c r="E94" s="238"/>
      <c r="F94" s="239"/>
      <c r="G94" s="236"/>
    </row>
    <row r="95" spans="1:7" ht="15" x14ac:dyDescent="0.25">
      <c r="A95" s="236" t="s">
        <v>81</v>
      </c>
      <c r="B95" s="237"/>
      <c r="C95" s="237"/>
      <c r="D95" s="238"/>
      <c r="E95" s="238"/>
      <c r="F95" s="239"/>
      <c r="G95" s="236"/>
    </row>
    <row r="96" spans="1:7" ht="15" x14ac:dyDescent="0.25">
      <c r="A96" s="236"/>
      <c r="B96" s="237"/>
      <c r="C96" s="237"/>
      <c r="D96" s="238"/>
      <c r="E96" s="238"/>
      <c r="F96" s="239"/>
      <c r="G96" s="236"/>
    </row>
    <row r="97" spans="1:7" ht="15" x14ac:dyDescent="0.25">
      <c r="A97" s="236"/>
      <c r="B97" s="237"/>
      <c r="C97" s="237"/>
      <c r="D97" s="238"/>
      <c r="E97" s="238"/>
      <c r="F97" s="239"/>
      <c r="G97" s="236"/>
    </row>
  </sheetData>
  <mergeCells count="11">
    <mergeCell ref="A56:G56"/>
    <mergeCell ref="A58:G58"/>
    <mergeCell ref="A63:G63"/>
    <mergeCell ref="A82:G82"/>
    <mergeCell ref="A85:G85"/>
    <mergeCell ref="A17:G17"/>
    <mergeCell ref="A1:G1"/>
    <mergeCell ref="A2:G2"/>
    <mergeCell ref="A4:G4"/>
    <mergeCell ref="A6:G6"/>
    <mergeCell ref="A8:G8"/>
  </mergeCells>
  <printOptions horizontalCentered="1"/>
  <pageMargins left="0.2" right="0.2" top="0.75" bottom="0.75" header="0.51180555555555496" footer="0.51180555555555496"/>
  <pageSetup paperSize="9" scale="88" firstPageNumber="0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MJ296"/>
  <sheetViews>
    <sheetView topLeftCell="A232" zoomScaleNormal="100" workbookViewId="0">
      <selection activeCell="K13" sqref="K13"/>
    </sheetView>
  </sheetViews>
  <sheetFormatPr defaultColWidth="9.140625" defaultRowHeight="13.5" x14ac:dyDescent="0.25"/>
  <cols>
    <col min="1" max="1" width="6.85546875" style="179" customWidth="1"/>
    <col min="2" max="2" width="31.7109375" style="242" customWidth="1"/>
    <col min="3" max="3" width="15.7109375" style="242" customWidth="1"/>
    <col min="4" max="4" width="31.7109375" style="242" customWidth="1"/>
    <col min="5" max="5" width="6.85546875" style="242" customWidth="1"/>
    <col min="6" max="6" width="31.7109375" style="242" customWidth="1"/>
    <col min="7" max="7" width="6.85546875" style="242" customWidth="1"/>
    <col min="8" max="8" width="31.7109375" style="242" customWidth="1"/>
    <col min="9" max="9" width="6.85546875" style="242" customWidth="1"/>
    <col min="10" max="10" width="29.5703125" style="243" customWidth="1"/>
    <col min="11" max="42" width="9.140625" style="243"/>
    <col min="43" max="1016" width="9.140625" style="242"/>
    <col min="1017" max="1024" width="10.140625" style="180" customWidth="1"/>
    <col min="1025" max="16384" width="9.140625" style="180"/>
  </cols>
  <sheetData>
    <row r="1" spans="1:1024" x14ac:dyDescent="0.25">
      <c r="A1" s="331" t="s">
        <v>0</v>
      </c>
      <c r="B1" s="331"/>
      <c r="C1" s="331"/>
      <c r="D1" s="331"/>
      <c r="E1" s="331"/>
      <c r="F1" s="331"/>
      <c r="G1" s="331"/>
      <c r="H1" s="331"/>
    </row>
    <row r="2" spans="1:1024" ht="15.75" x14ac:dyDescent="0.25">
      <c r="A2" s="332" t="s">
        <v>1</v>
      </c>
      <c r="B2" s="332"/>
      <c r="C2" s="332"/>
      <c r="D2" s="332"/>
      <c r="E2" s="332"/>
      <c r="F2" s="332"/>
      <c r="G2" s="332"/>
      <c r="H2" s="332"/>
    </row>
    <row r="3" spans="1:1024" x14ac:dyDescent="0.25">
      <c r="A3" s="181"/>
    </row>
    <row r="4" spans="1:1024" ht="26.25" x14ac:dyDescent="0.25">
      <c r="A4" s="339" t="s">
        <v>82</v>
      </c>
      <c r="B4" s="339"/>
      <c r="C4" s="339"/>
      <c r="D4" s="339"/>
      <c r="E4" s="339"/>
      <c r="F4" s="339"/>
      <c r="G4" s="339"/>
      <c r="H4" s="339"/>
    </row>
    <row r="5" spans="1:1024" ht="15.75" x14ac:dyDescent="0.25">
      <c r="A5" s="332" t="s">
        <v>3</v>
      </c>
      <c r="B5" s="332"/>
      <c r="C5" s="332"/>
      <c r="D5" s="332"/>
      <c r="E5" s="332"/>
      <c r="F5" s="332"/>
      <c r="G5" s="332"/>
      <c r="H5" s="332"/>
    </row>
    <row r="6" spans="1:1024" x14ac:dyDescent="0.25">
      <c r="A6" s="180"/>
      <c r="B6" s="180"/>
      <c r="C6" s="180"/>
      <c r="D6" s="180"/>
      <c r="E6" s="180"/>
      <c r="F6" s="180"/>
      <c r="G6" s="180"/>
      <c r="H6" s="180"/>
    </row>
    <row r="7" spans="1:1024" s="245" customFormat="1" ht="15" x14ac:dyDescent="0.25">
      <c r="A7" s="244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6"/>
      <c r="AO7" s="246"/>
      <c r="AP7" s="246"/>
      <c r="AMC7" s="180"/>
      <c r="AMD7" s="180"/>
      <c r="AME7" s="180"/>
      <c r="AMF7" s="180"/>
      <c r="AMG7" s="180"/>
      <c r="AMH7" s="180"/>
      <c r="AMI7" s="180"/>
      <c r="AMJ7" s="180"/>
    </row>
    <row r="8" spans="1:1024" s="245" customFormat="1" ht="15.6" customHeight="1" x14ac:dyDescent="0.25">
      <c r="A8" s="340" t="s">
        <v>83</v>
      </c>
      <c r="B8" s="340"/>
      <c r="C8" s="340"/>
      <c r="D8" s="340"/>
      <c r="E8" s="340"/>
      <c r="F8" s="340"/>
      <c r="G8" s="340"/>
      <c r="H8" s="340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MC8" s="180"/>
      <c r="AMD8" s="180"/>
      <c r="AME8" s="180"/>
      <c r="AMF8" s="180"/>
      <c r="AMG8" s="180"/>
      <c r="AMH8" s="180"/>
      <c r="AMI8" s="180"/>
      <c r="AMJ8" s="180"/>
    </row>
    <row r="9" spans="1:1024" ht="15" x14ac:dyDescent="0.25">
      <c r="A9" s="341" t="s">
        <v>12</v>
      </c>
      <c r="B9" s="341"/>
      <c r="C9" s="341"/>
      <c r="D9" s="341"/>
      <c r="E9" s="341"/>
      <c r="F9" s="341"/>
      <c r="G9" s="341"/>
      <c r="H9" s="341"/>
    </row>
    <row r="10" spans="1:1024" ht="15" x14ac:dyDescent="0.25">
      <c r="A10" s="247" t="s">
        <v>84</v>
      </c>
      <c r="B10" s="248" t="s">
        <v>85</v>
      </c>
      <c r="C10" s="248"/>
      <c r="D10" s="249" t="s">
        <v>86</v>
      </c>
      <c r="E10" s="250"/>
      <c r="F10" s="251" t="s">
        <v>87</v>
      </c>
      <c r="G10" s="251"/>
      <c r="H10" s="249" t="s">
        <v>88</v>
      </c>
    </row>
    <row r="11" spans="1:1024" ht="27" x14ac:dyDescent="0.25">
      <c r="A11" s="252">
        <v>1</v>
      </c>
      <c r="B11" s="252" t="s">
        <v>89</v>
      </c>
      <c r="C11" s="252">
        <v>1</v>
      </c>
      <c r="D11" s="285" t="s">
        <v>90</v>
      </c>
      <c r="E11" s="252">
        <v>1</v>
      </c>
      <c r="F11" s="285" t="s">
        <v>91</v>
      </c>
      <c r="G11" s="252"/>
      <c r="H11" s="252" t="s">
        <v>92</v>
      </c>
    </row>
    <row r="12" spans="1:1024" x14ac:dyDescent="0.25">
      <c r="A12" s="252"/>
      <c r="B12" s="252"/>
      <c r="C12" s="252"/>
      <c r="D12" s="252"/>
      <c r="E12" s="252"/>
      <c r="F12" s="252"/>
      <c r="G12" s="252"/>
      <c r="H12" s="252"/>
    </row>
    <row r="13" spans="1:1024" x14ac:dyDescent="0.25">
      <c r="A13" s="252"/>
      <c r="B13" s="252"/>
      <c r="C13" s="252"/>
      <c r="D13" s="252"/>
      <c r="E13" s="252"/>
      <c r="F13" s="252"/>
      <c r="G13" s="252"/>
      <c r="H13" s="252"/>
    </row>
    <row r="14" spans="1:1024" x14ac:dyDescent="0.25">
      <c r="A14" s="252"/>
      <c r="B14" s="252"/>
      <c r="C14" s="252"/>
      <c r="D14" s="252"/>
      <c r="E14" s="252"/>
      <c r="F14" s="252"/>
      <c r="G14" s="252"/>
      <c r="H14" s="252"/>
    </row>
    <row r="15" spans="1:1024" x14ac:dyDescent="0.25">
      <c r="A15" s="252">
        <f>SUM(A11:A14)</f>
        <v>1</v>
      </c>
      <c r="B15" s="295" t="s">
        <v>93</v>
      </c>
      <c r="C15" s="252">
        <f>SUM(C11:C14)</f>
        <v>1</v>
      </c>
      <c r="D15" s="252"/>
      <c r="E15" s="252"/>
      <c r="F15" s="252"/>
      <c r="G15" s="252"/>
      <c r="H15" s="252"/>
    </row>
    <row r="16" spans="1:1024" s="243" customFormat="1" ht="15.6" customHeight="1" x14ac:dyDescent="0.25">
      <c r="A16" s="340" t="s">
        <v>13</v>
      </c>
      <c r="B16" s="340"/>
      <c r="C16" s="340"/>
      <c r="D16" s="340"/>
      <c r="E16" s="340"/>
      <c r="F16" s="340"/>
      <c r="G16" s="340"/>
      <c r="H16" s="340"/>
      <c r="AMC16" s="180"/>
      <c r="AMD16" s="180"/>
      <c r="AME16" s="180"/>
      <c r="AMF16" s="180"/>
      <c r="AMG16" s="180"/>
      <c r="AMH16" s="180"/>
      <c r="AMI16" s="180"/>
      <c r="AMJ16" s="180"/>
    </row>
    <row r="17" spans="1:10" ht="14.85" customHeight="1" x14ac:dyDescent="0.25">
      <c r="A17" s="345" t="s">
        <v>14</v>
      </c>
      <c r="B17" s="345"/>
      <c r="C17" s="345"/>
      <c r="D17" s="345"/>
      <c r="E17" s="345"/>
      <c r="F17" s="345"/>
      <c r="G17" s="345"/>
      <c r="H17" s="345"/>
    </row>
    <row r="18" spans="1:10" ht="15" x14ac:dyDescent="0.25">
      <c r="A18" s="321"/>
      <c r="B18" s="323"/>
      <c r="C18" s="323"/>
      <c r="D18" s="248" t="s">
        <v>94</v>
      </c>
      <c r="E18" s="323"/>
      <c r="F18" s="251" t="s">
        <v>87</v>
      </c>
      <c r="G18" s="251"/>
      <c r="H18" s="249" t="s">
        <v>88</v>
      </c>
    </row>
    <row r="19" spans="1:10" ht="15" x14ac:dyDescent="0.25">
      <c r="A19" s="252"/>
      <c r="B19" s="194" t="s">
        <v>15</v>
      </c>
      <c r="C19" s="194"/>
      <c r="D19" s="253"/>
      <c r="E19" s="253"/>
      <c r="F19" s="253"/>
      <c r="G19" s="253"/>
      <c r="H19" s="253"/>
    </row>
    <row r="20" spans="1:10" ht="15" x14ac:dyDescent="0.25">
      <c r="A20" s="252"/>
      <c r="B20" s="194" t="s">
        <v>17</v>
      </c>
      <c r="C20" s="194">
        <v>1</v>
      </c>
      <c r="D20" s="253" t="s">
        <v>89</v>
      </c>
      <c r="E20" s="253">
        <v>1</v>
      </c>
      <c r="F20" s="253" t="s">
        <v>91</v>
      </c>
      <c r="G20" s="253"/>
      <c r="H20" s="252" t="s">
        <v>92</v>
      </c>
    </row>
    <row r="21" spans="1:10" ht="15" x14ac:dyDescent="0.25">
      <c r="A21" s="252"/>
      <c r="B21" s="194" t="s">
        <v>18</v>
      </c>
      <c r="C21" s="194"/>
      <c r="D21" s="253"/>
      <c r="E21" s="253"/>
      <c r="F21" s="253"/>
      <c r="G21" s="253"/>
      <c r="H21" s="253"/>
    </row>
    <row r="22" spans="1:10" ht="15" x14ac:dyDescent="0.25">
      <c r="A22" s="252"/>
      <c r="B22" s="194" t="s">
        <v>19</v>
      </c>
      <c r="C22" s="194"/>
      <c r="D22" s="253"/>
      <c r="E22" s="253"/>
      <c r="F22" s="253"/>
      <c r="G22" s="253"/>
      <c r="H22" s="253"/>
    </row>
    <row r="23" spans="1:10" ht="15" x14ac:dyDescent="0.25">
      <c r="A23" s="252"/>
      <c r="B23" s="194" t="s">
        <v>20</v>
      </c>
      <c r="C23" s="194"/>
      <c r="D23" s="253"/>
      <c r="E23" s="253"/>
      <c r="F23" s="253"/>
      <c r="G23" s="253"/>
      <c r="H23" s="253"/>
    </row>
    <row r="24" spans="1:10" ht="15" x14ac:dyDescent="0.25">
      <c r="A24" s="252"/>
      <c r="B24" s="188" t="s">
        <v>93</v>
      </c>
      <c r="C24" s="194">
        <f>SUM(C19:C23)</f>
        <v>1</v>
      </c>
      <c r="D24" s="253"/>
      <c r="E24" s="253"/>
      <c r="F24" s="253"/>
      <c r="G24" s="253"/>
      <c r="H24" s="253"/>
    </row>
    <row r="25" spans="1:10" ht="29.85" customHeight="1" x14ac:dyDescent="0.25">
      <c r="A25" s="340" t="s">
        <v>95</v>
      </c>
      <c r="B25" s="340"/>
      <c r="C25" s="340"/>
      <c r="D25" s="340"/>
      <c r="E25" s="340"/>
      <c r="F25" s="340"/>
      <c r="G25" s="340"/>
      <c r="H25" s="340"/>
    </row>
    <row r="26" spans="1:10" ht="14.85" customHeight="1" x14ac:dyDescent="0.25">
      <c r="A26" s="345" t="s">
        <v>22</v>
      </c>
      <c r="B26" s="345"/>
      <c r="C26" s="345"/>
      <c r="D26" s="345"/>
      <c r="E26" s="345"/>
      <c r="F26" s="345"/>
      <c r="G26" s="345"/>
      <c r="H26" s="345"/>
      <c r="I26" s="254"/>
      <c r="J26" s="255"/>
    </row>
    <row r="27" spans="1:10" ht="13.9" customHeight="1" x14ac:dyDescent="0.25">
      <c r="A27" s="323"/>
      <c r="B27" s="256"/>
      <c r="C27" s="256"/>
      <c r="D27" s="322" t="s">
        <v>96</v>
      </c>
      <c r="E27" s="257"/>
      <c r="F27" s="322" t="s">
        <v>97</v>
      </c>
      <c r="G27" s="346" t="s">
        <v>98</v>
      </c>
      <c r="H27" s="346"/>
      <c r="I27" s="257"/>
      <c r="J27" s="322" t="s">
        <v>88</v>
      </c>
    </row>
    <row r="28" spans="1:10" ht="15" x14ac:dyDescent="0.25">
      <c r="A28" s="252"/>
      <c r="B28" s="194" t="s">
        <v>23</v>
      </c>
      <c r="C28" s="194"/>
      <c r="D28" s="252"/>
      <c r="E28" s="252"/>
      <c r="F28" s="252"/>
      <c r="G28" s="252"/>
      <c r="H28" s="252"/>
      <c r="I28" s="253"/>
      <c r="J28" s="253"/>
    </row>
    <row r="29" spans="1:10" ht="15" x14ac:dyDescent="0.25">
      <c r="A29" s="252"/>
      <c r="B29" s="194"/>
      <c r="C29" s="194"/>
      <c r="D29" s="252"/>
      <c r="E29" s="252"/>
      <c r="F29" s="252"/>
      <c r="G29" s="252"/>
      <c r="H29" s="252"/>
      <c r="I29" s="253"/>
      <c r="J29" s="253"/>
    </row>
    <row r="30" spans="1:10" ht="15" x14ac:dyDescent="0.25">
      <c r="A30" s="252"/>
      <c r="B30" s="194"/>
      <c r="C30" s="194"/>
      <c r="D30" s="252"/>
      <c r="E30" s="252"/>
      <c r="F30" s="252"/>
      <c r="G30" s="252"/>
      <c r="H30" s="252"/>
      <c r="I30" s="253"/>
      <c r="J30" s="253"/>
    </row>
    <row r="31" spans="1:10" ht="15" x14ac:dyDescent="0.25">
      <c r="A31" s="252"/>
      <c r="B31" s="194"/>
      <c r="C31" s="194"/>
      <c r="D31" s="252"/>
      <c r="E31" s="252"/>
      <c r="F31" s="252"/>
      <c r="G31" s="252"/>
      <c r="H31" s="252"/>
      <c r="I31" s="253"/>
      <c r="J31" s="253"/>
    </row>
    <row r="32" spans="1:10" ht="15" x14ac:dyDescent="0.25">
      <c r="A32" s="252"/>
      <c r="B32" s="194"/>
      <c r="C32" s="194"/>
      <c r="D32" s="252"/>
      <c r="E32" s="252"/>
      <c r="F32" s="252"/>
      <c r="G32" s="252"/>
      <c r="H32" s="252"/>
      <c r="I32" s="253"/>
      <c r="J32" s="253"/>
    </row>
    <row r="33" spans="1:10" ht="15" x14ac:dyDescent="0.25">
      <c r="A33" s="252"/>
      <c r="B33" s="194"/>
      <c r="C33" s="194"/>
      <c r="D33" s="252"/>
      <c r="E33" s="252"/>
      <c r="F33" s="252"/>
      <c r="G33" s="252"/>
      <c r="H33" s="252"/>
      <c r="I33" s="253"/>
      <c r="J33" s="253"/>
    </row>
    <row r="34" spans="1:10" ht="15" x14ac:dyDescent="0.25">
      <c r="A34" s="252"/>
      <c r="B34" s="194"/>
      <c r="C34" s="194"/>
      <c r="D34" s="252"/>
      <c r="E34" s="252"/>
      <c r="F34" s="252"/>
      <c r="G34" s="252"/>
      <c r="H34" s="252"/>
      <c r="I34" s="253"/>
      <c r="J34" s="253"/>
    </row>
    <row r="35" spans="1:10" ht="15" x14ac:dyDescent="0.25">
      <c r="A35" s="252"/>
      <c r="B35" s="199" t="s">
        <v>24</v>
      </c>
      <c r="C35" s="199"/>
      <c r="D35" s="253"/>
      <c r="E35" s="253"/>
      <c r="F35" s="253"/>
      <c r="G35" s="253"/>
      <c r="H35" s="253"/>
      <c r="I35" s="253"/>
      <c r="J35" s="253"/>
    </row>
    <row r="36" spans="1:10" ht="15" x14ac:dyDescent="0.25">
      <c r="A36" s="252"/>
      <c r="B36" s="199"/>
      <c r="C36" s="199"/>
      <c r="D36" s="253"/>
      <c r="E36" s="253"/>
      <c r="F36" s="253"/>
      <c r="G36" s="253"/>
      <c r="H36" s="253"/>
      <c r="I36" s="253"/>
      <c r="J36" s="253"/>
    </row>
    <row r="37" spans="1:10" ht="15" x14ac:dyDescent="0.25">
      <c r="A37" s="252"/>
      <c r="B37" s="199"/>
      <c r="C37" s="199"/>
      <c r="D37" s="253"/>
      <c r="E37" s="253"/>
      <c r="F37" s="253"/>
      <c r="G37" s="253"/>
      <c r="H37" s="253"/>
      <c r="I37" s="253"/>
      <c r="J37" s="253"/>
    </row>
    <row r="38" spans="1:10" ht="15" x14ac:dyDescent="0.25">
      <c r="A38" s="252"/>
      <c r="B38" s="199"/>
      <c r="C38" s="199"/>
      <c r="D38" s="253"/>
      <c r="E38" s="253"/>
      <c r="F38" s="253"/>
      <c r="G38" s="253"/>
      <c r="H38" s="253"/>
      <c r="I38" s="253"/>
      <c r="J38" s="253"/>
    </row>
    <row r="39" spans="1:10" ht="15" x14ac:dyDescent="0.25">
      <c r="A39" s="252"/>
      <c r="B39" s="199"/>
      <c r="C39" s="199"/>
      <c r="D39" s="253"/>
      <c r="E39" s="253"/>
      <c r="F39" s="253"/>
      <c r="G39" s="253"/>
      <c r="H39" s="253"/>
      <c r="I39" s="253"/>
      <c r="J39" s="253"/>
    </row>
    <row r="40" spans="1:10" ht="15" x14ac:dyDescent="0.25">
      <c r="A40" s="252"/>
      <c r="B40" s="199"/>
      <c r="C40" s="199"/>
      <c r="D40" s="253"/>
      <c r="E40" s="253"/>
      <c r="F40" s="253"/>
      <c r="G40" s="253"/>
      <c r="H40" s="253"/>
      <c r="I40" s="253"/>
      <c r="J40" s="253"/>
    </row>
    <row r="41" spans="1:10" ht="25.5" x14ac:dyDescent="0.25">
      <c r="A41" s="252"/>
      <c r="B41" s="194" t="s">
        <v>25</v>
      </c>
      <c r="C41" s="194"/>
      <c r="D41" s="322" t="s">
        <v>99</v>
      </c>
      <c r="E41" s="258"/>
      <c r="F41" s="322" t="s">
        <v>87</v>
      </c>
      <c r="G41" s="258"/>
      <c r="H41" s="322" t="s">
        <v>100</v>
      </c>
      <c r="I41" s="258"/>
      <c r="J41" s="322" t="s">
        <v>88</v>
      </c>
    </row>
    <row r="42" spans="1:10" ht="38.25" x14ac:dyDescent="0.25">
      <c r="A42" s="252"/>
      <c r="B42" s="194"/>
      <c r="C42" s="194">
        <v>1</v>
      </c>
      <c r="D42" s="302" t="s">
        <v>101</v>
      </c>
      <c r="E42" s="260">
        <v>1</v>
      </c>
      <c r="F42" s="302" t="s">
        <v>102</v>
      </c>
      <c r="G42" s="260"/>
      <c r="H42" s="259"/>
      <c r="I42" s="260"/>
      <c r="J42" s="301" t="s">
        <v>103</v>
      </c>
    </row>
    <row r="43" spans="1:10" ht="27.75" customHeight="1" x14ac:dyDescent="0.25">
      <c r="A43" s="252"/>
      <c r="B43" s="194"/>
      <c r="C43" s="194">
        <f>C42+1</f>
        <v>2</v>
      </c>
      <c r="D43" s="302" t="s">
        <v>104</v>
      </c>
      <c r="E43" s="260">
        <v>1</v>
      </c>
      <c r="F43" s="304" t="s">
        <v>105</v>
      </c>
      <c r="G43" s="260"/>
      <c r="H43" s="259"/>
      <c r="I43" s="260"/>
      <c r="J43" s="301" t="s">
        <v>106</v>
      </c>
    </row>
    <row r="44" spans="1:10" ht="38.25" x14ac:dyDescent="0.25">
      <c r="A44" s="252"/>
      <c r="B44" s="194"/>
      <c r="C44" s="194">
        <f t="shared" ref="C44:C46" si="0">C43+1</f>
        <v>3</v>
      </c>
      <c r="D44" s="302" t="s">
        <v>107</v>
      </c>
      <c r="E44" s="260">
        <v>1</v>
      </c>
      <c r="F44" s="302" t="s">
        <v>108</v>
      </c>
      <c r="G44" s="260"/>
      <c r="H44" s="259"/>
      <c r="I44" s="260"/>
      <c r="J44" s="301" t="s">
        <v>109</v>
      </c>
    </row>
    <row r="45" spans="1:10" ht="38.25" x14ac:dyDescent="0.25">
      <c r="A45" s="252"/>
      <c r="B45" s="194"/>
      <c r="C45" s="194">
        <f t="shared" si="0"/>
        <v>4</v>
      </c>
      <c r="D45" s="302" t="s">
        <v>107</v>
      </c>
      <c r="E45" s="260">
        <v>1</v>
      </c>
      <c r="F45" s="302" t="s">
        <v>110</v>
      </c>
      <c r="G45" s="260"/>
      <c r="H45" s="259"/>
      <c r="I45" s="260"/>
      <c r="J45" s="301" t="s">
        <v>109</v>
      </c>
    </row>
    <row r="46" spans="1:10" ht="15" x14ac:dyDescent="0.25">
      <c r="A46" s="252"/>
      <c r="B46" s="194"/>
      <c r="C46" s="194">
        <f t="shared" si="0"/>
        <v>5</v>
      </c>
      <c r="D46" s="302" t="s">
        <v>111</v>
      </c>
      <c r="E46" s="260">
        <v>1</v>
      </c>
      <c r="F46" s="302" t="s">
        <v>91</v>
      </c>
      <c r="G46" s="260"/>
      <c r="H46" s="259"/>
      <c r="I46" s="260"/>
      <c r="J46" s="301" t="s">
        <v>103</v>
      </c>
    </row>
    <row r="47" spans="1:10" ht="15" x14ac:dyDescent="0.25">
      <c r="A47" s="252"/>
      <c r="B47" s="194"/>
      <c r="C47" s="294">
        <f>C46</f>
        <v>5</v>
      </c>
      <c r="D47" s="188" t="s">
        <v>93</v>
      </c>
      <c r="E47" s="303">
        <f>SUM(E42:E46)</f>
        <v>5</v>
      </c>
      <c r="F47" s="259"/>
      <c r="G47" s="260"/>
      <c r="H47" s="259"/>
      <c r="I47" s="260"/>
      <c r="J47" s="259"/>
    </row>
    <row r="48" spans="1:10" ht="15" x14ac:dyDescent="0.25">
      <c r="A48" s="252"/>
      <c r="B48" s="199" t="s">
        <v>24</v>
      </c>
      <c r="C48" s="199"/>
      <c r="D48" s="253"/>
      <c r="E48" s="253"/>
      <c r="F48" s="253"/>
      <c r="G48" s="253"/>
      <c r="H48" s="253"/>
      <c r="I48" s="253"/>
      <c r="J48" s="253"/>
    </row>
    <row r="49" spans="1:10" ht="15" x14ac:dyDescent="0.25">
      <c r="A49" s="252"/>
      <c r="B49" s="199"/>
      <c r="C49" s="199"/>
      <c r="D49" s="253"/>
      <c r="E49" s="253"/>
      <c r="F49" s="253"/>
      <c r="G49" s="253"/>
      <c r="H49" s="253"/>
      <c r="I49" s="253"/>
      <c r="J49" s="253"/>
    </row>
    <row r="50" spans="1:10" ht="15" x14ac:dyDescent="0.25">
      <c r="A50" s="252"/>
      <c r="B50" s="199"/>
      <c r="C50" s="199"/>
      <c r="D50" s="253"/>
      <c r="E50" s="253"/>
      <c r="F50" s="253"/>
      <c r="G50" s="253"/>
      <c r="H50" s="253"/>
      <c r="I50" s="253"/>
      <c r="J50" s="253"/>
    </row>
    <row r="51" spans="1:10" ht="15" x14ac:dyDescent="0.25">
      <c r="A51" s="252"/>
      <c r="B51" s="199"/>
      <c r="C51" s="199"/>
      <c r="D51" s="253"/>
      <c r="E51" s="253"/>
      <c r="F51" s="253"/>
      <c r="G51" s="253"/>
      <c r="H51" s="253"/>
      <c r="I51" s="253"/>
      <c r="J51" s="253"/>
    </row>
    <row r="52" spans="1:10" ht="15" x14ac:dyDescent="0.25">
      <c r="A52" s="252"/>
      <c r="B52" s="199"/>
      <c r="C52" s="199"/>
      <c r="D52" s="253"/>
      <c r="E52" s="253"/>
      <c r="F52" s="253"/>
      <c r="G52" s="253"/>
      <c r="H52" s="253"/>
      <c r="I52" s="253"/>
      <c r="J52" s="253"/>
    </row>
    <row r="53" spans="1:10" ht="15" x14ac:dyDescent="0.25">
      <c r="A53" s="252"/>
      <c r="B53" s="199"/>
      <c r="C53" s="199"/>
      <c r="D53" s="253"/>
      <c r="E53" s="253"/>
      <c r="F53" s="253"/>
      <c r="G53" s="253"/>
      <c r="H53" s="253"/>
      <c r="I53" s="253"/>
      <c r="J53" s="253"/>
    </row>
    <row r="54" spans="1:10" ht="30" x14ac:dyDescent="0.25">
      <c r="A54" s="252"/>
      <c r="B54" s="200" t="s">
        <v>26</v>
      </c>
      <c r="C54" s="200"/>
      <c r="D54" s="322" t="s">
        <v>112</v>
      </c>
      <c r="E54" s="250"/>
      <c r="F54" s="261" t="s">
        <v>87</v>
      </c>
      <c r="G54" s="250"/>
      <c r="H54" s="261" t="s">
        <v>113</v>
      </c>
    </row>
    <row r="55" spans="1:10" ht="15" customHeight="1" x14ac:dyDescent="0.25">
      <c r="A55" s="252"/>
      <c r="B55" s="200"/>
      <c r="C55" s="200">
        <v>0</v>
      </c>
      <c r="D55" s="289" t="s">
        <v>114</v>
      </c>
      <c r="E55" s="262"/>
      <c r="F55" s="262"/>
      <c r="G55" s="252"/>
      <c r="H55" s="342">
        <v>10410</v>
      </c>
    </row>
    <row r="56" spans="1:10" ht="13.5" customHeight="1" x14ac:dyDescent="0.25">
      <c r="A56" s="252"/>
      <c r="B56" s="200"/>
      <c r="C56" s="200">
        <v>1</v>
      </c>
      <c r="D56" s="157" t="s">
        <v>115</v>
      </c>
      <c r="E56" s="262">
        <v>1</v>
      </c>
      <c r="F56" s="262" t="s">
        <v>116</v>
      </c>
      <c r="G56" s="252"/>
      <c r="H56" s="343"/>
    </row>
    <row r="57" spans="1:10" ht="30.75" customHeight="1" x14ac:dyDescent="0.25">
      <c r="A57" s="252"/>
      <c r="B57" s="200"/>
      <c r="C57" s="200">
        <v>12</v>
      </c>
      <c r="D57" s="157" t="s">
        <v>117</v>
      </c>
      <c r="E57" s="262">
        <v>2</v>
      </c>
      <c r="F57" s="259" t="s">
        <v>118</v>
      </c>
      <c r="G57" s="252"/>
      <c r="H57" s="343"/>
    </row>
    <row r="58" spans="1:10" ht="15" customHeight="1" x14ac:dyDescent="0.25">
      <c r="A58" s="252"/>
      <c r="B58" s="200"/>
      <c r="C58" s="200">
        <v>12</v>
      </c>
      <c r="D58" s="286" t="s">
        <v>119</v>
      </c>
      <c r="E58" s="262"/>
      <c r="F58" s="262"/>
      <c r="G58" s="252"/>
      <c r="H58" s="343"/>
    </row>
    <row r="59" spans="1:10" ht="15" customHeight="1" x14ac:dyDescent="0.25">
      <c r="A59" s="252"/>
      <c r="B59" s="200"/>
      <c r="C59" s="200">
        <v>0</v>
      </c>
      <c r="D59" s="287" t="s">
        <v>120</v>
      </c>
      <c r="E59" s="262"/>
      <c r="F59" s="262"/>
      <c r="G59" s="252"/>
      <c r="H59" s="343"/>
    </row>
    <row r="60" spans="1:10" ht="15" customHeight="1" x14ac:dyDescent="0.25">
      <c r="A60" s="252"/>
      <c r="B60" s="199"/>
      <c r="C60" s="199">
        <v>0</v>
      </c>
      <c r="D60" s="141" t="s">
        <v>121</v>
      </c>
      <c r="E60" s="253"/>
      <c r="F60" s="253"/>
      <c r="G60" s="253"/>
      <c r="H60" s="343"/>
    </row>
    <row r="61" spans="1:10" ht="15" customHeight="1" x14ac:dyDescent="0.25">
      <c r="A61" s="252"/>
      <c r="B61" s="199"/>
      <c r="C61" s="199">
        <v>0</v>
      </c>
      <c r="D61" s="287" t="s">
        <v>122</v>
      </c>
      <c r="E61" s="253"/>
      <c r="F61" s="253"/>
      <c r="G61" s="253"/>
      <c r="H61" s="343"/>
    </row>
    <row r="62" spans="1:10" ht="15" customHeight="1" x14ac:dyDescent="0.25">
      <c r="A62" s="252"/>
      <c r="B62" s="199"/>
      <c r="C62" s="199">
        <v>0</v>
      </c>
      <c r="D62" s="288" t="s">
        <v>123</v>
      </c>
      <c r="E62" s="253"/>
      <c r="F62" s="253"/>
      <c r="G62" s="253"/>
      <c r="H62" s="344"/>
    </row>
    <row r="63" spans="1:10" ht="15" customHeight="1" x14ac:dyDescent="0.25">
      <c r="A63" s="252"/>
      <c r="B63" s="199"/>
      <c r="C63" s="293">
        <f>SUM(C55:C62)</f>
        <v>25</v>
      </c>
      <c r="D63" s="290" t="s">
        <v>124</v>
      </c>
      <c r="E63" s="291">
        <f>SUM(E56:E62)</f>
        <v>3</v>
      </c>
      <c r="F63" s="253"/>
      <c r="G63" s="253"/>
      <c r="H63" s="292">
        <f>H55</f>
        <v>10410</v>
      </c>
    </row>
    <row r="64" spans="1:10" ht="13.5" customHeight="1" x14ac:dyDescent="0.25">
      <c r="A64" s="252"/>
      <c r="B64" s="199"/>
      <c r="C64" s="199"/>
      <c r="D64" s="253"/>
      <c r="E64" s="253"/>
      <c r="F64" s="253"/>
      <c r="G64" s="253"/>
      <c r="H64" s="253"/>
    </row>
    <row r="65" spans="1:10" ht="15" x14ac:dyDescent="0.25">
      <c r="A65" s="252"/>
      <c r="B65" s="199" t="s">
        <v>24</v>
      </c>
      <c r="C65" s="199"/>
      <c r="D65" s="253"/>
      <c r="E65" s="253"/>
      <c r="F65" s="253"/>
      <c r="G65" s="253"/>
      <c r="H65" s="253"/>
    </row>
    <row r="66" spans="1:10" ht="15" x14ac:dyDescent="0.25">
      <c r="A66" s="252"/>
      <c r="B66" s="194" t="s">
        <v>27</v>
      </c>
      <c r="C66" s="194"/>
      <c r="D66" s="322" t="s">
        <v>125</v>
      </c>
      <c r="E66" s="257"/>
      <c r="F66" s="261" t="s">
        <v>126</v>
      </c>
      <c r="G66" s="257"/>
      <c r="H66" s="261" t="s">
        <v>87</v>
      </c>
      <c r="I66" s="258"/>
      <c r="J66" s="322" t="s">
        <v>88</v>
      </c>
    </row>
    <row r="67" spans="1:10" ht="15" x14ac:dyDescent="0.25">
      <c r="A67" s="252"/>
      <c r="B67" s="194"/>
      <c r="C67" s="194"/>
      <c r="D67" s="259"/>
      <c r="E67" s="262"/>
      <c r="F67" s="262"/>
      <c r="G67" s="260"/>
      <c r="H67" s="259"/>
      <c r="I67" s="252"/>
      <c r="J67" s="253"/>
    </row>
    <row r="68" spans="1:10" ht="15" x14ac:dyDescent="0.25">
      <c r="A68" s="252"/>
      <c r="B68" s="194"/>
      <c r="C68" s="194"/>
      <c r="D68" s="259"/>
      <c r="E68" s="262"/>
      <c r="F68" s="262"/>
      <c r="G68" s="260"/>
      <c r="H68" s="259"/>
      <c r="I68" s="252"/>
      <c r="J68" s="253"/>
    </row>
    <row r="69" spans="1:10" ht="15" x14ac:dyDescent="0.25">
      <c r="A69" s="252"/>
      <c r="B69" s="194"/>
      <c r="C69" s="194"/>
      <c r="D69" s="290" t="s">
        <v>124</v>
      </c>
      <c r="E69" s="253"/>
      <c r="F69" s="253"/>
      <c r="G69" s="253"/>
      <c r="H69" s="253"/>
      <c r="I69" s="253"/>
      <c r="J69" s="253"/>
    </row>
    <row r="70" spans="1:10" ht="15" x14ac:dyDescent="0.25">
      <c r="A70" s="252"/>
      <c r="B70" s="194"/>
      <c r="C70" s="194"/>
      <c r="D70" s="253"/>
      <c r="E70" s="253"/>
      <c r="F70" s="253"/>
      <c r="G70" s="253"/>
      <c r="H70" s="253"/>
      <c r="I70" s="253"/>
      <c r="J70" s="253"/>
    </row>
    <row r="71" spans="1:10" ht="15" x14ac:dyDescent="0.25">
      <c r="A71" s="252"/>
      <c r="B71" s="194"/>
      <c r="C71" s="194"/>
      <c r="D71" s="253"/>
      <c r="E71" s="253"/>
      <c r="F71" s="253"/>
      <c r="G71" s="253"/>
      <c r="H71" s="253"/>
      <c r="I71" s="253"/>
      <c r="J71" s="253"/>
    </row>
    <row r="72" spans="1:10" ht="15" x14ac:dyDescent="0.25">
      <c r="A72" s="252"/>
      <c r="B72" s="199" t="s">
        <v>24</v>
      </c>
      <c r="C72" s="199"/>
      <c r="D72" s="253"/>
      <c r="E72" s="253"/>
      <c r="F72" s="253"/>
      <c r="G72" s="253"/>
      <c r="H72" s="253"/>
      <c r="I72" s="253"/>
      <c r="J72" s="253"/>
    </row>
    <row r="73" spans="1:10" ht="15" x14ac:dyDescent="0.25">
      <c r="A73" s="252"/>
      <c r="B73" s="199"/>
      <c r="C73" s="199"/>
      <c r="D73" s="253"/>
      <c r="E73" s="253"/>
      <c r="F73" s="253"/>
      <c r="G73" s="253"/>
      <c r="H73" s="253"/>
      <c r="I73" s="253"/>
      <c r="J73" s="253"/>
    </row>
    <row r="74" spans="1:10" ht="15" x14ac:dyDescent="0.25">
      <c r="A74" s="252"/>
      <c r="B74" s="199"/>
      <c r="C74" s="199"/>
      <c r="D74" s="253"/>
      <c r="E74" s="253"/>
      <c r="F74" s="253"/>
      <c r="G74" s="253"/>
      <c r="H74" s="253"/>
      <c r="I74" s="253"/>
      <c r="J74" s="253"/>
    </row>
    <row r="75" spans="1:10" ht="15" x14ac:dyDescent="0.25">
      <c r="A75" s="252"/>
      <c r="B75" s="199"/>
      <c r="C75" s="199"/>
      <c r="D75" s="253"/>
      <c r="E75" s="253"/>
      <c r="F75" s="253"/>
      <c r="G75" s="253"/>
      <c r="H75" s="253"/>
      <c r="I75" s="253"/>
      <c r="J75" s="253"/>
    </row>
    <row r="76" spans="1:10" ht="15" x14ac:dyDescent="0.25">
      <c r="A76" s="252"/>
      <c r="B76" s="199"/>
      <c r="C76" s="199"/>
      <c r="D76" s="253"/>
      <c r="E76" s="253"/>
      <c r="F76" s="253"/>
      <c r="G76" s="253"/>
      <c r="H76" s="253"/>
      <c r="I76" s="253"/>
      <c r="J76" s="253"/>
    </row>
    <row r="77" spans="1:10" ht="15" x14ac:dyDescent="0.25">
      <c r="A77" s="252"/>
      <c r="B77" s="199"/>
      <c r="C77" s="199"/>
      <c r="D77" s="253"/>
      <c r="E77" s="253"/>
      <c r="F77" s="253"/>
      <c r="G77" s="253"/>
      <c r="H77" s="253"/>
      <c r="I77" s="253"/>
      <c r="J77" s="253"/>
    </row>
    <row r="78" spans="1:10" ht="15" x14ac:dyDescent="0.25">
      <c r="A78" s="252"/>
      <c r="B78" s="194" t="s">
        <v>28</v>
      </c>
      <c r="C78" s="194"/>
      <c r="D78" s="263" t="s">
        <v>127</v>
      </c>
      <c r="E78" s="250"/>
      <c r="F78" s="264" t="s">
        <v>128</v>
      </c>
      <c r="G78" s="250"/>
      <c r="H78" s="264" t="s">
        <v>129</v>
      </c>
      <c r="I78" s="299"/>
      <c r="J78" s="300" t="s">
        <v>130</v>
      </c>
    </row>
    <row r="79" spans="1:10" ht="15" x14ac:dyDescent="0.25">
      <c r="A79" s="252"/>
      <c r="B79" s="194"/>
      <c r="C79" s="194">
        <v>1</v>
      </c>
      <c r="D79" s="253" t="s">
        <v>131</v>
      </c>
      <c r="E79" s="253">
        <v>1</v>
      </c>
      <c r="F79" s="253" t="s">
        <v>132</v>
      </c>
      <c r="G79" s="253"/>
      <c r="H79" s="298" t="s">
        <v>133</v>
      </c>
      <c r="I79" s="297"/>
      <c r="J79" s="297" t="s">
        <v>134</v>
      </c>
    </row>
    <row r="80" spans="1:10" ht="28.5" customHeight="1" x14ac:dyDescent="0.25">
      <c r="A80" s="252"/>
      <c r="B80" s="194"/>
      <c r="C80" s="194">
        <f>C79+1</f>
        <v>2</v>
      </c>
      <c r="D80" s="296" t="s">
        <v>135</v>
      </c>
      <c r="E80" s="253">
        <v>1</v>
      </c>
      <c r="F80" s="253" t="s">
        <v>136</v>
      </c>
      <c r="G80" s="253"/>
      <c r="H80" s="298"/>
      <c r="I80" s="297"/>
      <c r="J80" s="297" t="s">
        <v>134</v>
      </c>
    </row>
    <row r="81" spans="1:10" ht="33.75" customHeight="1" x14ac:dyDescent="0.25">
      <c r="A81" s="252"/>
      <c r="B81" s="194"/>
      <c r="C81" s="194">
        <f t="shared" ref="C81:C89" si="1">C80+1</f>
        <v>3</v>
      </c>
      <c r="D81" s="296" t="s">
        <v>137</v>
      </c>
      <c r="E81" s="253">
        <v>1</v>
      </c>
      <c r="F81" s="253" t="s">
        <v>138</v>
      </c>
      <c r="G81" s="253"/>
      <c r="H81" s="298"/>
      <c r="I81" s="297"/>
      <c r="J81" s="297" t="s">
        <v>134</v>
      </c>
    </row>
    <row r="82" spans="1:10" ht="35.25" customHeight="1" x14ac:dyDescent="0.25">
      <c r="A82" s="252"/>
      <c r="B82" s="194"/>
      <c r="C82" s="194">
        <f t="shared" si="1"/>
        <v>4</v>
      </c>
      <c r="D82" s="296" t="s">
        <v>139</v>
      </c>
      <c r="E82" s="253">
        <v>1</v>
      </c>
      <c r="F82" s="253" t="s">
        <v>140</v>
      </c>
      <c r="G82" s="253"/>
      <c r="H82" s="298"/>
      <c r="I82" s="297"/>
      <c r="J82" s="297" t="s">
        <v>134</v>
      </c>
    </row>
    <row r="83" spans="1:10" ht="31.5" customHeight="1" x14ac:dyDescent="0.25">
      <c r="A83" s="252"/>
      <c r="B83" s="194"/>
      <c r="C83" s="194">
        <f t="shared" si="1"/>
        <v>5</v>
      </c>
      <c r="D83" s="296" t="s">
        <v>141</v>
      </c>
      <c r="E83" s="253">
        <v>1</v>
      </c>
      <c r="F83" s="253" t="s">
        <v>142</v>
      </c>
      <c r="G83" s="253"/>
      <c r="H83" s="298"/>
      <c r="I83" s="297"/>
      <c r="J83" s="297" t="s">
        <v>134</v>
      </c>
    </row>
    <row r="84" spans="1:10" ht="15" x14ac:dyDescent="0.25">
      <c r="A84" s="252"/>
      <c r="B84" s="194"/>
      <c r="C84" s="194">
        <f t="shared" si="1"/>
        <v>6</v>
      </c>
      <c r="D84" s="253" t="s">
        <v>143</v>
      </c>
      <c r="E84" s="253">
        <v>1</v>
      </c>
      <c r="F84" s="253" t="s">
        <v>144</v>
      </c>
      <c r="G84" s="253"/>
      <c r="H84" s="298"/>
      <c r="I84" s="297"/>
      <c r="J84" s="297" t="s">
        <v>134</v>
      </c>
    </row>
    <row r="85" spans="1:10" ht="15" x14ac:dyDescent="0.25">
      <c r="A85" s="252"/>
      <c r="B85" s="194"/>
      <c r="C85" s="194">
        <f t="shared" si="1"/>
        <v>7</v>
      </c>
      <c r="D85" s="253" t="s">
        <v>131</v>
      </c>
      <c r="E85" s="253">
        <v>1</v>
      </c>
      <c r="F85" s="253" t="s">
        <v>145</v>
      </c>
      <c r="G85" s="253"/>
      <c r="H85" s="298" t="s">
        <v>133</v>
      </c>
      <c r="I85" s="297"/>
      <c r="J85" s="297" t="s">
        <v>134</v>
      </c>
    </row>
    <row r="86" spans="1:10" ht="15" x14ac:dyDescent="0.25">
      <c r="A86" s="252"/>
      <c r="B86" s="194"/>
      <c r="C86" s="194">
        <f t="shared" si="1"/>
        <v>8</v>
      </c>
      <c r="D86" s="253" t="s">
        <v>131</v>
      </c>
      <c r="E86" s="253">
        <v>1</v>
      </c>
      <c r="F86" s="253" t="s">
        <v>146</v>
      </c>
      <c r="G86" s="253"/>
      <c r="H86" s="298"/>
      <c r="I86" s="297"/>
      <c r="J86" s="297" t="s">
        <v>134</v>
      </c>
    </row>
    <row r="87" spans="1:10" ht="15" x14ac:dyDescent="0.25">
      <c r="A87" s="252"/>
      <c r="B87" s="194"/>
      <c r="C87" s="194">
        <f t="shared" si="1"/>
        <v>9</v>
      </c>
      <c r="D87" s="253" t="s">
        <v>147</v>
      </c>
      <c r="E87" s="253">
        <v>1</v>
      </c>
      <c r="F87" s="253" t="s">
        <v>148</v>
      </c>
      <c r="G87" s="253"/>
      <c r="H87" s="298"/>
      <c r="I87" s="297"/>
      <c r="J87" s="297" t="s">
        <v>134</v>
      </c>
    </row>
    <row r="88" spans="1:10" ht="15" x14ac:dyDescent="0.25">
      <c r="A88" s="252"/>
      <c r="B88" s="194"/>
      <c r="C88" s="194">
        <f t="shared" si="1"/>
        <v>10</v>
      </c>
      <c r="D88" s="253" t="s">
        <v>149</v>
      </c>
      <c r="E88" s="253">
        <v>1</v>
      </c>
      <c r="F88" s="253" t="s">
        <v>150</v>
      </c>
      <c r="G88" s="253"/>
      <c r="H88" s="298"/>
      <c r="I88" s="297"/>
      <c r="J88" s="297" t="s">
        <v>134</v>
      </c>
    </row>
    <row r="89" spans="1:10" ht="29.25" customHeight="1" x14ac:dyDescent="0.25">
      <c r="A89" s="252"/>
      <c r="B89" s="194"/>
      <c r="C89" s="194">
        <f t="shared" si="1"/>
        <v>11</v>
      </c>
      <c r="D89" s="296" t="s">
        <v>151</v>
      </c>
      <c r="E89" s="253">
        <v>1</v>
      </c>
      <c r="F89" s="253" t="s">
        <v>152</v>
      </c>
      <c r="G89" s="253"/>
      <c r="H89" s="298" t="s">
        <v>153</v>
      </c>
      <c r="I89" s="297"/>
      <c r="J89" s="297" t="s">
        <v>134</v>
      </c>
    </row>
    <row r="90" spans="1:10" ht="29.25" customHeight="1" x14ac:dyDescent="0.25">
      <c r="A90" s="252"/>
      <c r="B90" s="194"/>
      <c r="C90" s="194">
        <v>12</v>
      </c>
      <c r="D90" s="329" t="s">
        <v>154</v>
      </c>
      <c r="E90" s="253">
        <v>1</v>
      </c>
      <c r="F90" s="253" t="s">
        <v>155</v>
      </c>
      <c r="G90" s="253"/>
      <c r="H90" s="298" t="s">
        <v>156</v>
      </c>
      <c r="I90" s="243"/>
      <c r="J90" s="243" t="s">
        <v>157</v>
      </c>
    </row>
    <row r="91" spans="1:10" ht="15" x14ac:dyDescent="0.25">
      <c r="A91" s="252"/>
      <c r="B91" s="194"/>
      <c r="C91" s="194"/>
      <c r="D91" s="290" t="s">
        <v>124</v>
      </c>
      <c r="E91" s="291">
        <f>SUM(E79:E90)</f>
        <v>12</v>
      </c>
      <c r="F91" s="253"/>
      <c r="G91" s="253"/>
      <c r="H91" s="253"/>
    </row>
    <row r="92" spans="1:10" ht="15" x14ac:dyDescent="0.25">
      <c r="A92" s="252"/>
      <c r="B92" s="199" t="s">
        <v>24</v>
      </c>
      <c r="C92" s="199"/>
      <c r="D92" s="253"/>
      <c r="E92" s="253"/>
      <c r="F92" s="253"/>
      <c r="G92" s="253"/>
      <c r="H92" s="253"/>
    </row>
    <row r="93" spans="1:10" ht="15" x14ac:dyDescent="0.25">
      <c r="A93" s="252"/>
      <c r="B93" s="199"/>
      <c r="C93" s="199"/>
      <c r="D93" s="253"/>
      <c r="E93" s="253"/>
      <c r="F93" s="253"/>
      <c r="G93" s="253"/>
      <c r="H93" s="253"/>
    </row>
    <row r="94" spans="1:10" ht="15" x14ac:dyDescent="0.25">
      <c r="A94" s="252"/>
      <c r="B94" s="199"/>
      <c r="C94" s="199"/>
      <c r="D94" s="253"/>
      <c r="E94" s="253"/>
      <c r="F94" s="253"/>
      <c r="G94" s="253"/>
      <c r="H94" s="253"/>
    </row>
    <row r="95" spans="1:10" ht="15" x14ac:dyDescent="0.25">
      <c r="A95" s="252"/>
      <c r="B95" s="199"/>
      <c r="C95" s="199"/>
      <c r="D95" s="253"/>
      <c r="E95" s="253"/>
      <c r="F95" s="253"/>
      <c r="G95" s="253"/>
      <c r="H95" s="253"/>
    </row>
    <row r="96" spans="1:10" ht="30" x14ac:dyDescent="0.25">
      <c r="A96" s="252"/>
      <c r="B96" s="200" t="s">
        <v>29</v>
      </c>
      <c r="C96" s="200"/>
      <c r="D96" s="253"/>
      <c r="E96" s="253"/>
      <c r="F96" s="253"/>
      <c r="G96" s="253"/>
      <c r="H96" s="253"/>
    </row>
    <row r="97" spans="1:1024" ht="15" x14ac:dyDescent="0.25">
      <c r="A97" s="252"/>
      <c r="B97" s="194" t="s">
        <v>30</v>
      </c>
      <c r="C97" s="194"/>
      <c r="D97" s="322" t="s">
        <v>158</v>
      </c>
      <c r="E97" s="250"/>
      <c r="F97" s="265" t="s">
        <v>159</v>
      </c>
      <c r="G97" s="261"/>
      <c r="H97" s="261" t="s">
        <v>88</v>
      </c>
    </row>
    <row r="98" spans="1:1024" ht="15" x14ac:dyDescent="0.25">
      <c r="A98" s="252"/>
      <c r="B98" s="194"/>
      <c r="C98" s="194"/>
      <c r="D98" s="259"/>
      <c r="E98" s="180"/>
      <c r="F98" s="266"/>
      <c r="G98" s="262"/>
      <c r="H98" s="262"/>
    </row>
    <row r="99" spans="1:1024" ht="15" x14ac:dyDescent="0.25">
      <c r="A99" s="252"/>
      <c r="B99" s="194"/>
      <c r="C99" s="194"/>
      <c r="D99" s="259"/>
      <c r="E99" s="180"/>
      <c r="F99" s="266"/>
      <c r="G99" s="262"/>
      <c r="H99" s="262"/>
    </row>
    <row r="100" spans="1:1024" ht="15" x14ac:dyDescent="0.25">
      <c r="A100" s="252"/>
      <c r="B100" s="194"/>
      <c r="C100" s="194"/>
      <c r="D100" s="259"/>
      <c r="E100" s="180"/>
      <c r="F100" s="266"/>
      <c r="G100" s="262"/>
      <c r="H100" s="262"/>
    </row>
    <row r="101" spans="1:1024" ht="15" x14ac:dyDescent="0.25">
      <c r="A101" s="252"/>
      <c r="B101" s="194"/>
      <c r="C101" s="194"/>
      <c r="D101" s="259"/>
      <c r="E101" s="180"/>
      <c r="F101" s="266"/>
      <c r="G101" s="262"/>
      <c r="H101" s="262"/>
    </row>
    <row r="102" spans="1:1024" ht="15" x14ac:dyDescent="0.25">
      <c r="A102" s="252"/>
      <c r="B102" s="194"/>
      <c r="C102" s="194"/>
      <c r="D102" s="259"/>
      <c r="E102" s="180"/>
      <c r="F102" s="266"/>
      <c r="G102" s="262"/>
      <c r="H102" s="262"/>
    </row>
    <row r="103" spans="1:1024" s="253" customFormat="1" ht="15" x14ac:dyDescent="0.25">
      <c r="A103" s="252"/>
      <c r="B103" s="194" t="s">
        <v>31</v>
      </c>
      <c r="C103" s="194"/>
      <c r="D103" s="322" t="s">
        <v>160</v>
      </c>
      <c r="E103" s="250"/>
      <c r="F103" s="265" t="s">
        <v>161</v>
      </c>
      <c r="G103" s="261"/>
      <c r="H103" s="261" t="s">
        <v>88</v>
      </c>
      <c r="I103" s="180"/>
      <c r="J103" s="243"/>
      <c r="K103" s="243"/>
      <c r="L103" s="243"/>
      <c r="M103" s="243"/>
      <c r="N103" s="243"/>
      <c r="O103" s="243"/>
      <c r="P103" s="243"/>
      <c r="Q103" s="243"/>
      <c r="R103" s="243"/>
      <c r="S103" s="243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  <c r="AF103" s="243"/>
      <c r="AG103" s="243"/>
      <c r="AH103" s="243"/>
      <c r="AI103" s="243"/>
      <c r="AJ103" s="243"/>
      <c r="AK103" s="243"/>
      <c r="AL103" s="243"/>
      <c r="AM103" s="243"/>
      <c r="AN103" s="243"/>
      <c r="AO103" s="243"/>
      <c r="AP103" s="243"/>
      <c r="AMC103" s="180"/>
      <c r="AMD103" s="180"/>
      <c r="AME103" s="180"/>
      <c r="AMF103" s="180"/>
      <c r="AMG103" s="180"/>
      <c r="AMH103" s="180"/>
      <c r="AMI103" s="180"/>
      <c r="AMJ103" s="180"/>
    </row>
    <row r="104" spans="1:1024" s="253" customFormat="1" ht="15" x14ac:dyDescent="0.25">
      <c r="A104" s="252"/>
      <c r="B104" s="194"/>
      <c r="C104" s="194"/>
      <c r="D104" s="259"/>
      <c r="E104" s="180"/>
      <c r="F104" s="266"/>
      <c r="G104" s="262"/>
      <c r="H104" s="262"/>
      <c r="I104" s="180"/>
      <c r="J104" s="243"/>
      <c r="K104" s="243"/>
      <c r="L104" s="243"/>
      <c r="M104" s="243"/>
      <c r="N104" s="243"/>
      <c r="O104" s="243"/>
      <c r="P104" s="243"/>
      <c r="Q104" s="243"/>
      <c r="R104" s="243"/>
      <c r="S104" s="243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  <c r="AD104" s="243"/>
      <c r="AE104" s="243"/>
      <c r="AF104" s="243"/>
      <c r="AG104" s="243"/>
      <c r="AH104" s="243"/>
      <c r="AI104" s="243"/>
      <c r="AJ104" s="243"/>
      <c r="AK104" s="243"/>
      <c r="AL104" s="243"/>
      <c r="AM104" s="243"/>
      <c r="AN104" s="243"/>
      <c r="AO104" s="243"/>
      <c r="AP104" s="243"/>
      <c r="AMC104" s="180"/>
      <c r="AMD104" s="180"/>
      <c r="AME104" s="180"/>
      <c r="AMF104" s="180"/>
      <c r="AMG104" s="180"/>
      <c r="AMH104" s="180"/>
      <c r="AMI104" s="180"/>
      <c r="AMJ104" s="180"/>
    </row>
    <row r="105" spans="1:1024" s="253" customFormat="1" ht="15" x14ac:dyDescent="0.25">
      <c r="A105" s="252"/>
      <c r="B105" s="194"/>
      <c r="C105" s="194"/>
      <c r="D105" s="259"/>
      <c r="E105" s="180"/>
      <c r="F105" s="266"/>
      <c r="G105" s="262"/>
      <c r="H105" s="262"/>
      <c r="I105" s="180"/>
      <c r="J105" s="243"/>
      <c r="K105" s="243"/>
      <c r="L105" s="243"/>
      <c r="M105" s="243"/>
      <c r="N105" s="243"/>
      <c r="O105" s="243"/>
      <c r="P105" s="243"/>
      <c r="Q105" s="243"/>
      <c r="R105" s="243"/>
      <c r="S105" s="243"/>
      <c r="T105" s="243"/>
      <c r="U105" s="243"/>
      <c r="V105" s="243"/>
      <c r="W105" s="243"/>
      <c r="X105" s="243"/>
      <c r="Y105" s="243"/>
      <c r="Z105" s="243"/>
      <c r="AA105" s="243"/>
      <c r="AB105" s="243"/>
      <c r="AC105" s="243"/>
      <c r="AD105" s="243"/>
      <c r="AE105" s="243"/>
      <c r="AF105" s="243"/>
      <c r="AG105" s="243"/>
      <c r="AH105" s="243"/>
      <c r="AI105" s="243"/>
      <c r="AJ105" s="243"/>
      <c r="AK105" s="243"/>
      <c r="AL105" s="243"/>
      <c r="AM105" s="243"/>
      <c r="AN105" s="243"/>
      <c r="AO105" s="243"/>
      <c r="AP105" s="243"/>
      <c r="AMC105" s="180"/>
      <c r="AMD105" s="180"/>
      <c r="AME105" s="180"/>
      <c r="AMF105" s="180"/>
      <c r="AMG105" s="180"/>
      <c r="AMH105" s="180"/>
      <c r="AMI105" s="180"/>
      <c r="AMJ105" s="180"/>
    </row>
    <row r="106" spans="1:1024" s="253" customFormat="1" ht="15" x14ac:dyDescent="0.25">
      <c r="A106" s="252"/>
      <c r="B106" s="194"/>
      <c r="C106" s="194"/>
      <c r="D106" s="259"/>
      <c r="E106" s="180"/>
      <c r="F106" s="266"/>
      <c r="G106" s="262"/>
      <c r="H106" s="262"/>
      <c r="I106" s="180"/>
      <c r="J106" s="243"/>
      <c r="K106" s="243"/>
      <c r="L106" s="243"/>
      <c r="M106" s="243"/>
      <c r="N106" s="243"/>
      <c r="O106" s="243"/>
      <c r="P106" s="243"/>
      <c r="Q106" s="243"/>
      <c r="R106" s="243"/>
      <c r="S106" s="243"/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  <c r="AD106" s="243"/>
      <c r="AE106" s="243"/>
      <c r="AF106" s="243"/>
      <c r="AG106" s="243"/>
      <c r="AH106" s="243"/>
      <c r="AI106" s="243"/>
      <c r="AJ106" s="243"/>
      <c r="AK106" s="243"/>
      <c r="AL106" s="243"/>
      <c r="AM106" s="243"/>
      <c r="AN106" s="243"/>
      <c r="AO106" s="243"/>
      <c r="AP106" s="243"/>
      <c r="AMC106" s="180"/>
      <c r="AMD106" s="180"/>
      <c r="AME106" s="180"/>
      <c r="AMF106" s="180"/>
      <c r="AMG106" s="180"/>
      <c r="AMH106" s="180"/>
      <c r="AMI106" s="180"/>
      <c r="AMJ106" s="180"/>
    </row>
    <row r="107" spans="1:1024" s="253" customFormat="1" ht="15" x14ac:dyDescent="0.25">
      <c r="A107" s="252"/>
      <c r="B107" s="194"/>
      <c r="C107" s="194"/>
      <c r="D107" s="259"/>
      <c r="E107" s="180"/>
      <c r="F107" s="266"/>
      <c r="G107" s="262"/>
      <c r="H107" s="262"/>
      <c r="I107" s="180"/>
      <c r="J107" s="243"/>
      <c r="K107" s="243"/>
      <c r="L107" s="243"/>
      <c r="M107" s="243"/>
      <c r="N107" s="243"/>
      <c r="O107" s="243"/>
      <c r="P107" s="243"/>
      <c r="Q107" s="243"/>
      <c r="R107" s="243"/>
      <c r="S107" s="243"/>
      <c r="T107" s="243"/>
      <c r="U107" s="243"/>
      <c r="V107" s="243"/>
      <c r="W107" s="243"/>
      <c r="X107" s="243"/>
      <c r="Y107" s="243"/>
      <c r="Z107" s="243"/>
      <c r="AA107" s="243"/>
      <c r="AB107" s="243"/>
      <c r="AC107" s="243"/>
      <c r="AD107" s="243"/>
      <c r="AE107" s="243"/>
      <c r="AF107" s="243"/>
      <c r="AG107" s="243"/>
      <c r="AH107" s="243"/>
      <c r="AI107" s="243"/>
      <c r="AJ107" s="243"/>
      <c r="AK107" s="243"/>
      <c r="AL107" s="243"/>
      <c r="AM107" s="243"/>
      <c r="AN107" s="243"/>
      <c r="AO107" s="243"/>
      <c r="AP107" s="243"/>
      <c r="AMC107" s="180"/>
      <c r="AMD107" s="180"/>
      <c r="AME107" s="180"/>
      <c r="AMF107" s="180"/>
      <c r="AMG107" s="180"/>
      <c r="AMH107" s="180"/>
      <c r="AMI107" s="180"/>
      <c r="AMJ107" s="180"/>
    </row>
    <row r="108" spans="1:1024" s="253" customFormat="1" ht="15" x14ac:dyDescent="0.25">
      <c r="A108" s="252"/>
      <c r="B108" s="194"/>
      <c r="C108" s="194"/>
      <c r="D108" s="259"/>
      <c r="E108" s="180"/>
      <c r="F108" s="266"/>
      <c r="G108" s="262"/>
      <c r="H108" s="262"/>
      <c r="I108" s="180"/>
      <c r="J108" s="243"/>
      <c r="K108" s="243"/>
      <c r="L108" s="243"/>
      <c r="M108" s="243"/>
      <c r="N108" s="243"/>
      <c r="O108" s="243"/>
      <c r="P108" s="243"/>
      <c r="Q108" s="243"/>
      <c r="R108" s="243"/>
      <c r="S108" s="243"/>
      <c r="T108" s="243"/>
      <c r="U108" s="243"/>
      <c r="V108" s="243"/>
      <c r="W108" s="243"/>
      <c r="X108" s="243"/>
      <c r="Y108" s="243"/>
      <c r="Z108" s="243"/>
      <c r="AA108" s="243"/>
      <c r="AB108" s="243"/>
      <c r="AC108" s="243"/>
      <c r="AD108" s="243"/>
      <c r="AE108" s="243"/>
      <c r="AF108" s="243"/>
      <c r="AG108" s="243"/>
      <c r="AH108" s="243"/>
      <c r="AI108" s="243"/>
      <c r="AJ108" s="243"/>
      <c r="AK108" s="243"/>
      <c r="AL108" s="243"/>
      <c r="AM108" s="243"/>
      <c r="AN108" s="243"/>
      <c r="AO108" s="243"/>
      <c r="AP108" s="243"/>
      <c r="AMC108" s="180"/>
      <c r="AMD108" s="180"/>
      <c r="AME108" s="180"/>
      <c r="AMF108" s="180"/>
      <c r="AMG108" s="180"/>
      <c r="AMH108" s="180"/>
      <c r="AMI108" s="180"/>
      <c r="AMJ108" s="180"/>
    </row>
    <row r="109" spans="1:1024" s="243" customFormat="1" ht="15" x14ac:dyDescent="0.25">
      <c r="A109" s="252"/>
      <c r="B109" s="194" t="s">
        <v>24</v>
      </c>
      <c r="C109" s="194"/>
      <c r="D109" s="322" t="s">
        <v>162</v>
      </c>
      <c r="E109" s="250"/>
      <c r="F109" s="267" t="s">
        <v>129</v>
      </c>
      <c r="G109" s="261"/>
      <c r="H109" s="261" t="s">
        <v>88</v>
      </c>
      <c r="AMC109" s="180"/>
      <c r="AMD109" s="180"/>
      <c r="AME109" s="180"/>
      <c r="AMF109" s="180"/>
      <c r="AMG109" s="180"/>
      <c r="AMH109" s="180"/>
      <c r="AMI109" s="180"/>
      <c r="AMJ109" s="180"/>
    </row>
    <row r="110" spans="1:1024" s="243" customFormat="1" ht="15" x14ac:dyDescent="0.25">
      <c r="A110" s="252"/>
      <c r="B110" s="194"/>
      <c r="C110" s="194"/>
      <c r="D110" s="259"/>
      <c r="E110" s="180"/>
      <c r="F110" s="268"/>
      <c r="G110" s="262"/>
      <c r="H110" s="262"/>
      <c r="AMC110" s="180"/>
      <c r="AMD110" s="180"/>
      <c r="AME110" s="180"/>
      <c r="AMF110" s="180"/>
      <c r="AMG110" s="180"/>
      <c r="AMH110" s="180"/>
      <c r="AMI110" s="180"/>
      <c r="AMJ110" s="180"/>
    </row>
    <row r="111" spans="1:1024" s="243" customFormat="1" ht="15" x14ac:dyDescent="0.25">
      <c r="A111" s="252"/>
      <c r="B111" s="194"/>
      <c r="C111" s="194"/>
      <c r="D111" s="259"/>
      <c r="E111" s="180"/>
      <c r="F111" s="268"/>
      <c r="G111" s="262"/>
      <c r="H111" s="262"/>
      <c r="AMC111" s="180"/>
      <c r="AMD111" s="180"/>
      <c r="AME111" s="180"/>
      <c r="AMF111" s="180"/>
      <c r="AMG111" s="180"/>
      <c r="AMH111" s="180"/>
      <c r="AMI111" s="180"/>
      <c r="AMJ111" s="180"/>
    </row>
    <row r="112" spans="1:1024" s="243" customFormat="1" ht="15" x14ac:dyDescent="0.25">
      <c r="A112" s="252"/>
      <c r="B112" s="194"/>
      <c r="C112" s="194"/>
      <c r="D112" s="259"/>
      <c r="E112" s="180"/>
      <c r="F112" s="268"/>
      <c r="G112" s="262"/>
      <c r="H112" s="262"/>
      <c r="AMC112" s="180"/>
      <c r="AMD112" s="180"/>
      <c r="AME112" s="180"/>
      <c r="AMF112" s="180"/>
      <c r="AMG112" s="180"/>
      <c r="AMH112" s="180"/>
      <c r="AMI112" s="180"/>
      <c r="AMJ112" s="180"/>
    </row>
    <row r="113" spans="1:1024" s="243" customFormat="1" ht="15" x14ac:dyDescent="0.25">
      <c r="A113" s="252"/>
      <c r="B113" s="194"/>
      <c r="C113" s="194"/>
      <c r="D113" s="259"/>
      <c r="E113" s="180"/>
      <c r="F113" s="268"/>
      <c r="G113" s="262"/>
      <c r="H113" s="262"/>
      <c r="AMC113" s="180"/>
      <c r="AMD113" s="180"/>
      <c r="AME113" s="180"/>
      <c r="AMF113" s="180"/>
      <c r="AMG113" s="180"/>
      <c r="AMH113" s="180"/>
      <c r="AMI113" s="180"/>
      <c r="AMJ113" s="180"/>
    </row>
    <row r="114" spans="1:1024" s="243" customFormat="1" ht="15" x14ac:dyDescent="0.25">
      <c r="A114" s="252"/>
      <c r="B114" s="194"/>
      <c r="C114" s="194"/>
      <c r="D114" s="259"/>
      <c r="E114" s="180"/>
      <c r="F114" s="268"/>
      <c r="G114" s="262"/>
      <c r="H114" s="262"/>
      <c r="AMC114" s="180"/>
      <c r="AMD114" s="180"/>
      <c r="AME114" s="180"/>
      <c r="AMF114" s="180"/>
      <c r="AMG114" s="180"/>
      <c r="AMH114" s="180"/>
      <c r="AMI114" s="180"/>
      <c r="AMJ114" s="180"/>
    </row>
    <row r="115" spans="1:1024" s="243" customFormat="1" ht="14.85" customHeight="1" x14ac:dyDescent="0.25">
      <c r="A115" s="338" t="s">
        <v>32</v>
      </c>
      <c r="B115" s="338"/>
      <c r="C115" s="338"/>
      <c r="D115" s="338"/>
      <c r="E115" s="338"/>
      <c r="F115" s="338"/>
      <c r="G115" s="338"/>
      <c r="H115" s="338"/>
      <c r="AMC115" s="180"/>
      <c r="AMD115" s="180"/>
      <c r="AME115" s="180"/>
      <c r="AMF115" s="180"/>
      <c r="AMG115" s="180"/>
      <c r="AMH115" s="180"/>
      <c r="AMI115" s="180"/>
      <c r="AMJ115" s="180"/>
    </row>
    <row r="116" spans="1:1024" ht="13.9" customHeight="1" x14ac:dyDescent="0.25">
      <c r="A116" s="252"/>
      <c r="B116" s="194" t="s">
        <v>23</v>
      </c>
      <c r="C116" s="194"/>
      <c r="D116" s="322" t="s">
        <v>96</v>
      </c>
      <c r="E116" s="257"/>
      <c r="F116" s="322" t="s">
        <v>97</v>
      </c>
      <c r="G116" s="346" t="s">
        <v>98</v>
      </c>
      <c r="H116" s="346"/>
      <c r="I116" s="257"/>
      <c r="J116" s="322" t="s">
        <v>88</v>
      </c>
    </row>
    <row r="117" spans="1:1024" ht="15" x14ac:dyDescent="0.25">
      <c r="A117" s="252"/>
      <c r="B117" s="194"/>
      <c r="C117" s="194"/>
      <c r="D117" s="252"/>
      <c r="E117" s="252"/>
      <c r="F117" s="252"/>
      <c r="G117" s="252"/>
      <c r="H117" s="252"/>
      <c r="I117" s="253"/>
      <c r="J117" s="253"/>
    </row>
    <row r="118" spans="1:1024" ht="15" x14ac:dyDescent="0.25">
      <c r="A118" s="252"/>
      <c r="B118" s="194"/>
      <c r="C118" s="194"/>
      <c r="D118" s="252"/>
      <c r="E118" s="252"/>
      <c r="F118" s="252"/>
      <c r="G118" s="252"/>
      <c r="H118" s="252"/>
      <c r="I118" s="253"/>
      <c r="J118" s="253"/>
    </row>
    <row r="119" spans="1:1024" ht="15" x14ac:dyDescent="0.25">
      <c r="A119" s="252"/>
      <c r="B119" s="194"/>
      <c r="C119" s="194"/>
      <c r="D119" s="252"/>
      <c r="E119" s="252"/>
      <c r="F119" s="252"/>
      <c r="G119" s="252"/>
      <c r="H119" s="252"/>
      <c r="I119" s="253"/>
      <c r="J119" s="253"/>
    </row>
    <row r="120" spans="1:1024" ht="15" x14ac:dyDescent="0.25">
      <c r="A120" s="252"/>
      <c r="B120" s="194"/>
      <c r="C120" s="194"/>
      <c r="D120" s="252"/>
      <c r="E120" s="252"/>
      <c r="F120" s="252"/>
      <c r="G120" s="252"/>
      <c r="H120" s="252"/>
      <c r="I120" s="253"/>
      <c r="J120" s="253"/>
    </row>
    <row r="121" spans="1:1024" ht="15" x14ac:dyDescent="0.25">
      <c r="A121" s="252"/>
      <c r="B121" s="194"/>
      <c r="C121" s="194"/>
      <c r="D121" s="252"/>
      <c r="E121" s="252"/>
      <c r="F121" s="252"/>
      <c r="G121" s="252"/>
      <c r="H121" s="252"/>
      <c r="I121" s="253"/>
      <c r="J121" s="253"/>
    </row>
    <row r="122" spans="1:1024" ht="15" x14ac:dyDescent="0.25">
      <c r="A122" s="252"/>
      <c r="B122" s="199" t="s">
        <v>24</v>
      </c>
      <c r="C122" s="199"/>
      <c r="D122" s="252"/>
      <c r="E122" s="252"/>
      <c r="F122" s="252"/>
      <c r="G122" s="252"/>
      <c r="H122" s="252"/>
      <c r="I122" s="253"/>
      <c r="J122" s="253"/>
    </row>
    <row r="123" spans="1:1024" ht="15" x14ac:dyDescent="0.25">
      <c r="A123" s="252"/>
      <c r="B123" s="199"/>
      <c r="C123" s="199"/>
      <c r="D123" s="252"/>
      <c r="E123" s="252"/>
      <c r="F123" s="252"/>
      <c r="G123" s="252"/>
      <c r="H123" s="252"/>
      <c r="I123" s="253"/>
      <c r="J123" s="253"/>
    </row>
    <row r="124" spans="1:1024" ht="15" x14ac:dyDescent="0.25">
      <c r="A124" s="252"/>
      <c r="B124" s="199"/>
      <c r="C124" s="199"/>
      <c r="D124" s="253"/>
      <c r="E124" s="253"/>
      <c r="F124" s="253"/>
      <c r="G124" s="253"/>
      <c r="H124" s="253"/>
      <c r="I124" s="253"/>
      <c r="J124" s="253"/>
    </row>
    <row r="125" spans="1:1024" ht="15" x14ac:dyDescent="0.25">
      <c r="A125" s="252"/>
      <c r="B125" s="199"/>
      <c r="C125" s="199"/>
      <c r="D125" s="253"/>
      <c r="E125" s="253"/>
      <c r="F125" s="253"/>
      <c r="G125" s="253"/>
      <c r="H125" s="253"/>
      <c r="I125" s="253"/>
      <c r="J125" s="253"/>
    </row>
    <row r="126" spans="1:1024" ht="15" x14ac:dyDescent="0.25">
      <c r="A126" s="252"/>
      <c r="B126" s="199"/>
      <c r="C126" s="199"/>
      <c r="D126" s="253"/>
      <c r="E126" s="253"/>
      <c r="F126" s="253"/>
      <c r="G126" s="253"/>
      <c r="H126" s="253"/>
      <c r="I126" s="253"/>
      <c r="J126" s="253"/>
    </row>
    <row r="127" spans="1:1024" ht="15" x14ac:dyDescent="0.25">
      <c r="A127" s="252"/>
      <c r="B127" s="199"/>
      <c r="C127" s="199"/>
      <c r="D127" s="253"/>
      <c r="E127" s="253"/>
      <c r="F127" s="253"/>
      <c r="G127" s="253"/>
      <c r="H127" s="253"/>
      <c r="I127" s="253"/>
      <c r="J127" s="253"/>
    </row>
    <row r="128" spans="1:1024" ht="25.5" x14ac:dyDescent="0.25">
      <c r="A128" s="252"/>
      <c r="B128" s="194" t="s">
        <v>25</v>
      </c>
      <c r="C128" s="194"/>
      <c r="D128" s="322" t="s">
        <v>99</v>
      </c>
      <c r="E128" s="258"/>
      <c r="F128" s="322" t="s">
        <v>87</v>
      </c>
      <c r="G128" s="258"/>
      <c r="H128" s="322" t="s">
        <v>100</v>
      </c>
      <c r="I128" s="258"/>
      <c r="J128" s="322" t="s">
        <v>88</v>
      </c>
    </row>
    <row r="129" spans="1:1024" ht="15" x14ac:dyDescent="0.25">
      <c r="A129" s="252"/>
      <c r="B129" s="194"/>
      <c r="C129" s="194"/>
      <c r="D129" s="259"/>
      <c r="E129" s="260"/>
      <c r="F129" s="259"/>
      <c r="G129" s="260"/>
      <c r="H129" s="259"/>
      <c r="I129" s="260"/>
      <c r="J129" s="259"/>
    </row>
    <row r="130" spans="1:1024" ht="15" x14ac:dyDescent="0.25">
      <c r="A130" s="252"/>
      <c r="B130" s="194"/>
      <c r="C130" s="194"/>
      <c r="D130" s="259"/>
      <c r="E130" s="260"/>
      <c r="F130" s="259"/>
      <c r="G130" s="260"/>
      <c r="H130" s="259"/>
      <c r="I130" s="260"/>
      <c r="J130" s="259"/>
    </row>
    <row r="131" spans="1:1024" ht="15" x14ac:dyDescent="0.25">
      <c r="A131" s="252"/>
      <c r="B131" s="194"/>
      <c r="C131" s="194"/>
      <c r="D131" s="259"/>
      <c r="E131" s="260"/>
      <c r="F131" s="259"/>
      <c r="G131" s="260"/>
      <c r="H131" s="259"/>
      <c r="I131" s="260"/>
      <c r="J131" s="259"/>
    </row>
    <row r="132" spans="1:1024" ht="15" x14ac:dyDescent="0.25">
      <c r="A132" s="252"/>
      <c r="B132" s="194"/>
      <c r="C132" s="194"/>
      <c r="D132" s="259"/>
      <c r="E132" s="260"/>
      <c r="F132" s="259"/>
      <c r="G132" s="260"/>
      <c r="H132" s="259"/>
      <c r="I132" s="260"/>
      <c r="J132" s="259"/>
    </row>
    <row r="133" spans="1:1024" ht="15" x14ac:dyDescent="0.25">
      <c r="A133" s="252"/>
      <c r="B133" s="194"/>
      <c r="C133" s="194"/>
      <c r="D133" s="259"/>
      <c r="E133" s="260"/>
      <c r="F133" s="259"/>
      <c r="G133" s="260"/>
      <c r="H133" s="259"/>
      <c r="I133" s="260"/>
      <c r="J133" s="259"/>
    </row>
    <row r="134" spans="1:1024" s="253" customFormat="1" ht="15" x14ac:dyDescent="0.25">
      <c r="A134" s="252"/>
      <c r="B134" s="199" t="s">
        <v>24</v>
      </c>
      <c r="C134" s="199"/>
      <c r="D134" s="259"/>
      <c r="E134" s="260"/>
      <c r="F134" s="259"/>
      <c r="G134" s="260"/>
      <c r="H134" s="259"/>
      <c r="I134" s="260"/>
      <c r="J134" s="259"/>
      <c r="K134" s="243"/>
      <c r="L134" s="243"/>
      <c r="M134" s="243"/>
      <c r="N134" s="243"/>
      <c r="O134" s="243"/>
      <c r="P134" s="243"/>
      <c r="Q134" s="243"/>
      <c r="R134" s="243"/>
      <c r="S134" s="243"/>
      <c r="T134" s="243"/>
      <c r="U134" s="243"/>
      <c r="V134" s="243"/>
      <c r="W134" s="243"/>
      <c r="X134" s="243"/>
      <c r="Y134" s="243"/>
      <c r="Z134" s="243"/>
      <c r="AA134" s="243"/>
      <c r="AB134" s="243"/>
      <c r="AC134" s="243"/>
      <c r="AD134" s="243"/>
      <c r="AE134" s="243"/>
      <c r="AF134" s="243"/>
      <c r="AG134" s="243"/>
      <c r="AH134" s="243"/>
      <c r="AI134" s="243"/>
      <c r="AJ134" s="243"/>
      <c r="AK134" s="243"/>
      <c r="AL134" s="243"/>
      <c r="AM134" s="243"/>
      <c r="AN134" s="243"/>
      <c r="AO134" s="243"/>
      <c r="AP134" s="243"/>
      <c r="AMC134" s="180"/>
      <c r="AMD134" s="180"/>
      <c r="AME134" s="180"/>
      <c r="AMF134" s="180"/>
      <c r="AMG134" s="180"/>
      <c r="AMH134" s="180"/>
      <c r="AMI134" s="180"/>
      <c r="AMJ134" s="180"/>
    </row>
    <row r="135" spans="1:1024" s="253" customFormat="1" ht="15" x14ac:dyDescent="0.25">
      <c r="A135" s="252"/>
      <c r="B135" s="199"/>
      <c r="C135" s="199"/>
      <c r="D135" s="259"/>
      <c r="E135" s="260"/>
      <c r="F135" s="259"/>
      <c r="G135" s="260"/>
      <c r="H135" s="259"/>
      <c r="I135" s="260"/>
      <c r="J135" s="259"/>
      <c r="K135" s="243"/>
      <c r="L135" s="243"/>
      <c r="M135" s="243"/>
      <c r="N135" s="243"/>
      <c r="O135" s="243"/>
      <c r="P135" s="243"/>
      <c r="Q135" s="243"/>
      <c r="R135" s="243"/>
      <c r="S135" s="243"/>
      <c r="T135" s="243"/>
      <c r="U135" s="243"/>
      <c r="V135" s="243"/>
      <c r="W135" s="243"/>
      <c r="X135" s="243"/>
      <c r="Y135" s="243"/>
      <c r="Z135" s="243"/>
      <c r="AA135" s="243"/>
      <c r="AB135" s="243"/>
      <c r="AC135" s="243"/>
      <c r="AD135" s="243"/>
      <c r="AE135" s="243"/>
      <c r="AF135" s="243"/>
      <c r="AG135" s="243"/>
      <c r="AH135" s="243"/>
      <c r="AI135" s="243"/>
      <c r="AJ135" s="243"/>
      <c r="AK135" s="243"/>
      <c r="AL135" s="243"/>
      <c r="AM135" s="243"/>
      <c r="AN135" s="243"/>
      <c r="AO135" s="243"/>
      <c r="AP135" s="243"/>
      <c r="AMC135" s="180"/>
      <c r="AMD135" s="180"/>
      <c r="AME135" s="180"/>
      <c r="AMF135" s="180"/>
      <c r="AMG135" s="180"/>
      <c r="AMH135" s="180"/>
      <c r="AMI135" s="180"/>
      <c r="AMJ135" s="180"/>
    </row>
    <row r="136" spans="1:1024" s="253" customFormat="1" ht="15" x14ac:dyDescent="0.25">
      <c r="A136" s="252"/>
      <c r="B136" s="199"/>
      <c r="C136" s="199"/>
      <c r="K136" s="243"/>
      <c r="L136" s="243"/>
      <c r="M136" s="243"/>
      <c r="N136" s="243"/>
      <c r="O136" s="243"/>
      <c r="P136" s="243"/>
      <c r="Q136" s="243"/>
      <c r="R136" s="243"/>
      <c r="S136" s="243"/>
      <c r="T136" s="243"/>
      <c r="U136" s="243"/>
      <c r="V136" s="243"/>
      <c r="W136" s="243"/>
      <c r="X136" s="243"/>
      <c r="Y136" s="243"/>
      <c r="Z136" s="243"/>
      <c r="AA136" s="243"/>
      <c r="AB136" s="243"/>
      <c r="AC136" s="243"/>
      <c r="AD136" s="243"/>
      <c r="AE136" s="243"/>
      <c r="AF136" s="243"/>
      <c r="AG136" s="243"/>
      <c r="AH136" s="243"/>
      <c r="AI136" s="243"/>
      <c r="AJ136" s="243"/>
      <c r="AK136" s="243"/>
      <c r="AL136" s="243"/>
      <c r="AM136" s="243"/>
      <c r="AN136" s="243"/>
      <c r="AO136" s="243"/>
      <c r="AP136" s="243"/>
      <c r="AMC136" s="180"/>
      <c r="AMD136" s="180"/>
      <c r="AME136" s="180"/>
      <c r="AMF136" s="180"/>
      <c r="AMG136" s="180"/>
      <c r="AMH136" s="180"/>
      <c r="AMI136" s="180"/>
      <c r="AMJ136" s="180"/>
    </row>
    <row r="137" spans="1:1024" s="253" customFormat="1" ht="15" x14ac:dyDescent="0.25">
      <c r="A137" s="252"/>
      <c r="B137" s="199"/>
      <c r="C137" s="199"/>
      <c r="K137" s="243"/>
      <c r="L137" s="243"/>
      <c r="M137" s="243"/>
      <c r="N137" s="243"/>
      <c r="O137" s="243"/>
      <c r="P137" s="243"/>
      <c r="Q137" s="243"/>
      <c r="R137" s="243"/>
      <c r="S137" s="243"/>
      <c r="T137" s="243"/>
      <c r="U137" s="243"/>
      <c r="V137" s="243"/>
      <c r="W137" s="243"/>
      <c r="X137" s="243"/>
      <c r="Y137" s="243"/>
      <c r="Z137" s="243"/>
      <c r="AA137" s="243"/>
      <c r="AB137" s="243"/>
      <c r="AC137" s="243"/>
      <c r="AD137" s="243"/>
      <c r="AE137" s="243"/>
      <c r="AF137" s="243"/>
      <c r="AG137" s="243"/>
      <c r="AH137" s="243"/>
      <c r="AI137" s="243"/>
      <c r="AJ137" s="243"/>
      <c r="AK137" s="243"/>
      <c r="AL137" s="243"/>
      <c r="AM137" s="243"/>
      <c r="AN137" s="243"/>
      <c r="AO137" s="243"/>
      <c r="AP137" s="243"/>
      <c r="AMC137" s="180"/>
      <c r="AMD137" s="180"/>
      <c r="AME137" s="180"/>
      <c r="AMF137" s="180"/>
      <c r="AMG137" s="180"/>
      <c r="AMH137" s="180"/>
      <c r="AMI137" s="180"/>
      <c r="AMJ137" s="180"/>
    </row>
    <row r="138" spans="1:1024" s="253" customFormat="1" ht="15" x14ac:dyDescent="0.25">
      <c r="A138" s="252"/>
      <c r="B138" s="199"/>
      <c r="C138" s="199"/>
      <c r="K138" s="243"/>
      <c r="L138" s="243"/>
      <c r="M138" s="243"/>
      <c r="N138" s="243"/>
      <c r="O138" s="243"/>
      <c r="P138" s="243"/>
      <c r="Q138" s="243"/>
      <c r="R138" s="243"/>
      <c r="S138" s="243"/>
      <c r="T138" s="243"/>
      <c r="U138" s="243"/>
      <c r="V138" s="243"/>
      <c r="W138" s="243"/>
      <c r="X138" s="243"/>
      <c r="Y138" s="243"/>
      <c r="Z138" s="243"/>
      <c r="AA138" s="243"/>
      <c r="AB138" s="243"/>
      <c r="AC138" s="243"/>
      <c r="AD138" s="243"/>
      <c r="AE138" s="243"/>
      <c r="AF138" s="243"/>
      <c r="AG138" s="243"/>
      <c r="AH138" s="243"/>
      <c r="AI138" s="243"/>
      <c r="AJ138" s="243"/>
      <c r="AK138" s="243"/>
      <c r="AL138" s="243"/>
      <c r="AM138" s="243"/>
      <c r="AN138" s="243"/>
      <c r="AO138" s="243"/>
      <c r="AP138" s="243"/>
      <c r="AMC138" s="180"/>
      <c r="AMD138" s="180"/>
      <c r="AME138" s="180"/>
      <c r="AMF138" s="180"/>
      <c r="AMG138" s="180"/>
      <c r="AMH138" s="180"/>
      <c r="AMI138" s="180"/>
      <c r="AMJ138" s="180"/>
    </row>
    <row r="139" spans="1:1024" s="253" customFormat="1" ht="15" x14ac:dyDescent="0.25">
      <c r="A139" s="252"/>
      <c r="B139" s="199"/>
      <c r="C139" s="199"/>
      <c r="K139" s="243"/>
      <c r="L139" s="243"/>
      <c r="M139" s="243"/>
      <c r="N139" s="243"/>
      <c r="O139" s="243"/>
      <c r="P139" s="243"/>
      <c r="Q139" s="243"/>
      <c r="R139" s="243"/>
      <c r="S139" s="243"/>
      <c r="T139" s="243"/>
      <c r="U139" s="243"/>
      <c r="V139" s="243"/>
      <c r="W139" s="243"/>
      <c r="X139" s="243"/>
      <c r="Y139" s="243"/>
      <c r="Z139" s="243"/>
      <c r="AA139" s="243"/>
      <c r="AB139" s="243"/>
      <c r="AC139" s="243"/>
      <c r="AD139" s="243"/>
      <c r="AE139" s="243"/>
      <c r="AF139" s="243"/>
      <c r="AG139" s="243"/>
      <c r="AH139" s="243"/>
      <c r="AI139" s="243"/>
      <c r="AJ139" s="243"/>
      <c r="AK139" s="243"/>
      <c r="AL139" s="243"/>
      <c r="AM139" s="243"/>
      <c r="AN139" s="243"/>
      <c r="AO139" s="243"/>
      <c r="AP139" s="243"/>
      <c r="AMC139" s="180"/>
      <c r="AMD139" s="180"/>
      <c r="AME139" s="180"/>
      <c r="AMF139" s="180"/>
      <c r="AMG139" s="180"/>
      <c r="AMH139" s="180"/>
      <c r="AMI139" s="180"/>
      <c r="AMJ139" s="180"/>
    </row>
    <row r="140" spans="1:1024" ht="30" x14ac:dyDescent="0.25">
      <c r="A140" s="310"/>
      <c r="B140" s="311" t="s">
        <v>26</v>
      </c>
      <c r="C140" s="311"/>
      <c r="D140" s="312" t="s">
        <v>112</v>
      </c>
      <c r="E140" s="313"/>
      <c r="F140" s="314" t="s">
        <v>87</v>
      </c>
      <c r="G140" s="313"/>
      <c r="H140" s="314" t="s">
        <v>113</v>
      </c>
      <c r="I140" s="315"/>
      <c r="J140" s="316"/>
    </row>
    <row r="141" spans="1:1024" ht="15" x14ac:dyDescent="0.25">
      <c r="A141" s="252"/>
      <c r="B141" s="200"/>
      <c r="C141" s="200"/>
      <c r="D141" s="259"/>
      <c r="E141" s="262"/>
      <c r="F141" s="262"/>
      <c r="G141" s="252"/>
      <c r="H141" s="262"/>
    </row>
    <row r="142" spans="1:1024" ht="15" x14ac:dyDescent="0.25">
      <c r="A142" s="252"/>
      <c r="B142" s="200"/>
      <c r="C142" s="200"/>
      <c r="D142" s="259"/>
      <c r="E142" s="262"/>
      <c r="F142" s="262"/>
      <c r="G142" s="252"/>
      <c r="H142" s="262"/>
    </row>
    <row r="143" spans="1:1024" ht="15" x14ac:dyDescent="0.25">
      <c r="A143" s="252"/>
      <c r="B143" s="200"/>
      <c r="C143" s="200"/>
      <c r="D143" s="259"/>
      <c r="E143" s="262"/>
      <c r="F143" s="262"/>
      <c r="G143" s="252"/>
      <c r="H143" s="262"/>
    </row>
    <row r="144" spans="1:1024" ht="15" x14ac:dyDescent="0.25">
      <c r="A144" s="252"/>
      <c r="B144" s="200"/>
      <c r="C144" s="200"/>
      <c r="D144" s="259"/>
      <c r="E144" s="262"/>
      <c r="F144" s="262"/>
      <c r="G144" s="252"/>
      <c r="H144" s="262"/>
    </row>
    <row r="145" spans="1:10" ht="15" x14ac:dyDescent="0.25">
      <c r="A145" s="252"/>
      <c r="B145" s="200"/>
      <c r="C145" s="200"/>
      <c r="D145" s="259"/>
      <c r="E145" s="262"/>
      <c r="F145" s="262"/>
      <c r="G145" s="252"/>
      <c r="H145" s="262"/>
    </row>
    <row r="146" spans="1:10" ht="15" x14ac:dyDescent="0.25">
      <c r="A146" s="252"/>
      <c r="B146" s="199" t="s">
        <v>24</v>
      </c>
      <c r="C146" s="199"/>
      <c r="D146" s="259"/>
      <c r="E146" s="262"/>
      <c r="F146" s="262"/>
      <c r="G146" s="252"/>
      <c r="H146" s="262"/>
    </row>
    <row r="147" spans="1:10" ht="15" x14ac:dyDescent="0.25">
      <c r="A147" s="252"/>
      <c r="B147" s="199"/>
      <c r="C147" s="199"/>
      <c r="D147" s="259"/>
      <c r="E147" s="262"/>
      <c r="F147" s="262"/>
      <c r="G147" s="252"/>
      <c r="H147" s="262"/>
    </row>
    <row r="148" spans="1:10" ht="15" x14ac:dyDescent="0.25">
      <c r="A148" s="252"/>
      <c r="B148" s="199"/>
      <c r="C148" s="199"/>
      <c r="D148" s="259"/>
      <c r="E148" s="262"/>
      <c r="F148" s="262"/>
      <c r="G148" s="252"/>
      <c r="H148" s="262"/>
    </row>
    <row r="149" spans="1:10" ht="15" x14ac:dyDescent="0.25">
      <c r="A149" s="252"/>
      <c r="B149" s="199"/>
      <c r="C149" s="199"/>
      <c r="D149" s="253"/>
      <c r="E149" s="253"/>
      <c r="F149" s="253"/>
      <c r="G149" s="253"/>
      <c r="H149" s="253"/>
    </row>
    <row r="150" spans="1:10" ht="15" x14ac:dyDescent="0.25">
      <c r="A150" s="252"/>
      <c r="B150" s="199"/>
      <c r="C150" s="199"/>
      <c r="D150" s="253"/>
      <c r="E150" s="253"/>
      <c r="F150" s="253"/>
      <c r="G150" s="253"/>
      <c r="H150" s="253"/>
    </row>
    <row r="151" spans="1:10" ht="15" x14ac:dyDescent="0.25">
      <c r="A151" s="252"/>
      <c r="B151" s="199"/>
      <c r="C151" s="199"/>
      <c r="D151" s="253"/>
      <c r="E151" s="253"/>
      <c r="F151" s="253"/>
      <c r="G151" s="253"/>
      <c r="H151" s="253"/>
    </row>
    <row r="152" spans="1:10" ht="15" x14ac:dyDescent="0.25">
      <c r="A152" s="252"/>
      <c r="B152" s="194" t="s">
        <v>27</v>
      </c>
      <c r="C152" s="194"/>
      <c r="D152" s="322" t="s">
        <v>125</v>
      </c>
      <c r="E152" s="257"/>
      <c r="F152" s="261" t="s">
        <v>126</v>
      </c>
      <c r="G152" s="257"/>
      <c r="H152" s="261" t="s">
        <v>87</v>
      </c>
      <c r="I152" s="258"/>
      <c r="J152" s="322" t="s">
        <v>88</v>
      </c>
    </row>
    <row r="153" spans="1:10" ht="15" x14ac:dyDescent="0.25">
      <c r="A153" s="252"/>
      <c r="B153" s="194"/>
      <c r="C153" s="194"/>
      <c r="D153" s="259"/>
      <c r="E153" s="262"/>
      <c r="F153" s="262"/>
      <c r="G153" s="260"/>
      <c r="H153" s="259"/>
      <c r="I153" s="252"/>
      <c r="J153" s="253"/>
    </row>
    <row r="154" spans="1:10" ht="15" x14ac:dyDescent="0.25">
      <c r="A154" s="252"/>
      <c r="B154" s="194"/>
      <c r="C154" s="194"/>
      <c r="D154" s="259"/>
      <c r="E154" s="262"/>
      <c r="F154" s="262"/>
      <c r="G154" s="260"/>
      <c r="H154" s="259"/>
      <c r="I154" s="252"/>
      <c r="J154" s="253"/>
    </row>
    <row r="155" spans="1:10" ht="15" x14ac:dyDescent="0.25">
      <c r="A155" s="252"/>
      <c r="B155" s="194"/>
      <c r="C155" s="194"/>
      <c r="D155" s="259"/>
      <c r="E155" s="262"/>
      <c r="F155" s="262"/>
      <c r="G155" s="260"/>
      <c r="H155" s="259"/>
      <c r="I155" s="252"/>
      <c r="J155" s="253"/>
    </row>
    <row r="156" spans="1:10" ht="15" x14ac:dyDescent="0.25">
      <c r="A156" s="252"/>
      <c r="B156" s="194"/>
      <c r="C156" s="194"/>
      <c r="D156" s="259"/>
      <c r="E156" s="262"/>
      <c r="F156" s="262"/>
      <c r="G156" s="260"/>
      <c r="H156" s="259"/>
      <c r="I156" s="252"/>
      <c r="J156" s="253"/>
    </row>
    <row r="157" spans="1:10" ht="15" x14ac:dyDescent="0.25">
      <c r="A157" s="252"/>
      <c r="B157" s="194"/>
      <c r="C157" s="194"/>
      <c r="D157" s="259"/>
      <c r="E157" s="262"/>
      <c r="F157" s="262"/>
      <c r="G157" s="260"/>
      <c r="H157" s="259"/>
      <c r="I157" s="252"/>
      <c r="J157" s="253"/>
    </row>
    <row r="158" spans="1:10" ht="15" x14ac:dyDescent="0.25">
      <c r="A158" s="252"/>
      <c r="B158" s="199" t="s">
        <v>24</v>
      </c>
      <c r="C158" s="199"/>
      <c r="D158" s="253"/>
      <c r="E158" s="253"/>
      <c r="F158" s="253"/>
      <c r="G158" s="253"/>
      <c r="H158" s="253"/>
      <c r="I158" s="253"/>
      <c r="J158" s="253"/>
    </row>
    <row r="159" spans="1:10" ht="15" x14ac:dyDescent="0.25">
      <c r="A159" s="252"/>
      <c r="B159" s="199"/>
      <c r="C159" s="199"/>
      <c r="D159" s="253"/>
      <c r="E159" s="253"/>
      <c r="F159" s="253"/>
      <c r="G159" s="253"/>
      <c r="H159" s="253"/>
      <c r="I159" s="253"/>
      <c r="J159" s="253"/>
    </row>
    <row r="160" spans="1:10" ht="15" x14ac:dyDescent="0.25">
      <c r="A160" s="252"/>
      <c r="B160" s="199"/>
      <c r="C160" s="199"/>
      <c r="D160" s="253"/>
      <c r="E160" s="253"/>
      <c r="F160" s="253"/>
      <c r="G160" s="253"/>
      <c r="H160" s="253"/>
      <c r="I160" s="253"/>
      <c r="J160" s="253"/>
    </row>
    <row r="161" spans="1:1024" ht="15" x14ac:dyDescent="0.25">
      <c r="A161" s="252"/>
      <c r="B161" s="199"/>
      <c r="C161" s="199"/>
      <c r="D161" s="253"/>
      <c r="E161" s="253"/>
      <c r="F161" s="253"/>
      <c r="G161" s="253"/>
      <c r="H161" s="253"/>
      <c r="I161" s="253"/>
      <c r="J161" s="253"/>
    </row>
    <row r="162" spans="1:1024" ht="15" x14ac:dyDescent="0.25">
      <c r="A162" s="252"/>
      <c r="B162" s="199"/>
      <c r="C162" s="199"/>
      <c r="D162" s="253"/>
      <c r="E162" s="253"/>
      <c r="F162" s="253"/>
      <c r="G162" s="253"/>
      <c r="H162" s="253"/>
      <c r="I162" s="253"/>
      <c r="J162" s="253"/>
    </row>
    <row r="163" spans="1:1024" ht="15" x14ac:dyDescent="0.25">
      <c r="A163" s="252"/>
      <c r="B163" s="199"/>
      <c r="C163" s="199"/>
      <c r="D163" s="253"/>
      <c r="E163" s="253"/>
      <c r="F163" s="253"/>
      <c r="G163" s="253"/>
      <c r="H163" s="253"/>
      <c r="I163" s="253"/>
      <c r="J163" s="253"/>
    </row>
    <row r="164" spans="1:1024" s="270" customFormat="1" ht="15" x14ac:dyDescent="0.25">
      <c r="A164" s="252"/>
      <c r="B164" s="194" t="s">
        <v>28</v>
      </c>
      <c r="C164" s="194"/>
      <c r="D164" s="263" t="s">
        <v>127</v>
      </c>
      <c r="E164" s="250"/>
      <c r="F164" s="264" t="s">
        <v>128</v>
      </c>
      <c r="G164" s="250"/>
      <c r="H164" s="264" t="s">
        <v>129</v>
      </c>
      <c r="I164" s="257"/>
      <c r="J164" s="264" t="s">
        <v>130</v>
      </c>
      <c r="K164" s="269"/>
      <c r="L164" s="269"/>
      <c r="M164" s="269"/>
      <c r="N164" s="269"/>
      <c r="O164" s="269"/>
      <c r="P164" s="269"/>
      <c r="Q164" s="269"/>
      <c r="R164" s="269"/>
      <c r="S164" s="269"/>
      <c r="T164" s="269"/>
      <c r="U164" s="269"/>
      <c r="V164" s="269"/>
      <c r="W164" s="269"/>
      <c r="X164" s="269"/>
      <c r="Y164" s="269"/>
      <c r="Z164" s="269"/>
      <c r="AA164" s="269"/>
      <c r="AB164" s="269"/>
      <c r="AC164" s="269"/>
      <c r="AD164" s="269"/>
      <c r="AE164" s="269"/>
      <c r="AF164" s="269"/>
      <c r="AG164" s="269"/>
      <c r="AH164" s="269"/>
      <c r="AI164" s="269"/>
      <c r="AJ164" s="269"/>
      <c r="AK164" s="269"/>
      <c r="AL164" s="269"/>
      <c r="AM164" s="269"/>
      <c r="AN164" s="269"/>
      <c r="AO164" s="269"/>
      <c r="AP164" s="269"/>
      <c r="AMC164" s="180"/>
      <c r="AMD164" s="180"/>
      <c r="AME164" s="180"/>
      <c r="AMF164" s="180"/>
      <c r="AMG164" s="180"/>
      <c r="AMH164" s="180"/>
      <c r="AMI164" s="180"/>
      <c r="AMJ164" s="180"/>
    </row>
    <row r="165" spans="1:1024" s="270" customFormat="1" ht="15" x14ac:dyDescent="0.25">
      <c r="A165" s="252"/>
      <c r="B165" s="194"/>
      <c r="C165" s="194"/>
      <c r="D165" s="253"/>
      <c r="E165" s="253"/>
      <c r="F165" s="253"/>
      <c r="G165" s="253"/>
      <c r="H165" s="253"/>
      <c r="I165" s="253"/>
      <c r="J165" s="253"/>
      <c r="K165" s="269"/>
      <c r="L165" s="269"/>
      <c r="M165" s="269"/>
      <c r="N165" s="269"/>
      <c r="O165" s="269"/>
      <c r="P165" s="269"/>
      <c r="Q165" s="269"/>
      <c r="R165" s="269"/>
      <c r="S165" s="269"/>
      <c r="T165" s="269"/>
      <c r="U165" s="269"/>
      <c r="V165" s="269"/>
      <c r="W165" s="269"/>
      <c r="X165" s="269"/>
      <c r="Y165" s="269"/>
      <c r="Z165" s="269"/>
      <c r="AA165" s="269"/>
      <c r="AB165" s="269"/>
      <c r="AC165" s="269"/>
      <c r="AD165" s="269"/>
      <c r="AE165" s="269"/>
      <c r="AF165" s="269"/>
      <c r="AG165" s="269"/>
      <c r="AH165" s="269"/>
      <c r="AI165" s="269"/>
      <c r="AJ165" s="269"/>
      <c r="AK165" s="269"/>
      <c r="AL165" s="269"/>
      <c r="AM165" s="269"/>
      <c r="AN165" s="269"/>
      <c r="AO165" s="269"/>
      <c r="AP165" s="269"/>
      <c r="AMC165" s="180"/>
      <c r="AMD165" s="180"/>
      <c r="AME165" s="180"/>
      <c r="AMF165" s="180"/>
      <c r="AMG165" s="180"/>
      <c r="AMH165" s="180"/>
      <c r="AMI165" s="180"/>
      <c r="AMJ165" s="180"/>
    </row>
    <row r="166" spans="1:1024" s="270" customFormat="1" ht="15" x14ac:dyDescent="0.25">
      <c r="A166" s="252"/>
      <c r="B166" s="194"/>
      <c r="C166" s="194"/>
      <c r="D166" s="253"/>
      <c r="E166" s="253"/>
      <c r="F166" s="253"/>
      <c r="G166" s="253"/>
      <c r="H166" s="253"/>
      <c r="I166" s="253"/>
      <c r="J166" s="253"/>
      <c r="K166" s="269"/>
      <c r="L166" s="269"/>
      <c r="M166" s="269"/>
      <c r="N166" s="269"/>
      <c r="O166" s="269"/>
      <c r="P166" s="269"/>
      <c r="Q166" s="269"/>
      <c r="R166" s="269"/>
      <c r="S166" s="269"/>
      <c r="T166" s="269"/>
      <c r="U166" s="269"/>
      <c r="V166" s="269"/>
      <c r="W166" s="269"/>
      <c r="X166" s="269"/>
      <c r="Y166" s="269"/>
      <c r="Z166" s="269"/>
      <c r="AA166" s="269"/>
      <c r="AB166" s="269"/>
      <c r="AC166" s="269"/>
      <c r="AD166" s="269"/>
      <c r="AE166" s="269"/>
      <c r="AF166" s="269"/>
      <c r="AG166" s="269"/>
      <c r="AH166" s="269"/>
      <c r="AI166" s="269"/>
      <c r="AJ166" s="269"/>
      <c r="AK166" s="269"/>
      <c r="AL166" s="269"/>
      <c r="AM166" s="269"/>
      <c r="AN166" s="269"/>
      <c r="AO166" s="269"/>
      <c r="AP166" s="269"/>
      <c r="AMC166" s="180"/>
      <c r="AMD166" s="180"/>
      <c r="AME166" s="180"/>
      <c r="AMF166" s="180"/>
      <c r="AMG166" s="180"/>
      <c r="AMH166" s="180"/>
      <c r="AMI166" s="180"/>
      <c r="AMJ166" s="180"/>
    </row>
    <row r="167" spans="1:1024" s="270" customFormat="1" ht="15" x14ac:dyDescent="0.25">
      <c r="A167" s="252"/>
      <c r="B167" s="194"/>
      <c r="C167" s="194"/>
      <c r="D167" s="253"/>
      <c r="E167" s="253"/>
      <c r="F167" s="253"/>
      <c r="G167" s="253"/>
      <c r="H167" s="253"/>
      <c r="I167" s="253"/>
      <c r="J167" s="253"/>
      <c r="K167" s="269"/>
      <c r="L167" s="269"/>
      <c r="M167" s="269"/>
      <c r="N167" s="269"/>
      <c r="O167" s="269"/>
      <c r="P167" s="269"/>
      <c r="Q167" s="269"/>
      <c r="R167" s="269"/>
      <c r="S167" s="269"/>
      <c r="T167" s="269"/>
      <c r="U167" s="269"/>
      <c r="V167" s="269"/>
      <c r="W167" s="269"/>
      <c r="X167" s="269"/>
      <c r="Y167" s="269"/>
      <c r="Z167" s="269"/>
      <c r="AA167" s="269"/>
      <c r="AB167" s="269"/>
      <c r="AC167" s="269"/>
      <c r="AD167" s="269"/>
      <c r="AE167" s="269"/>
      <c r="AF167" s="269"/>
      <c r="AG167" s="269"/>
      <c r="AH167" s="269"/>
      <c r="AI167" s="269"/>
      <c r="AJ167" s="269"/>
      <c r="AK167" s="269"/>
      <c r="AL167" s="269"/>
      <c r="AM167" s="269"/>
      <c r="AN167" s="269"/>
      <c r="AO167" s="269"/>
      <c r="AP167" s="269"/>
      <c r="AMC167" s="180"/>
      <c r="AMD167" s="180"/>
      <c r="AME167" s="180"/>
      <c r="AMF167" s="180"/>
      <c r="AMG167" s="180"/>
      <c r="AMH167" s="180"/>
      <c r="AMI167" s="180"/>
      <c r="AMJ167" s="180"/>
    </row>
    <row r="168" spans="1:1024" s="270" customFormat="1" ht="15" x14ac:dyDescent="0.25">
      <c r="A168" s="252"/>
      <c r="B168" s="194"/>
      <c r="C168" s="194"/>
      <c r="D168" s="253"/>
      <c r="E168" s="253"/>
      <c r="F168" s="253"/>
      <c r="G168" s="253"/>
      <c r="H168" s="253"/>
      <c r="I168" s="253"/>
      <c r="J168" s="253"/>
      <c r="K168" s="269"/>
      <c r="L168" s="269"/>
      <c r="M168" s="269"/>
      <c r="N168" s="269"/>
      <c r="O168" s="269"/>
      <c r="P168" s="269"/>
      <c r="Q168" s="269"/>
      <c r="R168" s="269"/>
      <c r="S168" s="269"/>
      <c r="T168" s="269"/>
      <c r="U168" s="269"/>
      <c r="V168" s="269"/>
      <c r="W168" s="269"/>
      <c r="X168" s="269"/>
      <c r="Y168" s="269"/>
      <c r="Z168" s="269"/>
      <c r="AA168" s="269"/>
      <c r="AB168" s="269"/>
      <c r="AC168" s="269"/>
      <c r="AD168" s="269"/>
      <c r="AE168" s="269"/>
      <c r="AF168" s="269"/>
      <c r="AG168" s="269"/>
      <c r="AH168" s="269"/>
      <c r="AI168" s="269"/>
      <c r="AJ168" s="269"/>
      <c r="AK168" s="269"/>
      <c r="AL168" s="269"/>
      <c r="AM168" s="269"/>
      <c r="AN168" s="269"/>
      <c r="AO168" s="269"/>
      <c r="AP168" s="269"/>
      <c r="AMC168" s="180"/>
      <c r="AMD168" s="180"/>
      <c r="AME168" s="180"/>
      <c r="AMF168" s="180"/>
      <c r="AMG168" s="180"/>
      <c r="AMH168" s="180"/>
      <c r="AMI168" s="180"/>
      <c r="AMJ168" s="180"/>
    </row>
    <row r="169" spans="1:1024" s="270" customFormat="1" ht="15" x14ac:dyDescent="0.25">
      <c r="A169" s="252"/>
      <c r="B169" s="194"/>
      <c r="C169" s="194"/>
      <c r="D169" s="253"/>
      <c r="E169" s="253"/>
      <c r="F169" s="253"/>
      <c r="G169" s="253"/>
      <c r="H169" s="253"/>
      <c r="I169" s="253"/>
      <c r="J169" s="253"/>
      <c r="K169" s="269"/>
      <c r="L169" s="269"/>
      <c r="M169" s="269"/>
      <c r="N169" s="269"/>
      <c r="O169" s="269"/>
      <c r="P169" s="269"/>
      <c r="Q169" s="269"/>
      <c r="R169" s="269"/>
      <c r="S169" s="269"/>
      <c r="T169" s="269"/>
      <c r="U169" s="269"/>
      <c r="V169" s="269"/>
      <c r="W169" s="269"/>
      <c r="X169" s="269"/>
      <c r="Y169" s="269"/>
      <c r="Z169" s="269"/>
      <c r="AA169" s="269"/>
      <c r="AB169" s="269"/>
      <c r="AC169" s="269"/>
      <c r="AD169" s="269"/>
      <c r="AE169" s="269"/>
      <c r="AF169" s="269"/>
      <c r="AG169" s="269"/>
      <c r="AH169" s="269"/>
      <c r="AI169" s="269"/>
      <c r="AJ169" s="269"/>
      <c r="AK169" s="269"/>
      <c r="AL169" s="269"/>
      <c r="AM169" s="269"/>
      <c r="AN169" s="269"/>
      <c r="AO169" s="269"/>
      <c r="AP169" s="269"/>
      <c r="AMC169" s="180"/>
      <c r="AMD169" s="180"/>
      <c r="AME169" s="180"/>
      <c r="AMF169" s="180"/>
      <c r="AMG169" s="180"/>
      <c r="AMH169" s="180"/>
      <c r="AMI169" s="180"/>
      <c r="AMJ169" s="180"/>
    </row>
    <row r="170" spans="1:1024" ht="15" x14ac:dyDescent="0.25">
      <c r="A170" s="252"/>
      <c r="B170" s="199" t="s">
        <v>24</v>
      </c>
      <c r="C170" s="199"/>
      <c r="D170" s="253"/>
      <c r="E170" s="253"/>
      <c r="F170" s="253"/>
      <c r="G170" s="253"/>
      <c r="H170" s="253"/>
      <c r="I170" s="253"/>
      <c r="J170" s="253"/>
    </row>
    <row r="171" spans="1:1024" ht="15" x14ac:dyDescent="0.25">
      <c r="A171" s="252"/>
      <c r="B171" s="199"/>
      <c r="C171" s="199"/>
      <c r="D171" s="253"/>
      <c r="E171" s="253"/>
      <c r="F171" s="253"/>
      <c r="G171" s="253"/>
      <c r="H171" s="253"/>
      <c r="I171" s="253"/>
      <c r="J171" s="253"/>
    </row>
    <row r="172" spans="1:1024" ht="15" x14ac:dyDescent="0.25">
      <c r="A172" s="252"/>
      <c r="B172" s="199"/>
      <c r="C172" s="199"/>
      <c r="D172" s="253"/>
      <c r="E172" s="253"/>
      <c r="F172" s="253"/>
      <c r="G172" s="253"/>
      <c r="H172" s="253"/>
      <c r="I172" s="253"/>
      <c r="J172" s="253"/>
    </row>
    <row r="173" spans="1:1024" ht="15" x14ac:dyDescent="0.25">
      <c r="A173" s="252"/>
      <c r="B173" s="199"/>
      <c r="C173" s="199"/>
      <c r="D173" s="253"/>
      <c r="E173" s="253"/>
      <c r="F173" s="253"/>
      <c r="G173" s="253"/>
      <c r="H173" s="253"/>
      <c r="I173" s="253"/>
      <c r="J173" s="253"/>
    </row>
    <row r="174" spans="1:1024" ht="15" x14ac:dyDescent="0.25">
      <c r="A174" s="252"/>
      <c r="B174" s="199"/>
      <c r="C174" s="199"/>
      <c r="D174" s="253"/>
      <c r="E174" s="253"/>
      <c r="F174" s="253"/>
      <c r="G174" s="253"/>
      <c r="H174" s="253"/>
      <c r="I174" s="253"/>
      <c r="J174" s="253"/>
    </row>
    <row r="175" spans="1:1024" ht="15" x14ac:dyDescent="0.25">
      <c r="A175" s="252"/>
      <c r="B175" s="199"/>
      <c r="C175" s="199"/>
      <c r="D175" s="253"/>
      <c r="E175" s="253"/>
      <c r="F175" s="253"/>
      <c r="G175" s="253"/>
      <c r="H175" s="253"/>
      <c r="I175" s="253"/>
      <c r="J175" s="253"/>
    </row>
    <row r="176" spans="1:1024" ht="30" x14ac:dyDescent="0.25">
      <c r="A176" s="252"/>
      <c r="B176" s="200" t="s">
        <v>29</v>
      </c>
      <c r="C176" s="200"/>
      <c r="D176" s="253"/>
      <c r="E176" s="253"/>
      <c r="F176" s="253"/>
      <c r="G176" s="253"/>
      <c r="H176" s="253"/>
      <c r="I176" s="253"/>
      <c r="J176" s="253"/>
    </row>
    <row r="177" spans="1:8" ht="15" x14ac:dyDescent="0.25">
      <c r="A177" s="252"/>
      <c r="B177" s="194" t="s">
        <v>30</v>
      </c>
      <c r="C177" s="194"/>
      <c r="D177" s="322" t="s">
        <v>158</v>
      </c>
      <c r="E177" s="250"/>
      <c r="F177" s="265" t="s">
        <v>159</v>
      </c>
      <c r="G177" s="261"/>
      <c r="H177" s="261" t="s">
        <v>88</v>
      </c>
    </row>
    <row r="178" spans="1:8" ht="15" x14ac:dyDescent="0.25">
      <c r="A178" s="252"/>
      <c r="B178" s="194"/>
      <c r="C178" s="194"/>
      <c r="D178" s="259"/>
      <c r="E178" s="180"/>
      <c r="F178" s="266"/>
      <c r="G178" s="262"/>
      <c r="H178" s="262"/>
    </row>
    <row r="179" spans="1:8" ht="15" x14ac:dyDescent="0.25">
      <c r="A179" s="252"/>
      <c r="B179" s="194"/>
      <c r="C179" s="194"/>
      <c r="D179" s="259"/>
      <c r="E179" s="180"/>
      <c r="F179" s="266"/>
      <c r="G179" s="262"/>
      <c r="H179" s="262"/>
    </row>
    <row r="180" spans="1:8" ht="15" x14ac:dyDescent="0.25">
      <c r="A180" s="252"/>
      <c r="B180" s="194"/>
      <c r="C180" s="194"/>
      <c r="D180" s="259"/>
      <c r="E180" s="180"/>
      <c r="F180" s="266"/>
      <c r="G180" s="262"/>
      <c r="H180" s="262"/>
    </row>
    <row r="181" spans="1:8" ht="15" x14ac:dyDescent="0.25">
      <c r="A181" s="252"/>
      <c r="B181" s="194"/>
      <c r="C181" s="194"/>
      <c r="D181" s="259"/>
      <c r="E181" s="180"/>
      <c r="F181" s="266"/>
      <c r="G181" s="262"/>
      <c r="H181" s="262"/>
    </row>
    <row r="182" spans="1:8" ht="15" x14ac:dyDescent="0.25">
      <c r="A182" s="252"/>
      <c r="B182" s="194"/>
      <c r="C182" s="194"/>
      <c r="D182" s="259"/>
      <c r="E182" s="180"/>
      <c r="F182" s="266"/>
      <c r="G182" s="262"/>
      <c r="H182" s="262"/>
    </row>
    <row r="183" spans="1:8" ht="15" x14ac:dyDescent="0.25">
      <c r="A183" s="252"/>
      <c r="B183" s="194" t="s">
        <v>31</v>
      </c>
      <c r="C183" s="194"/>
      <c r="D183" s="322" t="s">
        <v>160</v>
      </c>
      <c r="E183" s="250"/>
      <c r="F183" s="265" t="s">
        <v>161</v>
      </c>
      <c r="G183" s="261"/>
      <c r="H183" s="261" t="s">
        <v>88</v>
      </c>
    </row>
    <row r="184" spans="1:8" ht="15" x14ac:dyDescent="0.25">
      <c r="A184" s="252"/>
      <c r="B184" s="194"/>
      <c r="C184" s="194"/>
      <c r="D184" s="259"/>
      <c r="E184" s="180"/>
      <c r="F184" s="266"/>
      <c r="G184" s="262"/>
      <c r="H184" s="262"/>
    </row>
    <row r="185" spans="1:8" ht="15" x14ac:dyDescent="0.25">
      <c r="A185" s="252"/>
      <c r="B185" s="194"/>
      <c r="C185" s="194"/>
      <c r="D185" s="259"/>
      <c r="E185" s="180"/>
      <c r="F185" s="266"/>
      <c r="G185" s="262"/>
      <c r="H185" s="262"/>
    </row>
    <row r="186" spans="1:8" ht="15" x14ac:dyDescent="0.25">
      <c r="A186" s="252"/>
      <c r="B186" s="194"/>
      <c r="C186" s="194"/>
      <c r="D186" s="259"/>
      <c r="E186" s="180"/>
      <c r="F186" s="266"/>
      <c r="G186" s="262"/>
      <c r="H186" s="262"/>
    </row>
    <row r="187" spans="1:8" ht="15" x14ac:dyDescent="0.25">
      <c r="A187" s="252"/>
      <c r="B187" s="194"/>
      <c r="C187" s="194"/>
      <c r="D187" s="259"/>
      <c r="E187" s="180"/>
      <c r="F187" s="266"/>
      <c r="G187" s="262"/>
      <c r="H187" s="262"/>
    </row>
    <row r="188" spans="1:8" ht="15" x14ac:dyDescent="0.25">
      <c r="A188" s="252"/>
      <c r="B188" s="194"/>
      <c r="C188" s="194"/>
      <c r="D188" s="259"/>
      <c r="E188" s="180"/>
      <c r="F188" s="266"/>
      <c r="G188" s="262"/>
      <c r="H188" s="262"/>
    </row>
    <row r="189" spans="1:8" ht="15" x14ac:dyDescent="0.25">
      <c r="A189" s="252"/>
      <c r="B189" s="194" t="s">
        <v>24</v>
      </c>
      <c r="C189" s="194"/>
      <c r="D189" s="322" t="s">
        <v>162</v>
      </c>
      <c r="E189" s="250"/>
      <c r="F189" s="267" t="s">
        <v>129</v>
      </c>
      <c r="G189" s="261"/>
      <c r="H189" s="261" t="s">
        <v>88</v>
      </c>
    </row>
    <row r="190" spans="1:8" ht="15" x14ac:dyDescent="0.25">
      <c r="A190" s="252"/>
      <c r="B190" s="194"/>
      <c r="C190" s="194"/>
      <c r="D190" s="253"/>
      <c r="E190" s="253"/>
      <c r="F190" s="253"/>
      <c r="G190" s="253"/>
      <c r="H190" s="253"/>
    </row>
    <row r="191" spans="1:8" ht="15" x14ac:dyDescent="0.25">
      <c r="A191" s="252"/>
      <c r="B191" s="194"/>
      <c r="C191" s="194"/>
      <c r="D191" s="253"/>
      <c r="E191" s="253"/>
      <c r="F191" s="253"/>
      <c r="G191" s="253"/>
      <c r="H191" s="253"/>
    </row>
    <row r="192" spans="1:8" ht="15" x14ac:dyDescent="0.25">
      <c r="A192" s="252"/>
      <c r="B192" s="194"/>
      <c r="C192" s="194"/>
      <c r="D192" s="253"/>
      <c r="E192" s="253"/>
      <c r="F192" s="253"/>
      <c r="G192" s="253"/>
      <c r="H192" s="253"/>
    </row>
    <row r="193" spans="1:8" ht="15" x14ac:dyDescent="0.25">
      <c r="A193" s="252"/>
      <c r="B193" s="194"/>
      <c r="C193" s="194"/>
      <c r="D193" s="253"/>
      <c r="E193" s="253"/>
      <c r="F193" s="253"/>
      <c r="G193" s="253"/>
      <c r="H193" s="253"/>
    </row>
    <row r="194" spans="1:8" ht="15" x14ac:dyDescent="0.25">
      <c r="A194" s="252"/>
      <c r="B194" s="194"/>
      <c r="C194" s="194"/>
      <c r="D194" s="253"/>
      <c r="E194" s="253"/>
      <c r="F194" s="253"/>
      <c r="G194" s="253"/>
      <c r="H194" s="253"/>
    </row>
    <row r="195" spans="1:8" ht="30" x14ac:dyDescent="0.25">
      <c r="A195" s="252"/>
      <c r="B195" s="192" t="s">
        <v>33</v>
      </c>
      <c r="C195" s="192"/>
      <c r="D195" s="253"/>
      <c r="E195" s="253"/>
      <c r="F195" s="253"/>
      <c r="G195" s="253"/>
      <c r="H195" s="253"/>
    </row>
    <row r="196" spans="1:8" ht="30" x14ac:dyDescent="0.25">
      <c r="A196" s="252"/>
      <c r="B196" s="200" t="s">
        <v>34</v>
      </c>
      <c r="C196" s="200"/>
      <c r="D196" s="253"/>
      <c r="E196" s="253"/>
      <c r="F196" s="253"/>
      <c r="G196" s="253"/>
      <c r="H196" s="253"/>
    </row>
    <row r="197" spans="1:8" ht="15" x14ac:dyDescent="0.25">
      <c r="A197" s="252"/>
      <c r="B197" s="200"/>
      <c r="C197" s="200"/>
      <c r="D197" s="253"/>
      <c r="E197" s="253"/>
      <c r="F197" s="253"/>
      <c r="G197" s="253"/>
      <c r="H197" s="253"/>
    </row>
    <row r="198" spans="1:8" ht="15" x14ac:dyDescent="0.25">
      <c r="A198" s="252"/>
      <c r="B198" s="200"/>
      <c r="C198" s="200"/>
      <c r="D198" s="253"/>
      <c r="E198" s="253"/>
      <c r="F198" s="253"/>
      <c r="G198" s="253"/>
      <c r="H198" s="253"/>
    </row>
    <row r="199" spans="1:8" ht="15" x14ac:dyDescent="0.25">
      <c r="A199" s="252"/>
      <c r="B199" s="200"/>
      <c r="C199" s="200"/>
      <c r="D199" s="253"/>
      <c r="E199" s="253"/>
      <c r="F199" s="253"/>
      <c r="G199" s="253"/>
      <c r="H199" s="253"/>
    </row>
    <row r="200" spans="1:8" ht="15" x14ac:dyDescent="0.25">
      <c r="A200" s="252"/>
      <c r="B200" s="200"/>
      <c r="C200" s="200"/>
      <c r="D200" s="253"/>
      <c r="E200" s="253"/>
      <c r="F200" s="253"/>
      <c r="G200" s="253"/>
      <c r="H200" s="253"/>
    </row>
    <row r="201" spans="1:8" ht="15" x14ac:dyDescent="0.25">
      <c r="A201" s="252"/>
      <c r="B201" s="200"/>
      <c r="C201" s="200"/>
      <c r="D201" s="253"/>
      <c r="E201" s="253"/>
      <c r="F201" s="253"/>
      <c r="G201" s="253"/>
      <c r="H201" s="253"/>
    </row>
    <row r="202" spans="1:8" ht="30" x14ac:dyDescent="0.25">
      <c r="A202" s="252"/>
      <c r="B202" s="200" t="s">
        <v>35</v>
      </c>
      <c r="C202" s="200"/>
      <c r="D202" s="253"/>
      <c r="E202" s="253"/>
      <c r="F202" s="253"/>
      <c r="G202" s="253"/>
      <c r="H202" s="253"/>
    </row>
    <row r="203" spans="1:8" ht="15" x14ac:dyDescent="0.25">
      <c r="A203" s="252"/>
      <c r="B203" s="200"/>
      <c r="C203" s="200"/>
      <c r="D203" s="253"/>
      <c r="E203" s="253"/>
      <c r="F203" s="253"/>
      <c r="G203" s="253"/>
      <c r="H203" s="253"/>
    </row>
    <row r="204" spans="1:8" ht="15" x14ac:dyDescent="0.25">
      <c r="A204" s="252"/>
      <c r="B204" s="200"/>
      <c r="C204" s="200"/>
      <c r="D204" s="253"/>
      <c r="E204" s="253"/>
      <c r="F204" s="253"/>
      <c r="G204" s="253"/>
      <c r="H204" s="253"/>
    </row>
    <row r="205" spans="1:8" ht="15" x14ac:dyDescent="0.25">
      <c r="A205" s="252"/>
      <c r="B205" s="200"/>
      <c r="C205" s="200"/>
      <c r="D205" s="253"/>
      <c r="E205" s="253"/>
      <c r="F205" s="253"/>
      <c r="G205" s="253"/>
      <c r="H205" s="253"/>
    </row>
    <row r="206" spans="1:8" ht="15" x14ac:dyDescent="0.25">
      <c r="A206" s="252"/>
      <c r="B206" s="200"/>
      <c r="C206" s="200"/>
      <c r="D206" s="253"/>
      <c r="E206" s="253"/>
      <c r="F206" s="253"/>
      <c r="G206" s="253"/>
      <c r="H206" s="253"/>
    </row>
    <row r="207" spans="1:8" ht="15" x14ac:dyDescent="0.25">
      <c r="A207" s="252"/>
      <c r="B207" s="200"/>
      <c r="C207" s="200"/>
      <c r="D207" s="253"/>
      <c r="E207" s="253"/>
      <c r="F207" s="253"/>
      <c r="G207" s="253"/>
      <c r="H207" s="253"/>
    </row>
    <row r="208" spans="1:8" ht="15" x14ac:dyDescent="0.25">
      <c r="A208" s="252"/>
      <c r="B208" s="194" t="s">
        <v>36</v>
      </c>
      <c r="C208" s="194"/>
      <c r="D208" s="271"/>
      <c r="E208" s="271"/>
      <c r="F208" s="271"/>
      <c r="G208" s="271"/>
      <c r="H208" s="271"/>
    </row>
    <row r="209" spans="1:8" ht="15" x14ac:dyDescent="0.25">
      <c r="A209" s="252"/>
      <c r="B209" s="194"/>
      <c r="C209" s="194"/>
      <c r="D209" s="271"/>
      <c r="E209" s="271"/>
      <c r="F209" s="271"/>
      <c r="G209" s="271"/>
      <c r="H209" s="271"/>
    </row>
    <row r="210" spans="1:8" ht="15" x14ac:dyDescent="0.25">
      <c r="A210" s="252"/>
      <c r="B210" s="194"/>
      <c r="C210" s="194"/>
      <c r="D210" s="271"/>
      <c r="E210" s="271"/>
      <c r="F210" s="271"/>
      <c r="G210" s="271"/>
      <c r="H210" s="271"/>
    </row>
    <row r="211" spans="1:8" ht="15" x14ac:dyDescent="0.25">
      <c r="A211" s="252"/>
      <c r="B211" s="194"/>
      <c r="C211" s="194"/>
      <c r="D211" s="271"/>
      <c r="E211" s="271"/>
      <c r="F211" s="271"/>
      <c r="G211" s="271"/>
      <c r="H211" s="271"/>
    </row>
    <row r="212" spans="1:8" ht="15" x14ac:dyDescent="0.25">
      <c r="A212" s="252"/>
      <c r="B212" s="194"/>
      <c r="C212" s="194"/>
      <c r="D212" s="271"/>
      <c r="E212" s="271"/>
      <c r="F212" s="271"/>
      <c r="G212" s="271"/>
      <c r="H212" s="271"/>
    </row>
    <row r="213" spans="1:8" ht="15" x14ac:dyDescent="0.25">
      <c r="A213" s="252"/>
      <c r="B213" s="194"/>
      <c r="C213" s="194"/>
      <c r="D213" s="271"/>
      <c r="E213" s="271"/>
      <c r="F213" s="271"/>
      <c r="G213" s="271"/>
      <c r="H213" s="271"/>
    </row>
    <row r="214" spans="1:8" ht="15" x14ac:dyDescent="0.25">
      <c r="A214" s="252"/>
      <c r="B214" s="205" t="s">
        <v>37</v>
      </c>
      <c r="C214" s="205">
        <f>'Jobs Generated'!F48</f>
        <v>4</v>
      </c>
      <c r="D214" s="253"/>
      <c r="E214" s="253"/>
      <c r="F214" s="253"/>
      <c r="G214" s="253"/>
      <c r="H214" s="253"/>
    </row>
    <row r="215" spans="1:8" ht="15" x14ac:dyDescent="0.25">
      <c r="A215" s="252"/>
      <c r="B215" s="205"/>
      <c r="C215" s="205"/>
      <c r="D215" s="253"/>
      <c r="E215" s="253"/>
      <c r="F215" s="253"/>
      <c r="G215" s="253"/>
      <c r="H215" s="253"/>
    </row>
    <row r="216" spans="1:8" ht="15" x14ac:dyDescent="0.25">
      <c r="A216" s="252"/>
      <c r="B216" s="205"/>
      <c r="C216" s="205"/>
      <c r="D216" s="253"/>
      <c r="E216" s="253"/>
      <c r="F216" s="253"/>
      <c r="G216" s="253"/>
      <c r="H216" s="253"/>
    </row>
    <row r="217" spans="1:8" ht="15" x14ac:dyDescent="0.25">
      <c r="A217" s="252"/>
      <c r="B217" s="206" t="s">
        <v>38</v>
      </c>
      <c r="C217" s="305">
        <f>January2021!M48</f>
        <v>0.17313356215320058</v>
      </c>
      <c r="D217" s="253"/>
      <c r="E217" s="253"/>
      <c r="F217" s="253"/>
      <c r="G217" s="253"/>
      <c r="H217" s="253"/>
    </row>
    <row r="218" spans="1:8" ht="15" x14ac:dyDescent="0.25">
      <c r="A218" s="252"/>
      <c r="B218" s="206"/>
      <c r="C218" s="206"/>
      <c r="D218" s="253"/>
      <c r="E218" s="253"/>
      <c r="F218" s="253"/>
      <c r="G218" s="253"/>
      <c r="H218" s="253"/>
    </row>
    <row r="219" spans="1:8" ht="15" x14ac:dyDescent="0.25">
      <c r="A219" s="252"/>
      <c r="B219" s="206"/>
      <c r="C219" s="206"/>
      <c r="D219" s="253"/>
      <c r="E219" s="253"/>
      <c r="F219" s="253"/>
      <c r="G219" s="253"/>
      <c r="H219" s="253"/>
    </row>
    <row r="220" spans="1:8" ht="15" x14ac:dyDescent="0.25">
      <c r="A220" s="252"/>
      <c r="B220" s="206" t="s">
        <v>39</v>
      </c>
      <c r="C220" s="305">
        <f>'Jobs Generated'!H48</f>
        <v>0.2848</v>
      </c>
      <c r="D220" s="253"/>
      <c r="E220" s="253"/>
      <c r="F220" s="253"/>
      <c r="G220" s="253"/>
      <c r="H220" s="253"/>
    </row>
    <row r="221" spans="1:8" ht="15" x14ac:dyDescent="0.25">
      <c r="A221" s="252"/>
      <c r="B221" s="206"/>
      <c r="C221" s="206"/>
      <c r="D221" s="253"/>
      <c r="E221" s="253"/>
      <c r="F221" s="253"/>
      <c r="G221" s="253"/>
      <c r="H221" s="253"/>
    </row>
    <row r="222" spans="1:8" ht="15" x14ac:dyDescent="0.25">
      <c r="A222" s="252"/>
      <c r="B222" s="206"/>
      <c r="C222" s="206"/>
      <c r="D222" s="253"/>
      <c r="E222" s="253"/>
      <c r="F222" s="253"/>
      <c r="G222" s="253"/>
      <c r="H222" s="253"/>
    </row>
    <row r="223" spans="1:8" ht="30" x14ac:dyDescent="0.25">
      <c r="A223" s="252"/>
      <c r="B223" s="206" t="s">
        <v>40</v>
      </c>
      <c r="C223" s="306">
        <f>January2021!I50</f>
        <v>9402880.5999999996</v>
      </c>
      <c r="D223" s="253"/>
      <c r="E223" s="253"/>
      <c r="F223" s="253"/>
      <c r="G223" s="253"/>
      <c r="H223" s="253"/>
    </row>
    <row r="224" spans="1:8" ht="15" x14ac:dyDescent="0.25">
      <c r="A224" s="252"/>
      <c r="B224" s="206"/>
      <c r="C224" s="206"/>
      <c r="D224" s="253"/>
      <c r="E224" s="253"/>
      <c r="F224" s="253"/>
      <c r="G224" s="253"/>
      <c r="H224" s="253"/>
    </row>
    <row r="225" spans="1:1024" ht="15" x14ac:dyDescent="0.25">
      <c r="A225" s="252"/>
      <c r="B225" s="206"/>
      <c r="C225" s="206"/>
      <c r="D225" s="253"/>
      <c r="E225" s="253"/>
      <c r="F225" s="253"/>
      <c r="G225" s="253"/>
      <c r="H225" s="253"/>
    </row>
    <row r="226" spans="1:1024" ht="15.6" customHeight="1" x14ac:dyDescent="0.25">
      <c r="A226" s="348" t="s">
        <v>163</v>
      </c>
      <c r="B226" s="348"/>
      <c r="C226" s="348"/>
      <c r="D226" s="348"/>
      <c r="E226" s="348"/>
      <c r="F226" s="348"/>
      <c r="G226" s="348"/>
      <c r="H226" s="348"/>
    </row>
    <row r="227" spans="1:1024" ht="30" x14ac:dyDescent="0.25">
      <c r="A227" s="252"/>
      <c r="B227" s="210" t="s">
        <v>43</v>
      </c>
      <c r="C227" s="210"/>
      <c r="D227" s="322" t="s">
        <v>164</v>
      </c>
      <c r="E227" s="250"/>
      <c r="F227" s="267" t="s">
        <v>129</v>
      </c>
      <c r="G227" s="261"/>
      <c r="H227" s="261" t="s">
        <v>88</v>
      </c>
    </row>
    <row r="228" spans="1:1024" ht="15" x14ac:dyDescent="0.25">
      <c r="A228" s="252"/>
      <c r="B228" s="210"/>
      <c r="C228" s="210"/>
      <c r="D228" s="253"/>
      <c r="E228" s="253"/>
      <c r="F228" s="253"/>
      <c r="G228" s="253"/>
      <c r="H228" s="253"/>
    </row>
    <row r="229" spans="1:1024" ht="15" x14ac:dyDescent="0.25">
      <c r="A229" s="252"/>
      <c r="B229" s="210"/>
      <c r="C229" s="210"/>
      <c r="D229" s="253"/>
      <c r="E229" s="253"/>
      <c r="F229" s="253"/>
      <c r="G229" s="253"/>
      <c r="H229" s="253"/>
    </row>
    <row r="230" spans="1:1024" ht="15.75" x14ac:dyDescent="0.25">
      <c r="A230" s="349" t="s">
        <v>165</v>
      </c>
      <c r="B230" s="349"/>
      <c r="C230" s="349"/>
      <c r="D230" s="349"/>
      <c r="E230" s="349"/>
      <c r="F230" s="349"/>
      <c r="G230" s="349"/>
      <c r="H230" s="349"/>
    </row>
    <row r="231" spans="1:1024" s="270" customFormat="1" ht="14.85" customHeight="1" x14ac:dyDescent="0.25">
      <c r="A231" s="350" t="s">
        <v>45</v>
      </c>
      <c r="B231" s="350"/>
      <c r="C231" s="350"/>
      <c r="D231" s="350"/>
      <c r="E231" s="350"/>
      <c r="F231" s="350"/>
      <c r="G231" s="350"/>
      <c r="H231" s="350"/>
      <c r="J231" s="269"/>
      <c r="K231" s="269"/>
      <c r="L231" s="269"/>
      <c r="M231" s="269"/>
      <c r="N231" s="269"/>
      <c r="O231" s="269"/>
      <c r="P231" s="269"/>
      <c r="Q231" s="269"/>
      <c r="R231" s="269"/>
      <c r="S231" s="269"/>
      <c r="T231" s="269"/>
      <c r="U231" s="269"/>
      <c r="V231" s="269"/>
      <c r="W231" s="269"/>
      <c r="X231" s="269"/>
      <c r="Y231" s="269"/>
      <c r="Z231" s="269"/>
      <c r="AA231" s="269"/>
      <c r="AB231" s="269"/>
      <c r="AC231" s="269"/>
      <c r="AD231" s="269"/>
      <c r="AE231" s="269"/>
      <c r="AF231" s="269"/>
      <c r="AG231" s="269"/>
      <c r="AH231" s="269"/>
      <c r="AI231" s="269"/>
      <c r="AJ231" s="269"/>
      <c r="AK231" s="269"/>
      <c r="AL231" s="269"/>
      <c r="AM231" s="269"/>
      <c r="AN231" s="269"/>
      <c r="AO231" s="269"/>
      <c r="AP231" s="269"/>
      <c r="AMC231" s="180"/>
      <c r="AMD231" s="180"/>
      <c r="AME231" s="180"/>
      <c r="AMF231" s="180"/>
      <c r="AMG231" s="180"/>
      <c r="AMH231" s="180"/>
      <c r="AMI231" s="180"/>
      <c r="AMJ231" s="180"/>
    </row>
    <row r="232" spans="1:1024" s="270" customFormat="1" ht="15" x14ac:dyDescent="0.25">
      <c r="A232" s="323"/>
      <c r="B232" s="323"/>
      <c r="C232" s="323"/>
      <c r="D232" s="322" t="s">
        <v>166</v>
      </c>
      <c r="E232" s="250"/>
      <c r="F232" s="267" t="s">
        <v>167</v>
      </c>
      <c r="G232" s="261"/>
      <c r="H232" s="261" t="s">
        <v>88</v>
      </c>
      <c r="J232" s="269"/>
      <c r="K232" s="269"/>
      <c r="L232" s="269"/>
      <c r="M232" s="269"/>
      <c r="N232" s="269"/>
      <c r="O232" s="269"/>
      <c r="P232" s="269"/>
      <c r="Q232" s="269"/>
      <c r="R232" s="269"/>
      <c r="S232" s="269"/>
      <c r="T232" s="269"/>
      <c r="U232" s="269"/>
      <c r="V232" s="269"/>
      <c r="W232" s="269"/>
      <c r="X232" s="269"/>
      <c r="Y232" s="269"/>
      <c r="Z232" s="269"/>
      <c r="AA232" s="269"/>
      <c r="AB232" s="269"/>
      <c r="AC232" s="269"/>
      <c r="AD232" s="269"/>
      <c r="AE232" s="269"/>
      <c r="AF232" s="269"/>
      <c r="AG232" s="269"/>
      <c r="AH232" s="269"/>
      <c r="AI232" s="269"/>
      <c r="AJ232" s="269"/>
      <c r="AK232" s="269"/>
      <c r="AL232" s="269"/>
      <c r="AM232" s="269"/>
      <c r="AN232" s="269"/>
      <c r="AO232" s="269"/>
      <c r="AP232" s="269"/>
      <c r="AMC232" s="180"/>
      <c r="AMD232" s="180"/>
      <c r="AME232" s="180"/>
      <c r="AMF232" s="180"/>
      <c r="AMG232" s="180"/>
      <c r="AMH232" s="180"/>
      <c r="AMI232" s="180"/>
      <c r="AMJ232" s="180"/>
    </row>
    <row r="233" spans="1:1024" s="272" customFormat="1" ht="15" x14ac:dyDescent="0.25">
      <c r="A233" s="252"/>
      <c r="B233" s="215" t="s">
        <v>46</v>
      </c>
      <c r="C233" s="215"/>
      <c r="D233" s="253"/>
      <c r="E233" s="253"/>
      <c r="F233" s="253"/>
      <c r="G233" s="253"/>
      <c r="H233" s="253"/>
      <c r="J233" s="273"/>
      <c r="K233" s="273"/>
      <c r="L233" s="273"/>
      <c r="M233" s="273"/>
      <c r="N233" s="273"/>
      <c r="O233" s="273"/>
      <c r="P233" s="273"/>
      <c r="Q233" s="273"/>
      <c r="R233" s="273"/>
      <c r="S233" s="273"/>
      <c r="T233" s="273"/>
      <c r="U233" s="273"/>
      <c r="V233" s="273"/>
      <c r="W233" s="273"/>
      <c r="X233" s="273"/>
      <c r="Y233" s="273"/>
      <c r="Z233" s="273"/>
      <c r="AA233" s="273"/>
      <c r="AB233" s="273"/>
      <c r="AC233" s="273"/>
      <c r="AD233" s="273"/>
      <c r="AE233" s="273"/>
      <c r="AF233" s="273"/>
      <c r="AG233" s="273"/>
      <c r="AH233" s="273"/>
      <c r="AI233" s="273"/>
      <c r="AJ233" s="273"/>
      <c r="AK233" s="273"/>
      <c r="AL233" s="273"/>
      <c r="AM233" s="273"/>
      <c r="AN233" s="273"/>
      <c r="AO233" s="273"/>
      <c r="AP233" s="273"/>
      <c r="AMC233" s="180"/>
      <c r="AMD233" s="180"/>
      <c r="AME233" s="180"/>
      <c r="AMF233" s="180"/>
      <c r="AMG233" s="180"/>
      <c r="AMH233" s="180"/>
      <c r="AMI233" s="180"/>
      <c r="AMJ233" s="180"/>
    </row>
    <row r="234" spans="1:1024" s="272" customFormat="1" ht="15" x14ac:dyDescent="0.25">
      <c r="A234" s="252"/>
      <c r="B234" s="215" t="s">
        <v>47</v>
      </c>
      <c r="C234" s="215"/>
      <c r="D234" s="253"/>
      <c r="E234" s="253"/>
      <c r="F234" s="253"/>
      <c r="G234" s="253"/>
      <c r="H234" s="253"/>
      <c r="J234" s="273"/>
      <c r="K234" s="273"/>
      <c r="L234" s="273"/>
      <c r="M234" s="273"/>
      <c r="N234" s="273"/>
      <c r="O234" s="273"/>
      <c r="P234" s="273"/>
      <c r="Q234" s="273"/>
      <c r="R234" s="273"/>
      <c r="S234" s="273"/>
      <c r="T234" s="273"/>
      <c r="U234" s="273"/>
      <c r="V234" s="273"/>
      <c r="W234" s="273"/>
      <c r="X234" s="273"/>
      <c r="Y234" s="273"/>
      <c r="Z234" s="273"/>
      <c r="AA234" s="273"/>
      <c r="AB234" s="273"/>
      <c r="AC234" s="273"/>
      <c r="AD234" s="273"/>
      <c r="AE234" s="273"/>
      <c r="AF234" s="273"/>
      <c r="AG234" s="273"/>
      <c r="AH234" s="273"/>
      <c r="AI234" s="273"/>
      <c r="AJ234" s="273"/>
      <c r="AK234" s="273"/>
      <c r="AL234" s="273"/>
      <c r="AM234" s="273"/>
      <c r="AN234" s="273"/>
      <c r="AO234" s="273"/>
      <c r="AP234" s="273"/>
      <c r="AMC234" s="180"/>
      <c r="AMD234" s="180"/>
      <c r="AME234" s="180"/>
      <c r="AMF234" s="180"/>
      <c r="AMG234" s="180"/>
      <c r="AMH234" s="180"/>
      <c r="AMI234" s="180"/>
      <c r="AMJ234" s="180"/>
    </row>
    <row r="235" spans="1:1024" s="272" customFormat="1" ht="15" x14ac:dyDescent="0.25">
      <c r="A235" s="252"/>
      <c r="B235" s="215" t="s">
        <v>48</v>
      </c>
      <c r="C235" s="215"/>
      <c r="D235" s="253"/>
      <c r="E235" s="253"/>
      <c r="F235" s="253"/>
      <c r="G235" s="253"/>
      <c r="H235" s="253"/>
      <c r="J235" s="273"/>
      <c r="K235" s="273"/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273"/>
      <c r="AA235" s="273"/>
      <c r="AB235" s="273"/>
      <c r="AC235" s="273"/>
      <c r="AD235" s="273"/>
      <c r="AE235" s="273"/>
      <c r="AF235" s="273"/>
      <c r="AG235" s="273"/>
      <c r="AH235" s="273"/>
      <c r="AI235" s="273"/>
      <c r="AJ235" s="273"/>
      <c r="AK235" s="273"/>
      <c r="AL235" s="273"/>
      <c r="AM235" s="273"/>
      <c r="AN235" s="273"/>
      <c r="AO235" s="273"/>
      <c r="AP235" s="273"/>
      <c r="AMC235" s="180"/>
      <c r="AMD235" s="180"/>
      <c r="AME235" s="180"/>
      <c r="AMF235" s="180"/>
      <c r="AMG235" s="180"/>
      <c r="AMH235" s="180"/>
      <c r="AMI235" s="180"/>
      <c r="AMJ235" s="180"/>
    </row>
    <row r="236" spans="1:1024" s="272" customFormat="1" ht="14.85" customHeight="1" x14ac:dyDescent="0.25">
      <c r="A236" s="345" t="s">
        <v>60</v>
      </c>
      <c r="B236" s="345"/>
      <c r="C236" s="345"/>
      <c r="D236" s="345"/>
      <c r="E236" s="345"/>
      <c r="F236" s="345"/>
      <c r="G236" s="345"/>
      <c r="H236" s="345"/>
      <c r="J236" s="273"/>
      <c r="K236" s="273"/>
      <c r="L236" s="273"/>
      <c r="M236" s="273"/>
      <c r="N236" s="273"/>
      <c r="O236" s="273"/>
      <c r="P236" s="273"/>
      <c r="Q236" s="273"/>
      <c r="R236" s="273"/>
      <c r="S236" s="273"/>
      <c r="T236" s="273"/>
      <c r="U236" s="273"/>
      <c r="V236" s="273"/>
      <c r="W236" s="273"/>
      <c r="X236" s="273"/>
      <c r="Y236" s="273"/>
      <c r="Z236" s="273"/>
      <c r="AA236" s="273"/>
      <c r="AB236" s="273"/>
      <c r="AC236" s="273"/>
      <c r="AD236" s="273"/>
      <c r="AE236" s="273"/>
      <c r="AF236" s="273"/>
      <c r="AG236" s="273"/>
      <c r="AH236" s="273"/>
      <c r="AI236" s="273"/>
      <c r="AJ236" s="273"/>
      <c r="AK236" s="273"/>
      <c r="AL236" s="273"/>
      <c r="AM236" s="273"/>
      <c r="AN236" s="273"/>
      <c r="AO236" s="273"/>
      <c r="AP236" s="273"/>
      <c r="AMC236" s="180"/>
      <c r="AMD236" s="180"/>
      <c r="AME236" s="180"/>
      <c r="AMF236" s="180"/>
      <c r="AMG236" s="180"/>
      <c r="AMH236" s="180"/>
      <c r="AMI236" s="180"/>
      <c r="AMJ236" s="180"/>
    </row>
    <row r="237" spans="1:1024" s="272" customFormat="1" ht="15" x14ac:dyDescent="0.25">
      <c r="A237" s="206"/>
      <c r="B237" s="274"/>
      <c r="C237" s="274"/>
      <c r="D237" s="274"/>
      <c r="E237" s="274"/>
      <c r="F237" s="274"/>
      <c r="G237" s="274"/>
      <c r="H237" s="274"/>
      <c r="J237" s="273"/>
      <c r="K237" s="273"/>
      <c r="L237" s="273"/>
      <c r="M237" s="273"/>
      <c r="N237" s="273"/>
      <c r="O237" s="273"/>
      <c r="P237" s="273"/>
      <c r="Q237" s="273"/>
      <c r="R237" s="273"/>
      <c r="S237" s="273"/>
      <c r="T237" s="273"/>
      <c r="U237" s="273"/>
      <c r="V237" s="273"/>
      <c r="W237" s="273"/>
      <c r="X237" s="273"/>
      <c r="Y237" s="273"/>
      <c r="Z237" s="273"/>
      <c r="AA237" s="273"/>
      <c r="AB237" s="273"/>
      <c r="AC237" s="273"/>
      <c r="AD237" s="273"/>
      <c r="AE237" s="273"/>
      <c r="AF237" s="273"/>
      <c r="AG237" s="273"/>
      <c r="AH237" s="273"/>
      <c r="AI237" s="273"/>
      <c r="AJ237" s="273"/>
      <c r="AK237" s="273"/>
      <c r="AL237" s="273"/>
      <c r="AM237" s="273"/>
      <c r="AN237" s="273"/>
      <c r="AO237" s="273"/>
      <c r="AP237" s="273"/>
      <c r="AMC237" s="180"/>
      <c r="AMD237" s="180"/>
      <c r="AME237" s="180"/>
      <c r="AMF237" s="180"/>
      <c r="AMG237" s="180"/>
      <c r="AMH237" s="180"/>
      <c r="AMI237" s="180"/>
      <c r="AMJ237" s="180"/>
    </row>
    <row r="238" spans="1:1024" s="272" customFormat="1" ht="15.75" x14ac:dyDescent="0.25">
      <c r="A238" s="349" t="s">
        <v>168</v>
      </c>
      <c r="B238" s="349"/>
      <c r="C238" s="349"/>
      <c r="D238" s="349"/>
      <c r="E238" s="349"/>
      <c r="F238" s="349"/>
      <c r="G238" s="349"/>
      <c r="H238" s="349"/>
      <c r="J238" s="273"/>
      <c r="K238" s="273"/>
      <c r="L238" s="273"/>
      <c r="M238" s="273"/>
      <c r="N238" s="273"/>
      <c r="O238" s="273"/>
      <c r="P238" s="273"/>
      <c r="Q238" s="273"/>
      <c r="R238" s="273"/>
      <c r="S238" s="273"/>
      <c r="T238" s="273"/>
      <c r="U238" s="273"/>
      <c r="V238" s="273"/>
      <c r="W238" s="273"/>
      <c r="X238" s="273"/>
      <c r="Y238" s="273"/>
      <c r="Z238" s="273"/>
      <c r="AA238" s="273"/>
      <c r="AB238" s="273"/>
      <c r="AC238" s="273"/>
      <c r="AD238" s="273"/>
      <c r="AE238" s="273"/>
      <c r="AF238" s="273"/>
      <c r="AG238" s="273"/>
      <c r="AH238" s="273"/>
      <c r="AI238" s="273"/>
      <c r="AJ238" s="273"/>
      <c r="AK238" s="273"/>
      <c r="AL238" s="273"/>
      <c r="AM238" s="273"/>
      <c r="AN238" s="273"/>
      <c r="AO238" s="273"/>
      <c r="AP238" s="273"/>
      <c r="AMC238" s="180"/>
      <c r="AMD238" s="180"/>
      <c r="AME238" s="180"/>
      <c r="AMF238" s="180"/>
      <c r="AMG238" s="180"/>
      <c r="AMH238" s="180"/>
      <c r="AMI238" s="180"/>
      <c r="AMJ238" s="180"/>
    </row>
    <row r="239" spans="1:1024" s="272" customFormat="1" ht="14.85" customHeight="1" x14ac:dyDescent="0.25">
      <c r="A239" s="252"/>
      <c r="B239" s="347" t="s">
        <v>50</v>
      </c>
      <c r="C239" s="347"/>
      <c r="D239" s="347"/>
      <c r="E239" s="347"/>
      <c r="F239" s="347"/>
      <c r="G239" s="347"/>
      <c r="H239" s="347"/>
      <c r="J239" s="273"/>
      <c r="K239" s="273"/>
      <c r="L239" s="273"/>
      <c r="M239" s="273"/>
      <c r="N239" s="273"/>
      <c r="O239" s="273"/>
      <c r="P239" s="273"/>
      <c r="Q239" s="273"/>
      <c r="R239" s="273"/>
      <c r="S239" s="273"/>
      <c r="T239" s="273"/>
      <c r="U239" s="273"/>
      <c r="V239" s="273"/>
      <c r="W239" s="273"/>
      <c r="X239" s="273"/>
      <c r="Y239" s="273"/>
      <c r="Z239" s="273"/>
      <c r="AA239" s="273"/>
      <c r="AB239" s="273"/>
      <c r="AC239" s="273"/>
      <c r="AD239" s="273"/>
      <c r="AE239" s="273"/>
      <c r="AF239" s="273"/>
      <c r="AG239" s="273"/>
      <c r="AH239" s="273"/>
      <c r="AI239" s="273"/>
      <c r="AJ239" s="273"/>
      <c r="AK239" s="273"/>
      <c r="AL239" s="273"/>
      <c r="AM239" s="273"/>
      <c r="AN239" s="273"/>
      <c r="AO239" s="273"/>
      <c r="AP239" s="273"/>
      <c r="AMC239" s="180"/>
      <c r="AMD239" s="180"/>
      <c r="AME239" s="180"/>
      <c r="AMF239" s="180"/>
      <c r="AMG239" s="180"/>
      <c r="AMH239" s="180"/>
      <c r="AMI239" s="180"/>
      <c r="AMJ239" s="180"/>
    </row>
    <row r="240" spans="1:1024" s="272" customFormat="1" ht="30" x14ac:dyDescent="0.25">
      <c r="A240" s="252"/>
      <c r="B240" s="219" t="s">
        <v>169</v>
      </c>
      <c r="C240" s="200"/>
      <c r="D240" s="322" t="s">
        <v>112</v>
      </c>
      <c r="E240" s="250"/>
      <c r="F240" s="261" t="s">
        <v>87</v>
      </c>
      <c r="G240" s="250"/>
      <c r="H240" s="261" t="s">
        <v>113</v>
      </c>
      <c r="J240" s="273"/>
      <c r="K240" s="273"/>
      <c r="L240" s="273"/>
      <c r="M240" s="273"/>
      <c r="N240" s="273"/>
      <c r="O240" s="273"/>
      <c r="P240" s="273"/>
      <c r="Q240" s="273"/>
      <c r="R240" s="273"/>
      <c r="S240" s="273"/>
      <c r="T240" s="273"/>
      <c r="U240" s="273"/>
      <c r="V240" s="273"/>
      <c r="W240" s="273"/>
      <c r="X240" s="273"/>
      <c r="Y240" s="273"/>
      <c r="Z240" s="273"/>
      <c r="AA240" s="273"/>
      <c r="AB240" s="273"/>
      <c r="AC240" s="273"/>
      <c r="AD240" s="273"/>
      <c r="AE240" s="273"/>
      <c r="AF240" s="273"/>
      <c r="AG240" s="273"/>
      <c r="AH240" s="273"/>
      <c r="AI240" s="273"/>
      <c r="AJ240" s="273"/>
      <c r="AK240" s="273"/>
      <c r="AL240" s="273"/>
      <c r="AM240" s="273"/>
      <c r="AN240" s="273"/>
      <c r="AO240" s="273"/>
      <c r="AP240" s="273"/>
      <c r="AMC240" s="180"/>
      <c r="AMD240" s="180"/>
      <c r="AME240" s="180"/>
      <c r="AMF240" s="180"/>
      <c r="AMG240" s="180"/>
      <c r="AMH240" s="180"/>
      <c r="AMI240" s="180"/>
      <c r="AMJ240" s="180"/>
    </row>
    <row r="241" spans="1:1024" s="272" customFormat="1" ht="15" x14ac:dyDescent="0.25">
      <c r="A241" s="252"/>
      <c r="B241" s="219"/>
      <c r="C241" s="219"/>
      <c r="D241" s="253"/>
      <c r="E241" s="253"/>
      <c r="F241" s="253"/>
      <c r="G241" s="253"/>
      <c r="H241" s="253"/>
      <c r="J241" s="273"/>
      <c r="K241" s="273"/>
      <c r="L241" s="273"/>
      <c r="M241" s="273"/>
      <c r="N241" s="273"/>
      <c r="O241" s="273"/>
      <c r="P241" s="273"/>
      <c r="Q241" s="273"/>
      <c r="R241" s="273"/>
      <c r="S241" s="273"/>
      <c r="T241" s="273"/>
      <c r="U241" s="273"/>
      <c r="V241" s="273"/>
      <c r="W241" s="273"/>
      <c r="X241" s="273"/>
      <c r="Y241" s="273"/>
      <c r="Z241" s="273"/>
      <c r="AA241" s="273"/>
      <c r="AB241" s="273"/>
      <c r="AC241" s="273"/>
      <c r="AD241" s="273"/>
      <c r="AE241" s="273"/>
      <c r="AF241" s="273"/>
      <c r="AG241" s="273"/>
      <c r="AH241" s="273"/>
      <c r="AI241" s="273"/>
      <c r="AJ241" s="273"/>
      <c r="AK241" s="273"/>
      <c r="AL241" s="273"/>
      <c r="AM241" s="273"/>
      <c r="AN241" s="273"/>
      <c r="AO241" s="273"/>
      <c r="AP241" s="273"/>
      <c r="AMC241" s="180"/>
      <c r="AMD241" s="180"/>
      <c r="AME241" s="180"/>
      <c r="AMF241" s="180"/>
      <c r="AMG241" s="180"/>
      <c r="AMH241" s="180"/>
      <c r="AMI241" s="180"/>
      <c r="AMJ241" s="180"/>
    </row>
    <row r="242" spans="1:1024" s="272" customFormat="1" ht="15" x14ac:dyDescent="0.25">
      <c r="A242" s="252"/>
      <c r="B242" s="219"/>
      <c r="C242" s="219"/>
      <c r="D242" s="253"/>
      <c r="E242" s="253"/>
      <c r="F242" s="253"/>
      <c r="G242" s="253"/>
      <c r="H242" s="253"/>
      <c r="J242" s="273"/>
      <c r="K242" s="273"/>
      <c r="L242" s="273"/>
      <c r="M242" s="273"/>
      <c r="N242" s="273"/>
      <c r="O242" s="273"/>
      <c r="P242" s="273"/>
      <c r="Q242" s="273"/>
      <c r="R242" s="273"/>
      <c r="S242" s="273"/>
      <c r="T242" s="273"/>
      <c r="U242" s="273"/>
      <c r="V242" s="273"/>
      <c r="W242" s="273"/>
      <c r="X242" s="273"/>
      <c r="Y242" s="273"/>
      <c r="Z242" s="273"/>
      <c r="AA242" s="273"/>
      <c r="AB242" s="273"/>
      <c r="AC242" s="273"/>
      <c r="AD242" s="273"/>
      <c r="AE242" s="273"/>
      <c r="AF242" s="273"/>
      <c r="AG242" s="273"/>
      <c r="AH242" s="273"/>
      <c r="AI242" s="273"/>
      <c r="AJ242" s="273"/>
      <c r="AK242" s="273"/>
      <c r="AL242" s="273"/>
      <c r="AM242" s="273"/>
      <c r="AN242" s="273"/>
      <c r="AO242" s="273"/>
      <c r="AP242" s="273"/>
      <c r="AMC242" s="180"/>
      <c r="AMD242" s="180"/>
      <c r="AME242" s="180"/>
      <c r="AMF242" s="180"/>
      <c r="AMG242" s="180"/>
      <c r="AMH242" s="180"/>
      <c r="AMI242" s="180"/>
      <c r="AMJ242" s="180"/>
    </row>
    <row r="243" spans="1:1024" s="272" customFormat="1" ht="15" x14ac:dyDescent="0.25">
      <c r="A243" s="252"/>
      <c r="B243" s="219"/>
      <c r="C243" s="219"/>
      <c r="D243" s="253"/>
      <c r="E243" s="253"/>
      <c r="F243" s="253"/>
      <c r="G243" s="253"/>
      <c r="H243" s="253"/>
      <c r="J243" s="273"/>
      <c r="K243" s="273"/>
      <c r="L243" s="273"/>
      <c r="M243" s="273"/>
      <c r="N243" s="273"/>
      <c r="O243" s="273"/>
      <c r="P243" s="273"/>
      <c r="Q243" s="273"/>
      <c r="R243" s="273"/>
      <c r="S243" s="273"/>
      <c r="T243" s="273"/>
      <c r="U243" s="273"/>
      <c r="V243" s="273"/>
      <c r="W243" s="273"/>
      <c r="X243" s="273"/>
      <c r="Y243" s="273"/>
      <c r="Z243" s="273"/>
      <c r="AA243" s="273"/>
      <c r="AB243" s="273"/>
      <c r="AC243" s="273"/>
      <c r="AD243" s="273"/>
      <c r="AE243" s="273"/>
      <c r="AF243" s="273"/>
      <c r="AG243" s="273"/>
      <c r="AH243" s="273"/>
      <c r="AI243" s="273"/>
      <c r="AJ243" s="273"/>
      <c r="AK243" s="273"/>
      <c r="AL243" s="273"/>
      <c r="AM243" s="273"/>
      <c r="AN243" s="273"/>
      <c r="AO243" s="273"/>
      <c r="AP243" s="273"/>
      <c r="AMC243" s="180"/>
      <c r="AMD243" s="180"/>
      <c r="AME243" s="180"/>
      <c r="AMF243" s="180"/>
      <c r="AMG243" s="180"/>
      <c r="AMH243" s="180"/>
      <c r="AMI243" s="180"/>
      <c r="AMJ243" s="180"/>
    </row>
    <row r="244" spans="1:1024" s="272" customFormat="1" ht="15" x14ac:dyDescent="0.25">
      <c r="A244" s="252"/>
      <c r="B244" s="219"/>
      <c r="C244" s="219"/>
      <c r="D244" s="253"/>
      <c r="E244" s="253"/>
      <c r="F244" s="253"/>
      <c r="G244" s="253"/>
      <c r="H244" s="253"/>
      <c r="J244" s="273"/>
      <c r="K244" s="273"/>
      <c r="L244" s="273"/>
      <c r="M244" s="273"/>
      <c r="N244" s="273"/>
      <c r="O244" s="273"/>
      <c r="P244" s="273"/>
      <c r="Q244" s="273"/>
      <c r="R244" s="273"/>
      <c r="S244" s="273"/>
      <c r="T244" s="273"/>
      <c r="U244" s="273"/>
      <c r="V244" s="273"/>
      <c r="W244" s="273"/>
      <c r="X244" s="273"/>
      <c r="Y244" s="273"/>
      <c r="Z244" s="273"/>
      <c r="AA244" s="273"/>
      <c r="AB244" s="273"/>
      <c r="AC244" s="273"/>
      <c r="AD244" s="273"/>
      <c r="AE244" s="273"/>
      <c r="AF244" s="273"/>
      <c r="AG244" s="273"/>
      <c r="AH244" s="273"/>
      <c r="AI244" s="273"/>
      <c r="AJ244" s="273"/>
      <c r="AK244" s="273"/>
      <c r="AL244" s="273"/>
      <c r="AM244" s="273"/>
      <c r="AN244" s="273"/>
      <c r="AO244" s="273"/>
      <c r="AP244" s="273"/>
      <c r="AMC244" s="180"/>
      <c r="AMD244" s="180"/>
      <c r="AME244" s="180"/>
      <c r="AMF244" s="180"/>
      <c r="AMG244" s="180"/>
      <c r="AMH244" s="180"/>
      <c r="AMI244" s="180"/>
      <c r="AMJ244" s="180"/>
    </row>
    <row r="245" spans="1:1024" s="272" customFormat="1" ht="15" x14ac:dyDescent="0.25">
      <c r="A245" s="252"/>
      <c r="B245" s="219"/>
      <c r="C245" s="219"/>
      <c r="D245" s="253"/>
      <c r="E245" s="253"/>
      <c r="F245" s="253"/>
      <c r="G245" s="253"/>
      <c r="H245" s="253"/>
      <c r="J245" s="273"/>
      <c r="K245" s="273"/>
      <c r="L245" s="273"/>
      <c r="M245" s="273"/>
      <c r="N245" s="273"/>
      <c r="O245" s="273"/>
      <c r="P245" s="273"/>
      <c r="Q245" s="273"/>
      <c r="R245" s="273"/>
      <c r="S245" s="273"/>
      <c r="T245" s="273"/>
      <c r="U245" s="273"/>
      <c r="V245" s="273"/>
      <c r="W245" s="273"/>
      <c r="X245" s="273"/>
      <c r="Y245" s="273"/>
      <c r="Z245" s="273"/>
      <c r="AA245" s="273"/>
      <c r="AB245" s="273"/>
      <c r="AC245" s="273"/>
      <c r="AD245" s="273"/>
      <c r="AE245" s="273"/>
      <c r="AF245" s="273"/>
      <c r="AG245" s="273"/>
      <c r="AH245" s="273"/>
      <c r="AI245" s="273"/>
      <c r="AJ245" s="273"/>
      <c r="AK245" s="273"/>
      <c r="AL245" s="273"/>
      <c r="AM245" s="273"/>
      <c r="AN245" s="273"/>
      <c r="AO245" s="273"/>
      <c r="AP245" s="273"/>
      <c r="AMC245" s="180"/>
      <c r="AMD245" s="180"/>
      <c r="AME245" s="180"/>
      <c r="AMF245" s="180"/>
      <c r="AMG245" s="180"/>
      <c r="AMH245" s="180"/>
      <c r="AMI245" s="180"/>
      <c r="AMJ245" s="180"/>
    </row>
    <row r="246" spans="1:1024" s="272" customFormat="1" ht="15" x14ac:dyDescent="0.25">
      <c r="A246" s="252"/>
      <c r="B246" s="219"/>
      <c r="C246" s="219"/>
      <c r="D246" s="253"/>
      <c r="E246" s="253"/>
      <c r="F246" s="253"/>
      <c r="G246" s="253"/>
      <c r="H246" s="253"/>
      <c r="J246" s="273"/>
      <c r="K246" s="273"/>
      <c r="L246" s="273"/>
      <c r="M246" s="273"/>
      <c r="N246" s="273"/>
      <c r="O246" s="273"/>
      <c r="P246" s="273"/>
      <c r="Q246" s="273"/>
      <c r="R246" s="273"/>
      <c r="S246" s="273"/>
      <c r="T246" s="273"/>
      <c r="U246" s="273"/>
      <c r="V246" s="273"/>
      <c r="W246" s="273"/>
      <c r="X246" s="273"/>
      <c r="Y246" s="273"/>
      <c r="Z246" s="273"/>
      <c r="AA246" s="273"/>
      <c r="AB246" s="273"/>
      <c r="AC246" s="273"/>
      <c r="AD246" s="273"/>
      <c r="AE246" s="273"/>
      <c r="AF246" s="273"/>
      <c r="AG246" s="273"/>
      <c r="AH246" s="273"/>
      <c r="AI246" s="273"/>
      <c r="AJ246" s="273"/>
      <c r="AK246" s="273"/>
      <c r="AL246" s="273"/>
      <c r="AM246" s="273"/>
      <c r="AN246" s="273"/>
      <c r="AO246" s="273"/>
      <c r="AP246" s="273"/>
      <c r="AMC246" s="180"/>
      <c r="AMD246" s="180"/>
      <c r="AME246" s="180"/>
      <c r="AMF246" s="180"/>
      <c r="AMG246" s="180"/>
      <c r="AMH246" s="180"/>
      <c r="AMI246" s="180"/>
      <c r="AMJ246" s="180"/>
    </row>
    <row r="247" spans="1:1024" s="272" customFormat="1" ht="15" x14ac:dyDescent="0.25">
      <c r="A247" s="252"/>
      <c r="B247" s="219"/>
      <c r="C247" s="219"/>
      <c r="D247" s="253"/>
      <c r="E247" s="253"/>
      <c r="F247" s="253"/>
      <c r="G247" s="253"/>
      <c r="H247" s="253"/>
      <c r="J247" s="273"/>
      <c r="K247" s="273"/>
      <c r="L247" s="273"/>
      <c r="M247" s="273"/>
      <c r="N247" s="273"/>
      <c r="O247" s="273"/>
      <c r="P247" s="273"/>
      <c r="Q247" s="273"/>
      <c r="R247" s="273"/>
      <c r="S247" s="273"/>
      <c r="T247" s="273"/>
      <c r="U247" s="273"/>
      <c r="V247" s="273"/>
      <c r="W247" s="273"/>
      <c r="X247" s="273"/>
      <c r="Y247" s="273"/>
      <c r="Z247" s="273"/>
      <c r="AA247" s="273"/>
      <c r="AB247" s="273"/>
      <c r="AC247" s="273"/>
      <c r="AD247" s="273"/>
      <c r="AE247" s="273"/>
      <c r="AF247" s="273"/>
      <c r="AG247" s="273"/>
      <c r="AH247" s="273"/>
      <c r="AI247" s="273"/>
      <c r="AJ247" s="273"/>
      <c r="AK247" s="273"/>
      <c r="AL247" s="273"/>
      <c r="AM247" s="273"/>
      <c r="AN247" s="273"/>
      <c r="AO247" s="273"/>
      <c r="AP247" s="273"/>
      <c r="AMC247" s="180"/>
      <c r="AMD247" s="180"/>
      <c r="AME247" s="180"/>
      <c r="AMF247" s="180"/>
      <c r="AMG247" s="180"/>
      <c r="AMH247" s="180"/>
      <c r="AMI247" s="180"/>
      <c r="AMJ247" s="180"/>
    </row>
    <row r="248" spans="1:1024" s="272" customFormat="1" ht="15" x14ac:dyDescent="0.25">
      <c r="A248" s="252"/>
      <c r="B248" s="219"/>
      <c r="C248" s="219"/>
      <c r="D248" s="253"/>
      <c r="E248" s="253"/>
      <c r="F248" s="253"/>
      <c r="G248" s="253"/>
      <c r="H248" s="253"/>
      <c r="J248" s="273"/>
      <c r="K248" s="273"/>
      <c r="L248" s="273"/>
      <c r="M248" s="273"/>
      <c r="N248" s="273"/>
      <c r="O248" s="273"/>
      <c r="P248" s="273"/>
      <c r="Q248" s="273"/>
      <c r="R248" s="273"/>
      <c r="S248" s="273"/>
      <c r="T248" s="273"/>
      <c r="U248" s="273"/>
      <c r="V248" s="273"/>
      <c r="W248" s="273"/>
      <c r="X248" s="273"/>
      <c r="Y248" s="273"/>
      <c r="Z248" s="273"/>
      <c r="AA248" s="273"/>
      <c r="AB248" s="273"/>
      <c r="AC248" s="273"/>
      <c r="AD248" s="273"/>
      <c r="AE248" s="273"/>
      <c r="AF248" s="273"/>
      <c r="AG248" s="273"/>
      <c r="AH248" s="273"/>
      <c r="AI248" s="273"/>
      <c r="AJ248" s="273"/>
      <c r="AK248" s="273"/>
      <c r="AL248" s="273"/>
      <c r="AM248" s="273"/>
      <c r="AN248" s="273"/>
      <c r="AO248" s="273"/>
      <c r="AP248" s="273"/>
      <c r="AMC248" s="180"/>
      <c r="AMD248" s="180"/>
      <c r="AME248" s="180"/>
      <c r="AMF248" s="180"/>
      <c r="AMG248" s="180"/>
      <c r="AMH248" s="180"/>
      <c r="AMI248" s="180"/>
      <c r="AMJ248" s="180"/>
    </row>
    <row r="249" spans="1:1024" s="272" customFormat="1" ht="15" x14ac:dyDescent="0.25">
      <c r="A249" s="252"/>
      <c r="B249" s="219"/>
      <c r="C249" s="219"/>
      <c r="D249" s="253"/>
      <c r="E249" s="253"/>
      <c r="F249" s="253"/>
      <c r="G249" s="253"/>
      <c r="H249" s="253"/>
      <c r="J249" s="273"/>
      <c r="K249" s="273"/>
      <c r="L249" s="273"/>
      <c r="M249" s="273"/>
      <c r="N249" s="273"/>
      <c r="O249" s="273"/>
      <c r="P249" s="273"/>
      <c r="Q249" s="273"/>
      <c r="R249" s="273"/>
      <c r="S249" s="273"/>
      <c r="T249" s="273"/>
      <c r="U249" s="273"/>
      <c r="V249" s="273"/>
      <c r="W249" s="273"/>
      <c r="X249" s="273"/>
      <c r="Y249" s="273"/>
      <c r="Z249" s="273"/>
      <c r="AA249" s="273"/>
      <c r="AB249" s="273"/>
      <c r="AC249" s="273"/>
      <c r="AD249" s="273"/>
      <c r="AE249" s="273"/>
      <c r="AF249" s="273"/>
      <c r="AG249" s="273"/>
      <c r="AH249" s="273"/>
      <c r="AI249" s="273"/>
      <c r="AJ249" s="273"/>
      <c r="AK249" s="273"/>
      <c r="AL249" s="273"/>
      <c r="AM249" s="273"/>
      <c r="AN249" s="273"/>
      <c r="AO249" s="273"/>
      <c r="AP249" s="273"/>
      <c r="AMC249" s="180"/>
      <c r="AMD249" s="180"/>
      <c r="AME249" s="180"/>
      <c r="AMF249" s="180"/>
      <c r="AMG249" s="180"/>
      <c r="AMH249" s="180"/>
      <c r="AMI249" s="180"/>
      <c r="AMJ249" s="180"/>
    </row>
    <row r="250" spans="1:1024" ht="60" x14ac:dyDescent="0.25">
      <c r="A250" s="252"/>
      <c r="B250" s="201" t="s">
        <v>52</v>
      </c>
      <c r="C250" s="317">
        <v>1</v>
      </c>
      <c r="D250" s="253"/>
      <c r="E250" s="253"/>
      <c r="F250" s="253"/>
      <c r="G250" s="253"/>
      <c r="H250" s="253"/>
    </row>
    <row r="251" spans="1:1024" ht="15" x14ac:dyDescent="0.25">
      <c r="A251" s="252"/>
      <c r="B251" s="198" t="s">
        <v>53</v>
      </c>
      <c r="C251" s="198">
        <v>72</v>
      </c>
      <c r="D251" s="253"/>
      <c r="E251" s="253"/>
      <c r="F251" s="253"/>
      <c r="G251" s="253"/>
      <c r="H251" s="253"/>
    </row>
    <row r="252" spans="1:1024" ht="30" x14ac:dyDescent="0.25">
      <c r="A252" s="252"/>
      <c r="B252" s="198" t="s">
        <v>54</v>
      </c>
      <c r="C252" s="198">
        <v>0</v>
      </c>
      <c r="D252" s="271"/>
      <c r="E252" s="271"/>
      <c r="F252" s="271"/>
      <c r="G252" s="271"/>
      <c r="H252" s="271"/>
    </row>
    <row r="253" spans="1:1024" ht="30" x14ac:dyDescent="0.25">
      <c r="A253" s="252"/>
      <c r="B253" s="198" t="s">
        <v>55</v>
      </c>
      <c r="C253" s="198">
        <v>5</v>
      </c>
      <c r="D253" s="275"/>
      <c r="E253" s="275"/>
      <c r="F253" s="275"/>
      <c r="G253" s="275"/>
      <c r="H253" s="275"/>
    </row>
    <row r="254" spans="1:1024" ht="45" x14ac:dyDescent="0.25">
      <c r="A254" s="252"/>
      <c r="B254" s="192" t="s">
        <v>56</v>
      </c>
      <c r="C254" s="308">
        <v>181720</v>
      </c>
      <c r="D254" s="275"/>
      <c r="E254" s="275"/>
      <c r="F254" s="275"/>
      <c r="G254" s="275"/>
      <c r="H254" s="275"/>
    </row>
    <row r="255" spans="1:1024" ht="45" x14ac:dyDescent="0.25">
      <c r="A255" s="252"/>
      <c r="B255" s="225" t="s">
        <v>57</v>
      </c>
      <c r="C255" s="309">
        <v>2</v>
      </c>
      <c r="D255" s="275"/>
      <c r="E255" s="275"/>
      <c r="F255" s="275"/>
      <c r="G255" s="275"/>
      <c r="H255" s="275"/>
    </row>
    <row r="256" spans="1:1024" ht="45" x14ac:dyDescent="0.25">
      <c r="A256" s="252"/>
      <c r="B256" s="225" t="s">
        <v>58</v>
      </c>
      <c r="C256" s="309">
        <v>1</v>
      </c>
      <c r="D256" s="275"/>
      <c r="E256" s="275"/>
      <c r="F256" s="275"/>
      <c r="G256" s="275"/>
      <c r="H256" s="275"/>
    </row>
    <row r="257" spans="1:1024" ht="45" x14ac:dyDescent="0.25">
      <c r="A257" s="252"/>
      <c r="B257" s="201" t="s">
        <v>59</v>
      </c>
      <c r="C257" s="317">
        <v>1</v>
      </c>
      <c r="D257" s="275"/>
      <c r="E257" s="275"/>
      <c r="F257" s="275"/>
      <c r="G257" s="275"/>
      <c r="H257" s="275"/>
    </row>
    <row r="258" spans="1:1024" s="276" customFormat="1" ht="15" x14ac:dyDescent="0.25">
      <c r="A258" s="341" t="s">
        <v>61</v>
      </c>
      <c r="B258" s="341"/>
      <c r="C258" s="341"/>
      <c r="D258" s="341"/>
      <c r="E258" s="341"/>
      <c r="F258" s="341"/>
      <c r="G258" s="341"/>
      <c r="H258" s="341"/>
      <c r="J258" s="277"/>
      <c r="K258" s="277"/>
      <c r="L258" s="277"/>
      <c r="M258" s="277"/>
      <c r="N258" s="277"/>
      <c r="O258" s="277"/>
      <c r="P258" s="277"/>
      <c r="Q258" s="277"/>
      <c r="R258" s="277"/>
      <c r="S258" s="277"/>
      <c r="T258" s="277"/>
      <c r="U258" s="277"/>
      <c r="V258" s="277"/>
      <c r="W258" s="277"/>
      <c r="X258" s="277"/>
      <c r="Y258" s="277"/>
      <c r="Z258" s="277"/>
      <c r="AA258" s="277"/>
      <c r="AB258" s="277"/>
      <c r="AC258" s="277"/>
      <c r="AD258" s="277"/>
      <c r="AE258" s="277"/>
      <c r="AF258" s="277"/>
      <c r="AG258" s="277"/>
      <c r="AH258" s="277"/>
      <c r="AI258" s="277"/>
      <c r="AJ258" s="277"/>
      <c r="AK258" s="277"/>
      <c r="AL258" s="277"/>
      <c r="AM258" s="277"/>
      <c r="AN258" s="277"/>
      <c r="AO258" s="277"/>
      <c r="AP258" s="277"/>
      <c r="AMC258" s="180"/>
      <c r="AMD258" s="180"/>
      <c r="AME258" s="180"/>
      <c r="AMF258" s="180"/>
      <c r="AMG258" s="180"/>
      <c r="AMH258" s="180"/>
      <c r="AMI258" s="180"/>
      <c r="AMJ258" s="180"/>
    </row>
    <row r="259" spans="1:1024" s="276" customFormat="1" ht="15" x14ac:dyDescent="0.25">
      <c r="A259" s="320"/>
      <c r="B259" s="249"/>
      <c r="C259" s="249"/>
      <c r="D259" s="322" t="s">
        <v>170</v>
      </c>
      <c r="E259" s="250"/>
      <c r="F259" s="322" t="s">
        <v>171</v>
      </c>
      <c r="G259" s="261"/>
      <c r="H259" s="261" t="s">
        <v>88</v>
      </c>
      <c r="J259" s="277"/>
      <c r="K259" s="277"/>
      <c r="L259" s="277"/>
      <c r="M259" s="277"/>
      <c r="N259" s="277"/>
      <c r="O259" s="277"/>
      <c r="P259" s="277"/>
      <c r="Q259" s="277"/>
      <c r="R259" s="277"/>
      <c r="S259" s="277"/>
      <c r="T259" s="277"/>
      <c r="U259" s="277"/>
      <c r="V259" s="277"/>
      <c r="W259" s="277"/>
      <c r="X259" s="277"/>
      <c r="Y259" s="277"/>
      <c r="Z259" s="277"/>
      <c r="AA259" s="277"/>
      <c r="AB259" s="277"/>
      <c r="AC259" s="277"/>
      <c r="AD259" s="277"/>
      <c r="AE259" s="277"/>
      <c r="AF259" s="277"/>
      <c r="AG259" s="277"/>
      <c r="AH259" s="277"/>
      <c r="AI259" s="277"/>
      <c r="AJ259" s="277"/>
      <c r="AK259" s="277"/>
      <c r="AL259" s="277"/>
      <c r="AM259" s="277"/>
      <c r="AN259" s="277"/>
      <c r="AO259" s="277"/>
      <c r="AP259" s="277"/>
      <c r="AMC259" s="180"/>
      <c r="AMD259" s="180"/>
      <c r="AME259" s="180"/>
      <c r="AMF259" s="180"/>
      <c r="AMG259" s="180"/>
      <c r="AMH259" s="180"/>
      <c r="AMI259" s="180"/>
      <c r="AMJ259" s="180"/>
    </row>
    <row r="260" spans="1:1024" s="276" customFormat="1" ht="15" x14ac:dyDescent="0.25">
      <c r="A260" s="252"/>
      <c r="B260" s="229" t="s">
        <v>62</v>
      </c>
      <c r="C260" s="229"/>
      <c r="D260" s="253"/>
      <c r="E260" s="253"/>
      <c r="F260" s="253"/>
      <c r="G260" s="253"/>
      <c r="H260" s="253"/>
      <c r="J260" s="277"/>
      <c r="K260" s="277"/>
      <c r="L260" s="277"/>
      <c r="M260" s="277"/>
      <c r="N260" s="277"/>
      <c r="O260" s="277"/>
      <c r="P260" s="277"/>
      <c r="Q260" s="277"/>
      <c r="R260" s="277"/>
      <c r="S260" s="277"/>
      <c r="T260" s="277"/>
      <c r="U260" s="277"/>
      <c r="V260" s="277"/>
      <c r="W260" s="277"/>
      <c r="X260" s="277"/>
      <c r="Y260" s="277"/>
      <c r="Z260" s="277"/>
      <c r="AA260" s="277"/>
      <c r="AB260" s="277"/>
      <c r="AC260" s="277"/>
      <c r="AD260" s="277"/>
      <c r="AE260" s="277"/>
      <c r="AF260" s="277"/>
      <c r="AG260" s="277"/>
      <c r="AH260" s="277"/>
      <c r="AI260" s="277"/>
      <c r="AJ260" s="277"/>
      <c r="AK260" s="277"/>
      <c r="AL260" s="277"/>
      <c r="AM260" s="277"/>
      <c r="AN260" s="277"/>
      <c r="AO260" s="277"/>
      <c r="AP260" s="277"/>
      <c r="AMC260" s="180"/>
      <c r="AMD260" s="180"/>
      <c r="AME260" s="180"/>
      <c r="AMF260" s="180"/>
      <c r="AMG260" s="180"/>
      <c r="AMH260" s="180"/>
      <c r="AMI260" s="180"/>
      <c r="AMJ260" s="180"/>
    </row>
    <row r="261" spans="1:1024" ht="15" x14ac:dyDescent="0.25">
      <c r="A261" s="252"/>
      <c r="B261" s="231" t="s">
        <v>64</v>
      </c>
      <c r="C261" s="231"/>
      <c r="D261" s="253"/>
      <c r="E261" s="253"/>
      <c r="F261" s="253"/>
      <c r="G261" s="253"/>
      <c r="H261" s="253"/>
    </row>
    <row r="262" spans="1:1024" ht="15" x14ac:dyDescent="0.25">
      <c r="A262" s="252"/>
      <c r="B262" s="231" t="s">
        <v>65</v>
      </c>
      <c r="C262" s="231"/>
      <c r="D262" s="253"/>
      <c r="E262" s="253"/>
      <c r="F262" s="253"/>
      <c r="G262" s="253"/>
      <c r="H262" s="253"/>
    </row>
    <row r="263" spans="1:1024" ht="15" x14ac:dyDescent="0.25">
      <c r="A263" s="252"/>
      <c r="B263" s="231" t="s">
        <v>66</v>
      </c>
      <c r="C263" s="231"/>
      <c r="D263" s="253"/>
      <c r="E263" s="253"/>
      <c r="F263" s="253"/>
      <c r="G263" s="253"/>
      <c r="H263" s="253"/>
    </row>
    <row r="264" spans="1:1024" ht="15" x14ac:dyDescent="0.25">
      <c r="A264" s="252"/>
      <c r="B264" s="231" t="s">
        <v>67</v>
      </c>
      <c r="C264" s="231"/>
      <c r="D264" s="253"/>
      <c r="E264" s="253"/>
      <c r="F264" s="253"/>
      <c r="G264" s="253"/>
      <c r="H264" s="253"/>
    </row>
    <row r="265" spans="1:1024" s="270" customFormat="1" ht="15" x14ac:dyDescent="0.25">
      <c r="A265" s="252"/>
      <c r="B265" s="231" t="s">
        <v>68</v>
      </c>
      <c r="C265" s="231"/>
      <c r="D265" s="253"/>
      <c r="E265" s="253"/>
      <c r="F265" s="253"/>
      <c r="G265" s="253"/>
      <c r="H265" s="253"/>
      <c r="J265" s="269"/>
      <c r="K265" s="269"/>
      <c r="L265" s="269"/>
      <c r="M265" s="269"/>
      <c r="N265" s="269"/>
      <c r="O265" s="269"/>
      <c r="P265" s="269"/>
      <c r="Q265" s="269"/>
      <c r="R265" s="269"/>
      <c r="S265" s="269"/>
      <c r="T265" s="269"/>
      <c r="U265" s="269"/>
      <c r="V265" s="269"/>
      <c r="W265" s="269"/>
      <c r="X265" s="269"/>
      <c r="Y265" s="269"/>
      <c r="Z265" s="269"/>
      <c r="AA265" s="269"/>
      <c r="AB265" s="269"/>
      <c r="AC265" s="269"/>
      <c r="AD265" s="269"/>
      <c r="AE265" s="269"/>
      <c r="AF265" s="269"/>
      <c r="AG265" s="269"/>
      <c r="AH265" s="269"/>
      <c r="AI265" s="269"/>
      <c r="AJ265" s="269"/>
      <c r="AK265" s="269"/>
      <c r="AL265" s="269"/>
      <c r="AM265" s="269"/>
      <c r="AN265" s="269"/>
      <c r="AO265" s="269"/>
      <c r="AP265" s="269"/>
      <c r="AMC265" s="180"/>
      <c r="AMD265" s="180"/>
      <c r="AME265" s="180"/>
      <c r="AMF265" s="180"/>
      <c r="AMG265" s="180"/>
      <c r="AMH265" s="180"/>
      <c r="AMI265" s="180"/>
      <c r="AMJ265" s="180"/>
    </row>
    <row r="266" spans="1:1024" s="278" customFormat="1" x14ac:dyDescent="0.25">
      <c r="A266" s="336" t="s">
        <v>69</v>
      </c>
      <c r="B266" s="336"/>
      <c r="C266" s="336"/>
      <c r="D266" s="336"/>
      <c r="E266" s="336"/>
      <c r="F266" s="336"/>
      <c r="G266" s="336"/>
      <c r="H266" s="336"/>
      <c r="J266" s="279"/>
      <c r="K266" s="279"/>
      <c r="L266" s="279"/>
      <c r="M266" s="279"/>
      <c r="N266" s="279"/>
      <c r="O266" s="279"/>
      <c r="P266" s="279"/>
      <c r="Q266" s="279"/>
      <c r="R266" s="279"/>
      <c r="S266" s="279"/>
      <c r="T266" s="279"/>
      <c r="U266" s="279"/>
      <c r="V266" s="279"/>
      <c r="W266" s="279"/>
      <c r="X266" s="279"/>
      <c r="Y266" s="279"/>
      <c r="Z266" s="279"/>
      <c r="AA266" s="279"/>
      <c r="AB266" s="279"/>
      <c r="AC266" s="279"/>
      <c r="AD266" s="279"/>
      <c r="AE266" s="279"/>
      <c r="AF266" s="279"/>
      <c r="AG266" s="279"/>
      <c r="AH266" s="279"/>
      <c r="AI266" s="279"/>
      <c r="AJ266" s="279"/>
      <c r="AK266" s="279"/>
      <c r="AL266" s="279"/>
      <c r="AM266" s="279"/>
      <c r="AN266" s="279"/>
      <c r="AO266" s="279"/>
      <c r="AP266" s="279"/>
      <c r="AMC266" s="180"/>
      <c r="AMD266" s="180"/>
      <c r="AME266" s="180"/>
      <c r="AMF266" s="180"/>
      <c r="AMG266" s="180"/>
      <c r="AMH266" s="180"/>
      <c r="AMI266" s="180"/>
      <c r="AMJ266" s="180"/>
    </row>
    <row r="267" spans="1:1024" ht="15" x14ac:dyDescent="0.25">
      <c r="A267" s="252"/>
      <c r="B267" s="206" t="s">
        <v>70</v>
      </c>
      <c r="C267" s="206"/>
      <c r="D267" s="271"/>
      <c r="E267" s="271"/>
      <c r="F267" s="271"/>
      <c r="G267" s="271"/>
      <c r="H267" s="271"/>
    </row>
    <row r="268" spans="1:1024" ht="30" x14ac:dyDescent="0.25">
      <c r="A268" s="252"/>
      <c r="B268" s="206" t="s">
        <v>71</v>
      </c>
      <c r="C268" s="206"/>
      <c r="D268" s="280"/>
      <c r="E268" s="280"/>
      <c r="F268" s="280"/>
      <c r="G268" s="280"/>
      <c r="H268" s="280"/>
    </row>
    <row r="269" spans="1:1024" ht="12.75" customHeight="1" x14ac:dyDescent="0.25">
      <c r="A269" s="337" t="s">
        <v>72</v>
      </c>
      <c r="B269" s="337"/>
      <c r="C269" s="337"/>
      <c r="D269" s="337"/>
      <c r="E269" s="337"/>
      <c r="F269" s="337"/>
      <c r="G269" s="337"/>
      <c r="H269" s="337"/>
    </row>
    <row r="270" spans="1:1024" ht="30" x14ac:dyDescent="0.25">
      <c r="A270" s="252"/>
      <c r="B270" s="234" t="s">
        <v>73</v>
      </c>
      <c r="C270" s="234"/>
      <c r="D270" s="322" t="s">
        <v>172</v>
      </c>
      <c r="E270" s="265" t="s">
        <v>173</v>
      </c>
      <c r="F270" s="258"/>
      <c r="G270" s="261"/>
      <c r="H270" s="261" t="s">
        <v>88</v>
      </c>
      <c r="I270" s="180"/>
    </row>
    <row r="271" spans="1:1024" ht="15" x14ac:dyDescent="0.25">
      <c r="A271" s="281"/>
      <c r="B271" s="253"/>
      <c r="C271" s="253"/>
      <c r="D271" s="253"/>
      <c r="E271" s="253"/>
      <c r="F271" s="253"/>
      <c r="G271" s="253"/>
      <c r="H271" s="253"/>
    </row>
    <row r="272" spans="1:1024" ht="15" x14ac:dyDescent="0.25">
      <c r="A272" s="281"/>
      <c r="B272" s="253"/>
      <c r="C272" s="253"/>
      <c r="D272" s="253"/>
      <c r="E272" s="253"/>
      <c r="F272" s="253"/>
      <c r="G272" s="253"/>
      <c r="H272" s="253"/>
      <c r="K272" s="273"/>
    </row>
    <row r="273" spans="1:1024" s="270" customFormat="1" ht="15" x14ac:dyDescent="0.25">
      <c r="A273" s="281"/>
      <c r="B273" s="253"/>
      <c r="C273" s="253"/>
      <c r="D273" s="253"/>
      <c r="E273" s="253"/>
      <c r="F273" s="253"/>
      <c r="G273" s="253"/>
      <c r="H273" s="253"/>
      <c r="J273" s="269"/>
      <c r="K273" s="282"/>
      <c r="L273" s="269"/>
      <c r="M273" s="269"/>
      <c r="N273" s="269"/>
      <c r="O273" s="269"/>
      <c r="P273" s="269"/>
      <c r="Q273" s="269"/>
      <c r="R273" s="269"/>
      <c r="S273" s="269"/>
      <c r="T273" s="269"/>
      <c r="U273" s="269"/>
      <c r="V273" s="269"/>
      <c r="W273" s="269"/>
      <c r="X273" s="269"/>
      <c r="Y273" s="269"/>
      <c r="Z273" s="269"/>
      <c r="AA273" s="269"/>
      <c r="AB273" s="269"/>
      <c r="AC273" s="269"/>
      <c r="AD273" s="269"/>
      <c r="AE273" s="269"/>
      <c r="AF273" s="269"/>
      <c r="AG273" s="269"/>
      <c r="AH273" s="269"/>
      <c r="AI273" s="269"/>
      <c r="AJ273" s="269"/>
      <c r="AK273" s="269"/>
      <c r="AL273" s="269"/>
      <c r="AM273" s="269"/>
      <c r="AN273" s="269"/>
      <c r="AO273" s="269"/>
      <c r="AP273" s="269"/>
      <c r="AMC273" s="180"/>
      <c r="AMD273" s="180"/>
      <c r="AME273" s="180"/>
      <c r="AMF273" s="180"/>
      <c r="AMG273" s="180"/>
      <c r="AMH273" s="180"/>
      <c r="AMI273" s="180"/>
      <c r="AMJ273" s="180"/>
    </row>
    <row r="274" spans="1:1024" s="270" customFormat="1" ht="15" x14ac:dyDescent="0.25">
      <c r="A274" s="237"/>
      <c r="J274" s="269"/>
      <c r="K274" s="282"/>
      <c r="L274" s="269"/>
      <c r="M274" s="269"/>
      <c r="N274" s="269"/>
      <c r="O274" s="269"/>
      <c r="P274" s="269"/>
      <c r="Q274" s="269"/>
      <c r="R274" s="269"/>
      <c r="S274" s="269"/>
      <c r="T274" s="269"/>
      <c r="U274" s="269"/>
      <c r="V274" s="269"/>
      <c r="W274" s="269"/>
      <c r="X274" s="269"/>
      <c r="Y274" s="269"/>
      <c r="Z274" s="269"/>
      <c r="AA274" s="269"/>
      <c r="AB274" s="269"/>
      <c r="AC274" s="269"/>
      <c r="AD274" s="269"/>
      <c r="AE274" s="269"/>
      <c r="AF274" s="269"/>
      <c r="AG274" s="269"/>
      <c r="AH274" s="269"/>
      <c r="AI274" s="269"/>
      <c r="AJ274" s="269"/>
      <c r="AK274" s="269"/>
      <c r="AL274" s="269"/>
      <c r="AM274" s="269"/>
      <c r="AN274" s="269"/>
      <c r="AO274" s="269"/>
      <c r="AP274" s="269"/>
      <c r="AMC274" s="180"/>
      <c r="AMD274" s="180"/>
      <c r="AME274" s="180"/>
      <c r="AMF274" s="180"/>
      <c r="AMG274" s="180"/>
      <c r="AMH274" s="180"/>
      <c r="AMI274" s="180"/>
      <c r="AMJ274" s="180"/>
    </row>
    <row r="275" spans="1:1024" s="270" customFormat="1" ht="15" x14ac:dyDescent="0.25">
      <c r="A275" s="236"/>
      <c r="B275" s="278"/>
      <c r="C275" s="278"/>
      <c r="D275" s="278"/>
      <c r="E275" s="278"/>
      <c r="F275" s="278"/>
      <c r="G275" s="278"/>
      <c r="H275" s="278"/>
      <c r="J275" s="269"/>
      <c r="K275" s="282"/>
      <c r="L275" s="269"/>
      <c r="M275" s="269"/>
      <c r="N275" s="269"/>
      <c r="O275" s="269"/>
      <c r="P275" s="269"/>
      <c r="Q275" s="269"/>
      <c r="R275" s="269"/>
      <c r="S275" s="269"/>
      <c r="T275" s="269"/>
      <c r="U275" s="269"/>
      <c r="V275" s="269"/>
      <c r="W275" s="269"/>
      <c r="X275" s="269"/>
      <c r="Y275" s="269"/>
      <c r="Z275" s="269"/>
      <c r="AA275" s="269"/>
      <c r="AB275" s="269"/>
      <c r="AC275" s="269"/>
      <c r="AD275" s="269"/>
      <c r="AE275" s="269"/>
      <c r="AF275" s="269"/>
      <c r="AG275" s="269"/>
      <c r="AH275" s="269"/>
      <c r="AI275" s="269"/>
      <c r="AJ275" s="269"/>
      <c r="AK275" s="269"/>
      <c r="AL275" s="269"/>
      <c r="AM275" s="269"/>
      <c r="AN275" s="269"/>
      <c r="AO275" s="269"/>
      <c r="AP275" s="269"/>
      <c r="AMC275" s="180"/>
      <c r="AMD275" s="180"/>
      <c r="AME275" s="180"/>
      <c r="AMF275" s="180"/>
      <c r="AMG275" s="180"/>
      <c r="AMH275" s="180"/>
      <c r="AMI275" s="180"/>
      <c r="AMJ275" s="180"/>
    </row>
    <row r="276" spans="1:1024" s="270" customFormat="1" ht="15" x14ac:dyDescent="0.25">
      <c r="A276" s="236"/>
      <c r="B276" s="242"/>
      <c r="C276" s="242"/>
      <c r="D276" s="242"/>
      <c r="E276" s="242"/>
      <c r="F276" s="242"/>
      <c r="G276" s="242"/>
      <c r="H276" s="242"/>
      <c r="J276" s="269"/>
      <c r="K276" s="282"/>
      <c r="L276" s="269"/>
      <c r="M276" s="269"/>
      <c r="N276" s="269"/>
      <c r="O276" s="269"/>
      <c r="P276" s="269"/>
      <c r="Q276" s="269"/>
      <c r="R276" s="269"/>
      <c r="S276" s="269"/>
      <c r="T276" s="269"/>
      <c r="U276" s="269"/>
      <c r="V276" s="269"/>
      <c r="W276" s="269"/>
      <c r="X276" s="269"/>
      <c r="Y276" s="269"/>
      <c r="Z276" s="269"/>
      <c r="AA276" s="269"/>
      <c r="AB276" s="269"/>
      <c r="AC276" s="269"/>
      <c r="AD276" s="269"/>
      <c r="AE276" s="269"/>
      <c r="AF276" s="269"/>
      <c r="AG276" s="269"/>
      <c r="AH276" s="269"/>
      <c r="AI276" s="269"/>
      <c r="AJ276" s="269"/>
      <c r="AK276" s="269"/>
      <c r="AL276" s="269"/>
      <c r="AM276" s="269"/>
      <c r="AN276" s="269"/>
      <c r="AO276" s="269"/>
      <c r="AP276" s="269"/>
      <c r="AMC276" s="180"/>
      <c r="AMD276" s="180"/>
      <c r="AME276" s="180"/>
      <c r="AMF276" s="180"/>
      <c r="AMG276" s="180"/>
      <c r="AMH276" s="180"/>
      <c r="AMI276" s="180"/>
      <c r="AMJ276" s="180"/>
    </row>
    <row r="277" spans="1:1024" s="270" customFormat="1" ht="15" x14ac:dyDescent="0.25">
      <c r="A277" s="236"/>
      <c r="B277" s="242"/>
      <c r="C277" s="242"/>
      <c r="D277" s="242"/>
      <c r="E277" s="242"/>
      <c r="F277" s="242"/>
      <c r="G277" s="242"/>
      <c r="H277" s="242"/>
      <c r="J277" s="269"/>
      <c r="K277" s="282"/>
      <c r="L277" s="269"/>
      <c r="M277" s="269"/>
      <c r="N277" s="269"/>
      <c r="O277" s="269"/>
      <c r="P277" s="269"/>
      <c r="Q277" s="269"/>
      <c r="R277" s="269"/>
      <c r="S277" s="269"/>
      <c r="T277" s="269"/>
      <c r="U277" s="269"/>
      <c r="V277" s="269"/>
      <c r="W277" s="269"/>
      <c r="X277" s="269"/>
      <c r="Y277" s="269"/>
      <c r="Z277" s="269"/>
      <c r="AA277" s="269"/>
      <c r="AB277" s="269"/>
      <c r="AC277" s="269"/>
      <c r="AD277" s="269"/>
      <c r="AE277" s="269"/>
      <c r="AF277" s="269"/>
      <c r="AG277" s="269"/>
      <c r="AH277" s="269"/>
      <c r="AI277" s="269"/>
      <c r="AJ277" s="269"/>
      <c r="AK277" s="269"/>
      <c r="AL277" s="269"/>
      <c r="AM277" s="269"/>
      <c r="AN277" s="269"/>
      <c r="AO277" s="269"/>
      <c r="AP277" s="269"/>
      <c r="AMC277" s="180"/>
      <c r="AMD277" s="180"/>
      <c r="AME277" s="180"/>
      <c r="AMF277" s="180"/>
      <c r="AMG277" s="180"/>
      <c r="AMH277" s="180"/>
      <c r="AMI277" s="180"/>
      <c r="AMJ277" s="180"/>
    </row>
    <row r="278" spans="1:1024" ht="15" x14ac:dyDescent="0.25">
      <c r="A278" s="237"/>
      <c r="K278" s="273"/>
    </row>
    <row r="279" spans="1:1024" ht="15" x14ac:dyDescent="0.25">
      <c r="A279" s="236"/>
      <c r="K279" s="273"/>
    </row>
    <row r="280" spans="1:1024" x14ac:dyDescent="0.25">
      <c r="K280" s="273"/>
    </row>
    <row r="281" spans="1:1024" x14ac:dyDescent="0.25">
      <c r="K281" s="273"/>
    </row>
    <row r="282" spans="1:1024" x14ac:dyDescent="0.25">
      <c r="K282" s="273"/>
    </row>
    <row r="287" spans="1:1024" s="283" customFormat="1" x14ac:dyDescent="0.25">
      <c r="A287" s="179"/>
      <c r="J287" s="284"/>
      <c r="K287" s="284"/>
      <c r="L287" s="284"/>
      <c r="M287" s="284"/>
      <c r="N287" s="284"/>
      <c r="O287" s="284"/>
      <c r="P287" s="284"/>
      <c r="Q287" s="284"/>
      <c r="R287" s="284"/>
      <c r="S287" s="284"/>
      <c r="T287" s="284"/>
      <c r="U287" s="284"/>
      <c r="V287" s="284"/>
      <c r="W287" s="284"/>
      <c r="X287" s="284"/>
      <c r="Y287" s="284"/>
      <c r="Z287" s="284"/>
      <c r="AA287" s="284"/>
      <c r="AB287" s="284"/>
      <c r="AC287" s="284"/>
      <c r="AD287" s="284"/>
      <c r="AE287" s="284"/>
      <c r="AF287" s="284"/>
      <c r="AG287" s="284"/>
      <c r="AH287" s="284"/>
      <c r="AI287" s="284"/>
      <c r="AJ287" s="284"/>
      <c r="AK287" s="284"/>
      <c r="AL287" s="284"/>
      <c r="AM287" s="284"/>
      <c r="AN287" s="284"/>
      <c r="AO287" s="284"/>
      <c r="AP287" s="284"/>
      <c r="AMC287" s="180"/>
      <c r="AMD287" s="180"/>
      <c r="AME287" s="180"/>
      <c r="AMF287" s="180"/>
      <c r="AMG287" s="180"/>
      <c r="AMH287" s="180"/>
      <c r="AMI287" s="180"/>
      <c r="AMJ287" s="180"/>
    </row>
    <row r="295" spans="11:11" x14ac:dyDescent="0.25">
      <c r="K295" s="273"/>
    </row>
    <row r="296" spans="11:11" x14ac:dyDescent="0.25">
      <c r="K296" s="273"/>
    </row>
  </sheetData>
  <mergeCells count="23">
    <mergeCell ref="B239:H239"/>
    <mergeCell ref="A258:H258"/>
    <mergeCell ref="A266:H266"/>
    <mergeCell ref="A269:H269"/>
    <mergeCell ref="G116:H116"/>
    <mergeCell ref="A226:H226"/>
    <mergeCell ref="A230:H230"/>
    <mergeCell ref="A231:H231"/>
    <mergeCell ref="A236:H236"/>
    <mergeCell ref="A238:H238"/>
    <mergeCell ref="A115:H115"/>
    <mergeCell ref="A1:H1"/>
    <mergeCell ref="A2:H2"/>
    <mergeCell ref="A4:H4"/>
    <mergeCell ref="A5:H5"/>
    <mergeCell ref="A8:H8"/>
    <mergeCell ref="A9:H9"/>
    <mergeCell ref="H55:H62"/>
    <mergeCell ref="A16:H16"/>
    <mergeCell ref="A17:H17"/>
    <mergeCell ref="A25:H25"/>
    <mergeCell ref="A26:H26"/>
    <mergeCell ref="G27:H27"/>
  </mergeCells>
  <printOptions horizontalCentered="1"/>
  <pageMargins left="0.19685039370078741" right="0.19685039370078741" top="0.74803149606299213" bottom="0.74803149606299213" header="0.51181102362204722" footer="0.51181102362204722"/>
  <pageSetup paperSize="9" scale="65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48"/>
  <sheetViews>
    <sheetView tabSelected="1" topLeftCell="A28" workbookViewId="0">
      <selection activeCell="C34" sqref="C34"/>
    </sheetView>
  </sheetViews>
  <sheetFormatPr defaultColWidth="14.42578125" defaultRowHeight="15" customHeight="1" x14ac:dyDescent="0.25"/>
  <cols>
    <col min="1" max="1" width="4.140625" style="3" customWidth="1"/>
    <col min="2" max="2" width="9.85546875" style="3" customWidth="1"/>
    <col min="3" max="3" width="27.7109375" style="3" customWidth="1"/>
    <col min="4" max="4" width="12.5703125" style="3" customWidth="1"/>
    <col min="5" max="5" width="14.7109375" style="3" customWidth="1"/>
    <col min="6" max="6" width="15.5703125" style="3" customWidth="1"/>
    <col min="7" max="7" width="11.42578125" style="3" customWidth="1"/>
    <col min="8" max="8" width="12.28515625" style="3" customWidth="1"/>
    <col min="9" max="9" width="14.28515625" style="3" customWidth="1"/>
    <col min="10" max="10" width="14.140625" style="3" customWidth="1"/>
    <col min="11" max="11" width="11.7109375" style="3" customWidth="1"/>
    <col min="12" max="12" width="13" style="3" customWidth="1"/>
    <col min="13" max="13" width="13.42578125" style="3" customWidth="1"/>
    <col min="14" max="14" width="16.140625" style="3" customWidth="1"/>
    <col min="15" max="15" width="13.42578125" style="3" customWidth="1"/>
    <col min="16" max="16" width="5.5703125" style="3" customWidth="1"/>
    <col min="17" max="17" width="21.5703125" style="3" customWidth="1"/>
    <col min="18" max="23" width="12.28515625" style="3" customWidth="1"/>
    <col min="24" max="24" width="11.28515625" style="3" customWidth="1"/>
    <col min="25" max="16384" width="14.42578125" style="3"/>
  </cols>
  <sheetData>
    <row r="1" spans="1:24" ht="18.75" x14ac:dyDescent="0.25">
      <c r="A1" s="400" t="s">
        <v>174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ht="15.75" x14ac:dyDescent="0.25">
      <c r="A2" s="4"/>
      <c r="B2" s="4"/>
      <c r="C2" s="2"/>
      <c r="D2" s="2"/>
      <c r="E2" s="5"/>
      <c r="F2" s="5"/>
      <c r="G2" s="5"/>
      <c r="H2" s="2"/>
      <c r="I2" s="5"/>
      <c r="J2" s="5"/>
      <c r="K2" s="5"/>
      <c r="L2" s="2"/>
      <c r="M2" s="6"/>
      <c r="N2" s="6"/>
      <c r="O2" s="6"/>
      <c r="P2" s="2"/>
      <c r="Q2" s="2"/>
      <c r="R2" s="2"/>
      <c r="S2" s="2"/>
      <c r="T2" s="2"/>
      <c r="U2" s="2"/>
      <c r="V2" s="2"/>
      <c r="W2" s="2"/>
      <c r="X2" s="2"/>
    </row>
    <row r="3" spans="1:24" ht="21" customHeight="1" thickBot="1" x14ac:dyDescent="0.3">
      <c r="A3" s="401" t="s">
        <v>175</v>
      </c>
      <c r="B3" s="401"/>
      <c r="C3" s="401"/>
      <c r="D3" s="401"/>
      <c r="E3" s="401"/>
      <c r="F3" s="401"/>
      <c r="G3" s="401"/>
      <c r="H3" s="7"/>
      <c r="I3" s="8"/>
      <c r="J3" s="8"/>
      <c r="K3" s="8"/>
      <c r="L3" s="7"/>
      <c r="M3" s="9"/>
      <c r="N3" s="9"/>
      <c r="O3" s="9"/>
      <c r="P3" s="7"/>
      <c r="Q3" s="7"/>
      <c r="R3" s="7"/>
      <c r="S3" s="7"/>
      <c r="T3" s="10"/>
      <c r="U3" s="10"/>
      <c r="V3" s="10"/>
      <c r="W3" s="10"/>
      <c r="X3" s="10"/>
    </row>
    <row r="4" spans="1:24" x14ac:dyDescent="0.25">
      <c r="A4" s="402" t="s">
        <v>176</v>
      </c>
      <c r="B4" s="404" t="s">
        <v>177</v>
      </c>
      <c r="C4" s="404" t="s">
        <v>178</v>
      </c>
      <c r="D4" s="405" t="s">
        <v>179</v>
      </c>
      <c r="E4" s="407" t="s">
        <v>180</v>
      </c>
      <c r="F4" s="408"/>
      <c r="G4" s="408"/>
      <c r="H4" s="409"/>
      <c r="I4" s="410" t="s">
        <v>181</v>
      </c>
      <c r="J4" s="411"/>
      <c r="K4" s="411"/>
      <c r="L4" s="412"/>
      <c r="M4" s="413" t="s">
        <v>182</v>
      </c>
      <c r="N4" s="393" t="s">
        <v>183</v>
      </c>
      <c r="O4" s="394" t="s">
        <v>184</v>
      </c>
      <c r="P4" s="396" t="s">
        <v>185</v>
      </c>
      <c r="Q4" s="397"/>
      <c r="R4" s="398" t="s">
        <v>186</v>
      </c>
      <c r="S4" s="399"/>
      <c r="T4" s="390" t="s">
        <v>187</v>
      </c>
      <c r="U4" s="381" t="s">
        <v>188</v>
      </c>
      <c r="V4" s="381" t="s">
        <v>189</v>
      </c>
      <c r="W4" s="327" t="s">
        <v>190</v>
      </c>
      <c r="X4" s="383" t="s">
        <v>191</v>
      </c>
    </row>
    <row r="5" spans="1:24" ht="44.25" customHeight="1" x14ac:dyDescent="0.25">
      <c r="A5" s="403"/>
      <c r="B5" s="382"/>
      <c r="C5" s="382"/>
      <c r="D5" s="406"/>
      <c r="E5" s="11" t="s">
        <v>192</v>
      </c>
      <c r="F5" s="12" t="s">
        <v>193</v>
      </c>
      <c r="G5" s="12" t="s">
        <v>194</v>
      </c>
      <c r="H5" s="13" t="s">
        <v>195</v>
      </c>
      <c r="I5" s="14" t="s">
        <v>192</v>
      </c>
      <c r="J5" s="15" t="s">
        <v>193</v>
      </c>
      <c r="K5" s="15" t="s">
        <v>194</v>
      </c>
      <c r="L5" s="16" t="s">
        <v>196</v>
      </c>
      <c r="M5" s="403"/>
      <c r="N5" s="382"/>
      <c r="O5" s="395"/>
      <c r="P5" s="17" t="s">
        <v>84</v>
      </c>
      <c r="Q5" s="18" t="s">
        <v>197</v>
      </c>
      <c r="R5" s="19" t="s">
        <v>198</v>
      </c>
      <c r="S5" s="20" t="s">
        <v>199</v>
      </c>
      <c r="T5" s="391"/>
      <c r="U5" s="382"/>
      <c r="V5" s="382"/>
      <c r="W5" s="327" t="s">
        <v>200</v>
      </c>
      <c r="X5" s="382"/>
    </row>
    <row r="6" spans="1:24" ht="38.25" x14ac:dyDescent="0.25">
      <c r="A6" s="21">
        <v>1</v>
      </c>
      <c r="B6" s="10">
        <v>2017</v>
      </c>
      <c r="C6" s="10" t="s">
        <v>201</v>
      </c>
      <c r="D6" s="22" t="s">
        <v>202</v>
      </c>
      <c r="E6" s="23">
        <v>79291.67</v>
      </c>
      <c r="F6" s="24">
        <v>63046.58</v>
      </c>
      <c r="G6" s="25">
        <f t="shared" ref="G6:G35" si="0">F6/E6</f>
        <v>0.79512236279044202</v>
      </c>
      <c r="H6" s="26">
        <f t="shared" ref="H6:H35" si="1">E6/F6</f>
        <v>1.2576680606624497</v>
      </c>
      <c r="I6" s="27">
        <v>65000</v>
      </c>
      <c r="J6" s="28">
        <f>I6*0.7</f>
        <v>45500</v>
      </c>
      <c r="K6" s="29">
        <f t="shared" ref="K6:K15" si="2">J6/I6</f>
        <v>0.7</v>
      </c>
      <c r="L6" s="30">
        <f t="shared" ref="L6:L15" si="3">I6/J6</f>
        <v>1.4285714285714286</v>
      </c>
      <c r="M6" s="31">
        <f t="shared" ref="M6:M15" si="4">(L6-H6)/H6</f>
        <v>0.13588908970063149</v>
      </c>
      <c r="N6" s="32"/>
      <c r="O6" s="33">
        <f t="shared" ref="O6:O34" si="5">(I6-E6)/E6</f>
        <v>-0.180241758056048</v>
      </c>
      <c r="P6" s="17"/>
      <c r="Q6" s="34"/>
      <c r="R6" s="35"/>
      <c r="S6" s="36"/>
      <c r="T6" s="37">
        <v>30</v>
      </c>
      <c r="U6" s="38">
        <v>25</v>
      </c>
      <c r="V6" s="39">
        <f t="shared" ref="V6:V26" si="6">(U6-T6)/T6</f>
        <v>-0.16666666666666666</v>
      </c>
      <c r="W6" s="40"/>
      <c r="X6" s="40"/>
    </row>
    <row r="7" spans="1:24" ht="25.5" x14ac:dyDescent="0.25">
      <c r="A7" s="21">
        <f t="shared" ref="A7:A24" si="7">A6+1</f>
        <v>2</v>
      </c>
      <c r="B7" s="10">
        <v>2017</v>
      </c>
      <c r="C7" s="10" t="s">
        <v>203</v>
      </c>
      <c r="D7" s="22" t="s">
        <v>204</v>
      </c>
      <c r="E7" s="23">
        <v>84500</v>
      </c>
      <c r="F7" s="24">
        <v>64049.58</v>
      </c>
      <c r="G7" s="25">
        <f t="shared" si="0"/>
        <v>0.75798319526627222</v>
      </c>
      <c r="H7" s="26">
        <f t="shared" si="1"/>
        <v>1.3192904621700876</v>
      </c>
      <c r="I7" s="41">
        <v>38000</v>
      </c>
      <c r="J7" s="28">
        <f>I7*0.7</f>
        <v>26600</v>
      </c>
      <c r="K7" s="29">
        <f t="shared" si="2"/>
        <v>0.7</v>
      </c>
      <c r="L7" s="30">
        <f t="shared" si="3"/>
        <v>1.4285714285714286</v>
      </c>
      <c r="M7" s="31">
        <f t="shared" si="4"/>
        <v>8.2833136094674575E-2</v>
      </c>
      <c r="N7" s="32"/>
      <c r="O7" s="33">
        <f t="shared" si="5"/>
        <v>-0.55029585798816572</v>
      </c>
      <c r="P7" s="17"/>
      <c r="Q7" s="34"/>
      <c r="R7" s="35"/>
      <c r="S7" s="36"/>
      <c r="T7" s="37">
        <v>25</v>
      </c>
      <c r="U7" s="38">
        <v>20</v>
      </c>
      <c r="V7" s="39">
        <f t="shared" si="6"/>
        <v>-0.2</v>
      </c>
      <c r="W7" s="40"/>
      <c r="X7" s="40"/>
    </row>
    <row r="8" spans="1:24" ht="38.25" x14ac:dyDescent="0.25">
      <c r="A8" s="21">
        <f t="shared" si="7"/>
        <v>3</v>
      </c>
      <c r="B8" s="10">
        <v>2017</v>
      </c>
      <c r="C8" s="10" t="s">
        <v>205</v>
      </c>
      <c r="D8" s="22" t="s">
        <v>206</v>
      </c>
      <c r="E8" s="23">
        <v>152275</v>
      </c>
      <c r="F8" s="24">
        <v>121414.42</v>
      </c>
      <c r="G8" s="25">
        <f t="shared" si="0"/>
        <v>0.79733652930553278</v>
      </c>
      <c r="H8" s="26">
        <f t="shared" si="1"/>
        <v>1.2541755748617009</v>
      </c>
      <c r="I8" s="27">
        <v>180000</v>
      </c>
      <c r="J8" s="42">
        <v>135000</v>
      </c>
      <c r="K8" s="29">
        <f t="shared" si="2"/>
        <v>0.75</v>
      </c>
      <c r="L8" s="30">
        <f t="shared" si="3"/>
        <v>1.3333333333333333</v>
      </c>
      <c r="M8" s="31">
        <f t="shared" si="4"/>
        <v>6.3115372407376941E-2</v>
      </c>
      <c r="N8" s="32"/>
      <c r="O8" s="33">
        <f t="shared" si="5"/>
        <v>0.18207190937448695</v>
      </c>
      <c r="P8" s="17"/>
      <c r="Q8" s="34"/>
      <c r="R8" s="35"/>
      <c r="S8" s="36"/>
      <c r="T8" s="37">
        <v>600</v>
      </c>
      <c r="U8" s="38">
        <v>1200</v>
      </c>
      <c r="V8" s="39">
        <f t="shared" si="6"/>
        <v>1</v>
      </c>
      <c r="W8" s="40"/>
      <c r="X8" s="40"/>
    </row>
    <row r="9" spans="1:24" ht="38.25" x14ac:dyDescent="0.25">
      <c r="A9" s="21">
        <f t="shared" si="7"/>
        <v>4</v>
      </c>
      <c r="B9" s="10">
        <v>2017</v>
      </c>
      <c r="C9" s="10" t="s">
        <v>207</v>
      </c>
      <c r="D9" s="22" t="s">
        <v>208</v>
      </c>
      <c r="E9" s="23">
        <v>102312.5</v>
      </c>
      <c r="F9" s="24">
        <v>91364.83</v>
      </c>
      <c r="G9" s="25">
        <f t="shared" si="0"/>
        <v>0.89299772755039708</v>
      </c>
      <c r="H9" s="26">
        <f t="shared" si="1"/>
        <v>1.1198236783234861</v>
      </c>
      <c r="I9" s="27">
        <v>180000</v>
      </c>
      <c r="J9" s="28">
        <v>125000</v>
      </c>
      <c r="K9" s="29">
        <f t="shared" si="2"/>
        <v>0.69444444444444442</v>
      </c>
      <c r="L9" s="30">
        <f t="shared" si="3"/>
        <v>1.44</v>
      </c>
      <c r="M9" s="31">
        <f t="shared" si="4"/>
        <v>0.28591672767257187</v>
      </c>
      <c r="N9" s="32"/>
      <c r="O9" s="33">
        <f t="shared" si="5"/>
        <v>0.75931582162492361</v>
      </c>
      <c r="P9" s="17"/>
      <c r="Q9" s="34"/>
      <c r="R9" s="35"/>
      <c r="S9" s="36"/>
      <c r="T9" s="37">
        <v>5483</v>
      </c>
      <c r="U9" s="38">
        <v>8000</v>
      </c>
      <c r="V9" s="39">
        <f t="shared" si="6"/>
        <v>0.45905526171803757</v>
      </c>
      <c r="W9" s="40"/>
      <c r="X9" s="40"/>
    </row>
    <row r="10" spans="1:24" ht="51" x14ac:dyDescent="0.25">
      <c r="A10" s="21">
        <v>6</v>
      </c>
      <c r="B10" s="10">
        <v>2018</v>
      </c>
      <c r="C10" s="10" t="s">
        <v>209</v>
      </c>
      <c r="D10" s="22" t="s">
        <v>210</v>
      </c>
      <c r="E10" s="23">
        <v>600000</v>
      </c>
      <c r="F10" s="24">
        <v>400000</v>
      </c>
      <c r="G10" s="25">
        <f t="shared" si="0"/>
        <v>0.66666666666666663</v>
      </c>
      <c r="H10" s="26">
        <f t="shared" si="1"/>
        <v>1.5</v>
      </c>
      <c r="I10" s="41">
        <v>450000</v>
      </c>
      <c r="J10" s="28">
        <v>280000</v>
      </c>
      <c r="K10" s="29">
        <f t="shared" si="2"/>
        <v>0.62222222222222223</v>
      </c>
      <c r="L10" s="30">
        <f t="shared" si="3"/>
        <v>1.6071428571428572</v>
      </c>
      <c r="M10" s="31">
        <f t="shared" si="4"/>
        <v>7.1428571428571466E-2</v>
      </c>
      <c r="N10" s="32"/>
      <c r="O10" s="33">
        <f t="shared" si="5"/>
        <v>-0.25</v>
      </c>
      <c r="P10" s="17"/>
      <c r="Q10" s="34"/>
      <c r="R10" s="35"/>
      <c r="S10" s="36"/>
      <c r="T10" s="37">
        <v>300</v>
      </c>
      <c r="U10" s="38">
        <v>400</v>
      </c>
      <c r="V10" s="39">
        <f t="shared" si="6"/>
        <v>0.33333333333333331</v>
      </c>
      <c r="W10" s="40"/>
      <c r="X10" s="40"/>
    </row>
    <row r="11" spans="1:24" ht="45" x14ac:dyDescent="0.25">
      <c r="A11" s="21">
        <f t="shared" si="7"/>
        <v>7</v>
      </c>
      <c r="B11" s="10">
        <v>2018</v>
      </c>
      <c r="C11" s="43" t="s">
        <v>211</v>
      </c>
      <c r="D11" s="44" t="s">
        <v>212</v>
      </c>
      <c r="E11" s="23">
        <v>427083.34</v>
      </c>
      <c r="F11" s="24">
        <v>216854.17</v>
      </c>
      <c r="G11" s="25">
        <f t="shared" si="0"/>
        <v>0.5077560974399048</v>
      </c>
      <c r="H11" s="26">
        <f t="shared" si="1"/>
        <v>1.9694495153125255</v>
      </c>
      <c r="I11" s="41">
        <v>486550</v>
      </c>
      <c r="J11" s="28">
        <v>189663.52</v>
      </c>
      <c r="K11" s="29">
        <f t="shared" si="2"/>
        <v>0.38981300996814305</v>
      </c>
      <c r="L11" s="30">
        <f t="shared" si="3"/>
        <v>2.5653325425996525</v>
      </c>
      <c r="M11" s="31">
        <f t="shared" si="4"/>
        <v>0.30256324046598787</v>
      </c>
      <c r="N11" s="32"/>
      <c r="O11" s="33">
        <f t="shared" si="5"/>
        <v>0.13923900660700081</v>
      </c>
      <c r="P11" s="17"/>
      <c r="Q11" s="34"/>
      <c r="R11" s="35"/>
      <c r="S11" s="36"/>
      <c r="T11" s="37">
        <v>950</v>
      </c>
      <c r="U11" s="38">
        <v>800</v>
      </c>
      <c r="V11" s="39">
        <f t="shared" si="6"/>
        <v>-0.15789473684210525</v>
      </c>
      <c r="W11" s="40"/>
      <c r="X11" s="40"/>
    </row>
    <row r="12" spans="1:24" ht="30" customHeight="1" x14ac:dyDescent="0.25">
      <c r="A12" s="21">
        <f t="shared" si="7"/>
        <v>8</v>
      </c>
      <c r="B12" s="10">
        <v>2018</v>
      </c>
      <c r="C12" s="43" t="s">
        <v>213</v>
      </c>
      <c r="D12" s="44" t="s">
        <v>214</v>
      </c>
      <c r="E12" s="23">
        <v>1091900</v>
      </c>
      <c r="F12" s="24">
        <v>785833</v>
      </c>
      <c r="G12" s="25">
        <f>F12/E12</f>
        <v>0.71969319534755927</v>
      </c>
      <c r="H12" s="26">
        <f t="shared" si="1"/>
        <v>1.3894809711478138</v>
      </c>
      <c r="I12" s="27">
        <v>1808310.6</v>
      </c>
      <c r="J12" s="42">
        <v>732709.43</v>
      </c>
      <c r="K12" s="29">
        <f t="shared" si="2"/>
        <v>0.40519003206639392</v>
      </c>
      <c r="L12" s="30">
        <f t="shared" si="3"/>
        <v>2.4679777903226929</v>
      </c>
      <c r="M12" s="31">
        <f t="shared" si="4"/>
        <v>0.77618682196414768</v>
      </c>
      <c r="N12" s="32"/>
      <c r="O12" s="33">
        <f t="shared" si="5"/>
        <v>0.65611374668009903</v>
      </c>
      <c r="P12" s="17"/>
      <c r="Q12" s="34"/>
      <c r="R12" s="35"/>
      <c r="S12" s="36"/>
      <c r="T12" s="37">
        <v>69340</v>
      </c>
      <c r="U12" s="38">
        <v>100000</v>
      </c>
      <c r="V12" s="39">
        <f t="shared" si="6"/>
        <v>0.44216902220940296</v>
      </c>
      <c r="W12" s="40"/>
      <c r="X12" s="40"/>
    </row>
    <row r="13" spans="1:24" ht="30" x14ac:dyDescent="0.25">
      <c r="A13" s="21">
        <f t="shared" si="7"/>
        <v>9</v>
      </c>
      <c r="B13" s="10">
        <v>2018</v>
      </c>
      <c r="C13" s="43" t="s">
        <v>215</v>
      </c>
      <c r="D13" s="44" t="s">
        <v>216</v>
      </c>
      <c r="E13" s="23">
        <v>200000</v>
      </c>
      <c r="F13" s="24">
        <v>140000</v>
      </c>
      <c r="G13" s="25">
        <f t="shared" si="0"/>
        <v>0.7</v>
      </c>
      <c r="H13" s="26">
        <f t="shared" si="1"/>
        <v>1.4285714285714286</v>
      </c>
      <c r="I13" s="27">
        <v>250000</v>
      </c>
      <c r="J13" s="42">
        <v>150000</v>
      </c>
      <c r="K13" s="29">
        <f t="shared" si="2"/>
        <v>0.6</v>
      </c>
      <c r="L13" s="30">
        <f t="shared" si="3"/>
        <v>1.6666666666666667</v>
      </c>
      <c r="M13" s="31">
        <f t="shared" si="4"/>
        <v>0.16666666666666669</v>
      </c>
      <c r="N13" s="32"/>
      <c r="O13" s="33">
        <f t="shared" si="5"/>
        <v>0.25</v>
      </c>
      <c r="P13" s="17"/>
      <c r="Q13" s="34"/>
      <c r="R13" s="35"/>
      <c r="S13" s="36"/>
      <c r="T13" s="37">
        <v>2500</v>
      </c>
      <c r="U13" s="38">
        <v>3200</v>
      </c>
      <c r="V13" s="39">
        <f>(U13-T13)/T13</f>
        <v>0.28000000000000003</v>
      </c>
      <c r="W13" s="40"/>
      <c r="X13" s="40"/>
    </row>
    <row r="14" spans="1:24" ht="45" x14ac:dyDescent="0.25">
      <c r="A14" s="21">
        <f t="shared" si="7"/>
        <v>10</v>
      </c>
      <c r="B14" s="10">
        <v>2018</v>
      </c>
      <c r="C14" s="45" t="s">
        <v>217</v>
      </c>
      <c r="D14" s="46" t="s">
        <v>218</v>
      </c>
      <c r="E14" s="23">
        <v>100000</v>
      </c>
      <c r="F14" s="24">
        <v>70000</v>
      </c>
      <c r="G14" s="25">
        <f t="shared" si="0"/>
        <v>0.7</v>
      </c>
      <c r="H14" s="26">
        <f t="shared" si="1"/>
        <v>1.4285714285714286</v>
      </c>
      <c r="I14" s="27">
        <v>110000</v>
      </c>
      <c r="J14" s="42">
        <v>65000</v>
      </c>
      <c r="K14" s="29">
        <f t="shared" si="2"/>
        <v>0.59090909090909094</v>
      </c>
      <c r="L14" s="30">
        <f t="shared" si="3"/>
        <v>1.6923076923076923</v>
      </c>
      <c r="M14" s="31">
        <f t="shared" si="4"/>
        <v>0.18461538461538457</v>
      </c>
      <c r="N14" s="32"/>
      <c r="O14" s="33">
        <f t="shared" si="5"/>
        <v>0.1</v>
      </c>
      <c r="P14" s="17"/>
      <c r="Q14" s="34"/>
      <c r="R14" s="35"/>
      <c r="S14" s="36"/>
      <c r="T14" s="37">
        <v>150</v>
      </c>
      <c r="U14" s="38">
        <v>130</v>
      </c>
      <c r="V14" s="39">
        <f t="shared" si="6"/>
        <v>-0.13333333333333333</v>
      </c>
      <c r="W14" s="40"/>
      <c r="X14" s="40"/>
    </row>
    <row r="15" spans="1:24" ht="30" x14ac:dyDescent="0.25">
      <c r="A15" s="21">
        <f t="shared" si="7"/>
        <v>11</v>
      </c>
      <c r="B15" s="10">
        <v>2018</v>
      </c>
      <c r="C15" s="43" t="s">
        <v>219</v>
      </c>
      <c r="D15" s="44" t="s">
        <v>220</v>
      </c>
      <c r="E15" s="23">
        <v>165575</v>
      </c>
      <c r="F15" s="24">
        <v>115902.5</v>
      </c>
      <c r="G15" s="25">
        <f t="shared" si="0"/>
        <v>0.7</v>
      </c>
      <c r="H15" s="26">
        <f t="shared" si="1"/>
        <v>1.4285714285714286</v>
      </c>
      <c r="I15" s="27">
        <v>150000</v>
      </c>
      <c r="J15" s="28">
        <v>80000</v>
      </c>
      <c r="K15" s="29">
        <f t="shared" si="2"/>
        <v>0.53333333333333333</v>
      </c>
      <c r="L15" s="30">
        <f t="shared" si="3"/>
        <v>1.875</v>
      </c>
      <c r="M15" s="31">
        <f t="shared" si="4"/>
        <v>0.31249999999999994</v>
      </c>
      <c r="N15" s="32"/>
      <c r="O15" s="33">
        <f t="shared" si="5"/>
        <v>-9.4066133172278424E-2</v>
      </c>
      <c r="P15" s="17"/>
      <c r="Q15" s="34"/>
      <c r="R15" s="35"/>
      <c r="S15" s="36"/>
      <c r="T15" s="37">
        <v>22</v>
      </c>
      <c r="U15" s="38">
        <v>30</v>
      </c>
      <c r="V15" s="39">
        <f>(U15-T15)/T15</f>
        <v>0.36363636363636365</v>
      </c>
      <c r="W15" s="40"/>
      <c r="X15" s="40"/>
    </row>
    <row r="16" spans="1:24" ht="30" x14ac:dyDescent="0.25">
      <c r="A16" s="21">
        <f t="shared" si="7"/>
        <v>12</v>
      </c>
      <c r="B16" s="10">
        <v>2018</v>
      </c>
      <c r="C16" s="45" t="s">
        <v>221</v>
      </c>
      <c r="D16" s="46" t="s">
        <v>222</v>
      </c>
      <c r="E16" s="23">
        <v>20000</v>
      </c>
      <c r="F16" s="24">
        <v>13020</v>
      </c>
      <c r="G16" s="25">
        <f t="shared" si="0"/>
        <v>0.65100000000000002</v>
      </c>
      <c r="H16" s="26">
        <f t="shared" si="1"/>
        <v>1.5360983102918586</v>
      </c>
      <c r="I16" s="384"/>
      <c r="J16" s="385"/>
      <c r="K16" s="385"/>
      <c r="L16" s="386"/>
      <c r="M16" s="31"/>
      <c r="N16" s="32"/>
      <c r="O16" s="33"/>
      <c r="P16" s="17"/>
      <c r="Q16" s="34"/>
      <c r="R16" s="35"/>
      <c r="S16" s="36"/>
      <c r="T16" s="37">
        <v>32</v>
      </c>
      <c r="U16" s="38">
        <v>20</v>
      </c>
      <c r="V16" s="39">
        <f t="shared" si="6"/>
        <v>-0.375</v>
      </c>
      <c r="W16" s="40"/>
      <c r="X16" s="40"/>
    </row>
    <row r="17" spans="1:24" ht="30" x14ac:dyDescent="0.25">
      <c r="A17" s="21">
        <f t="shared" si="7"/>
        <v>13</v>
      </c>
      <c r="B17" s="10">
        <v>2018</v>
      </c>
      <c r="C17" s="43" t="s">
        <v>223</v>
      </c>
      <c r="D17" s="44" t="s">
        <v>224</v>
      </c>
      <c r="E17" s="23">
        <v>19550</v>
      </c>
      <c r="F17" s="24">
        <v>14000</v>
      </c>
      <c r="G17" s="25">
        <f t="shared" si="0"/>
        <v>0.71611253196930946</v>
      </c>
      <c r="H17" s="26">
        <f t="shared" si="1"/>
        <v>1.3964285714285714</v>
      </c>
      <c r="I17" s="41">
        <v>13500</v>
      </c>
      <c r="J17" s="28">
        <v>8000</v>
      </c>
      <c r="K17" s="29">
        <f t="shared" ref="K17:K24" si="8">J17/I17</f>
        <v>0.59259259259259256</v>
      </c>
      <c r="L17" s="30">
        <f t="shared" ref="L17:L24" si="9">I17/J17</f>
        <v>1.6875</v>
      </c>
      <c r="M17" s="31">
        <f t="shared" ref="M17:M34" si="10">(L17-H17)/H17</f>
        <v>0.20843989769820978</v>
      </c>
      <c r="N17" s="32"/>
      <c r="O17" s="33">
        <f t="shared" ref="O17:O18" si="11">(I17-E17)/E17</f>
        <v>-0.30946291560102301</v>
      </c>
      <c r="P17" s="17"/>
      <c r="Q17" s="34"/>
      <c r="R17" s="35"/>
      <c r="S17" s="36"/>
      <c r="T17" s="37">
        <v>1200</v>
      </c>
      <c r="U17" s="38">
        <v>2000</v>
      </c>
      <c r="V17" s="39">
        <f t="shared" si="6"/>
        <v>0.66666666666666663</v>
      </c>
      <c r="W17" s="40"/>
      <c r="X17" s="40"/>
    </row>
    <row r="18" spans="1:24" ht="25.5" customHeight="1" x14ac:dyDescent="0.25">
      <c r="A18" s="21">
        <f t="shared" si="7"/>
        <v>14</v>
      </c>
      <c r="B18" s="10">
        <v>2018</v>
      </c>
      <c r="C18" s="10" t="s">
        <v>225</v>
      </c>
      <c r="D18" s="22" t="s">
        <v>226</v>
      </c>
      <c r="E18" s="23">
        <f>788000/6</f>
        <v>131333.33333333334</v>
      </c>
      <c r="F18" s="24">
        <v>84000</v>
      </c>
      <c r="G18" s="25">
        <f t="shared" si="0"/>
        <v>0.63959390862944154</v>
      </c>
      <c r="H18" s="26">
        <f t="shared" si="1"/>
        <v>1.5634920634920637</v>
      </c>
      <c r="I18" s="27">
        <v>156750</v>
      </c>
      <c r="J18" s="28">
        <v>80000</v>
      </c>
      <c r="K18" s="29">
        <f t="shared" si="8"/>
        <v>0.5103668261562998</v>
      </c>
      <c r="L18" s="30">
        <f t="shared" si="9"/>
        <v>1.9593750000000001</v>
      </c>
      <c r="M18" s="31">
        <f t="shared" si="10"/>
        <v>0.25320431472081206</v>
      </c>
      <c r="N18" s="32"/>
      <c r="O18" s="33">
        <f t="shared" si="11"/>
        <v>0.19352791878172579</v>
      </c>
      <c r="P18" s="17"/>
      <c r="Q18" s="34"/>
      <c r="R18" s="35"/>
      <c r="S18" s="36"/>
      <c r="T18" s="37">
        <v>760</v>
      </c>
      <c r="U18" s="39"/>
      <c r="V18" s="39">
        <f t="shared" si="6"/>
        <v>-1</v>
      </c>
      <c r="W18" s="40"/>
      <c r="X18" s="40"/>
    </row>
    <row r="19" spans="1:24" ht="38.25" x14ac:dyDescent="0.25">
      <c r="A19" s="21">
        <f t="shared" si="7"/>
        <v>15</v>
      </c>
      <c r="B19" s="10">
        <v>2019</v>
      </c>
      <c r="C19" s="10" t="s">
        <v>227</v>
      </c>
      <c r="D19" s="22" t="s">
        <v>228</v>
      </c>
      <c r="E19" s="23">
        <v>83400</v>
      </c>
      <c r="F19" s="24">
        <v>42191.67</v>
      </c>
      <c r="G19" s="25">
        <f>F19/E19</f>
        <v>0.50589532374100721</v>
      </c>
      <c r="H19" s="26">
        <f t="shared" si="1"/>
        <v>1.9766935037176772</v>
      </c>
      <c r="I19" s="27">
        <v>89000</v>
      </c>
      <c r="J19" s="42">
        <f>I19*0.5</f>
        <v>44500</v>
      </c>
      <c r="K19" s="47">
        <f t="shared" si="8"/>
        <v>0.5</v>
      </c>
      <c r="L19" s="48">
        <f t="shared" si="9"/>
        <v>2</v>
      </c>
      <c r="M19" s="31">
        <f t="shared" si="10"/>
        <v>1.1790647482014293E-2</v>
      </c>
      <c r="N19" s="32"/>
      <c r="O19" s="33">
        <f t="shared" si="5"/>
        <v>6.7146282973621102E-2</v>
      </c>
      <c r="P19" s="17"/>
      <c r="Q19" s="34"/>
      <c r="R19" s="35"/>
      <c r="S19" s="36"/>
      <c r="T19" s="37">
        <v>42</v>
      </c>
      <c r="U19" s="38">
        <v>30</v>
      </c>
      <c r="V19" s="39">
        <f>(U19-T19)/T19</f>
        <v>-0.2857142857142857</v>
      </c>
      <c r="W19" s="40"/>
      <c r="X19" s="40"/>
    </row>
    <row r="20" spans="1:24" ht="29.25" customHeight="1" x14ac:dyDescent="0.25">
      <c r="A20" s="21">
        <f t="shared" si="7"/>
        <v>16</v>
      </c>
      <c r="B20" s="10">
        <v>2019</v>
      </c>
      <c r="C20" s="10" t="s">
        <v>229</v>
      </c>
      <c r="D20" s="22" t="s">
        <v>230</v>
      </c>
      <c r="E20" s="23">
        <v>62358.33</v>
      </c>
      <c r="F20" s="24">
        <v>33783.33</v>
      </c>
      <c r="G20" s="25">
        <f t="shared" si="0"/>
        <v>0.54176130117660304</v>
      </c>
      <c r="H20" s="26">
        <f t="shared" si="1"/>
        <v>1.8458313612068438</v>
      </c>
      <c r="I20" s="27">
        <v>90000</v>
      </c>
      <c r="J20" s="42">
        <v>45000</v>
      </c>
      <c r="K20" s="47">
        <f t="shared" si="8"/>
        <v>0.5</v>
      </c>
      <c r="L20" s="48">
        <f t="shared" si="9"/>
        <v>2</v>
      </c>
      <c r="M20" s="31">
        <f t="shared" si="10"/>
        <v>8.3522602353206035E-2</v>
      </c>
      <c r="N20" s="32"/>
      <c r="O20" s="33">
        <f t="shared" si="5"/>
        <v>0.44327149235715579</v>
      </c>
      <c r="P20" s="17"/>
      <c r="Q20" s="34"/>
      <c r="R20" s="35"/>
      <c r="S20" s="36"/>
      <c r="T20" s="37">
        <v>15</v>
      </c>
      <c r="U20" s="38">
        <v>23</v>
      </c>
      <c r="V20" s="39">
        <f t="shared" si="6"/>
        <v>0.53333333333333333</v>
      </c>
      <c r="W20" s="40"/>
      <c r="X20" s="40"/>
    </row>
    <row r="21" spans="1:24" ht="25.5" x14ac:dyDescent="0.25">
      <c r="A21" s="21">
        <f t="shared" si="7"/>
        <v>17</v>
      </c>
      <c r="B21" s="10">
        <v>2019</v>
      </c>
      <c r="C21" s="10" t="s">
        <v>231</v>
      </c>
      <c r="D21" s="22" t="s">
        <v>232</v>
      </c>
      <c r="E21" s="23">
        <v>169291.67</v>
      </c>
      <c r="F21" s="24">
        <v>104960.84</v>
      </c>
      <c r="G21" s="25">
        <f t="shared" si="0"/>
        <v>0.62000002717203972</v>
      </c>
      <c r="H21" s="26">
        <f t="shared" si="1"/>
        <v>1.6129031551195667</v>
      </c>
      <c r="I21" s="27">
        <v>250000</v>
      </c>
      <c r="J21" s="42">
        <v>150000</v>
      </c>
      <c r="K21" s="47">
        <f t="shared" si="8"/>
        <v>0.6</v>
      </c>
      <c r="L21" s="48">
        <f t="shared" si="9"/>
        <v>1.6666666666666667</v>
      </c>
      <c r="M21" s="31">
        <f t="shared" si="10"/>
        <v>3.3333378620066287E-2</v>
      </c>
      <c r="N21" s="32"/>
      <c r="O21" s="33">
        <f t="shared" si="5"/>
        <v>0.47674129506785529</v>
      </c>
      <c r="P21" s="17"/>
      <c r="Q21" s="34"/>
      <c r="R21" s="35"/>
      <c r="S21" s="36"/>
      <c r="T21" s="37">
        <v>25</v>
      </c>
      <c r="U21" s="38">
        <v>22</v>
      </c>
      <c r="V21" s="39">
        <f t="shared" si="6"/>
        <v>-0.12</v>
      </c>
      <c r="W21" s="40"/>
      <c r="X21" s="40"/>
    </row>
    <row r="22" spans="1:24" ht="25.5" x14ac:dyDescent="0.25">
      <c r="A22" s="21">
        <f t="shared" si="7"/>
        <v>18</v>
      </c>
      <c r="B22" s="10">
        <v>2019</v>
      </c>
      <c r="C22" s="10" t="s">
        <v>233</v>
      </c>
      <c r="D22" s="22" t="s">
        <v>234</v>
      </c>
      <c r="E22" s="23">
        <f>8839235.42/12</f>
        <v>736602.95166666666</v>
      </c>
      <c r="F22" s="49">
        <f>6634100/12</f>
        <v>552841.66666666663</v>
      </c>
      <c r="G22" s="25">
        <f t="shared" si="0"/>
        <v>0.75052871484669648</v>
      </c>
      <c r="H22" s="26">
        <f t="shared" si="1"/>
        <v>1.3323940579731992</v>
      </c>
      <c r="I22" s="27">
        <f>110*1000*30</f>
        <v>3300000</v>
      </c>
      <c r="J22" s="42">
        <f>I22*0.5</f>
        <v>1650000</v>
      </c>
      <c r="K22" s="47">
        <f t="shared" si="8"/>
        <v>0.5</v>
      </c>
      <c r="L22" s="48">
        <f t="shared" si="9"/>
        <v>2</v>
      </c>
      <c r="M22" s="31">
        <f t="shared" si="10"/>
        <v>0.50105742969339295</v>
      </c>
      <c r="N22" s="32"/>
      <c r="O22" s="33">
        <f t="shared" si="5"/>
        <v>3.4800254907115034</v>
      </c>
      <c r="P22" s="17"/>
      <c r="Q22" s="34"/>
      <c r="R22" s="35"/>
      <c r="S22" s="36"/>
      <c r="T22" s="37">
        <v>51000</v>
      </c>
      <c r="U22" s="38">
        <v>45000</v>
      </c>
      <c r="V22" s="39">
        <f t="shared" si="6"/>
        <v>-0.11764705882352941</v>
      </c>
      <c r="W22" s="40"/>
      <c r="X22" s="40"/>
    </row>
    <row r="23" spans="1:24" ht="25.5" x14ac:dyDescent="0.25">
      <c r="A23" s="21">
        <f t="shared" si="7"/>
        <v>19</v>
      </c>
      <c r="B23" s="10">
        <v>2019</v>
      </c>
      <c r="C23" s="10" t="s">
        <v>235</v>
      </c>
      <c r="D23" s="22" t="s">
        <v>236</v>
      </c>
      <c r="E23" s="23">
        <f>566333/3</f>
        <v>188777.66666666666</v>
      </c>
      <c r="F23" s="49">
        <f>424750/3</f>
        <v>141583.33333333334</v>
      </c>
      <c r="G23" s="25">
        <f t="shared" si="0"/>
        <v>0.75000044143639877</v>
      </c>
      <c r="H23" s="26">
        <f t="shared" si="1"/>
        <v>1.3333325485579752</v>
      </c>
      <c r="I23" s="27">
        <v>200000</v>
      </c>
      <c r="J23" s="42">
        <v>125000</v>
      </c>
      <c r="K23" s="47">
        <f t="shared" si="8"/>
        <v>0.625</v>
      </c>
      <c r="L23" s="48">
        <f t="shared" si="9"/>
        <v>1.6</v>
      </c>
      <c r="M23" s="31">
        <f t="shared" si="10"/>
        <v>0.20000070629823807</v>
      </c>
      <c r="N23" s="32"/>
      <c r="O23" s="33">
        <f t="shared" si="5"/>
        <v>5.9447356943706321E-2</v>
      </c>
      <c r="P23" s="17"/>
      <c r="Q23" s="34"/>
      <c r="R23" s="35"/>
      <c r="S23" s="36"/>
      <c r="T23" s="37">
        <v>52</v>
      </c>
      <c r="U23" s="38">
        <v>45</v>
      </c>
      <c r="V23" s="39">
        <f t="shared" si="6"/>
        <v>-0.13461538461538461</v>
      </c>
      <c r="W23" s="40"/>
      <c r="X23" s="40"/>
    </row>
    <row r="24" spans="1:24" ht="41.25" customHeight="1" x14ac:dyDescent="0.25">
      <c r="A24" s="21">
        <f t="shared" si="7"/>
        <v>20</v>
      </c>
      <c r="B24" s="10">
        <v>2019</v>
      </c>
      <c r="C24" s="10" t="s">
        <v>237</v>
      </c>
      <c r="D24" s="22" t="s">
        <v>238</v>
      </c>
      <c r="E24" s="23">
        <f>164112.5/2</f>
        <v>82056.25</v>
      </c>
      <c r="F24" s="49">
        <f>84408.33/2</f>
        <v>42204.165000000001</v>
      </c>
      <c r="G24" s="25">
        <f t="shared" si="0"/>
        <v>0.51433211973493798</v>
      </c>
      <c r="H24" s="26">
        <f t="shared" si="1"/>
        <v>1.9442690075730678</v>
      </c>
      <c r="I24" s="27">
        <v>64000</v>
      </c>
      <c r="J24" s="42">
        <f t="shared" ref="J24" si="12">I24*0.5</f>
        <v>32000</v>
      </c>
      <c r="K24" s="47">
        <f t="shared" si="8"/>
        <v>0.5</v>
      </c>
      <c r="L24" s="48">
        <f t="shared" si="9"/>
        <v>2</v>
      </c>
      <c r="M24" s="31">
        <f t="shared" si="10"/>
        <v>2.8664239469875834E-2</v>
      </c>
      <c r="N24" s="32"/>
      <c r="O24" s="33">
        <f t="shared" si="5"/>
        <v>-0.22004722370325233</v>
      </c>
      <c r="P24" s="17"/>
      <c r="Q24" s="34"/>
      <c r="R24" s="35"/>
      <c r="S24" s="36"/>
      <c r="T24" s="37">
        <v>2620</v>
      </c>
      <c r="U24" s="38">
        <v>1800</v>
      </c>
      <c r="V24" s="39">
        <f t="shared" si="6"/>
        <v>-0.31297709923664124</v>
      </c>
      <c r="W24" s="40"/>
      <c r="X24" s="40"/>
    </row>
    <row r="25" spans="1:24" ht="25.5" x14ac:dyDescent="0.25">
      <c r="A25" s="21">
        <f>A24+1</f>
        <v>21</v>
      </c>
      <c r="B25" s="10">
        <v>2019</v>
      </c>
      <c r="C25" s="10" t="s">
        <v>239</v>
      </c>
      <c r="D25" s="22" t="s">
        <v>240</v>
      </c>
      <c r="E25" s="23">
        <v>40850</v>
      </c>
      <c r="F25" s="49">
        <f>E25*0.66</f>
        <v>26961</v>
      </c>
      <c r="G25" s="25">
        <f t="shared" si="0"/>
        <v>0.66</v>
      </c>
      <c r="H25" s="26">
        <f t="shared" si="1"/>
        <v>1.5151515151515151</v>
      </c>
      <c r="I25" s="384" t="s">
        <v>241</v>
      </c>
      <c r="J25" s="385"/>
      <c r="K25" s="385"/>
      <c r="L25" s="386"/>
      <c r="M25" s="31"/>
      <c r="N25" s="32"/>
      <c r="O25" s="33"/>
      <c r="P25" s="17"/>
      <c r="Q25" s="34"/>
      <c r="R25" s="35"/>
      <c r="S25" s="36"/>
      <c r="T25" s="37">
        <v>3620</v>
      </c>
      <c r="U25" s="38">
        <v>7000</v>
      </c>
      <c r="V25" s="39">
        <f t="shared" si="6"/>
        <v>0.93370165745856348</v>
      </c>
      <c r="W25" s="40"/>
      <c r="X25" s="40"/>
    </row>
    <row r="26" spans="1:24" ht="26.25" customHeight="1" x14ac:dyDescent="0.25">
      <c r="A26" s="21">
        <f>A25+1</f>
        <v>22</v>
      </c>
      <c r="B26" s="10">
        <v>2019</v>
      </c>
      <c r="C26" s="10" t="s">
        <v>242</v>
      </c>
      <c r="D26" s="22" t="s">
        <v>243</v>
      </c>
      <c r="E26" s="23">
        <v>209550</v>
      </c>
      <c r="F26" s="49">
        <f>E26*0.6</f>
        <v>125730</v>
      </c>
      <c r="G26" s="25">
        <f>F26/E26</f>
        <v>0.6</v>
      </c>
      <c r="H26" s="26">
        <f t="shared" si="1"/>
        <v>1.6666666666666667</v>
      </c>
      <c r="I26" s="27">
        <v>150000</v>
      </c>
      <c r="J26" s="42">
        <v>85000</v>
      </c>
      <c r="K26" s="47">
        <f t="shared" ref="K26:K34" si="13">J26/I26</f>
        <v>0.56666666666666665</v>
      </c>
      <c r="L26" s="48">
        <f t="shared" ref="L26:L34" si="14">I26/J26</f>
        <v>1.7647058823529411</v>
      </c>
      <c r="M26" s="31">
        <f t="shared" si="10"/>
        <v>5.8823529411764629E-2</v>
      </c>
      <c r="N26" s="32"/>
      <c r="O26" s="33">
        <f t="shared" si="5"/>
        <v>-0.28418038654259126</v>
      </c>
      <c r="P26" s="17"/>
      <c r="Q26" s="34"/>
      <c r="R26" s="35"/>
      <c r="S26" s="36"/>
      <c r="T26" s="37">
        <v>36</v>
      </c>
      <c r="U26" s="38">
        <v>30</v>
      </c>
      <c r="V26" s="39">
        <f t="shared" si="6"/>
        <v>-0.16666666666666666</v>
      </c>
      <c r="W26" s="40"/>
      <c r="X26" s="40"/>
    </row>
    <row r="27" spans="1:24" ht="39" thickBot="1" x14ac:dyDescent="0.3">
      <c r="A27" s="21">
        <f>A26+1</f>
        <v>23</v>
      </c>
      <c r="B27" s="10">
        <v>2019</v>
      </c>
      <c r="C27" s="10" t="s">
        <v>244</v>
      </c>
      <c r="D27" s="22" t="s">
        <v>245</v>
      </c>
      <c r="E27" s="23">
        <f>1100000/12</f>
        <v>91666.666666666672</v>
      </c>
      <c r="F27" s="49">
        <f>E27*0.64</f>
        <v>58666.666666666672</v>
      </c>
      <c r="G27" s="25">
        <f t="shared" si="0"/>
        <v>0.64</v>
      </c>
      <c r="H27" s="26">
        <f t="shared" si="1"/>
        <v>1.5625</v>
      </c>
      <c r="I27" s="27">
        <v>150000</v>
      </c>
      <c r="J27" s="42">
        <v>95000</v>
      </c>
      <c r="K27" s="47">
        <f t="shared" si="13"/>
        <v>0.6333333333333333</v>
      </c>
      <c r="L27" s="48">
        <f t="shared" si="14"/>
        <v>1.5789473684210527</v>
      </c>
      <c r="M27" s="31">
        <f t="shared" si="10"/>
        <v>1.05263157894737E-2</v>
      </c>
      <c r="N27" s="32"/>
      <c r="O27" s="33">
        <f t="shared" si="5"/>
        <v>0.63636363636363624</v>
      </c>
      <c r="P27" s="17"/>
      <c r="Q27" s="34"/>
      <c r="R27" s="35"/>
      <c r="S27" s="36"/>
      <c r="T27" s="37">
        <v>110</v>
      </c>
      <c r="U27" s="38">
        <v>150</v>
      </c>
      <c r="V27" s="39">
        <f>(U27-T27)/T27</f>
        <v>0.36363636363636365</v>
      </c>
      <c r="W27" s="40"/>
      <c r="X27" s="40"/>
    </row>
    <row r="28" spans="1:24" ht="25.5" x14ac:dyDescent="0.25">
      <c r="A28" s="21">
        <f t="shared" ref="A28:A35" si="15">A27+1</f>
        <v>24</v>
      </c>
      <c r="B28" s="10">
        <v>2020</v>
      </c>
      <c r="C28" s="10" t="s">
        <v>246</v>
      </c>
      <c r="D28" s="50" t="s">
        <v>247</v>
      </c>
      <c r="E28" s="23">
        <v>128041.67</v>
      </c>
      <c r="F28" s="49">
        <f>E28*0.59</f>
        <v>75544.585299999992</v>
      </c>
      <c r="G28" s="25">
        <f t="shared" si="0"/>
        <v>0.59</v>
      </c>
      <c r="H28" s="26">
        <f t="shared" si="1"/>
        <v>1.6949152542372883</v>
      </c>
      <c r="I28" s="27">
        <v>101770</v>
      </c>
      <c r="J28" s="42">
        <v>47807.5</v>
      </c>
      <c r="K28" s="47">
        <f t="shared" si="13"/>
        <v>0.46976024368674463</v>
      </c>
      <c r="L28" s="48">
        <f t="shared" si="14"/>
        <v>2.1287454897244156</v>
      </c>
      <c r="M28" s="31">
        <f t="shared" si="10"/>
        <v>0.25595983893740509</v>
      </c>
      <c r="N28" s="32"/>
      <c r="O28" s="33">
        <f t="shared" si="5"/>
        <v>-0.20518062596340705</v>
      </c>
      <c r="P28" s="17"/>
      <c r="Q28" s="34"/>
      <c r="R28" s="35"/>
      <c r="S28" s="36"/>
      <c r="T28" s="37">
        <v>110</v>
      </c>
      <c r="U28" s="38">
        <v>150</v>
      </c>
      <c r="V28" s="39">
        <f t="shared" ref="V28:V35" si="16">(U28-T28)/T28</f>
        <v>0.36363636363636365</v>
      </c>
      <c r="W28" s="40"/>
      <c r="X28" s="40"/>
    </row>
    <row r="29" spans="1:24" ht="25.5" x14ac:dyDescent="0.25">
      <c r="A29" s="21">
        <f t="shared" si="15"/>
        <v>25</v>
      </c>
      <c r="B29" s="10">
        <v>2020</v>
      </c>
      <c r="C29" s="10" t="s">
        <v>248</v>
      </c>
      <c r="D29" s="51" t="s">
        <v>249</v>
      </c>
      <c r="E29" s="23">
        <f>518026.25/2</f>
        <v>259013.125</v>
      </c>
      <c r="F29" s="49">
        <f>E29*0.65</f>
        <v>168358.53125</v>
      </c>
      <c r="G29" s="25">
        <f t="shared" si="0"/>
        <v>0.65</v>
      </c>
      <c r="H29" s="26">
        <f t="shared" si="1"/>
        <v>1.5384615384615385</v>
      </c>
      <c r="I29" s="27">
        <v>300000</v>
      </c>
      <c r="J29" s="42">
        <f>I29*0.6</f>
        <v>180000</v>
      </c>
      <c r="K29" s="47">
        <f t="shared" si="13"/>
        <v>0.6</v>
      </c>
      <c r="L29" s="48">
        <f t="shared" si="14"/>
        <v>1.6666666666666667</v>
      </c>
      <c r="M29" s="31">
        <f t="shared" si="10"/>
        <v>8.3333333333333315E-2</v>
      </c>
      <c r="N29" s="32"/>
      <c r="O29" s="33">
        <f t="shared" si="5"/>
        <v>0.15824246358172003</v>
      </c>
      <c r="P29" s="17"/>
      <c r="Q29" s="34"/>
      <c r="R29" s="35"/>
      <c r="S29" s="36"/>
      <c r="T29" s="37">
        <v>110</v>
      </c>
      <c r="U29" s="38">
        <v>150</v>
      </c>
      <c r="V29" s="39">
        <f t="shared" si="16"/>
        <v>0.36363636363636365</v>
      </c>
      <c r="W29" s="40"/>
      <c r="X29" s="40"/>
    </row>
    <row r="30" spans="1:24" ht="25.5" x14ac:dyDescent="0.25">
      <c r="A30" s="21">
        <f t="shared" si="15"/>
        <v>26</v>
      </c>
      <c r="B30" s="10">
        <v>2020</v>
      </c>
      <c r="C30" s="10" t="s">
        <v>250</v>
      </c>
      <c r="D30" s="51" t="s">
        <v>251</v>
      </c>
      <c r="E30" s="23">
        <v>132200</v>
      </c>
      <c r="F30" s="49">
        <f>E30*0.6</f>
        <v>79320</v>
      </c>
      <c r="G30" s="25">
        <f t="shared" si="0"/>
        <v>0.6</v>
      </c>
      <c r="H30" s="26">
        <f t="shared" si="1"/>
        <v>1.6666666666666667</v>
      </c>
      <c r="I30" s="27">
        <v>150000</v>
      </c>
      <c r="J30" s="42">
        <v>75000</v>
      </c>
      <c r="K30" s="47">
        <f t="shared" si="13"/>
        <v>0.5</v>
      </c>
      <c r="L30" s="48">
        <f t="shared" si="14"/>
        <v>2</v>
      </c>
      <c r="M30" s="31">
        <f t="shared" si="10"/>
        <v>0.19999999999999996</v>
      </c>
      <c r="N30" s="32"/>
      <c r="O30" s="33">
        <f t="shared" si="5"/>
        <v>0.1346444780635401</v>
      </c>
      <c r="P30" s="17"/>
      <c r="Q30" s="34"/>
      <c r="R30" s="35"/>
      <c r="S30" s="36"/>
      <c r="T30" s="37">
        <v>110</v>
      </c>
      <c r="U30" s="38">
        <v>150</v>
      </c>
      <c r="V30" s="39">
        <f t="shared" si="16"/>
        <v>0.36363636363636365</v>
      </c>
      <c r="W30" s="40"/>
      <c r="X30" s="40"/>
    </row>
    <row r="31" spans="1:24" ht="25.5" x14ac:dyDescent="0.25">
      <c r="A31" s="21">
        <f t="shared" si="15"/>
        <v>27</v>
      </c>
      <c r="B31" s="10">
        <v>2020</v>
      </c>
      <c r="C31" s="10" t="s">
        <v>252</v>
      </c>
      <c r="D31" s="51" t="s">
        <v>253</v>
      </c>
      <c r="E31" s="23">
        <v>253800</v>
      </c>
      <c r="F31" s="49">
        <f>E31*0.44</f>
        <v>111672</v>
      </c>
      <c r="G31" s="25">
        <f t="shared" si="0"/>
        <v>0.44</v>
      </c>
      <c r="H31" s="26">
        <f t="shared" si="1"/>
        <v>2.2727272727272729</v>
      </c>
      <c r="I31" s="27">
        <v>120000</v>
      </c>
      <c r="J31" s="42">
        <f>I31*0.4</f>
        <v>48000</v>
      </c>
      <c r="K31" s="47">
        <f t="shared" si="13"/>
        <v>0.4</v>
      </c>
      <c r="L31" s="48">
        <f t="shared" si="14"/>
        <v>2.5</v>
      </c>
      <c r="M31" s="31">
        <f t="shared" si="10"/>
        <v>9.9999999999999908E-2</v>
      </c>
      <c r="N31" s="32"/>
      <c r="O31" s="33">
        <f t="shared" si="5"/>
        <v>-0.5271867612293144</v>
      </c>
      <c r="P31" s="17"/>
      <c r="Q31" s="34"/>
      <c r="R31" s="35"/>
      <c r="S31" s="36"/>
      <c r="T31" s="37">
        <v>110</v>
      </c>
      <c r="U31" s="38">
        <v>150</v>
      </c>
      <c r="V31" s="39">
        <f t="shared" si="16"/>
        <v>0.36363636363636365</v>
      </c>
      <c r="W31" s="40"/>
      <c r="X31" s="40"/>
    </row>
    <row r="32" spans="1:24" ht="38.25" x14ac:dyDescent="0.25">
      <c r="A32" s="21">
        <f t="shared" si="15"/>
        <v>28</v>
      </c>
      <c r="B32" s="10">
        <v>2020</v>
      </c>
      <c r="C32" s="10" t="s">
        <v>254</v>
      </c>
      <c r="D32" s="51" t="s">
        <v>224</v>
      </c>
      <c r="E32" s="23">
        <v>156000</v>
      </c>
      <c r="F32" s="49">
        <v>83240</v>
      </c>
      <c r="G32" s="25">
        <f t="shared" si="0"/>
        <v>0.53358974358974354</v>
      </c>
      <c r="H32" s="26">
        <f t="shared" si="1"/>
        <v>1.8740989908697741</v>
      </c>
      <c r="I32" s="27">
        <v>110000</v>
      </c>
      <c r="J32" s="42">
        <f>I32*0.5</f>
        <v>55000</v>
      </c>
      <c r="K32" s="47">
        <f t="shared" si="13"/>
        <v>0.5</v>
      </c>
      <c r="L32" s="48">
        <f t="shared" si="14"/>
        <v>2</v>
      </c>
      <c r="M32" s="31">
        <f t="shared" si="10"/>
        <v>6.7179487179487241E-2</v>
      </c>
      <c r="N32" s="32"/>
      <c r="O32" s="33">
        <f t="shared" si="5"/>
        <v>-0.29487179487179488</v>
      </c>
      <c r="P32" s="17"/>
      <c r="Q32" s="34"/>
      <c r="R32" s="35"/>
      <c r="S32" s="36"/>
      <c r="T32" s="37">
        <v>110</v>
      </c>
      <c r="U32" s="38">
        <v>150</v>
      </c>
      <c r="V32" s="39">
        <f t="shared" si="16"/>
        <v>0.36363636363636365</v>
      </c>
      <c r="W32" s="40"/>
      <c r="X32" s="40"/>
    </row>
    <row r="33" spans="1:24" ht="30" customHeight="1" x14ac:dyDescent="0.25">
      <c r="A33" s="21">
        <f t="shared" si="15"/>
        <v>29</v>
      </c>
      <c r="B33" s="10">
        <v>2020</v>
      </c>
      <c r="C33" s="10" t="s">
        <v>255</v>
      </c>
      <c r="D33" s="51" t="s">
        <v>256</v>
      </c>
      <c r="E33" s="23">
        <v>156000</v>
      </c>
      <c r="F33" s="49">
        <f>E33*0.52</f>
        <v>81120</v>
      </c>
      <c r="G33" s="25">
        <f t="shared" si="0"/>
        <v>0.52</v>
      </c>
      <c r="H33" s="26">
        <f t="shared" si="1"/>
        <v>1.9230769230769231</v>
      </c>
      <c r="I33" s="27">
        <v>115000</v>
      </c>
      <c r="J33" s="42">
        <f>I33*0.5</f>
        <v>57500</v>
      </c>
      <c r="K33" s="47">
        <f t="shared" si="13"/>
        <v>0.5</v>
      </c>
      <c r="L33" s="48">
        <f t="shared" si="14"/>
        <v>2</v>
      </c>
      <c r="M33" s="31">
        <f t="shared" si="10"/>
        <v>3.9999999999999973E-2</v>
      </c>
      <c r="N33" s="32"/>
      <c r="O33" s="33">
        <f t="shared" si="5"/>
        <v>-0.26282051282051283</v>
      </c>
      <c r="P33" s="17"/>
      <c r="Q33" s="34"/>
      <c r="R33" s="35"/>
      <c r="S33" s="36"/>
      <c r="T33" s="37">
        <v>110</v>
      </c>
      <c r="U33" s="38">
        <v>150</v>
      </c>
      <c r="V33" s="39">
        <f t="shared" si="16"/>
        <v>0.36363636363636365</v>
      </c>
      <c r="W33" s="40"/>
      <c r="X33" s="40"/>
    </row>
    <row r="34" spans="1:24" ht="60.75" customHeight="1" x14ac:dyDescent="0.25">
      <c r="A34" s="21">
        <f t="shared" si="15"/>
        <v>30</v>
      </c>
      <c r="B34" s="10">
        <v>2020</v>
      </c>
      <c r="C34" s="10" t="s">
        <v>257</v>
      </c>
      <c r="D34" s="51" t="s">
        <v>258</v>
      </c>
      <c r="E34" s="23">
        <f>1152000/12</f>
        <v>96000</v>
      </c>
      <c r="F34" s="49">
        <f>E34*0.66</f>
        <v>63360</v>
      </c>
      <c r="G34" s="25">
        <f t="shared" si="0"/>
        <v>0.66</v>
      </c>
      <c r="H34" s="26">
        <f t="shared" si="1"/>
        <v>1.5151515151515151</v>
      </c>
      <c r="I34" s="27">
        <v>150000</v>
      </c>
      <c r="J34" s="42">
        <v>95000</v>
      </c>
      <c r="K34" s="47">
        <f t="shared" si="13"/>
        <v>0.6333333333333333</v>
      </c>
      <c r="L34" s="48">
        <f t="shared" si="14"/>
        <v>1.5789473684210527</v>
      </c>
      <c r="M34" s="31">
        <f t="shared" si="10"/>
        <v>4.2105263157894764E-2</v>
      </c>
      <c r="N34" s="32"/>
      <c r="O34" s="33">
        <f t="shared" si="5"/>
        <v>0.5625</v>
      </c>
      <c r="P34" s="17">
        <v>4</v>
      </c>
      <c r="Q34" s="34" t="s">
        <v>259</v>
      </c>
      <c r="R34" s="35"/>
      <c r="S34" s="36"/>
      <c r="T34" s="37">
        <v>960</v>
      </c>
      <c r="U34" s="38">
        <v>1680</v>
      </c>
      <c r="V34" s="39">
        <f t="shared" si="16"/>
        <v>0.75</v>
      </c>
      <c r="W34" s="40"/>
      <c r="X34" s="40"/>
    </row>
    <row r="35" spans="1:24" ht="26.25" thickBot="1" x14ac:dyDescent="0.3">
      <c r="A35" s="52">
        <f t="shared" si="15"/>
        <v>31</v>
      </c>
      <c r="B35" s="10">
        <v>2020</v>
      </c>
      <c r="C35" s="53" t="s">
        <v>260</v>
      </c>
      <c r="D35" s="54" t="s">
        <v>261</v>
      </c>
      <c r="E35" s="55">
        <f t="shared" ref="E35" si="17">1100000/12</f>
        <v>91666.666666666672</v>
      </c>
      <c r="F35" s="56">
        <f t="shared" ref="F35" si="18">E35*0.64</f>
        <v>58666.666666666672</v>
      </c>
      <c r="G35" s="57">
        <f t="shared" si="0"/>
        <v>0.64</v>
      </c>
      <c r="H35" s="58">
        <f t="shared" si="1"/>
        <v>1.5625</v>
      </c>
      <c r="I35" s="387" t="s">
        <v>262</v>
      </c>
      <c r="J35" s="388"/>
      <c r="K35" s="388"/>
      <c r="L35" s="389"/>
      <c r="M35" s="59"/>
      <c r="N35" s="60"/>
      <c r="O35" s="61"/>
      <c r="P35" s="62"/>
      <c r="Q35" s="63"/>
      <c r="R35" s="64"/>
      <c r="S35" s="65"/>
      <c r="T35" s="37">
        <v>110</v>
      </c>
      <c r="U35" s="38">
        <v>150</v>
      </c>
      <c r="V35" s="39">
        <f t="shared" si="16"/>
        <v>0.36363636363636365</v>
      </c>
      <c r="W35" s="40"/>
      <c r="X35" s="40"/>
    </row>
    <row r="36" spans="1:24" ht="15" customHeight="1" x14ac:dyDescent="0.25">
      <c r="A36" s="66"/>
      <c r="B36" s="66"/>
      <c r="C36" s="66"/>
      <c r="D36" s="66"/>
      <c r="E36" s="67"/>
      <c r="F36" s="67"/>
      <c r="G36" s="67"/>
      <c r="H36" s="66"/>
      <c r="I36" s="67"/>
      <c r="J36" s="392" t="s">
        <v>263</v>
      </c>
      <c r="K36" s="392"/>
      <c r="L36" s="68" t="s">
        <v>264</v>
      </c>
      <c r="M36" s="69">
        <f>SUM(M6:M15,M17:M24,M26:M34)/27</f>
        <v>0.16887614796893283</v>
      </c>
      <c r="N36" s="69"/>
      <c r="O36" s="69"/>
      <c r="P36" s="66">
        <f>SUM(P6:P35)</f>
        <v>4</v>
      </c>
      <c r="Q36" s="66"/>
      <c r="R36" s="66"/>
      <c r="S36" s="66"/>
      <c r="T36" s="10"/>
      <c r="U36" s="10"/>
      <c r="V36" s="10"/>
      <c r="W36" s="10"/>
      <c r="X36" s="10"/>
    </row>
    <row r="37" spans="1:24" x14ac:dyDescent="0.25">
      <c r="A37" s="325"/>
      <c r="B37" s="325"/>
      <c r="C37" s="325"/>
      <c r="D37" s="325"/>
      <c r="E37" s="5"/>
      <c r="F37" s="5"/>
      <c r="G37" s="5"/>
      <c r="H37" s="325"/>
      <c r="I37" s="5">
        <f>I6+I7+I8+I9+I10+I11+I12+I13+I14+I17+I18+I19+I20+I21+I22+I23+I24+I26+I27+I28+I29+I30+I31+I32+I33+I34</f>
        <v>9077880.5999999996</v>
      </c>
      <c r="J37" s="5"/>
      <c r="K37" s="5"/>
      <c r="L37" s="325"/>
      <c r="M37" s="70"/>
      <c r="N37" s="70"/>
      <c r="O37" s="70"/>
      <c r="P37" s="325"/>
      <c r="Q37" s="325"/>
      <c r="R37" s="325"/>
      <c r="S37" s="325"/>
      <c r="T37" s="325"/>
      <c r="U37" s="325"/>
      <c r="V37" s="325"/>
      <c r="W37" s="325"/>
      <c r="X37" s="325"/>
    </row>
    <row r="38" spans="1:24" x14ac:dyDescent="0.25">
      <c r="A38" s="325"/>
      <c r="B38" s="325"/>
      <c r="C38" s="325"/>
      <c r="D38" s="325"/>
      <c r="E38" s="5"/>
      <c r="F38" s="5"/>
      <c r="G38" s="5"/>
      <c r="H38" s="325"/>
      <c r="I38" s="5"/>
      <c r="J38" s="5"/>
      <c r="K38" s="5"/>
      <c r="L38" s="325"/>
      <c r="M38" s="71"/>
      <c r="N38" s="70"/>
      <c r="O38" s="70"/>
      <c r="P38" s="325"/>
      <c r="Q38" s="325"/>
      <c r="R38" s="325"/>
      <c r="S38" s="325"/>
      <c r="T38" s="325"/>
      <c r="U38" s="325"/>
      <c r="V38" s="325"/>
      <c r="W38" s="325"/>
      <c r="X38" s="325"/>
    </row>
    <row r="39" spans="1:24" ht="22.5" customHeight="1" thickBot="1" x14ac:dyDescent="0.3">
      <c r="A39" s="374" t="s">
        <v>265</v>
      </c>
      <c r="B39" s="374"/>
      <c r="C39" s="374"/>
      <c r="D39" s="374"/>
      <c r="E39" s="374"/>
      <c r="F39" s="374"/>
      <c r="G39" s="5"/>
      <c r="H39" s="325"/>
      <c r="I39" s="5"/>
      <c r="J39" s="5"/>
      <c r="K39" s="5"/>
      <c r="L39" s="325"/>
      <c r="M39" s="70"/>
      <c r="N39" s="70"/>
      <c r="O39" s="70"/>
      <c r="P39" s="325"/>
      <c r="Q39" s="325"/>
      <c r="R39" s="325"/>
      <c r="S39" s="325"/>
      <c r="T39" s="325"/>
      <c r="U39" s="325"/>
      <c r="V39" s="325"/>
      <c r="W39" s="325"/>
      <c r="X39" s="325"/>
    </row>
    <row r="40" spans="1:24" x14ac:dyDescent="0.25">
      <c r="A40" s="375" t="s">
        <v>176</v>
      </c>
      <c r="B40" s="377" t="s">
        <v>177</v>
      </c>
      <c r="C40" s="377" t="s">
        <v>178</v>
      </c>
      <c r="D40" s="72"/>
      <c r="E40" s="378" t="s">
        <v>180</v>
      </c>
      <c r="F40" s="379"/>
      <c r="G40" s="379"/>
      <c r="H40" s="380"/>
      <c r="I40" s="371" t="s">
        <v>266</v>
      </c>
      <c r="J40" s="372"/>
      <c r="K40" s="372"/>
      <c r="L40" s="373"/>
      <c r="M40" s="364" t="s">
        <v>182</v>
      </c>
      <c r="N40" s="366" t="s">
        <v>183</v>
      </c>
      <c r="O40" s="367" t="s">
        <v>184</v>
      </c>
      <c r="P40" s="369" t="s">
        <v>185</v>
      </c>
      <c r="Q40" s="370"/>
      <c r="R40" s="358" t="s">
        <v>186</v>
      </c>
      <c r="S40" s="359"/>
      <c r="T40" s="360" t="s">
        <v>187</v>
      </c>
      <c r="U40" s="351" t="s">
        <v>188</v>
      </c>
      <c r="V40" s="351" t="s">
        <v>189</v>
      </c>
      <c r="W40" s="324" t="s">
        <v>190</v>
      </c>
      <c r="X40" s="353" t="s">
        <v>191</v>
      </c>
    </row>
    <row r="41" spans="1:24" ht="38.25" x14ac:dyDescent="0.25">
      <c r="A41" s="376"/>
      <c r="B41" s="352"/>
      <c r="C41" s="352"/>
      <c r="D41" s="326"/>
      <c r="E41" s="73" t="s">
        <v>192</v>
      </c>
      <c r="F41" s="74" t="s">
        <v>193</v>
      </c>
      <c r="G41" s="74" t="s">
        <v>194</v>
      </c>
      <c r="H41" s="75" t="s">
        <v>195</v>
      </c>
      <c r="I41" s="76" t="s">
        <v>192</v>
      </c>
      <c r="J41" s="77" t="s">
        <v>193</v>
      </c>
      <c r="K41" s="77" t="s">
        <v>194</v>
      </c>
      <c r="L41" s="78" t="s">
        <v>196</v>
      </c>
      <c r="M41" s="365"/>
      <c r="N41" s="352"/>
      <c r="O41" s="368"/>
      <c r="P41" s="79" t="s">
        <v>84</v>
      </c>
      <c r="Q41" s="80" t="s">
        <v>197</v>
      </c>
      <c r="R41" s="81" t="s">
        <v>198</v>
      </c>
      <c r="S41" s="82" t="s">
        <v>199</v>
      </c>
      <c r="T41" s="361"/>
      <c r="U41" s="352"/>
      <c r="V41" s="352"/>
      <c r="W41" s="83" t="s">
        <v>200</v>
      </c>
      <c r="X41" s="352"/>
    </row>
    <row r="42" spans="1:24" ht="25.5" x14ac:dyDescent="0.25">
      <c r="A42" s="84">
        <v>1</v>
      </c>
      <c r="B42" s="85">
        <v>2017</v>
      </c>
      <c r="C42" s="86" t="s">
        <v>267</v>
      </c>
      <c r="D42" s="87" t="s">
        <v>268</v>
      </c>
      <c r="E42" s="88">
        <v>90433.33</v>
      </c>
      <c r="F42" s="89">
        <v>71940</v>
      </c>
      <c r="G42" s="90">
        <f t="shared" ref="G42:G44" si="19">F42/E42</f>
        <v>0.79550316238493046</v>
      </c>
      <c r="H42" s="91">
        <f t="shared" ref="H42:H44" si="20">E42/F42</f>
        <v>1.2570660272449263</v>
      </c>
      <c r="I42" s="27">
        <v>95000</v>
      </c>
      <c r="J42" s="42">
        <v>63000</v>
      </c>
      <c r="K42" s="47">
        <f t="shared" ref="K42:K44" si="21">J42/I42</f>
        <v>0.66315789473684206</v>
      </c>
      <c r="L42" s="48">
        <f t="shared" ref="L42:L44" si="22">I42/J42</f>
        <v>1.5079365079365079</v>
      </c>
      <c r="M42" s="92">
        <f t="shared" ref="M42:M44" si="23">(L42-H42)/H42</f>
        <v>0.19956826073918077</v>
      </c>
      <c r="N42" s="93"/>
      <c r="O42" s="94">
        <f t="shared" ref="O42:O44" si="24">(I42-E42)/E42</f>
        <v>5.0497642849157476E-2</v>
      </c>
      <c r="P42" s="95">
        <f>[1]January!M43+[1]February!M43+[1]March!M43+[1]April!M43+[1]May!M43+[1]June!M43</f>
        <v>0</v>
      </c>
      <c r="Q42" s="96"/>
      <c r="R42" s="97"/>
      <c r="S42" s="98"/>
      <c r="T42" s="99">
        <v>30</v>
      </c>
      <c r="U42" s="100">
        <v>45</v>
      </c>
      <c r="V42" s="101">
        <f t="shared" ref="V42:V44" si="25">(U42-T42)/T42</f>
        <v>0.5</v>
      </c>
      <c r="W42" s="102"/>
      <c r="X42" s="102"/>
    </row>
    <row r="43" spans="1:24" ht="25.5" x14ac:dyDescent="0.25">
      <c r="A43" s="84">
        <f t="shared" ref="A43:A44" si="26">A42+1</f>
        <v>2</v>
      </c>
      <c r="B43" s="85">
        <v>2017</v>
      </c>
      <c r="C43" s="86" t="s">
        <v>269</v>
      </c>
      <c r="D43" s="103" t="s">
        <v>270</v>
      </c>
      <c r="E43" s="104">
        <v>40000</v>
      </c>
      <c r="F43" s="105">
        <f>E43*0.7</f>
        <v>28000</v>
      </c>
      <c r="G43" s="90">
        <f t="shared" si="19"/>
        <v>0.7</v>
      </c>
      <c r="H43" s="91">
        <f t="shared" si="20"/>
        <v>1.4285714285714286</v>
      </c>
      <c r="I43" s="27">
        <v>45000</v>
      </c>
      <c r="J43" s="42">
        <v>23000</v>
      </c>
      <c r="K43" s="47">
        <f t="shared" si="21"/>
        <v>0.51111111111111107</v>
      </c>
      <c r="L43" s="48">
        <f t="shared" si="22"/>
        <v>1.9565217391304348</v>
      </c>
      <c r="M43" s="92">
        <f t="shared" si="23"/>
        <v>0.36956521739130432</v>
      </c>
      <c r="N43" s="93"/>
      <c r="O43" s="94">
        <f t="shared" si="24"/>
        <v>0.125</v>
      </c>
      <c r="P43" s="95">
        <f>[1]January!M44+[1]February!M44+[1]March!M44+[1]April!M44+[1]May!M44+[1]June!M44</f>
        <v>0</v>
      </c>
      <c r="Q43" s="96"/>
      <c r="R43" s="97"/>
      <c r="S43" s="98"/>
      <c r="T43" s="99">
        <v>25</v>
      </c>
      <c r="U43" s="100">
        <v>20</v>
      </c>
      <c r="V43" s="101">
        <f t="shared" si="25"/>
        <v>-0.2</v>
      </c>
      <c r="W43" s="102"/>
      <c r="X43" s="102"/>
    </row>
    <row r="44" spans="1:24" ht="39" thickBot="1" x14ac:dyDescent="0.3">
      <c r="A44" s="106">
        <f t="shared" si="26"/>
        <v>3</v>
      </c>
      <c r="B44" s="107">
        <v>2017</v>
      </c>
      <c r="C44" s="108" t="s">
        <v>271</v>
      </c>
      <c r="D44" s="109" t="s">
        <v>272</v>
      </c>
      <c r="E44" s="110">
        <v>40000</v>
      </c>
      <c r="F44" s="111">
        <v>28000</v>
      </c>
      <c r="G44" s="112">
        <f t="shared" si="19"/>
        <v>0.7</v>
      </c>
      <c r="H44" s="113">
        <f t="shared" si="20"/>
        <v>1.4285714285714286</v>
      </c>
      <c r="I44" s="114">
        <v>35000</v>
      </c>
      <c r="J44" s="115">
        <v>23000</v>
      </c>
      <c r="K44" s="116">
        <f t="shared" si="21"/>
        <v>0.65714285714285714</v>
      </c>
      <c r="L44" s="117">
        <f t="shared" si="22"/>
        <v>1.5217391304347827</v>
      </c>
      <c r="M44" s="118">
        <f t="shared" si="23"/>
        <v>6.5217391304347866E-2</v>
      </c>
      <c r="N44" s="119"/>
      <c r="O44" s="120">
        <f t="shared" si="24"/>
        <v>-0.125</v>
      </c>
      <c r="P44" s="121">
        <f>[1]January!M45+[1]February!M45+[1]March!M45+[1]April!M45+[1]May!M45+[1]June!M45</f>
        <v>0</v>
      </c>
      <c r="Q44" s="122"/>
      <c r="R44" s="123"/>
      <c r="S44" s="124"/>
      <c r="T44" s="99">
        <v>25</v>
      </c>
      <c r="U44" s="100">
        <v>30</v>
      </c>
      <c r="V44" s="101">
        <f t="shared" si="25"/>
        <v>0.2</v>
      </c>
      <c r="W44" s="102"/>
      <c r="X44" s="102"/>
    </row>
    <row r="45" spans="1:24" ht="15.75" thickBot="1" x14ac:dyDescent="0.3">
      <c r="A45" s="325"/>
      <c r="B45" s="325"/>
      <c r="C45" s="325"/>
      <c r="D45" s="325"/>
      <c r="E45" s="125"/>
      <c r="F45" s="125"/>
      <c r="G45" s="125"/>
      <c r="H45" s="126"/>
      <c r="I45" s="125"/>
      <c r="J45" s="125"/>
      <c r="K45" s="125"/>
      <c r="L45" s="126"/>
      <c r="M45" s="127"/>
      <c r="N45" s="127"/>
      <c r="O45" s="127"/>
      <c r="P45" s="325"/>
      <c r="Q45" s="325"/>
      <c r="R45" s="325"/>
      <c r="S45" s="325"/>
      <c r="T45" s="325"/>
      <c r="U45" s="325"/>
      <c r="V45" s="325"/>
      <c r="W45" s="325"/>
      <c r="X45" s="325"/>
    </row>
    <row r="46" spans="1:24" ht="15.75" thickBot="1" x14ac:dyDescent="0.3">
      <c r="A46" s="325"/>
      <c r="B46" s="325"/>
      <c r="C46" s="325"/>
      <c r="D46" s="325"/>
      <c r="E46" s="125"/>
      <c r="F46" s="125"/>
      <c r="G46" s="125"/>
      <c r="H46" s="126"/>
      <c r="I46" s="125"/>
      <c r="J46" s="354" t="s">
        <v>273</v>
      </c>
      <c r="K46" s="355"/>
      <c r="L46" s="128" t="s">
        <v>264</v>
      </c>
      <c r="M46" s="129">
        <f>(M42+M44+M43)/3</f>
        <v>0.21145028981161099</v>
      </c>
      <c r="N46" s="130"/>
      <c r="O46" s="131"/>
      <c r="P46" s="325"/>
      <c r="Q46" s="325"/>
      <c r="R46" s="325"/>
      <c r="S46" s="325"/>
      <c r="T46" s="325"/>
      <c r="U46" s="325"/>
      <c r="V46" s="325"/>
      <c r="W46" s="325"/>
      <c r="X46" s="325"/>
    </row>
    <row r="47" spans="1:24" ht="15.75" thickBot="1" x14ac:dyDescent="0.3">
      <c r="A47" s="325"/>
      <c r="B47" s="325"/>
      <c r="C47" s="325"/>
      <c r="D47" s="325"/>
      <c r="E47" s="125"/>
      <c r="F47" s="125"/>
      <c r="G47" s="125"/>
      <c r="H47" s="126"/>
      <c r="I47" s="125"/>
      <c r="J47" s="125"/>
      <c r="K47" s="125"/>
      <c r="L47" s="126"/>
      <c r="M47" s="127"/>
      <c r="N47" s="127"/>
      <c r="O47" s="127"/>
      <c r="P47" s="325"/>
      <c r="Q47" s="325"/>
      <c r="R47" s="325"/>
      <c r="S47" s="325"/>
      <c r="T47" s="325"/>
      <c r="U47" s="325"/>
      <c r="V47" s="325"/>
      <c r="W47" s="325"/>
      <c r="X47" s="325"/>
    </row>
    <row r="48" spans="1:24" ht="19.5" thickBot="1" x14ac:dyDescent="0.3">
      <c r="A48" s="325"/>
      <c r="B48" s="325"/>
      <c r="C48" s="325"/>
      <c r="D48" s="325"/>
      <c r="E48" s="125"/>
      <c r="F48" s="125"/>
      <c r="G48" s="125"/>
      <c r="H48" s="126"/>
      <c r="I48" s="125"/>
      <c r="J48" s="125"/>
      <c r="K48" s="125"/>
      <c r="L48" s="132" t="s">
        <v>124</v>
      </c>
      <c r="M48" s="133">
        <f>(SUM(M42:M44,M6:M15,M17:M24,M26:M34))/30</f>
        <v>0.17313356215320058</v>
      </c>
      <c r="N48" s="134"/>
      <c r="O48" s="134"/>
      <c r="P48" s="325"/>
      <c r="Q48" s="325"/>
      <c r="R48" s="325"/>
      <c r="S48" s="325"/>
      <c r="T48" s="325"/>
      <c r="U48" s="325"/>
      <c r="V48" s="325"/>
      <c r="W48" s="325"/>
      <c r="X48" s="325"/>
    </row>
    <row r="49" spans="1:24" x14ac:dyDescent="0.25">
      <c r="A49" s="325"/>
      <c r="B49" s="325"/>
      <c r="C49" s="325"/>
      <c r="D49" s="325"/>
      <c r="E49" s="125"/>
      <c r="F49" s="125"/>
      <c r="G49" s="125"/>
      <c r="H49" s="126"/>
      <c r="I49" s="125"/>
      <c r="J49" s="125"/>
      <c r="K49" s="125"/>
      <c r="L49" s="126"/>
      <c r="M49" s="127"/>
      <c r="N49" s="127"/>
      <c r="O49" s="127"/>
      <c r="P49" s="325"/>
      <c r="Q49" s="325"/>
      <c r="R49" s="325"/>
      <c r="S49" s="325"/>
      <c r="T49" s="325"/>
      <c r="U49" s="325"/>
      <c r="V49" s="325"/>
      <c r="W49" s="325"/>
      <c r="X49" s="325"/>
    </row>
    <row r="50" spans="1:24" x14ac:dyDescent="0.25">
      <c r="A50" s="325"/>
      <c r="B50" s="325"/>
      <c r="C50" s="325"/>
      <c r="D50" s="325"/>
      <c r="E50" s="125"/>
      <c r="F50" s="125"/>
      <c r="G50" s="125"/>
      <c r="H50" s="126" t="s">
        <v>274</v>
      </c>
      <c r="I50" s="356">
        <f>SUM(I6:I15,I17:I24,I26:I34,I42:I44)</f>
        <v>9402880.5999999996</v>
      </c>
      <c r="J50" s="357"/>
      <c r="K50" s="357"/>
      <c r="L50" s="357"/>
      <c r="M50" s="357"/>
      <c r="N50" s="325"/>
      <c r="O50" s="325"/>
      <c r="P50" s="325"/>
      <c r="Q50" s="325"/>
      <c r="R50" s="325"/>
      <c r="S50" s="325"/>
      <c r="T50" s="325"/>
      <c r="U50" s="325"/>
      <c r="V50" s="325"/>
      <c r="W50" s="325"/>
      <c r="X50" s="325"/>
    </row>
    <row r="51" spans="1:24" x14ac:dyDescent="0.25">
      <c r="A51" s="325"/>
      <c r="B51" s="325"/>
      <c r="C51" s="325"/>
      <c r="D51" s="325"/>
      <c r="E51" s="125"/>
      <c r="F51" s="125"/>
      <c r="G51" s="125"/>
      <c r="H51" s="126"/>
      <c r="I51" s="362"/>
      <c r="J51" s="363"/>
      <c r="K51" s="363"/>
      <c r="L51" s="363"/>
      <c r="M51" s="363"/>
      <c r="N51" s="325"/>
      <c r="O51" s="325"/>
      <c r="P51" s="325"/>
      <c r="Q51" s="325"/>
      <c r="R51" s="325"/>
      <c r="S51" s="325"/>
      <c r="T51" s="325"/>
      <c r="U51" s="325"/>
      <c r="V51" s="325"/>
      <c r="W51" s="325"/>
      <c r="X51" s="325"/>
    </row>
    <row r="52" spans="1:24" x14ac:dyDescent="0.25">
      <c r="A52" s="325"/>
      <c r="B52" s="325"/>
      <c r="C52" s="325"/>
      <c r="D52" s="325"/>
      <c r="E52" s="5"/>
      <c r="F52" s="5"/>
      <c r="G52" s="5"/>
      <c r="H52" s="325"/>
      <c r="I52" s="5"/>
      <c r="J52" s="5"/>
      <c r="K52" s="5"/>
      <c r="L52" s="325"/>
      <c r="M52" s="70"/>
      <c r="N52" s="70"/>
      <c r="O52" s="70"/>
      <c r="P52" s="325"/>
      <c r="Q52" s="325"/>
      <c r="R52" s="325"/>
      <c r="S52" s="325"/>
      <c r="T52" s="325"/>
      <c r="U52" s="325"/>
      <c r="V52" s="325"/>
      <c r="W52" s="325"/>
      <c r="X52" s="325"/>
    </row>
    <row r="53" spans="1:24" x14ac:dyDescent="0.25">
      <c r="A53" s="325"/>
      <c r="B53" s="325"/>
      <c r="C53" s="325"/>
      <c r="D53" s="325"/>
      <c r="E53" s="5"/>
      <c r="F53" s="5"/>
      <c r="G53" s="5"/>
      <c r="H53" s="325"/>
      <c r="I53" s="5"/>
      <c r="J53" s="5"/>
      <c r="K53" s="5"/>
      <c r="L53" s="325"/>
      <c r="M53" s="70"/>
      <c r="N53" s="70"/>
      <c r="O53" s="70"/>
      <c r="P53" s="325"/>
      <c r="Q53" s="325"/>
      <c r="R53" s="325"/>
      <c r="S53" s="325"/>
      <c r="T53" s="325"/>
      <c r="U53" s="325"/>
      <c r="V53" s="325"/>
      <c r="W53" s="325"/>
      <c r="X53" s="325"/>
    </row>
    <row r="54" spans="1:24" x14ac:dyDescent="0.25">
      <c r="A54" s="325"/>
      <c r="B54" s="325"/>
      <c r="C54" s="325"/>
      <c r="D54" s="325"/>
      <c r="E54" s="5"/>
      <c r="F54" s="5"/>
      <c r="G54" s="5"/>
      <c r="H54" s="325"/>
      <c r="I54" s="5"/>
      <c r="J54" s="5"/>
      <c r="K54" s="5"/>
      <c r="L54" s="325"/>
      <c r="M54" s="70"/>
      <c r="N54" s="70"/>
      <c r="O54" s="70"/>
      <c r="P54" s="325"/>
      <c r="Q54" s="325"/>
      <c r="R54" s="325"/>
      <c r="S54" s="325"/>
      <c r="T54" s="325"/>
      <c r="U54" s="325"/>
      <c r="V54" s="325"/>
      <c r="W54" s="325"/>
      <c r="X54" s="325"/>
    </row>
    <row r="55" spans="1:24" x14ac:dyDescent="0.25">
      <c r="A55" s="325"/>
      <c r="B55" s="325"/>
      <c r="C55" s="325"/>
      <c r="D55" s="325"/>
      <c r="E55" s="5"/>
      <c r="F55" s="5"/>
      <c r="G55" s="5"/>
      <c r="H55" s="325"/>
      <c r="I55" s="5"/>
      <c r="J55" s="5"/>
      <c r="K55" s="5"/>
      <c r="L55" s="325"/>
      <c r="M55" s="70"/>
      <c r="N55" s="70"/>
      <c r="O55" s="70"/>
      <c r="P55" s="325"/>
      <c r="Q55" s="325"/>
      <c r="R55" s="325"/>
      <c r="S55" s="325"/>
      <c r="T55" s="325"/>
      <c r="U55" s="325"/>
      <c r="V55" s="325"/>
      <c r="W55" s="325"/>
      <c r="X55" s="325"/>
    </row>
    <row r="56" spans="1:24" x14ac:dyDescent="0.25">
      <c r="A56" s="325"/>
      <c r="B56" s="325"/>
      <c r="C56" s="325"/>
      <c r="D56" s="325"/>
      <c r="E56" s="5"/>
      <c r="F56" s="5"/>
      <c r="G56" s="5"/>
      <c r="H56" s="325"/>
      <c r="I56" s="5"/>
      <c r="J56" s="5"/>
      <c r="K56" s="5"/>
      <c r="L56" s="325"/>
      <c r="M56" s="70"/>
      <c r="N56" s="70"/>
      <c r="O56" s="70"/>
      <c r="P56" s="325"/>
      <c r="Q56" s="325"/>
      <c r="R56" s="325"/>
      <c r="S56" s="325"/>
      <c r="T56" s="325"/>
      <c r="U56" s="325"/>
      <c r="V56" s="325"/>
      <c r="W56" s="325"/>
      <c r="X56" s="325"/>
    </row>
    <row r="57" spans="1:24" x14ac:dyDescent="0.25">
      <c r="A57" s="325"/>
      <c r="B57" s="325"/>
      <c r="C57" s="325"/>
      <c r="D57" s="325"/>
      <c r="E57" s="5"/>
      <c r="F57" s="5"/>
      <c r="G57" s="5"/>
      <c r="H57" s="325"/>
      <c r="I57" s="5"/>
      <c r="J57" s="5"/>
      <c r="K57" s="5"/>
      <c r="L57" s="325"/>
      <c r="M57" s="70"/>
      <c r="N57" s="70"/>
      <c r="O57" s="70"/>
      <c r="P57" s="325"/>
      <c r="Q57" s="325"/>
      <c r="R57" s="325"/>
      <c r="S57" s="325"/>
      <c r="T57" s="325"/>
      <c r="U57" s="325"/>
      <c r="V57" s="325"/>
      <c r="W57" s="325"/>
      <c r="X57" s="325"/>
    </row>
    <row r="58" spans="1:24" x14ac:dyDescent="0.25">
      <c r="A58" s="325"/>
      <c r="B58" s="325"/>
      <c r="C58" s="325"/>
      <c r="D58" s="325"/>
      <c r="E58" s="5"/>
      <c r="F58" s="5"/>
      <c r="G58" s="5"/>
      <c r="H58" s="325"/>
      <c r="I58" s="5"/>
      <c r="J58" s="5"/>
      <c r="K58" s="5"/>
      <c r="L58" s="325"/>
      <c r="M58" s="70"/>
      <c r="N58" s="70"/>
      <c r="O58" s="70"/>
      <c r="P58" s="325"/>
      <c r="Q58" s="325"/>
      <c r="R58" s="325"/>
      <c r="S58" s="325"/>
      <c r="T58" s="325"/>
      <c r="U58" s="325"/>
      <c r="V58" s="325"/>
      <c r="W58" s="325"/>
      <c r="X58" s="325"/>
    </row>
    <row r="59" spans="1:24" x14ac:dyDescent="0.25">
      <c r="A59" s="325"/>
      <c r="B59" s="325"/>
      <c r="C59" s="325"/>
      <c r="D59" s="325"/>
      <c r="E59" s="5"/>
      <c r="F59" s="5"/>
      <c r="G59" s="5"/>
      <c r="H59" s="325"/>
      <c r="I59" s="5"/>
      <c r="J59" s="5"/>
      <c r="K59" s="5"/>
      <c r="L59" s="325"/>
      <c r="M59" s="70"/>
      <c r="N59" s="70"/>
      <c r="O59" s="70"/>
      <c r="P59" s="325"/>
      <c r="Q59" s="325"/>
      <c r="R59" s="325"/>
      <c r="S59" s="325"/>
      <c r="T59" s="325"/>
      <c r="U59" s="325"/>
      <c r="V59" s="325"/>
      <c r="W59" s="325"/>
      <c r="X59" s="325"/>
    </row>
    <row r="60" spans="1:24" x14ac:dyDescent="0.25">
      <c r="A60" s="325"/>
      <c r="B60" s="325"/>
      <c r="C60" s="325"/>
      <c r="D60" s="325"/>
      <c r="E60" s="5"/>
      <c r="F60" s="5"/>
      <c r="G60" s="5"/>
      <c r="H60" s="325"/>
      <c r="I60" s="5"/>
      <c r="J60" s="5"/>
      <c r="K60" s="5"/>
      <c r="L60" s="325"/>
      <c r="M60" s="70"/>
      <c r="N60" s="70"/>
      <c r="O60" s="70"/>
      <c r="P60" s="325"/>
      <c r="Q60" s="325"/>
      <c r="R60" s="325"/>
      <c r="S60" s="325"/>
      <c r="T60" s="325"/>
      <c r="U60" s="325"/>
      <c r="V60" s="325"/>
      <c r="W60" s="325"/>
      <c r="X60" s="325"/>
    </row>
    <row r="61" spans="1:24" x14ac:dyDescent="0.25">
      <c r="A61" s="325"/>
      <c r="B61" s="325"/>
      <c r="C61" s="325"/>
      <c r="D61" s="325"/>
      <c r="E61" s="5"/>
      <c r="F61" s="5"/>
      <c r="G61" s="5"/>
      <c r="H61" s="325"/>
      <c r="I61" s="5"/>
      <c r="J61" s="5"/>
      <c r="K61" s="5"/>
      <c r="L61" s="325"/>
      <c r="M61" s="70"/>
      <c r="N61" s="70"/>
      <c r="O61" s="70"/>
      <c r="P61" s="325"/>
      <c r="Q61" s="325"/>
      <c r="R61" s="325"/>
      <c r="S61" s="325"/>
      <c r="T61" s="325"/>
      <c r="U61" s="325"/>
      <c r="V61" s="325"/>
      <c r="W61" s="325"/>
      <c r="X61" s="325"/>
    </row>
    <row r="62" spans="1:24" x14ac:dyDescent="0.25">
      <c r="A62" s="325"/>
      <c r="B62" s="325"/>
      <c r="C62" s="325"/>
      <c r="D62" s="325"/>
      <c r="E62" s="5"/>
      <c r="F62" s="5"/>
      <c r="G62" s="5"/>
      <c r="H62" s="325"/>
      <c r="I62" s="5"/>
      <c r="J62" s="5"/>
      <c r="K62" s="5"/>
      <c r="L62" s="325"/>
      <c r="M62" s="70"/>
      <c r="N62" s="70"/>
      <c r="O62" s="70"/>
      <c r="P62" s="325"/>
      <c r="Q62" s="325"/>
      <c r="R62" s="325"/>
      <c r="S62" s="325"/>
      <c r="T62" s="325"/>
      <c r="U62" s="325"/>
      <c r="V62" s="325"/>
      <c r="W62" s="325"/>
      <c r="X62" s="325"/>
    </row>
    <row r="63" spans="1:24" x14ac:dyDescent="0.25">
      <c r="A63" s="325"/>
      <c r="B63" s="325"/>
      <c r="C63" s="325"/>
      <c r="D63" s="325"/>
      <c r="E63" s="5"/>
      <c r="F63" s="5"/>
      <c r="G63" s="5"/>
      <c r="H63" s="325"/>
      <c r="I63" s="5"/>
      <c r="J63" s="5"/>
      <c r="K63" s="5"/>
      <c r="L63" s="325"/>
      <c r="M63" s="70"/>
      <c r="N63" s="70"/>
      <c r="O63" s="70"/>
      <c r="P63" s="325"/>
      <c r="Q63" s="325"/>
      <c r="R63" s="325"/>
      <c r="S63" s="325"/>
      <c r="T63" s="325"/>
      <c r="U63" s="325"/>
      <c r="V63" s="325"/>
      <c r="W63" s="325"/>
      <c r="X63" s="325"/>
    </row>
    <row r="64" spans="1:24" x14ac:dyDescent="0.25">
      <c r="A64" s="325"/>
      <c r="B64" s="325"/>
      <c r="C64" s="325"/>
      <c r="D64" s="325"/>
      <c r="E64" s="5"/>
      <c r="F64" s="5"/>
      <c r="G64" s="5"/>
      <c r="H64" s="325"/>
      <c r="I64" s="5"/>
      <c r="J64" s="5"/>
      <c r="K64" s="5"/>
      <c r="L64" s="325"/>
      <c r="M64" s="70"/>
      <c r="N64" s="70"/>
      <c r="O64" s="70"/>
      <c r="P64" s="325"/>
      <c r="Q64" s="325"/>
      <c r="R64" s="325"/>
      <c r="S64" s="325"/>
      <c r="T64" s="325"/>
      <c r="U64" s="325"/>
      <c r="V64" s="325"/>
      <c r="W64" s="325"/>
      <c r="X64" s="325"/>
    </row>
    <row r="65" spans="1:24" x14ac:dyDescent="0.25">
      <c r="A65" s="325"/>
      <c r="B65" s="325"/>
      <c r="C65" s="325"/>
      <c r="D65" s="325"/>
      <c r="E65" s="5"/>
      <c r="F65" s="5"/>
      <c r="G65" s="5"/>
      <c r="H65" s="325"/>
      <c r="I65" s="5"/>
      <c r="J65" s="5"/>
      <c r="K65" s="5"/>
      <c r="L65" s="325"/>
      <c r="M65" s="70"/>
      <c r="N65" s="70"/>
      <c r="O65" s="70"/>
      <c r="P65" s="325"/>
      <c r="Q65" s="325"/>
      <c r="R65" s="325"/>
      <c r="S65" s="325"/>
      <c r="T65" s="325"/>
      <c r="U65" s="325"/>
      <c r="V65" s="325"/>
      <c r="W65" s="325"/>
      <c r="X65" s="325"/>
    </row>
    <row r="66" spans="1:24" x14ac:dyDescent="0.25">
      <c r="A66" s="325"/>
      <c r="B66" s="325"/>
      <c r="C66" s="325"/>
      <c r="D66" s="325"/>
      <c r="E66" s="5"/>
      <c r="F66" s="5"/>
      <c r="G66" s="5"/>
      <c r="H66" s="325"/>
      <c r="I66" s="5"/>
      <c r="J66" s="5"/>
      <c r="K66" s="5"/>
      <c r="L66" s="325"/>
      <c r="M66" s="70"/>
      <c r="N66" s="70"/>
      <c r="O66" s="70"/>
      <c r="P66" s="325"/>
      <c r="Q66" s="325"/>
      <c r="R66" s="325"/>
      <c r="S66" s="325"/>
      <c r="T66" s="325"/>
      <c r="U66" s="325"/>
      <c r="V66" s="325"/>
      <c r="W66" s="325"/>
      <c r="X66" s="325"/>
    </row>
    <row r="67" spans="1:24" x14ac:dyDescent="0.25">
      <c r="A67" s="325"/>
      <c r="B67" s="325"/>
      <c r="C67" s="325"/>
      <c r="D67" s="325"/>
      <c r="E67" s="5"/>
      <c r="F67" s="5"/>
      <c r="G67" s="5"/>
      <c r="H67" s="325"/>
      <c r="I67" s="5"/>
      <c r="J67" s="5"/>
      <c r="K67" s="5"/>
      <c r="L67" s="325"/>
      <c r="M67" s="70"/>
      <c r="N67" s="70"/>
      <c r="O67" s="70"/>
      <c r="P67" s="325"/>
      <c r="Q67" s="325"/>
      <c r="R67" s="325"/>
      <c r="S67" s="325"/>
      <c r="T67" s="325"/>
      <c r="U67" s="325"/>
      <c r="V67" s="325"/>
      <c r="W67" s="325"/>
      <c r="X67" s="325"/>
    </row>
    <row r="68" spans="1:24" x14ac:dyDescent="0.25">
      <c r="A68" s="325"/>
      <c r="B68" s="325"/>
      <c r="C68" s="325"/>
      <c r="D68" s="325"/>
      <c r="E68" s="5"/>
      <c r="F68" s="5"/>
      <c r="G68" s="5"/>
      <c r="H68" s="325"/>
      <c r="I68" s="5"/>
      <c r="J68" s="5"/>
      <c r="K68" s="5"/>
      <c r="L68" s="325"/>
      <c r="M68" s="70"/>
      <c r="N68" s="70"/>
      <c r="O68" s="70"/>
      <c r="P68" s="325"/>
      <c r="Q68" s="325"/>
      <c r="R68" s="325"/>
      <c r="S68" s="325"/>
      <c r="T68" s="325"/>
      <c r="U68" s="325"/>
      <c r="V68" s="325"/>
      <c r="W68" s="325"/>
      <c r="X68" s="325"/>
    </row>
    <row r="69" spans="1:24" x14ac:dyDescent="0.25">
      <c r="A69" s="325"/>
      <c r="B69" s="325"/>
      <c r="C69" s="325"/>
      <c r="D69" s="325"/>
      <c r="E69" s="5"/>
      <c r="F69" s="5"/>
      <c r="G69" s="5"/>
      <c r="H69" s="325"/>
      <c r="I69" s="5"/>
      <c r="J69" s="5"/>
      <c r="K69" s="5"/>
      <c r="L69" s="325"/>
      <c r="M69" s="70"/>
      <c r="N69" s="70"/>
      <c r="O69" s="70"/>
      <c r="P69" s="325"/>
      <c r="Q69" s="325"/>
      <c r="R69" s="325"/>
      <c r="S69" s="325"/>
      <c r="T69" s="325"/>
      <c r="U69" s="325"/>
      <c r="V69" s="325"/>
      <c r="W69" s="325"/>
      <c r="X69" s="325"/>
    </row>
    <row r="70" spans="1:24" x14ac:dyDescent="0.25">
      <c r="A70" s="325"/>
      <c r="B70" s="325"/>
      <c r="C70" s="325"/>
      <c r="D70" s="325"/>
      <c r="E70" s="5"/>
      <c r="F70" s="5"/>
      <c r="G70" s="5"/>
      <c r="H70" s="325"/>
      <c r="I70" s="5"/>
      <c r="J70" s="5"/>
      <c r="K70" s="5"/>
      <c r="L70" s="325"/>
      <c r="M70" s="70"/>
      <c r="N70" s="70"/>
      <c r="O70" s="70"/>
      <c r="P70" s="325"/>
      <c r="Q70" s="325"/>
      <c r="R70" s="325"/>
      <c r="S70" s="325"/>
      <c r="T70" s="325"/>
      <c r="U70" s="325"/>
      <c r="V70" s="325"/>
      <c r="W70" s="325"/>
      <c r="X70" s="325"/>
    </row>
    <row r="71" spans="1:24" x14ac:dyDescent="0.25">
      <c r="A71" s="325"/>
      <c r="B71" s="325"/>
      <c r="C71" s="325"/>
      <c r="D71" s="325"/>
      <c r="E71" s="5"/>
      <c r="F71" s="5"/>
      <c r="G71" s="5"/>
      <c r="H71" s="325"/>
      <c r="I71" s="5"/>
      <c r="J71" s="5"/>
      <c r="K71" s="5"/>
      <c r="L71" s="325"/>
      <c r="M71" s="70"/>
      <c r="N71" s="70"/>
      <c r="O71" s="70"/>
      <c r="P71" s="325"/>
      <c r="Q71" s="325"/>
      <c r="R71" s="325"/>
      <c r="S71" s="325"/>
      <c r="T71" s="325"/>
      <c r="U71" s="325"/>
      <c r="V71" s="325"/>
      <c r="W71" s="325"/>
      <c r="X71" s="325"/>
    </row>
    <row r="72" spans="1:24" x14ac:dyDescent="0.25">
      <c r="A72" s="325"/>
      <c r="B72" s="325"/>
      <c r="C72" s="325"/>
      <c r="D72" s="325"/>
      <c r="E72" s="5"/>
      <c r="F72" s="5"/>
      <c r="G72" s="5"/>
      <c r="H72" s="325"/>
      <c r="I72" s="5"/>
      <c r="J72" s="5"/>
      <c r="K72" s="5"/>
      <c r="L72" s="325"/>
      <c r="M72" s="70"/>
      <c r="N72" s="70"/>
      <c r="O72" s="70"/>
      <c r="P72" s="325"/>
      <c r="Q72" s="325"/>
      <c r="R72" s="325"/>
      <c r="S72" s="325"/>
      <c r="T72" s="325"/>
      <c r="U72" s="325"/>
      <c r="V72" s="325"/>
      <c r="W72" s="325"/>
      <c r="X72" s="325"/>
    </row>
    <row r="73" spans="1:24" x14ac:dyDescent="0.25">
      <c r="A73" s="325"/>
      <c r="B73" s="325"/>
      <c r="C73" s="325"/>
      <c r="D73" s="325"/>
      <c r="E73" s="5"/>
      <c r="F73" s="5"/>
      <c r="G73" s="5"/>
      <c r="H73" s="325"/>
      <c r="I73" s="5"/>
      <c r="J73" s="5"/>
      <c r="K73" s="5"/>
      <c r="L73" s="325"/>
      <c r="M73" s="70"/>
      <c r="N73" s="70"/>
      <c r="O73" s="70"/>
      <c r="P73" s="325"/>
      <c r="Q73" s="325"/>
      <c r="R73" s="325"/>
      <c r="S73" s="325"/>
      <c r="T73" s="325"/>
      <c r="U73" s="325"/>
      <c r="V73" s="325"/>
      <c r="W73" s="325"/>
      <c r="X73" s="325"/>
    </row>
    <row r="74" spans="1:24" x14ac:dyDescent="0.25">
      <c r="A74" s="325"/>
      <c r="B74" s="325"/>
      <c r="C74" s="325"/>
      <c r="D74" s="325"/>
      <c r="E74" s="5"/>
      <c r="F74" s="5"/>
      <c r="G74" s="5"/>
      <c r="H74" s="325"/>
      <c r="I74" s="5"/>
      <c r="J74" s="5"/>
      <c r="K74" s="5"/>
      <c r="L74" s="325"/>
      <c r="M74" s="70"/>
      <c r="N74" s="70"/>
      <c r="O74" s="70"/>
      <c r="P74" s="325"/>
      <c r="Q74" s="325"/>
      <c r="R74" s="325"/>
      <c r="S74" s="325"/>
      <c r="T74" s="325"/>
      <c r="U74" s="325"/>
      <c r="V74" s="325"/>
      <c r="W74" s="325"/>
      <c r="X74" s="325"/>
    </row>
    <row r="75" spans="1:24" x14ac:dyDescent="0.25">
      <c r="A75" s="325"/>
      <c r="B75" s="325"/>
      <c r="C75" s="325"/>
      <c r="D75" s="325"/>
      <c r="E75" s="5"/>
      <c r="F75" s="5"/>
      <c r="G75" s="5"/>
      <c r="H75" s="325"/>
      <c r="I75" s="5"/>
      <c r="J75" s="5"/>
      <c r="K75" s="5"/>
      <c r="L75" s="325"/>
      <c r="M75" s="70"/>
      <c r="N75" s="70"/>
      <c r="O75" s="70"/>
      <c r="P75" s="325"/>
      <c r="Q75" s="325"/>
      <c r="R75" s="325"/>
      <c r="S75" s="325"/>
      <c r="T75" s="325"/>
      <c r="U75" s="325"/>
      <c r="V75" s="325"/>
      <c r="W75" s="325"/>
      <c r="X75" s="325"/>
    </row>
    <row r="76" spans="1:24" x14ac:dyDescent="0.25">
      <c r="A76" s="325"/>
      <c r="B76" s="325"/>
      <c r="C76" s="325"/>
      <c r="D76" s="325"/>
      <c r="E76" s="5"/>
      <c r="F76" s="5"/>
      <c r="G76" s="5"/>
      <c r="H76" s="325"/>
      <c r="I76" s="5"/>
      <c r="J76" s="5"/>
      <c r="K76" s="5"/>
      <c r="L76" s="325"/>
      <c r="M76" s="70"/>
      <c r="N76" s="70"/>
      <c r="O76" s="70"/>
      <c r="P76" s="325"/>
      <c r="Q76" s="325"/>
      <c r="R76" s="325"/>
      <c r="S76" s="325"/>
      <c r="T76" s="325"/>
      <c r="U76" s="325"/>
      <c r="V76" s="325"/>
      <c r="W76" s="325"/>
      <c r="X76" s="325"/>
    </row>
    <row r="77" spans="1:24" x14ac:dyDescent="0.25">
      <c r="A77" s="325"/>
      <c r="B77" s="325"/>
      <c r="C77" s="325"/>
      <c r="D77" s="325"/>
      <c r="E77" s="5"/>
      <c r="F77" s="5"/>
      <c r="G77" s="5"/>
      <c r="H77" s="325"/>
      <c r="I77" s="5"/>
      <c r="J77" s="5"/>
      <c r="K77" s="5"/>
      <c r="L77" s="325"/>
      <c r="M77" s="70"/>
      <c r="N77" s="70"/>
      <c r="O77" s="70"/>
      <c r="P77" s="325"/>
      <c r="Q77" s="325"/>
      <c r="R77" s="325"/>
      <c r="S77" s="325"/>
      <c r="T77" s="325"/>
      <c r="U77" s="325"/>
      <c r="V77" s="325"/>
      <c r="W77" s="325"/>
      <c r="X77" s="325"/>
    </row>
    <row r="78" spans="1:24" x14ac:dyDescent="0.25">
      <c r="A78" s="325"/>
      <c r="B78" s="325"/>
      <c r="C78" s="325"/>
      <c r="D78" s="325"/>
      <c r="E78" s="5"/>
      <c r="F78" s="5"/>
      <c r="G78" s="5"/>
      <c r="H78" s="325"/>
      <c r="I78" s="5"/>
      <c r="J78" s="5"/>
      <c r="K78" s="5"/>
      <c r="L78" s="325"/>
      <c r="M78" s="70"/>
      <c r="N78" s="70"/>
      <c r="O78" s="70"/>
      <c r="P78" s="325"/>
      <c r="Q78" s="325"/>
      <c r="R78" s="325"/>
      <c r="S78" s="325"/>
      <c r="T78" s="325"/>
      <c r="U78" s="325"/>
      <c r="V78" s="325"/>
      <c r="W78" s="325"/>
      <c r="X78" s="325"/>
    </row>
    <row r="79" spans="1:24" x14ac:dyDescent="0.25">
      <c r="A79" s="325"/>
      <c r="B79" s="325"/>
      <c r="C79" s="325"/>
      <c r="D79" s="325"/>
      <c r="E79" s="5"/>
      <c r="F79" s="5"/>
      <c r="G79" s="5"/>
      <c r="H79" s="325"/>
      <c r="I79" s="5"/>
      <c r="J79" s="5"/>
      <c r="K79" s="5"/>
      <c r="L79" s="325"/>
      <c r="M79" s="70"/>
      <c r="N79" s="70"/>
      <c r="O79" s="70"/>
      <c r="P79" s="325"/>
      <c r="Q79" s="325"/>
      <c r="R79" s="325"/>
      <c r="S79" s="325"/>
      <c r="T79" s="325"/>
      <c r="U79" s="325"/>
      <c r="V79" s="325"/>
      <c r="W79" s="325"/>
      <c r="X79" s="325"/>
    </row>
    <row r="80" spans="1:24" x14ac:dyDescent="0.25">
      <c r="A80" s="325"/>
      <c r="B80" s="325"/>
      <c r="C80" s="325"/>
      <c r="D80" s="325"/>
      <c r="E80" s="5"/>
      <c r="F80" s="5"/>
      <c r="G80" s="5"/>
      <c r="H80" s="325"/>
      <c r="I80" s="5"/>
      <c r="J80" s="5"/>
      <c r="K80" s="5"/>
      <c r="L80" s="325"/>
      <c r="M80" s="70"/>
      <c r="N80" s="70"/>
      <c r="O80" s="70"/>
      <c r="P80" s="325"/>
      <c r="Q80" s="325"/>
      <c r="R80" s="325"/>
      <c r="S80" s="325"/>
      <c r="T80" s="325"/>
      <c r="U80" s="325"/>
      <c r="V80" s="325"/>
      <c r="W80" s="325"/>
      <c r="X80" s="325"/>
    </row>
    <row r="81" spans="1:24" x14ac:dyDescent="0.25">
      <c r="A81" s="325"/>
      <c r="B81" s="325"/>
      <c r="C81" s="325"/>
      <c r="D81" s="325"/>
      <c r="E81" s="5"/>
      <c r="F81" s="5"/>
      <c r="G81" s="5"/>
      <c r="H81" s="325"/>
      <c r="I81" s="5"/>
      <c r="J81" s="5"/>
      <c r="K81" s="5"/>
      <c r="L81" s="325"/>
      <c r="M81" s="70"/>
      <c r="N81" s="70"/>
      <c r="O81" s="70"/>
      <c r="P81" s="325"/>
      <c r="Q81" s="325"/>
      <c r="R81" s="325"/>
      <c r="S81" s="325"/>
      <c r="T81" s="325"/>
      <c r="U81" s="325"/>
      <c r="V81" s="325"/>
      <c r="W81" s="325"/>
      <c r="X81" s="325"/>
    </row>
    <row r="82" spans="1:24" x14ac:dyDescent="0.25">
      <c r="A82" s="325"/>
      <c r="B82" s="325"/>
      <c r="C82" s="325"/>
      <c r="D82" s="325"/>
      <c r="E82" s="5"/>
      <c r="F82" s="5"/>
      <c r="G82" s="5"/>
      <c r="H82" s="325"/>
      <c r="I82" s="5"/>
      <c r="J82" s="5"/>
      <c r="K82" s="5"/>
      <c r="L82" s="325"/>
      <c r="M82" s="70"/>
      <c r="N82" s="70"/>
      <c r="O82" s="70"/>
      <c r="P82" s="325"/>
      <c r="Q82" s="325"/>
      <c r="R82" s="325"/>
      <c r="S82" s="325"/>
      <c r="T82" s="325"/>
      <c r="U82" s="325"/>
      <c r="V82" s="325"/>
      <c r="W82" s="325"/>
      <c r="X82" s="325"/>
    </row>
    <row r="83" spans="1:24" x14ac:dyDescent="0.25">
      <c r="A83" s="325"/>
      <c r="B83" s="325"/>
      <c r="C83" s="325"/>
      <c r="D83" s="325"/>
      <c r="E83" s="5"/>
      <c r="F83" s="5"/>
      <c r="G83" s="5"/>
      <c r="H83" s="325"/>
      <c r="I83" s="5"/>
      <c r="J83" s="5"/>
      <c r="K83" s="5"/>
      <c r="L83" s="325"/>
      <c r="M83" s="70"/>
      <c r="N83" s="70"/>
      <c r="O83" s="70"/>
      <c r="P83" s="325"/>
      <c r="Q83" s="325"/>
      <c r="R83" s="325"/>
      <c r="S83" s="325"/>
      <c r="T83" s="325"/>
      <c r="U83" s="325"/>
      <c r="V83" s="325"/>
      <c r="W83" s="325"/>
      <c r="X83" s="325"/>
    </row>
    <row r="84" spans="1:24" x14ac:dyDescent="0.25">
      <c r="A84" s="325"/>
      <c r="B84" s="325"/>
      <c r="C84" s="325"/>
      <c r="D84" s="325"/>
      <c r="E84" s="5"/>
      <c r="F84" s="5"/>
      <c r="G84" s="5"/>
      <c r="H84" s="325"/>
      <c r="I84" s="5"/>
      <c r="J84" s="5"/>
      <c r="K84" s="5"/>
      <c r="L84" s="325"/>
      <c r="M84" s="70"/>
      <c r="N84" s="70"/>
      <c r="O84" s="70"/>
      <c r="P84" s="325"/>
      <c r="Q84" s="325"/>
      <c r="R84" s="325"/>
      <c r="S84" s="325"/>
      <c r="T84" s="325"/>
      <c r="U84" s="325"/>
      <c r="V84" s="325"/>
      <c r="W84" s="325"/>
      <c r="X84" s="325"/>
    </row>
    <row r="85" spans="1:24" x14ac:dyDescent="0.25">
      <c r="A85" s="325"/>
      <c r="B85" s="325"/>
      <c r="C85" s="325"/>
      <c r="D85" s="325"/>
      <c r="E85" s="5"/>
      <c r="F85" s="5"/>
      <c r="G85" s="5"/>
      <c r="H85" s="325"/>
      <c r="I85" s="5"/>
      <c r="J85" s="5"/>
      <c r="K85" s="5"/>
      <c r="L85" s="325"/>
      <c r="M85" s="70"/>
      <c r="N85" s="70"/>
      <c r="O85" s="70"/>
      <c r="P85" s="325"/>
      <c r="Q85" s="325"/>
      <c r="R85" s="325"/>
      <c r="S85" s="325"/>
      <c r="T85" s="325"/>
      <c r="U85" s="325"/>
      <c r="V85" s="325"/>
      <c r="W85" s="325"/>
      <c r="X85" s="325"/>
    </row>
    <row r="86" spans="1:24" x14ac:dyDescent="0.25">
      <c r="A86" s="325"/>
      <c r="B86" s="325"/>
      <c r="C86" s="325"/>
      <c r="D86" s="325"/>
      <c r="E86" s="5"/>
      <c r="F86" s="5"/>
      <c r="G86" s="5"/>
      <c r="H86" s="325"/>
      <c r="I86" s="5"/>
      <c r="J86" s="5"/>
      <c r="K86" s="5"/>
      <c r="L86" s="325"/>
      <c r="M86" s="70"/>
      <c r="N86" s="70"/>
      <c r="O86" s="70"/>
      <c r="P86" s="325"/>
      <c r="Q86" s="325"/>
      <c r="R86" s="325"/>
      <c r="S86" s="325"/>
      <c r="T86" s="325"/>
      <c r="U86" s="325"/>
      <c r="V86" s="325"/>
      <c r="W86" s="325"/>
      <c r="X86" s="325"/>
    </row>
    <row r="87" spans="1:24" x14ac:dyDescent="0.25">
      <c r="A87" s="325"/>
      <c r="B87" s="325"/>
      <c r="C87" s="325"/>
      <c r="D87" s="325"/>
      <c r="E87" s="5"/>
      <c r="F87" s="5"/>
      <c r="G87" s="5"/>
      <c r="H87" s="325"/>
      <c r="I87" s="5"/>
      <c r="J87" s="5"/>
      <c r="K87" s="5"/>
      <c r="L87" s="325"/>
      <c r="M87" s="70"/>
      <c r="N87" s="70"/>
      <c r="O87" s="70"/>
      <c r="P87" s="325"/>
      <c r="Q87" s="325"/>
      <c r="R87" s="325"/>
      <c r="S87" s="325"/>
      <c r="T87" s="325"/>
      <c r="U87" s="325"/>
      <c r="V87" s="325"/>
      <c r="W87" s="325"/>
      <c r="X87" s="325"/>
    </row>
    <row r="88" spans="1:24" x14ac:dyDescent="0.25">
      <c r="A88" s="325"/>
      <c r="B88" s="325"/>
      <c r="C88" s="325"/>
      <c r="D88" s="325"/>
      <c r="E88" s="5"/>
      <c r="F88" s="5"/>
      <c r="G88" s="5"/>
      <c r="H88" s="325"/>
      <c r="I88" s="5"/>
      <c r="J88" s="5"/>
      <c r="K88" s="5"/>
      <c r="L88" s="325"/>
      <c r="M88" s="70"/>
      <c r="N88" s="70"/>
      <c r="O88" s="70"/>
      <c r="P88" s="325"/>
      <c r="Q88" s="325"/>
      <c r="R88" s="325"/>
      <c r="S88" s="325"/>
      <c r="T88" s="325"/>
      <c r="U88" s="325"/>
      <c r="V88" s="325"/>
      <c r="W88" s="325"/>
      <c r="X88" s="325"/>
    </row>
    <row r="89" spans="1:24" x14ac:dyDescent="0.25">
      <c r="A89" s="325"/>
      <c r="B89" s="325"/>
      <c r="C89" s="325"/>
      <c r="D89" s="325"/>
      <c r="E89" s="5"/>
      <c r="F89" s="5"/>
      <c r="G89" s="5"/>
      <c r="H89" s="325"/>
      <c r="I89" s="5"/>
      <c r="J89" s="5"/>
      <c r="K89" s="5"/>
      <c r="L89" s="325"/>
      <c r="M89" s="70"/>
      <c r="N89" s="70"/>
      <c r="O89" s="70"/>
      <c r="P89" s="325"/>
      <c r="Q89" s="325"/>
      <c r="R89" s="325"/>
      <c r="S89" s="325"/>
      <c r="T89" s="325"/>
      <c r="U89" s="325"/>
      <c r="V89" s="325"/>
      <c r="W89" s="325"/>
      <c r="X89" s="325"/>
    </row>
    <row r="90" spans="1:24" x14ac:dyDescent="0.25">
      <c r="A90" s="325"/>
      <c r="B90" s="325"/>
      <c r="C90" s="325"/>
      <c r="D90" s="325"/>
      <c r="E90" s="5"/>
      <c r="F90" s="5"/>
      <c r="G90" s="5"/>
      <c r="H90" s="325"/>
      <c r="I90" s="5"/>
      <c r="J90" s="5"/>
      <c r="K90" s="5"/>
      <c r="L90" s="325"/>
      <c r="M90" s="70"/>
      <c r="N90" s="70"/>
      <c r="O90" s="70"/>
      <c r="P90" s="325"/>
      <c r="Q90" s="325"/>
      <c r="R90" s="325"/>
      <c r="S90" s="325"/>
      <c r="T90" s="325"/>
      <c r="U90" s="325"/>
      <c r="V90" s="325"/>
      <c r="W90" s="325"/>
      <c r="X90" s="325"/>
    </row>
    <row r="91" spans="1:24" x14ac:dyDescent="0.25">
      <c r="A91" s="325"/>
      <c r="B91" s="325"/>
      <c r="C91" s="325"/>
      <c r="D91" s="325"/>
      <c r="E91" s="5"/>
      <c r="F91" s="5"/>
      <c r="G91" s="5"/>
      <c r="H91" s="325"/>
      <c r="I91" s="5"/>
      <c r="J91" s="5"/>
      <c r="K91" s="5"/>
      <c r="L91" s="325"/>
      <c r="M91" s="70"/>
      <c r="N91" s="70"/>
      <c r="O91" s="70"/>
      <c r="P91" s="325"/>
      <c r="Q91" s="325"/>
      <c r="R91" s="325"/>
      <c r="S91" s="325"/>
      <c r="T91" s="325"/>
      <c r="U91" s="325"/>
      <c r="V91" s="325"/>
      <c r="W91" s="325"/>
      <c r="X91" s="325"/>
    </row>
    <row r="92" spans="1:24" x14ac:dyDescent="0.25">
      <c r="A92" s="325"/>
      <c r="B92" s="325"/>
      <c r="C92" s="325"/>
      <c r="D92" s="325"/>
      <c r="E92" s="5"/>
      <c r="F92" s="5"/>
      <c r="G92" s="5"/>
      <c r="H92" s="325"/>
      <c r="I92" s="5"/>
      <c r="J92" s="5"/>
      <c r="K92" s="5"/>
      <c r="L92" s="325"/>
      <c r="M92" s="70"/>
      <c r="N92" s="70"/>
      <c r="O92" s="70"/>
      <c r="P92" s="325"/>
      <c r="Q92" s="325"/>
      <c r="R92" s="325"/>
      <c r="S92" s="325"/>
      <c r="T92" s="325"/>
      <c r="U92" s="325"/>
      <c r="V92" s="325"/>
      <c r="W92" s="325"/>
      <c r="X92" s="325"/>
    </row>
    <row r="93" spans="1:24" x14ac:dyDescent="0.25">
      <c r="A93" s="325"/>
      <c r="B93" s="325"/>
      <c r="C93" s="325"/>
      <c r="D93" s="325"/>
      <c r="E93" s="5"/>
      <c r="F93" s="5"/>
      <c r="G93" s="5"/>
      <c r="H93" s="325"/>
      <c r="I93" s="5"/>
      <c r="J93" s="5"/>
      <c r="K93" s="5"/>
      <c r="L93" s="325"/>
      <c r="M93" s="70"/>
      <c r="N93" s="70"/>
      <c r="O93" s="70"/>
      <c r="P93" s="325"/>
      <c r="Q93" s="325"/>
      <c r="R93" s="325"/>
      <c r="S93" s="325"/>
      <c r="T93" s="325"/>
      <c r="U93" s="325"/>
      <c r="V93" s="325"/>
      <c r="W93" s="325"/>
      <c r="X93" s="325"/>
    </row>
    <row r="94" spans="1:24" x14ac:dyDescent="0.25">
      <c r="A94" s="325"/>
      <c r="B94" s="325"/>
      <c r="C94" s="325"/>
      <c r="D94" s="325"/>
      <c r="E94" s="5"/>
      <c r="F94" s="5"/>
      <c r="G94" s="5"/>
      <c r="H94" s="325"/>
      <c r="I94" s="5"/>
      <c r="J94" s="5"/>
      <c r="K94" s="5"/>
      <c r="L94" s="325"/>
      <c r="M94" s="70"/>
      <c r="N94" s="70"/>
      <c r="O94" s="70"/>
      <c r="P94" s="325"/>
      <c r="Q94" s="325"/>
      <c r="R94" s="325"/>
      <c r="S94" s="325"/>
      <c r="T94" s="325"/>
      <c r="U94" s="325"/>
      <c r="V94" s="325"/>
      <c r="W94" s="325"/>
      <c r="X94" s="325"/>
    </row>
    <row r="95" spans="1:24" x14ac:dyDescent="0.25">
      <c r="A95" s="325"/>
      <c r="B95" s="325"/>
      <c r="C95" s="325"/>
      <c r="D95" s="325"/>
      <c r="E95" s="5"/>
      <c r="F95" s="5"/>
      <c r="G95" s="5"/>
      <c r="H95" s="325"/>
      <c r="I95" s="5"/>
      <c r="J95" s="5"/>
      <c r="K95" s="5"/>
      <c r="L95" s="325"/>
      <c r="M95" s="70"/>
      <c r="N95" s="70"/>
      <c r="O95" s="70"/>
      <c r="P95" s="325"/>
      <c r="Q95" s="325"/>
      <c r="R95" s="325"/>
      <c r="S95" s="325"/>
      <c r="T95" s="325"/>
      <c r="U95" s="325"/>
      <c r="V95" s="325"/>
      <c r="W95" s="325"/>
      <c r="X95" s="325"/>
    </row>
    <row r="96" spans="1:24" x14ac:dyDescent="0.25">
      <c r="A96" s="325"/>
      <c r="B96" s="325"/>
      <c r="C96" s="325"/>
      <c r="D96" s="325"/>
      <c r="E96" s="5"/>
      <c r="F96" s="5"/>
      <c r="G96" s="5"/>
      <c r="H96" s="325"/>
      <c r="I96" s="5"/>
      <c r="J96" s="5"/>
      <c r="K96" s="5"/>
      <c r="L96" s="325"/>
      <c r="M96" s="70"/>
      <c r="N96" s="70"/>
      <c r="O96" s="70"/>
      <c r="P96" s="325"/>
      <c r="Q96" s="325"/>
      <c r="R96" s="325"/>
      <c r="S96" s="325"/>
      <c r="T96" s="325"/>
      <c r="U96" s="325"/>
      <c r="V96" s="325"/>
      <c r="W96" s="325"/>
      <c r="X96" s="325"/>
    </row>
    <row r="97" spans="1:24" x14ac:dyDescent="0.25">
      <c r="A97" s="325"/>
      <c r="B97" s="325"/>
      <c r="C97" s="325"/>
      <c r="D97" s="325"/>
      <c r="E97" s="5"/>
      <c r="F97" s="5"/>
      <c r="G97" s="5"/>
      <c r="H97" s="325"/>
      <c r="I97" s="5"/>
      <c r="J97" s="5"/>
      <c r="K97" s="5"/>
      <c r="L97" s="325"/>
      <c r="M97" s="70"/>
      <c r="N97" s="70"/>
      <c r="O97" s="70"/>
      <c r="P97" s="325"/>
      <c r="Q97" s="325"/>
      <c r="R97" s="325"/>
      <c r="S97" s="325"/>
      <c r="T97" s="325"/>
      <c r="U97" s="325"/>
      <c r="V97" s="325"/>
      <c r="W97" s="325"/>
      <c r="X97" s="325"/>
    </row>
    <row r="98" spans="1:24" x14ac:dyDescent="0.25">
      <c r="A98" s="325"/>
      <c r="B98" s="325"/>
      <c r="C98" s="325"/>
      <c r="D98" s="325"/>
      <c r="E98" s="5"/>
      <c r="F98" s="5"/>
      <c r="G98" s="5"/>
      <c r="H98" s="325"/>
      <c r="I98" s="5"/>
      <c r="J98" s="5"/>
      <c r="K98" s="5"/>
      <c r="L98" s="325"/>
      <c r="M98" s="70"/>
      <c r="N98" s="70"/>
      <c r="O98" s="70"/>
      <c r="P98" s="325"/>
      <c r="Q98" s="325"/>
      <c r="R98" s="325"/>
      <c r="S98" s="325"/>
      <c r="T98" s="325"/>
      <c r="U98" s="325"/>
      <c r="V98" s="325"/>
      <c r="W98" s="325"/>
      <c r="X98" s="325"/>
    </row>
    <row r="99" spans="1:24" x14ac:dyDescent="0.25">
      <c r="A99" s="325"/>
      <c r="B99" s="325"/>
      <c r="C99" s="325"/>
      <c r="D99" s="325"/>
      <c r="E99" s="5"/>
      <c r="F99" s="5"/>
      <c r="G99" s="5"/>
      <c r="H99" s="325"/>
      <c r="I99" s="5"/>
      <c r="J99" s="5"/>
      <c r="K99" s="5"/>
      <c r="L99" s="325"/>
      <c r="M99" s="70"/>
      <c r="N99" s="70"/>
      <c r="O99" s="70"/>
      <c r="P99" s="325"/>
      <c r="Q99" s="325"/>
      <c r="R99" s="325"/>
      <c r="S99" s="325"/>
      <c r="T99" s="325"/>
      <c r="U99" s="325"/>
      <c r="V99" s="325"/>
      <c r="W99" s="325"/>
      <c r="X99" s="325"/>
    </row>
    <row r="100" spans="1:24" x14ac:dyDescent="0.25">
      <c r="A100" s="325"/>
      <c r="B100" s="325"/>
      <c r="C100" s="325"/>
      <c r="D100" s="325"/>
      <c r="E100" s="5"/>
      <c r="F100" s="5"/>
      <c r="G100" s="5"/>
      <c r="H100" s="325"/>
      <c r="I100" s="5"/>
      <c r="J100" s="5"/>
      <c r="K100" s="5"/>
      <c r="L100" s="325"/>
      <c r="M100" s="70"/>
      <c r="N100" s="70"/>
      <c r="O100" s="70"/>
      <c r="P100" s="325"/>
      <c r="Q100" s="325"/>
      <c r="R100" s="325"/>
      <c r="S100" s="325"/>
      <c r="T100" s="325"/>
      <c r="U100" s="325"/>
      <c r="V100" s="325"/>
      <c r="W100" s="325"/>
      <c r="X100" s="325"/>
    </row>
    <row r="101" spans="1:24" x14ac:dyDescent="0.25">
      <c r="A101" s="325"/>
      <c r="B101" s="325"/>
      <c r="C101" s="325"/>
      <c r="D101" s="325"/>
      <c r="E101" s="5"/>
      <c r="F101" s="5"/>
      <c r="G101" s="5"/>
      <c r="H101" s="325"/>
      <c r="I101" s="5"/>
      <c r="J101" s="5"/>
      <c r="K101" s="5"/>
      <c r="L101" s="325"/>
      <c r="M101" s="70"/>
      <c r="N101" s="70"/>
      <c r="O101" s="70"/>
      <c r="P101" s="325"/>
      <c r="Q101" s="325"/>
      <c r="R101" s="325"/>
      <c r="S101" s="325"/>
      <c r="T101" s="325"/>
      <c r="U101" s="325"/>
      <c r="V101" s="325"/>
      <c r="W101" s="325"/>
      <c r="X101" s="325"/>
    </row>
    <row r="102" spans="1:24" x14ac:dyDescent="0.25">
      <c r="A102" s="325"/>
      <c r="B102" s="325"/>
      <c r="C102" s="325"/>
      <c r="D102" s="325"/>
      <c r="E102" s="5"/>
      <c r="F102" s="5"/>
      <c r="G102" s="5"/>
      <c r="H102" s="325"/>
      <c r="I102" s="5"/>
      <c r="J102" s="5"/>
      <c r="K102" s="5"/>
      <c r="L102" s="325"/>
      <c r="M102" s="70"/>
      <c r="N102" s="70"/>
      <c r="O102" s="70"/>
      <c r="P102" s="325"/>
      <c r="Q102" s="325"/>
      <c r="R102" s="325"/>
      <c r="S102" s="325"/>
      <c r="T102" s="325"/>
      <c r="U102" s="325"/>
      <c r="V102" s="325"/>
      <c r="W102" s="325"/>
      <c r="X102" s="325"/>
    </row>
    <row r="103" spans="1:24" x14ac:dyDescent="0.25">
      <c r="A103" s="325"/>
      <c r="B103" s="325"/>
      <c r="C103" s="325"/>
      <c r="D103" s="325"/>
      <c r="E103" s="5"/>
      <c r="F103" s="5"/>
      <c r="G103" s="5"/>
      <c r="H103" s="325"/>
      <c r="I103" s="5"/>
      <c r="J103" s="5"/>
      <c r="K103" s="5"/>
      <c r="L103" s="325"/>
      <c r="M103" s="70"/>
      <c r="N103" s="70"/>
      <c r="O103" s="70"/>
      <c r="P103" s="325"/>
      <c r="Q103" s="325"/>
      <c r="R103" s="325"/>
      <c r="S103" s="325"/>
      <c r="T103" s="325"/>
      <c r="U103" s="325"/>
      <c r="V103" s="325"/>
      <c r="W103" s="325"/>
      <c r="X103" s="325"/>
    </row>
    <row r="104" spans="1:24" x14ac:dyDescent="0.25">
      <c r="A104" s="325"/>
      <c r="B104" s="325"/>
      <c r="C104" s="325"/>
      <c r="D104" s="325"/>
      <c r="E104" s="5"/>
      <c r="F104" s="5"/>
      <c r="G104" s="5"/>
      <c r="H104" s="325"/>
      <c r="I104" s="5"/>
      <c r="J104" s="5"/>
      <c r="K104" s="5"/>
      <c r="L104" s="325"/>
      <c r="M104" s="70"/>
      <c r="N104" s="70"/>
      <c r="O104" s="70"/>
      <c r="P104" s="325"/>
      <c r="Q104" s="325"/>
      <c r="R104" s="325"/>
      <c r="S104" s="325"/>
      <c r="T104" s="325"/>
      <c r="U104" s="325"/>
      <c r="V104" s="325"/>
      <c r="W104" s="325"/>
      <c r="X104" s="325"/>
    </row>
    <row r="105" spans="1:24" x14ac:dyDescent="0.25">
      <c r="A105" s="325"/>
      <c r="B105" s="325"/>
      <c r="C105" s="325"/>
      <c r="D105" s="325"/>
      <c r="E105" s="5"/>
      <c r="F105" s="5"/>
      <c r="G105" s="5"/>
      <c r="H105" s="325"/>
      <c r="I105" s="5"/>
      <c r="J105" s="5"/>
      <c r="K105" s="5"/>
      <c r="L105" s="325"/>
      <c r="M105" s="70"/>
      <c r="N105" s="70"/>
      <c r="O105" s="70"/>
      <c r="P105" s="325"/>
      <c r="Q105" s="325"/>
      <c r="R105" s="325"/>
      <c r="S105" s="325"/>
      <c r="T105" s="325"/>
      <c r="U105" s="325"/>
      <c r="V105" s="325"/>
      <c r="W105" s="325"/>
      <c r="X105" s="325"/>
    </row>
    <row r="106" spans="1:24" x14ac:dyDescent="0.25">
      <c r="A106" s="325"/>
      <c r="B106" s="325"/>
      <c r="C106" s="325"/>
      <c r="D106" s="325"/>
      <c r="E106" s="5"/>
      <c r="F106" s="5"/>
      <c r="G106" s="5"/>
      <c r="H106" s="325"/>
      <c r="I106" s="5"/>
      <c r="J106" s="5"/>
      <c r="K106" s="5"/>
      <c r="L106" s="325"/>
      <c r="M106" s="70"/>
      <c r="N106" s="70"/>
      <c r="O106" s="70"/>
      <c r="P106" s="325"/>
      <c r="Q106" s="325"/>
      <c r="R106" s="325"/>
      <c r="S106" s="325"/>
      <c r="T106" s="325"/>
      <c r="U106" s="325"/>
      <c r="V106" s="325"/>
      <c r="W106" s="325"/>
      <c r="X106" s="325"/>
    </row>
    <row r="107" spans="1:24" x14ac:dyDescent="0.25">
      <c r="A107" s="325"/>
      <c r="B107" s="325"/>
      <c r="C107" s="325"/>
      <c r="D107" s="325"/>
      <c r="E107" s="5"/>
      <c r="F107" s="5"/>
      <c r="G107" s="5"/>
      <c r="H107" s="325"/>
      <c r="I107" s="5"/>
      <c r="J107" s="5"/>
      <c r="K107" s="5"/>
      <c r="L107" s="325"/>
      <c r="M107" s="70"/>
      <c r="N107" s="70"/>
      <c r="O107" s="70"/>
      <c r="P107" s="325"/>
      <c r="Q107" s="325"/>
      <c r="R107" s="325"/>
      <c r="S107" s="325"/>
      <c r="T107" s="325"/>
      <c r="U107" s="325"/>
      <c r="V107" s="325"/>
      <c r="W107" s="325"/>
      <c r="X107" s="325"/>
    </row>
    <row r="108" spans="1:24" x14ac:dyDescent="0.25">
      <c r="A108" s="325"/>
      <c r="B108" s="325"/>
      <c r="C108" s="325"/>
      <c r="D108" s="325"/>
      <c r="E108" s="5"/>
      <c r="F108" s="5"/>
      <c r="G108" s="5"/>
      <c r="H108" s="325"/>
      <c r="I108" s="5"/>
      <c r="J108" s="5"/>
      <c r="K108" s="5"/>
      <c r="L108" s="325"/>
      <c r="M108" s="70"/>
      <c r="N108" s="70"/>
      <c r="O108" s="70"/>
      <c r="P108" s="325"/>
      <c r="Q108" s="325"/>
      <c r="R108" s="325"/>
      <c r="S108" s="325"/>
      <c r="T108" s="325"/>
      <c r="U108" s="325"/>
      <c r="V108" s="325"/>
      <c r="W108" s="325"/>
      <c r="X108" s="325"/>
    </row>
    <row r="109" spans="1:24" x14ac:dyDescent="0.25">
      <c r="A109" s="325"/>
      <c r="B109" s="325"/>
      <c r="C109" s="325"/>
      <c r="D109" s="325"/>
      <c r="E109" s="5"/>
      <c r="F109" s="5"/>
      <c r="G109" s="5"/>
      <c r="H109" s="325"/>
      <c r="I109" s="5"/>
      <c r="J109" s="5"/>
      <c r="K109" s="5"/>
      <c r="L109" s="325"/>
      <c r="M109" s="70"/>
      <c r="N109" s="70"/>
      <c r="O109" s="70"/>
      <c r="P109" s="325"/>
      <c r="Q109" s="325"/>
      <c r="R109" s="325"/>
      <c r="S109" s="325"/>
      <c r="T109" s="325"/>
      <c r="U109" s="325"/>
      <c r="V109" s="325"/>
      <c r="W109" s="325"/>
      <c r="X109" s="325"/>
    </row>
    <row r="110" spans="1:24" x14ac:dyDescent="0.25">
      <c r="A110" s="325"/>
      <c r="B110" s="325"/>
      <c r="C110" s="325"/>
      <c r="D110" s="325"/>
      <c r="E110" s="5"/>
      <c r="F110" s="5"/>
      <c r="G110" s="5"/>
      <c r="H110" s="325"/>
      <c r="I110" s="5"/>
      <c r="J110" s="5"/>
      <c r="K110" s="5"/>
      <c r="L110" s="325"/>
      <c r="M110" s="70"/>
      <c r="N110" s="70"/>
      <c r="O110" s="70"/>
      <c r="P110" s="325"/>
      <c r="Q110" s="325"/>
      <c r="R110" s="325"/>
      <c r="S110" s="325"/>
      <c r="T110" s="325"/>
      <c r="U110" s="325"/>
      <c r="V110" s="325"/>
      <c r="W110" s="325"/>
      <c r="X110" s="325"/>
    </row>
    <row r="111" spans="1:24" x14ac:dyDescent="0.25">
      <c r="A111" s="325"/>
      <c r="B111" s="325"/>
      <c r="C111" s="325"/>
      <c r="D111" s="325"/>
      <c r="E111" s="5"/>
      <c r="F111" s="5"/>
      <c r="G111" s="5"/>
      <c r="H111" s="325"/>
      <c r="I111" s="5"/>
      <c r="J111" s="5"/>
      <c r="K111" s="5"/>
      <c r="L111" s="325"/>
      <c r="M111" s="70"/>
      <c r="N111" s="70"/>
      <c r="O111" s="70"/>
      <c r="P111" s="325"/>
      <c r="Q111" s="325"/>
      <c r="R111" s="325"/>
      <c r="S111" s="325"/>
      <c r="T111" s="325"/>
      <c r="U111" s="325"/>
      <c r="V111" s="325"/>
      <c r="W111" s="325"/>
      <c r="X111" s="325"/>
    </row>
    <row r="112" spans="1:24" x14ac:dyDescent="0.25">
      <c r="A112" s="325"/>
      <c r="B112" s="325"/>
      <c r="C112" s="325"/>
      <c r="D112" s="325"/>
      <c r="E112" s="5"/>
      <c r="F112" s="5"/>
      <c r="G112" s="5"/>
      <c r="H112" s="325"/>
      <c r="I112" s="5"/>
      <c r="J112" s="5"/>
      <c r="K112" s="5"/>
      <c r="L112" s="325"/>
      <c r="M112" s="70"/>
      <c r="N112" s="70"/>
      <c r="O112" s="70"/>
      <c r="P112" s="325"/>
      <c r="Q112" s="325"/>
      <c r="R112" s="325"/>
      <c r="S112" s="325"/>
      <c r="T112" s="325"/>
      <c r="U112" s="325"/>
      <c r="V112" s="325"/>
      <c r="W112" s="325"/>
      <c r="X112" s="325"/>
    </row>
    <row r="113" spans="1:24" x14ac:dyDescent="0.25">
      <c r="A113" s="325"/>
      <c r="B113" s="325"/>
      <c r="C113" s="325"/>
      <c r="D113" s="325"/>
      <c r="E113" s="5"/>
      <c r="F113" s="5"/>
      <c r="G113" s="5"/>
      <c r="H113" s="325"/>
      <c r="I113" s="5"/>
      <c r="J113" s="5"/>
      <c r="K113" s="5"/>
      <c r="L113" s="325"/>
      <c r="M113" s="70"/>
      <c r="N113" s="70"/>
      <c r="O113" s="70"/>
      <c r="P113" s="325"/>
      <c r="Q113" s="325"/>
      <c r="R113" s="325"/>
      <c r="S113" s="325"/>
      <c r="T113" s="325"/>
      <c r="U113" s="325"/>
      <c r="V113" s="325"/>
      <c r="W113" s="325"/>
      <c r="X113" s="325"/>
    </row>
    <row r="114" spans="1:24" x14ac:dyDescent="0.25">
      <c r="A114" s="325"/>
      <c r="B114" s="325"/>
      <c r="C114" s="325"/>
      <c r="D114" s="325"/>
      <c r="E114" s="5"/>
      <c r="F114" s="5"/>
      <c r="G114" s="5"/>
      <c r="H114" s="325"/>
      <c r="I114" s="5"/>
      <c r="J114" s="5"/>
      <c r="K114" s="5"/>
      <c r="L114" s="325"/>
      <c r="M114" s="70"/>
      <c r="N114" s="70"/>
      <c r="O114" s="70"/>
      <c r="P114" s="325"/>
      <c r="Q114" s="325"/>
      <c r="R114" s="325"/>
      <c r="S114" s="325"/>
      <c r="T114" s="325"/>
      <c r="U114" s="325"/>
      <c r="V114" s="325"/>
      <c r="W114" s="325"/>
      <c r="X114" s="325"/>
    </row>
    <row r="115" spans="1:24" x14ac:dyDescent="0.25">
      <c r="A115" s="325"/>
      <c r="B115" s="325"/>
      <c r="C115" s="325"/>
      <c r="D115" s="325"/>
      <c r="E115" s="5"/>
      <c r="F115" s="5"/>
      <c r="G115" s="5"/>
      <c r="H115" s="325"/>
      <c r="I115" s="5"/>
      <c r="J115" s="5"/>
      <c r="K115" s="5"/>
      <c r="L115" s="325"/>
      <c r="M115" s="70"/>
      <c r="N115" s="70"/>
      <c r="O115" s="70"/>
      <c r="P115" s="325"/>
      <c r="Q115" s="325"/>
      <c r="R115" s="325"/>
      <c r="S115" s="325"/>
      <c r="T115" s="325"/>
      <c r="U115" s="325"/>
      <c r="V115" s="325"/>
      <c r="W115" s="325"/>
      <c r="X115" s="325"/>
    </row>
    <row r="116" spans="1:24" x14ac:dyDescent="0.25">
      <c r="A116" s="325"/>
      <c r="B116" s="325"/>
      <c r="C116" s="325"/>
      <c r="D116" s="325"/>
      <c r="E116" s="5"/>
      <c r="F116" s="5"/>
      <c r="G116" s="5"/>
      <c r="H116" s="325"/>
      <c r="I116" s="5"/>
      <c r="J116" s="5"/>
      <c r="K116" s="5"/>
      <c r="L116" s="325"/>
      <c r="M116" s="70"/>
      <c r="N116" s="70"/>
      <c r="O116" s="70"/>
      <c r="P116" s="325"/>
      <c r="Q116" s="325"/>
      <c r="R116" s="325"/>
      <c r="S116" s="325"/>
      <c r="T116" s="325"/>
      <c r="U116" s="325"/>
      <c r="V116" s="325"/>
      <c r="W116" s="325"/>
      <c r="X116" s="325"/>
    </row>
    <row r="117" spans="1:24" x14ac:dyDescent="0.25">
      <c r="A117" s="325"/>
      <c r="B117" s="325"/>
      <c r="C117" s="325"/>
      <c r="D117" s="325"/>
      <c r="E117" s="5"/>
      <c r="F117" s="5"/>
      <c r="G117" s="5"/>
      <c r="H117" s="325"/>
      <c r="I117" s="5"/>
      <c r="J117" s="5"/>
      <c r="K117" s="5"/>
      <c r="L117" s="325"/>
      <c r="M117" s="70"/>
      <c r="N117" s="70"/>
      <c r="O117" s="70"/>
      <c r="P117" s="325"/>
      <c r="Q117" s="325"/>
      <c r="R117" s="325"/>
      <c r="S117" s="325"/>
      <c r="T117" s="325"/>
      <c r="U117" s="325"/>
      <c r="V117" s="325"/>
      <c r="W117" s="325"/>
      <c r="X117" s="325"/>
    </row>
    <row r="118" spans="1:24" x14ac:dyDescent="0.25">
      <c r="A118" s="325"/>
      <c r="B118" s="325"/>
      <c r="C118" s="325"/>
      <c r="D118" s="325"/>
      <c r="E118" s="5"/>
      <c r="F118" s="5"/>
      <c r="G118" s="5"/>
      <c r="H118" s="325"/>
      <c r="I118" s="5"/>
      <c r="J118" s="5"/>
      <c r="K118" s="5"/>
      <c r="L118" s="325"/>
      <c r="M118" s="70"/>
      <c r="N118" s="70"/>
      <c r="O118" s="70"/>
      <c r="P118" s="325"/>
      <c r="Q118" s="325"/>
      <c r="R118" s="325"/>
      <c r="S118" s="325"/>
      <c r="T118" s="325"/>
      <c r="U118" s="325"/>
      <c r="V118" s="325"/>
      <c r="W118" s="325"/>
      <c r="X118" s="325"/>
    </row>
    <row r="119" spans="1:24" x14ac:dyDescent="0.25">
      <c r="A119" s="325"/>
      <c r="B119" s="325"/>
      <c r="C119" s="325"/>
      <c r="D119" s="325"/>
      <c r="E119" s="5"/>
      <c r="F119" s="5"/>
      <c r="G119" s="5"/>
      <c r="H119" s="325"/>
      <c r="I119" s="5"/>
      <c r="J119" s="5"/>
      <c r="K119" s="5"/>
      <c r="L119" s="325"/>
      <c r="M119" s="70"/>
      <c r="N119" s="70"/>
      <c r="O119" s="70"/>
      <c r="P119" s="325"/>
      <c r="Q119" s="325"/>
      <c r="R119" s="325"/>
      <c r="S119" s="325"/>
      <c r="T119" s="325"/>
      <c r="U119" s="325"/>
      <c r="V119" s="325"/>
      <c r="W119" s="325"/>
      <c r="X119" s="325"/>
    </row>
    <row r="120" spans="1:24" x14ac:dyDescent="0.25">
      <c r="A120" s="325"/>
      <c r="B120" s="325"/>
      <c r="C120" s="325"/>
      <c r="D120" s="325"/>
      <c r="E120" s="5"/>
      <c r="F120" s="5"/>
      <c r="G120" s="5"/>
      <c r="H120" s="325"/>
      <c r="I120" s="5"/>
      <c r="J120" s="5"/>
      <c r="K120" s="5"/>
      <c r="L120" s="325"/>
      <c r="M120" s="70"/>
      <c r="N120" s="70"/>
      <c r="O120" s="70"/>
      <c r="P120" s="325"/>
      <c r="Q120" s="325"/>
      <c r="R120" s="325"/>
      <c r="S120" s="325"/>
      <c r="T120" s="325"/>
      <c r="U120" s="325"/>
      <c r="V120" s="325"/>
      <c r="W120" s="325"/>
      <c r="X120" s="325"/>
    </row>
    <row r="121" spans="1:24" x14ac:dyDescent="0.25">
      <c r="A121" s="325"/>
      <c r="B121" s="325"/>
      <c r="C121" s="325"/>
      <c r="D121" s="325"/>
      <c r="E121" s="5"/>
      <c r="F121" s="5"/>
      <c r="G121" s="5"/>
      <c r="H121" s="325"/>
      <c r="I121" s="5"/>
      <c r="J121" s="5"/>
      <c r="K121" s="5"/>
      <c r="L121" s="325"/>
      <c r="M121" s="70"/>
      <c r="N121" s="70"/>
      <c r="O121" s="70"/>
      <c r="P121" s="325"/>
      <c r="Q121" s="325"/>
      <c r="R121" s="325"/>
      <c r="S121" s="325"/>
      <c r="T121" s="325"/>
      <c r="U121" s="325"/>
      <c r="V121" s="325"/>
      <c r="W121" s="325"/>
      <c r="X121" s="325"/>
    </row>
    <row r="122" spans="1:24" x14ac:dyDescent="0.25">
      <c r="A122" s="325"/>
      <c r="B122" s="325"/>
      <c r="C122" s="325"/>
      <c r="D122" s="325"/>
      <c r="E122" s="5"/>
      <c r="F122" s="5"/>
      <c r="G122" s="5"/>
      <c r="H122" s="325"/>
      <c r="I122" s="5"/>
      <c r="J122" s="5"/>
      <c r="K122" s="5"/>
      <c r="L122" s="325"/>
      <c r="M122" s="70"/>
      <c r="N122" s="70"/>
      <c r="O122" s="70"/>
      <c r="P122" s="325"/>
      <c r="Q122" s="325"/>
      <c r="R122" s="325"/>
      <c r="S122" s="325"/>
      <c r="T122" s="325"/>
      <c r="U122" s="325"/>
      <c r="V122" s="325"/>
      <c r="W122" s="325"/>
      <c r="X122" s="325"/>
    </row>
    <row r="123" spans="1:24" x14ac:dyDescent="0.25">
      <c r="A123" s="325"/>
      <c r="B123" s="325"/>
      <c r="C123" s="325"/>
      <c r="D123" s="325"/>
      <c r="E123" s="5"/>
      <c r="F123" s="5"/>
      <c r="G123" s="5"/>
      <c r="H123" s="325"/>
      <c r="I123" s="5"/>
      <c r="J123" s="5"/>
      <c r="K123" s="5"/>
      <c r="L123" s="325"/>
      <c r="M123" s="70"/>
      <c r="N123" s="70"/>
      <c r="O123" s="70"/>
      <c r="P123" s="325"/>
      <c r="Q123" s="325"/>
      <c r="R123" s="325"/>
      <c r="S123" s="325"/>
      <c r="T123" s="325"/>
      <c r="U123" s="325"/>
      <c r="V123" s="325"/>
      <c r="W123" s="325"/>
      <c r="X123" s="325"/>
    </row>
    <row r="124" spans="1:24" x14ac:dyDescent="0.25">
      <c r="A124" s="325"/>
      <c r="B124" s="325"/>
      <c r="C124" s="325"/>
      <c r="D124" s="325"/>
      <c r="E124" s="5"/>
      <c r="F124" s="5"/>
      <c r="G124" s="5"/>
      <c r="H124" s="325"/>
      <c r="I124" s="5"/>
      <c r="J124" s="5"/>
      <c r="K124" s="5"/>
      <c r="L124" s="325"/>
      <c r="M124" s="70"/>
      <c r="N124" s="70"/>
      <c r="O124" s="70"/>
      <c r="P124" s="325"/>
      <c r="Q124" s="325"/>
      <c r="R124" s="325"/>
      <c r="S124" s="325"/>
      <c r="T124" s="325"/>
      <c r="U124" s="325"/>
      <c r="V124" s="325"/>
      <c r="W124" s="325"/>
      <c r="X124" s="325"/>
    </row>
    <row r="125" spans="1:24" x14ac:dyDescent="0.25">
      <c r="A125" s="325"/>
      <c r="B125" s="325"/>
      <c r="C125" s="325"/>
      <c r="D125" s="325"/>
      <c r="E125" s="5"/>
      <c r="F125" s="5"/>
      <c r="G125" s="5"/>
      <c r="H125" s="325"/>
      <c r="I125" s="5"/>
      <c r="J125" s="5"/>
      <c r="K125" s="5"/>
      <c r="L125" s="325"/>
      <c r="M125" s="70"/>
      <c r="N125" s="70"/>
      <c r="O125" s="70"/>
      <c r="P125" s="325"/>
      <c r="Q125" s="325"/>
      <c r="R125" s="325"/>
      <c r="S125" s="325"/>
      <c r="T125" s="325"/>
      <c r="U125" s="325"/>
      <c r="V125" s="325"/>
      <c r="W125" s="325"/>
      <c r="X125" s="325"/>
    </row>
    <row r="126" spans="1:24" x14ac:dyDescent="0.25">
      <c r="A126" s="325"/>
      <c r="B126" s="325"/>
      <c r="C126" s="325"/>
      <c r="D126" s="325"/>
      <c r="E126" s="5"/>
      <c r="F126" s="5"/>
      <c r="G126" s="5"/>
      <c r="H126" s="325"/>
      <c r="I126" s="5"/>
      <c r="J126" s="5"/>
      <c r="K126" s="5"/>
      <c r="L126" s="325"/>
      <c r="M126" s="70"/>
      <c r="N126" s="70"/>
      <c r="O126" s="70"/>
      <c r="P126" s="325"/>
      <c r="Q126" s="325"/>
      <c r="R126" s="325"/>
      <c r="S126" s="325"/>
      <c r="T126" s="325"/>
      <c r="U126" s="325"/>
      <c r="V126" s="325"/>
      <c r="W126" s="325"/>
      <c r="X126" s="325"/>
    </row>
    <row r="127" spans="1:24" x14ac:dyDescent="0.25">
      <c r="A127" s="325"/>
      <c r="B127" s="325"/>
      <c r="C127" s="325"/>
      <c r="D127" s="325"/>
      <c r="E127" s="5"/>
      <c r="F127" s="5"/>
      <c r="G127" s="5"/>
      <c r="H127" s="325"/>
      <c r="I127" s="5"/>
      <c r="J127" s="5"/>
      <c r="K127" s="5"/>
      <c r="L127" s="325"/>
      <c r="M127" s="70"/>
      <c r="N127" s="70"/>
      <c r="O127" s="70"/>
      <c r="P127" s="325"/>
      <c r="Q127" s="325"/>
      <c r="R127" s="325"/>
      <c r="S127" s="325"/>
      <c r="T127" s="325"/>
      <c r="U127" s="325"/>
      <c r="V127" s="325"/>
      <c r="W127" s="325"/>
      <c r="X127" s="325"/>
    </row>
    <row r="128" spans="1:24" x14ac:dyDescent="0.25">
      <c r="A128" s="325"/>
      <c r="B128" s="325"/>
      <c r="C128" s="325"/>
      <c r="D128" s="325"/>
      <c r="E128" s="5"/>
      <c r="F128" s="5"/>
      <c r="G128" s="5"/>
      <c r="H128" s="325"/>
      <c r="I128" s="5"/>
      <c r="J128" s="5"/>
      <c r="K128" s="5"/>
      <c r="L128" s="325"/>
      <c r="M128" s="70"/>
      <c r="N128" s="70"/>
      <c r="O128" s="70"/>
      <c r="P128" s="325"/>
      <c r="Q128" s="325"/>
      <c r="R128" s="325"/>
      <c r="S128" s="325"/>
      <c r="T128" s="325"/>
      <c r="U128" s="325"/>
      <c r="V128" s="325"/>
      <c r="W128" s="325"/>
      <c r="X128" s="325"/>
    </row>
    <row r="129" spans="1:24" x14ac:dyDescent="0.25">
      <c r="A129" s="325"/>
      <c r="B129" s="325"/>
      <c r="C129" s="325"/>
      <c r="D129" s="325"/>
      <c r="E129" s="5"/>
      <c r="F129" s="5"/>
      <c r="G129" s="5"/>
      <c r="H129" s="325"/>
      <c r="I129" s="5"/>
      <c r="J129" s="5"/>
      <c r="K129" s="5"/>
      <c r="L129" s="325"/>
      <c r="M129" s="70"/>
      <c r="N129" s="70"/>
      <c r="O129" s="70"/>
      <c r="P129" s="325"/>
      <c r="Q129" s="325"/>
      <c r="R129" s="325"/>
      <c r="S129" s="325"/>
      <c r="T129" s="325"/>
      <c r="U129" s="325"/>
      <c r="V129" s="325"/>
      <c r="W129" s="325"/>
      <c r="X129" s="325"/>
    </row>
    <row r="130" spans="1:24" x14ac:dyDescent="0.25">
      <c r="A130" s="325"/>
      <c r="B130" s="325"/>
      <c r="C130" s="325"/>
      <c r="D130" s="325"/>
      <c r="E130" s="5"/>
      <c r="F130" s="5"/>
      <c r="G130" s="5"/>
      <c r="H130" s="325"/>
      <c r="I130" s="5"/>
      <c r="J130" s="5"/>
      <c r="K130" s="5"/>
      <c r="L130" s="325"/>
      <c r="M130" s="70"/>
      <c r="N130" s="70"/>
      <c r="O130" s="70"/>
      <c r="P130" s="325"/>
      <c r="Q130" s="325"/>
      <c r="R130" s="325"/>
      <c r="S130" s="325"/>
      <c r="T130" s="325"/>
      <c r="U130" s="325"/>
      <c r="V130" s="325"/>
      <c r="W130" s="325"/>
      <c r="X130" s="325"/>
    </row>
    <row r="131" spans="1:24" x14ac:dyDescent="0.25">
      <c r="A131" s="325"/>
      <c r="B131" s="325"/>
      <c r="C131" s="325"/>
      <c r="D131" s="325"/>
      <c r="E131" s="5"/>
      <c r="F131" s="5"/>
      <c r="G131" s="5"/>
      <c r="H131" s="325"/>
      <c r="I131" s="5"/>
      <c r="J131" s="5"/>
      <c r="K131" s="5"/>
      <c r="L131" s="325"/>
      <c r="M131" s="70"/>
      <c r="N131" s="70"/>
      <c r="O131" s="70"/>
      <c r="P131" s="325"/>
      <c r="Q131" s="325"/>
      <c r="R131" s="325"/>
      <c r="S131" s="325"/>
      <c r="T131" s="325"/>
      <c r="U131" s="325"/>
      <c r="V131" s="325"/>
      <c r="W131" s="325"/>
      <c r="X131" s="325"/>
    </row>
    <row r="132" spans="1:24" x14ac:dyDescent="0.25">
      <c r="A132" s="325"/>
      <c r="B132" s="325"/>
      <c r="C132" s="325"/>
      <c r="D132" s="325"/>
      <c r="E132" s="5"/>
      <c r="F132" s="5"/>
      <c r="G132" s="5"/>
      <c r="H132" s="325"/>
      <c r="I132" s="5"/>
      <c r="J132" s="5"/>
      <c r="K132" s="5"/>
      <c r="L132" s="325"/>
      <c r="M132" s="70"/>
      <c r="N132" s="70"/>
      <c r="O132" s="70"/>
      <c r="P132" s="325"/>
      <c r="Q132" s="325"/>
      <c r="R132" s="325"/>
      <c r="S132" s="325"/>
      <c r="T132" s="325"/>
      <c r="U132" s="325"/>
      <c r="V132" s="325"/>
      <c r="W132" s="325"/>
      <c r="X132" s="325"/>
    </row>
    <row r="133" spans="1:24" x14ac:dyDescent="0.25">
      <c r="A133" s="325"/>
      <c r="B133" s="325"/>
      <c r="C133" s="325"/>
      <c r="D133" s="325"/>
      <c r="E133" s="5"/>
      <c r="F133" s="5"/>
      <c r="G133" s="5"/>
      <c r="H133" s="325"/>
      <c r="I133" s="5"/>
      <c r="J133" s="5"/>
      <c r="K133" s="5"/>
      <c r="L133" s="325"/>
      <c r="M133" s="70"/>
      <c r="N133" s="70"/>
      <c r="O133" s="70"/>
      <c r="P133" s="325"/>
      <c r="Q133" s="325"/>
      <c r="R133" s="325"/>
      <c r="S133" s="325"/>
      <c r="T133" s="325"/>
      <c r="U133" s="325"/>
      <c r="V133" s="325"/>
      <c r="W133" s="325"/>
      <c r="X133" s="325"/>
    </row>
    <row r="134" spans="1:24" x14ac:dyDescent="0.25">
      <c r="A134" s="325"/>
      <c r="B134" s="325"/>
      <c r="C134" s="325"/>
      <c r="D134" s="325"/>
      <c r="E134" s="5"/>
      <c r="F134" s="5"/>
      <c r="G134" s="5"/>
      <c r="H134" s="325"/>
      <c r="I134" s="5"/>
      <c r="J134" s="5"/>
      <c r="K134" s="5"/>
      <c r="L134" s="325"/>
      <c r="M134" s="70"/>
      <c r="N134" s="70"/>
      <c r="O134" s="70"/>
      <c r="P134" s="325"/>
      <c r="Q134" s="325"/>
      <c r="R134" s="325"/>
      <c r="S134" s="325"/>
      <c r="T134" s="325"/>
      <c r="U134" s="325"/>
      <c r="V134" s="325"/>
      <c r="W134" s="325"/>
      <c r="X134" s="325"/>
    </row>
    <row r="135" spans="1:24" x14ac:dyDescent="0.25">
      <c r="A135" s="325"/>
      <c r="B135" s="325"/>
      <c r="C135" s="325"/>
      <c r="D135" s="325"/>
      <c r="E135" s="5"/>
      <c r="F135" s="5"/>
      <c r="G135" s="5"/>
      <c r="H135" s="325"/>
      <c r="I135" s="5"/>
      <c r="J135" s="5"/>
      <c r="K135" s="5"/>
      <c r="L135" s="325"/>
      <c r="M135" s="70"/>
      <c r="N135" s="70"/>
      <c r="O135" s="70"/>
      <c r="P135" s="325"/>
      <c r="Q135" s="325"/>
      <c r="R135" s="325"/>
      <c r="S135" s="325"/>
      <c r="T135" s="325"/>
      <c r="U135" s="325"/>
      <c r="V135" s="325"/>
      <c r="W135" s="325"/>
      <c r="X135" s="325"/>
    </row>
    <row r="136" spans="1:24" x14ac:dyDescent="0.25">
      <c r="A136" s="325"/>
      <c r="B136" s="325"/>
      <c r="C136" s="325"/>
      <c r="D136" s="325"/>
      <c r="E136" s="5"/>
      <c r="F136" s="5"/>
      <c r="G136" s="5"/>
      <c r="H136" s="325"/>
      <c r="I136" s="5"/>
      <c r="J136" s="5"/>
      <c r="K136" s="5"/>
      <c r="L136" s="325"/>
      <c r="M136" s="70"/>
      <c r="N136" s="70"/>
      <c r="O136" s="70"/>
      <c r="P136" s="325"/>
      <c r="Q136" s="325"/>
      <c r="R136" s="325"/>
      <c r="S136" s="325"/>
      <c r="T136" s="325"/>
      <c r="U136" s="325"/>
      <c r="V136" s="325"/>
      <c r="W136" s="325"/>
      <c r="X136" s="325"/>
    </row>
    <row r="137" spans="1:24" x14ac:dyDescent="0.25">
      <c r="A137" s="325"/>
      <c r="B137" s="325"/>
      <c r="C137" s="325"/>
      <c r="D137" s="325"/>
      <c r="E137" s="5"/>
      <c r="F137" s="5"/>
      <c r="G137" s="5"/>
      <c r="H137" s="325"/>
      <c r="I137" s="5"/>
      <c r="J137" s="5"/>
      <c r="K137" s="5"/>
      <c r="L137" s="325"/>
      <c r="M137" s="70"/>
      <c r="N137" s="70"/>
      <c r="O137" s="70"/>
      <c r="P137" s="325"/>
      <c r="Q137" s="325"/>
      <c r="R137" s="325"/>
      <c r="S137" s="325"/>
      <c r="T137" s="325"/>
      <c r="U137" s="325"/>
      <c r="V137" s="325"/>
      <c r="W137" s="325"/>
      <c r="X137" s="325"/>
    </row>
    <row r="138" spans="1:24" x14ac:dyDescent="0.25">
      <c r="A138" s="325"/>
      <c r="B138" s="325"/>
      <c r="C138" s="325"/>
      <c r="D138" s="325"/>
      <c r="E138" s="5"/>
      <c r="F138" s="5"/>
      <c r="G138" s="5"/>
      <c r="H138" s="325"/>
      <c r="I138" s="5"/>
      <c r="J138" s="5"/>
      <c r="K138" s="5"/>
      <c r="L138" s="325"/>
      <c r="M138" s="70"/>
      <c r="N138" s="70"/>
      <c r="O138" s="70"/>
      <c r="P138" s="325"/>
      <c r="Q138" s="325"/>
      <c r="R138" s="325"/>
      <c r="S138" s="325"/>
      <c r="T138" s="325"/>
      <c r="U138" s="325"/>
      <c r="V138" s="325"/>
      <c r="W138" s="325"/>
      <c r="X138" s="325"/>
    </row>
    <row r="139" spans="1:24" x14ac:dyDescent="0.25">
      <c r="A139" s="325"/>
      <c r="B139" s="325"/>
      <c r="C139" s="325"/>
      <c r="D139" s="325"/>
      <c r="E139" s="5"/>
      <c r="F139" s="5"/>
      <c r="G139" s="5"/>
      <c r="H139" s="325"/>
      <c r="I139" s="5"/>
      <c r="J139" s="5"/>
      <c r="K139" s="5"/>
      <c r="L139" s="325"/>
      <c r="M139" s="70"/>
      <c r="N139" s="70"/>
      <c r="O139" s="70"/>
      <c r="P139" s="325"/>
      <c r="Q139" s="325"/>
      <c r="R139" s="325"/>
      <c r="S139" s="325"/>
      <c r="T139" s="325"/>
      <c r="U139" s="325"/>
      <c r="V139" s="325"/>
      <c r="W139" s="325"/>
      <c r="X139" s="325"/>
    </row>
    <row r="140" spans="1:24" x14ac:dyDescent="0.25">
      <c r="A140" s="325"/>
      <c r="B140" s="325"/>
      <c r="C140" s="325"/>
      <c r="D140" s="325"/>
      <c r="E140" s="5"/>
      <c r="F140" s="5"/>
      <c r="G140" s="5"/>
      <c r="H140" s="325"/>
      <c r="I140" s="5"/>
      <c r="J140" s="5"/>
      <c r="K140" s="5"/>
      <c r="L140" s="325"/>
      <c r="M140" s="70"/>
      <c r="N140" s="70"/>
      <c r="O140" s="70"/>
      <c r="P140" s="325"/>
      <c r="Q140" s="325"/>
      <c r="R140" s="325"/>
      <c r="S140" s="325"/>
      <c r="T140" s="325"/>
      <c r="U140" s="325"/>
      <c r="V140" s="325"/>
      <c r="W140" s="325"/>
      <c r="X140" s="325"/>
    </row>
    <row r="141" spans="1:24" x14ac:dyDescent="0.25">
      <c r="A141" s="325"/>
      <c r="B141" s="325"/>
      <c r="C141" s="325"/>
      <c r="D141" s="325"/>
      <c r="E141" s="5"/>
      <c r="F141" s="5"/>
      <c r="G141" s="5"/>
      <c r="H141" s="325"/>
      <c r="I141" s="5"/>
      <c r="J141" s="5"/>
      <c r="K141" s="5"/>
      <c r="L141" s="325"/>
      <c r="M141" s="70"/>
      <c r="N141" s="70"/>
      <c r="O141" s="70"/>
      <c r="P141" s="325"/>
      <c r="Q141" s="325"/>
      <c r="R141" s="325"/>
      <c r="S141" s="325"/>
      <c r="T141" s="325"/>
      <c r="U141" s="325"/>
      <c r="V141" s="325"/>
      <c r="W141" s="325"/>
      <c r="X141" s="325"/>
    </row>
    <row r="142" spans="1:24" x14ac:dyDescent="0.25">
      <c r="A142" s="325"/>
      <c r="B142" s="325"/>
      <c r="C142" s="325"/>
      <c r="D142" s="325"/>
      <c r="E142" s="5"/>
      <c r="F142" s="5"/>
      <c r="G142" s="5"/>
      <c r="H142" s="325"/>
      <c r="I142" s="5"/>
      <c r="J142" s="5"/>
      <c r="K142" s="5"/>
      <c r="L142" s="325"/>
      <c r="M142" s="70"/>
      <c r="N142" s="70"/>
      <c r="O142" s="70"/>
      <c r="P142" s="325"/>
      <c r="Q142" s="325"/>
      <c r="R142" s="325"/>
      <c r="S142" s="325"/>
      <c r="T142" s="325"/>
      <c r="U142" s="325"/>
      <c r="V142" s="325"/>
      <c r="W142" s="325"/>
      <c r="X142" s="325"/>
    </row>
    <row r="143" spans="1:24" x14ac:dyDescent="0.25">
      <c r="A143" s="325"/>
      <c r="B143" s="325"/>
      <c r="C143" s="325"/>
      <c r="D143" s="325"/>
      <c r="E143" s="5"/>
      <c r="F143" s="5"/>
      <c r="G143" s="5"/>
      <c r="H143" s="325"/>
      <c r="I143" s="5"/>
      <c r="J143" s="5"/>
      <c r="K143" s="5"/>
      <c r="L143" s="325"/>
      <c r="M143" s="70"/>
      <c r="N143" s="70"/>
      <c r="O143" s="70"/>
      <c r="P143" s="325"/>
      <c r="Q143" s="325"/>
      <c r="R143" s="325"/>
      <c r="S143" s="325"/>
      <c r="T143" s="325"/>
      <c r="U143" s="325"/>
      <c r="V143" s="325"/>
      <c r="W143" s="325"/>
      <c r="X143" s="325"/>
    </row>
    <row r="144" spans="1:24" x14ac:dyDescent="0.25">
      <c r="A144" s="325"/>
      <c r="B144" s="325"/>
      <c r="C144" s="325"/>
      <c r="D144" s="325"/>
      <c r="E144" s="5"/>
      <c r="F144" s="5"/>
      <c r="G144" s="5"/>
      <c r="H144" s="325"/>
      <c r="I144" s="5"/>
      <c r="J144" s="5"/>
      <c r="K144" s="5"/>
      <c r="L144" s="325"/>
      <c r="M144" s="70"/>
      <c r="N144" s="70"/>
      <c r="O144" s="70"/>
      <c r="P144" s="325"/>
      <c r="Q144" s="325"/>
      <c r="R144" s="325"/>
      <c r="S144" s="325"/>
      <c r="T144" s="325"/>
      <c r="U144" s="325"/>
      <c r="V144" s="325"/>
      <c r="W144" s="325"/>
      <c r="X144" s="325"/>
    </row>
    <row r="145" spans="1:24" x14ac:dyDescent="0.25">
      <c r="A145" s="325"/>
      <c r="B145" s="325"/>
      <c r="C145" s="325"/>
      <c r="D145" s="325"/>
      <c r="E145" s="5"/>
      <c r="F145" s="5"/>
      <c r="G145" s="5"/>
      <c r="H145" s="325"/>
      <c r="I145" s="5"/>
      <c r="J145" s="5"/>
      <c r="K145" s="5"/>
      <c r="L145" s="325"/>
      <c r="M145" s="70"/>
      <c r="N145" s="70"/>
      <c r="O145" s="70"/>
      <c r="P145" s="325"/>
      <c r="Q145" s="325"/>
      <c r="R145" s="325"/>
      <c r="S145" s="325"/>
      <c r="T145" s="325"/>
      <c r="U145" s="325"/>
      <c r="V145" s="325"/>
      <c r="W145" s="325"/>
      <c r="X145" s="325"/>
    </row>
    <row r="146" spans="1:24" x14ac:dyDescent="0.25">
      <c r="A146" s="325"/>
      <c r="B146" s="325"/>
      <c r="C146" s="325"/>
      <c r="D146" s="325"/>
      <c r="E146" s="5"/>
      <c r="F146" s="5"/>
      <c r="G146" s="5"/>
      <c r="H146" s="325"/>
      <c r="I146" s="5"/>
      <c r="J146" s="5"/>
      <c r="K146" s="5"/>
      <c r="L146" s="325"/>
      <c r="M146" s="70"/>
      <c r="N146" s="70"/>
      <c r="O146" s="70"/>
      <c r="P146" s="325"/>
      <c r="Q146" s="325"/>
      <c r="R146" s="325"/>
      <c r="S146" s="325"/>
      <c r="T146" s="325"/>
      <c r="U146" s="325"/>
      <c r="V146" s="325"/>
      <c r="W146" s="325"/>
      <c r="X146" s="325"/>
    </row>
    <row r="147" spans="1:24" x14ac:dyDescent="0.25">
      <c r="A147" s="325"/>
      <c r="B147" s="325"/>
      <c r="C147" s="325"/>
      <c r="D147" s="325"/>
      <c r="E147" s="5"/>
      <c r="F147" s="5"/>
      <c r="G147" s="5"/>
      <c r="H147" s="325"/>
      <c r="I147" s="5"/>
      <c r="J147" s="5"/>
      <c r="K147" s="5"/>
      <c r="L147" s="325"/>
      <c r="M147" s="70"/>
      <c r="N147" s="70"/>
      <c r="O147" s="70"/>
      <c r="P147" s="325"/>
      <c r="Q147" s="325"/>
      <c r="R147" s="325"/>
      <c r="S147" s="325"/>
      <c r="T147" s="325"/>
      <c r="U147" s="325"/>
      <c r="V147" s="325"/>
      <c r="W147" s="325"/>
      <c r="X147" s="325"/>
    </row>
    <row r="148" spans="1:24" x14ac:dyDescent="0.25">
      <c r="A148" s="325"/>
      <c r="B148" s="325"/>
      <c r="C148" s="325"/>
      <c r="D148" s="325"/>
      <c r="E148" s="5"/>
      <c r="F148" s="5"/>
      <c r="G148" s="5"/>
      <c r="H148" s="325"/>
      <c r="I148" s="5"/>
      <c r="J148" s="5"/>
      <c r="K148" s="5"/>
      <c r="L148" s="325"/>
      <c r="M148" s="70"/>
      <c r="N148" s="70"/>
      <c r="O148" s="70"/>
      <c r="P148" s="325"/>
      <c r="Q148" s="325"/>
      <c r="R148" s="325"/>
      <c r="S148" s="325"/>
      <c r="T148" s="325"/>
      <c r="U148" s="325"/>
      <c r="V148" s="325"/>
      <c r="W148" s="325"/>
      <c r="X148" s="325"/>
    </row>
    <row r="149" spans="1:24" x14ac:dyDescent="0.25">
      <c r="A149" s="325"/>
      <c r="B149" s="325"/>
      <c r="C149" s="325"/>
      <c r="D149" s="325"/>
      <c r="E149" s="5"/>
      <c r="F149" s="5"/>
      <c r="G149" s="5"/>
      <c r="H149" s="325"/>
      <c r="I149" s="5"/>
      <c r="J149" s="5"/>
      <c r="K149" s="5"/>
      <c r="L149" s="325"/>
      <c r="M149" s="70"/>
      <c r="N149" s="70"/>
      <c r="O149" s="70"/>
      <c r="P149" s="325"/>
      <c r="Q149" s="325"/>
      <c r="R149" s="325"/>
      <c r="S149" s="325"/>
      <c r="T149" s="325"/>
      <c r="U149" s="325"/>
      <c r="V149" s="325"/>
      <c r="W149" s="325"/>
      <c r="X149" s="325"/>
    </row>
    <row r="150" spans="1:24" x14ac:dyDescent="0.25">
      <c r="A150" s="325"/>
      <c r="B150" s="325"/>
      <c r="C150" s="325"/>
      <c r="D150" s="325"/>
      <c r="E150" s="5"/>
      <c r="F150" s="5"/>
      <c r="G150" s="5"/>
      <c r="H150" s="325"/>
      <c r="I150" s="5"/>
      <c r="J150" s="5"/>
      <c r="K150" s="5"/>
      <c r="L150" s="325"/>
      <c r="M150" s="70"/>
      <c r="N150" s="70"/>
      <c r="O150" s="70"/>
      <c r="P150" s="325"/>
      <c r="Q150" s="325"/>
      <c r="R150" s="325"/>
      <c r="S150" s="325"/>
      <c r="T150" s="325"/>
      <c r="U150" s="325"/>
      <c r="V150" s="325"/>
      <c r="W150" s="325"/>
      <c r="X150" s="325"/>
    </row>
    <row r="151" spans="1:24" x14ac:dyDescent="0.25">
      <c r="A151" s="325"/>
      <c r="B151" s="325"/>
      <c r="C151" s="325"/>
      <c r="D151" s="325"/>
      <c r="E151" s="5"/>
      <c r="F151" s="5"/>
      <c r="G151" s="5"/>
      <c r="H151" s="325"/>
      <c r="I151" s="5"/>
      <c r="J151" s="5"/>
      <c r="K151" s="5"/>
      <c r="L151" s="325"/>
      <c r="M151" s="70"/>
      <c r="N151" s="70"/>
      <c r="O151" s="70"/>
      <c r="P151" s="325"/>
      <c r="Q151" s="325"/>
      <c r="R151" s="325"/>
      <c r="S151" s="325"/>
      <c r="T151" s="325"/>
      <c r="U151" s="325"/>
      <c r="V151" s="325"/>
      <c r="W151" s="325"/>
      <c r="X151" s="325"/>
    </row>
    <row r="152" spans="1:24" x14ac:dyDescent="0.25">
      <c r="A152" s="325"/>
      <c r="B152" s="325"/>
      <c r="C152" s="325"/>
      <c r="D152" s="325"/>
      <c r="E152" s="5"/>
      <c r="F152" s="5"/>
      <c r="G152" s="5"/>
      <c r="H152" s="325"/>
      <c r="I152" s="5"/>
      <c r="J152" s="5"/>
      <c r="K152" s="5"/>
      <c r="L152" s="325"/>
      <c r="M152" s="70"/>
      <c r="N152" s="70"/>
      <c r="O152" s="70"/>
      <c r="P152" s="325"/>
      <c r="Q152" s="325"/>
      <c r="R152" s="325"/>
      <c r="S152" s="325"/>
      <c r="T152" s="325"/>
      <c r="U152" s="325"/>
      <c r="V152" s="325"/>
      <c r="W152" s="325"/>
      <c r="X152" s="325"/>
    </row>
    <row r="153" spans="1:24" x14ac:dyDescent="0.25">
      <c r="A153" s="325"/>
      <c r="B153" s="325"/>
      <c r="C153" s="325"/>
      <c r="D153" s="325"/>
      <c r="E153" s="5"/>
      <c r="F153" s="5"/>
      <c r="G153" s="5"/>
      <c r="H153" s="325"/>
      <c r="I153" s="5"/>
      <c r="J153" s="5"/>
      <c r="K153" s="5"/>
      <c r="L153" s="325"/>
      <c r="M153" s="70"/>
      <c r="N153" s="70"/>
      <c r="O153" s="70"/>
      <c r="P153" s="325"/>
      <c r="Q153" s="325"/>
      <c r="R153" s="325"/>
      <c r="S153" s="325"/>
      <c r="T153" s="325"/>
      <c r="U153" s="325"/>
      <c r="V153" s="325"/>
      <c r="W153" s="325"/>
      <c r="X153" s="325"/>
    </row>
    <row r="154" spans="1:24" x14ac:dyDescent="0.25">
      <c r="A154" s="325"/>
      <c r="B154" s="325"/>
      <c r="C154" s="325"/>
      <c r="D154" s="325"/>
      <c r="E154" s="5"/>
      <c r="F154" s="5"/>
      <c r="G154" s="5"/>
      <c r="H154" s="325"/>
      <c r="I154" s="5"/>
      <c r="J154" s="5"/>
      <c r="K154" s="5"/>
      <c r="L154" s="325"/>
      <c r="M154" s="70"/>
      <c r="N154" s="70"/>
      <c r="O154" s="70"/>
      <c r="P154" s="325"/>
      <c r="Q154" s="325"/>
      <c r="R154" s="325"/>
      <c r="S154" s="325"/>
      <c r="T154" s="325"/>
      <c r="U154" s="325"/>
      <c r="V154" s="325"/>
      <c r="W154" s="325"/>
      <c r="X154" s="325"/>
    </row>
    <row r="155" spans="1:24" x14ac:dyDescent="0.25">
      <c r="A155" s="325"/>
      <c r="B155" s="325"/>
      <c r="C155" s="325"/>
      <c r="D155" s="325"/>
      <c r="E155" s="5"/>
      <c r="F155" s="5"/>
      <c r="G155" s="5"/>
      <c r="H155" s="325"/>
      <c r="I155" s="5"/>
      <c r="J155" s="5"/>
      <c r="K155" s="5"/>
      <c r="L155" s="325"/>
      <c r="M155" s="70"/>
      <c r="N155" s="70"/>
      <c r="O155" s="70"/>
      <c r="P155" s="325"/>
      <c r="Q155" s="325"/>
      <c r="R155" s="325"/>
      <c r="S155" s="325"/>
      <c r="T155" s="325"/>
      <c r="U155" s="325"/>
      <c r="V155" s="325"/>
      <c r="W155" s="325"/>
      <c r="X155" s="325"/>
    </row>
    <row r="156" spans="1:24" x14ac:dyDescent="0.25">
      <c r="A156" s="325"/>
      <c r="B156" s="325"/>
      <c r="C156" s="325"/>
      <c r="D156" s="325"/>
      <c r="E156" s="5"/>
      <c r="F156" s="5"/>
      <c r="G156" s="5"/>
      <c r="H156" s="325"/>
      <c r="I156" s="5"/>
      <c r="J156" s="5"/>
      <c r="K156" s="5"/>
      <c r="L156" s="325"/>
      <c r="M156" s="70"/>
      <c r="N156" s="70"/>
      <c r="O156" s="70"/>
      <c r="P156" s="325"/>
      <c r="Q156" s="325"/>
      <c r="R156" s="325"/>
      <c r="S156" s="325"/>
      <c r="T156" s="325"/>
      <c r="U156" s="325"/>
      <c r="V156" s="325"/>
      <c r="W156" s="325"/>
      <c r="X156" s="325"/>
    </row>
    <row r="157" spans="1:24" x14ac:dyDescent="0.25">
      <c r="A157" s="325"/>
      <c r="B157" s="325"/>
      <c r="C157" s="325"/>
      <c r="D157" s="325"/>
      <c r="E157" s="5"/>
      <c r="F157" s="5"/>
      <c r="G157" s="5"/>
      <c r="H157" s="325"/>
      <c r="I157" s="5"/>
      <c r="J157" s="5"/>
      <c r="K157" s="5"/>
      <c r="L157" s="325"/>
      <c r="M157" s="70"/>
      <c r="N157" s="70"/>
      <c r="O157" s="70"/>
      <c r="P157" s="325"/>
      <c r="Q157" s="325"/>
      <c r="R157" s="325"/>
      <c r="S157" s="325"/>
      <c r="T157" s="325"/>
      <c r="U157" s="325"/>
      <c r="V157" s="325"/>
      <c r="W157" s="325"/>
      <c r="X157" s="325"/>
    </row>
    <row r="158" spans="1:24" x14ac:dyDescent="0.25">
      <c r="A158" s="325"/>
      <c r="B158" s="325"/>
      <c r="C158" s="325"/>
      <c r="D158" s="325"/>
      <c r="E158" s="5"/>
      <c r="F158" s="5"/>
      <c r="G158" s="5"/>
      <c r="H158" s="325"/>
      <c r="I158" s="5"/>
      <c r="J158" s="5"/>
      <c r="K158" s="5"/>
      <c r="L158" s="325"/>
      <c r="M158" s="70"/>
      <c r="N158" s="70"/>
      <c r="O158" s="70"/>
      <c r="P158" s="325"/>
      <c r="Q158" s="325"/>
      <c r="R158" s="325"/>
      <c r="S158" s="325"/>
      <c r="T158" s="325"/>
      <c r="U158" s="325"/>
      <c r="V158" s="325"/>
      <c r="W158" s="325"/>
      <c r="X158" s="325"/>
    </row>
    <row r="159" spans="1:24" x14ac:dyDescent="0.25">
      <c r="A159" s="325"/>
      <c r="B159" s="325"/>
      <c r="C159" s="325"/>
      <c r="D159" s="325"/>
      <c r="E159" s="5"/>
      <c r="F159" s="5"/>
      <c r="G159" s="5"/>
      <c r="H159" s="325"/>
      <c r="I159" s="5"/>
      <c r="J159" s="5"/>
      <c r="K159" s="5"/>
      <c r="L159" s="325"/>
      <c r="M159" s="70"/>
      <c r="N159" s="70"/>
      <c r="O159" s="70"/>
      <c r="P159" s="325"/>
      <c r="Q159" s="325"/>
      <c r="R159" s="325"/>
      <c r="S159" s="325"/>
      <c r="T159" s="325"/>
      <c r="U159" s="325"/>
      <c r="V159" s="325"/>
      <c r="W159" s="325"/>
      <c r="X159" s="325"/>
    </row>
    <row r="160" spans="1:24" x14ac:dyDescent="0.25">
      <c r="A160" s="325"/>
      <c r="B160" s="325"/>
      <c r="C160" s="325"/>
      <c r="D160" s="325"/>
      <c r="E160" s="5"/>
      <c r="F160" s="5"/>
      <c r="G160" s="5"/>
      <c r="H160" s="325"/>
      <c r="I160" s="5"/>
      <c r="J160" s="5"/>
      <c r="K160" s="5"/>
      <c r="L160" s="325"/>
      <c r="M160" s="70"/>
      <c r="N160" s="70"/>
      <c r="O160" s="70"/>
      <c r="P160" s="325"/>
      <c r="Q160" s="325"/>
      <c r="R160" s="325"/>
      <c r="S160" s="325"/>
      <c r="T160" s="325"/>
      <c r="U160" s="325"/>
      <c r="V160" s="325"/>
      <c r="W160" s="325"/>
      <c r="X160" s="325"/>
    </row>
    <row r="161" spans="1:24" x14ac:dyDescent="0.25">
      <c r="A161" s="325"/>
      <c r="B161" s="325"/>
      <c r="C161" s="325"/>
      <c r="D161" s="325"/>
      <c r="E161" s="5"/>
      <c r="F161" s="5"/>
      <c r="G161" s="5"/>
      <c r="H161" s="325"/>
      <c r="I161" s="5"/>
      <c r="J161" s="5"/>
      <c r="K161" s="5"/>
      <c r="L161" s="325"/>
      <c r="M161" s="70"/>
      <c r="N161" s="70"/>
      <c r="O161" s="70"/>
      <c r="P161" s="325"/>
      <c r="Q161" s="325"/>
      <c r="R161" s="325"/>
      <c r="S161" s="325"/>
      <c r="T161" s="325"/>
      <c r="U161" s="325"/>
      <c r="V161" s="325"/>
      <c r="W161" s="325"/>
      <c r="X161" s="325"/>
    </row>
    <row r="162" spans="1:24" x14ac:dyDescent="0.25">
      <c r="A162" s="325"/>
      <c r="B162" s="325"/>
      <c r="C162" s="325"/>
      <c r="D162" s="325"/>
      <c r="E162" s="5"/>
      <c r="F162" s="5"/>
      <c r="G162" s="5"/>
      <c r="H162" s="325"/>
      <c r="I162" s="5"/>
      <c r="J162" s="5"/>
      <c r="K162" s="5"/>
      <c r="L162" s="325"/>
      <c r="M162" s="70"/>
      <c r="N162" s="70"/>
      <c r="O162" s="70"/>
      <c r="P162" s="325"/>
      <c r="Q162" s="325"/>
      <c r="R162" s="325"/>
      <c r="S162" s="325"/>
      <c r="T162" s="325"/>
      <c r="U162" s="325"/>
      <c r="V162" s="325"/>
      <c r="W162" s="325"/>
      <c r="X162" s="325"/>
    </row>
    <row r="163" spans="1:24" x14ac:dyDescent="0.25">
      <c r="A163" s="325"/>
      <c r="B163" s="325"/>
      <c r="C163" s="325"/>
      <c r="D163" s="325"/>
      <c r="E163" s="5"/>
      <c r="F163" s="5"/>
      <c r="G163" s="5"/>
      <c r="H163" s="325"/>
      <c r="I163" s="5"/>
      <c r="J163" s="5"/>
      <c r="K163" s="5"/>
      <c r="L163" s="325"/>
      <c r="M163" s="70"/>
      <c r="N163" s="70"/>
      <c r="O163" s="70"/>
      <c r="P163" s="325"/>
      <c r="Q163" s="325"/>
      <c r="R163" s="325"/>
      <c r="S163" s="325"/>
      <c r="T163" s="325"/>
      <c r="U163" s="325"/>
      <c r="V163" s="325"/>
      <c r="W163" s="325"/>
      <c r="X163" s="325"/>
    </row>
    <row r="164" spans="1:24" x14ac:dyDescent="0.25">
      <c r="A164" s="325"/>
      <c r="B164" s="325"/>
      <c r="C164" s="325"/>
      <c r="D164" s="325"/>
      <c r="E164" s="5"/>
      <c r="F164" s="5"/>
      <c r="G164" s="5"/>
      <c r="H164" s="325"/>
      <c r="I164" s="5"/>
      <c r="J164" s="5"/>
      <c r="K164" s="5"/>
      <c r="L164" s="325"/>
      <c r="M164" s="70"/>
      <c r="N164" s="70"/>
      <c r="O164" s="70"/>
      <c r="P164" s="325"/>
      <c r="Q164" s="325"/>
      <c r="R164" s="325"/>
      <c r="S164" s="325"/>
      <c r="T164" s="325"/>
      <c r="U164" s="325"/>
      <c r="V164" s="325"/>
      <c r="W164" s="325"/>
      <c r="X164" s="325"/>
    </row>
    <row r="165" spans="1:24" x14ac:dyDescent="0.25">
      <c r="A165" s="325"/>
      <c r="B165" s="325"/>
      <c r="C165" s="325"/>
      <c r="D165" s="325"/>
      <c r="E165" s="5"/>
      <c r="F165" s="5"/>
      <c r="G165" s="5"/>
      <c r="H165" s="325"/>
      <c r="I165" s="5"/>
      <c r="J165" s="5"/>
      <c r="K165" s="5"/>
      <c r="L165" s="325"/>
      <c r="M165" s="70"/>
      <c r="N165" s="70"/>
      <c r="O165" s="70"/>
      <c r="P165" s="325"/>
      <c r="Q165" s="325"/>
      <c r="R165" s="325"/>
      <c r="S165" s="325"/>
      <c r="T165" s="325"/>
      <c r="U165" s="325"/>
      <c r="V165" s="325"/>
      <c r="W165" s="325"/>
      <c r="X165" s="325"/>
    </row>
    <row r="166" spans="1:24" x14ac:dyDescent="0.25">
      <c r="A166" s="325"/>
      <c r="B166" s="325"/>
      <c r="C166" s="325"/>
      <c r="D166" s="325"/>
      <c r="E166" s="5"/>
      <c r="F166" s="5"/>
      <c r="G166" s="5"/>
      <c r="H166" s="325"/>
      <c r="I166" s="5"/>
      <c r="J166" s="5"/>
      <c r="K166" s="5"/>
      <c r="L166" s="325"/>
      <c r="M166" s="70"/>
      <c r="N166" s="70"/>
      <c r="O166" s="70"/>
      <c r="P166" s="325"/>
      <c r="Q166" s="325"/>
      <c r="R166" s="325"/>
      <c r="S166" s="325"/>
      <c r="T166" s="325"/>
      <c r="U166" s="325"/>
      <c r="V166" s="325"/>
      <c r="W166" s="325"/>
      <c r="X166" s="325"/>
    </row>
    <row r="167" spans="1:24" x14ac:dyDescent="0.25">
      <c r="A167" s="325"/>
      <c r="B167" s="325"/>
      <c r="C167" s="325"/>
      <c r="D167" s="325"/>
      <c r="E167" s="5"/>
      <c r="F167" s="5"/>
      <c r="G167" s="5"/>
      <c r="H167" s="325"/>
      <c r="I167" s="5"/>
      <c r="J167" s="5"/>
      <c r="K167" s="5"/>
      <c r="L167" s="325"/>
      <c r="M167" s="70"/>
      <c r="N167" s="70"/>
      <c r="O167" s="70"/>
      <c r="P167" s="325"/>
      <c r="Q167" s="325"/>
      <c r="R167" s="325"/>
      <c r="S167" s="325"/>
      <c r="T167" s="325"/>
      <c r="U167" s="325"/>
      <c r="V167" s="325"/>
      <c r="W167" s="325"/>
      <c r="X167" s="325"/>
    </row>
    <row r="168" spans="1:24" x14ac:dyDescent="0.25">
      <c r="A168" s="325"/>
      <c r="B168" s="325"/>
      <c r="C168" s="325"/>
      <c r="D168" s="325"/>
      <c r="E168" s="5"/>
      <c r="F168" s="5"/>
      <c r="G168" s="5"/>
      <c r="H168" s="325"/>
      <c r="I168" s="5"/>
      <c r="J168" s="5"/>
      <c r="K168" s="5"/>
      <c r="L168" s="325"/>
      <c r="M168" s="70"/>
      <c r="N168" s="70"/>
      <c r="O168" s="70"/>
      <c r="P168" s="325"/>
      <c r="Q168" s="325"/>
      <c r="R168" s="325"/>
      <c r="S168" s="325"/>
      <c r="T168" s="325"/>
      <c r="U168" s="325"/>
      <c r="V168" s="325"/>
      <c r="W168" s="325"/>
      <c r="X168" s="325"/>
    </row>
    <row r="169" spans="1:24" x14ac:dyDescent="0.25">
      <c r="A169" s="325"/>
      <c r="B169" s="325"/>
      <c r="C169" s="325"/>
      <c r="D169" s="325"/>
      <c r="E169" s="5"/>
      <c r="F169" s="5"/>
      <c r="G169" s="5"/>
      <c r="H169" s="325"/>
      <c r="I169" s="5"/>
      <c r="J169" s="5"/>
      <c r="K169" s="5"/>
      <c r="L169" s="325"/>
      <c r="M169" s="70"/>
      <c r="N169" s="70"/>
      <c r="O169" s="70"/>
      <c r="P169" s="325"/>
      <c r="Q169" s="325"/>
      <c r="R169" s="325"/>
      <c r="S169" s="325"/>
      <c r="T169" s="325"/>
      <c r="U169" s="325"/>
      <c r="V169" s="325"/>
      <c r="W169" s="325"/>
      <c r="X169" s="325"/>
    </row>
    <row r="170" spans="1:24" x14ac:dyDescent="0.25">
      <c r="A170" s="325"/>
      <c r="B170" s="325"/>
      <c r="C170" s="325"/>
      <c r="D170" s="325"/>
      <c r="E170" s="5"/>
      <c r="F170" s="5"/>
      <c r="G170" s="5"/>
      <c r="H170" s="325"/>
      <c r="I170" s="5"/>
      <c r="J170" s="5"/>
      <c r="K170" s="5"/>
      <c r="L170" s="325"/>
      <c r="M170" s="70"/>
      <c r="N170" s="70"/>
      <c r="O170" s="70"/>
      <c r="P170" s="325"/>
      <c r="Q170" s="325"/>
      <c r="R170" s="325"/>
      <c r="S170" s="325"/>
      <c r="T170" s="325"/>
      <c r="U170" s="325"/>
      <c r="V170" s="325"/>
      <c r="W170" s="325"/>
      <c r="X170" s="325"/>
    </row>
    <row r="171" spans="1:24" x14ac:dyDescent="0.25">
      <c r="A171" s="325"/>
      <c r="B171" s="325"/>
      <c r="C171" s="325"/>
      <c r="D171" s="325"/>
      <c r="E171" s="5"/>
      <c r="F171" s="5"/>
      <c r="G171" s="5"/>
      <c r="H171" s="325"/>
      <c r="I171" s="5"/>
      <c r="J171" s="5"/>
      <c r="K171" s="5"/>
      <c r="L171" s="325"/>
      <c r="M171" s="70"/>
      <c r="N171" s="70"/>
      <c r="O171" s="70"/>
      <c r="P171" s="325"/>
      <c r="Q171" s="325"/>
      <c r="R171" s="325"/>
      <c r="S171" s="325"/>
      <c r="T171" s="325"/>
      <c r="U171" s="325"/>
      <c r="V171" s="325"/>
      <c r="W171" s="325"/>
      <c r="X171" s="325"/>
    </row>
    <row r="172" spans="1:24" x14ac:dyDescent="0.25">
      <c r="A172" s="325"/>
      <c r="B172" s="325"/>
      <c r="C172" s="325"/>
      <c r="D172" s="325"/>
      <c r="E172" s="5"/>
      <c r="F172" s="5"/>
      <c r="G172" s="5"/>
      <c r="H172" s="325"/>
      <c r="I172" s="5"/>
      <c r="J172" s="5"/>
      <c r="K172" s="5"/>
      <c r="L172" s="325"/>
      <c r="M172" s="70"/>
      <c r="N172" s="70"/>
      <c r="O172" s="70"/>
      <c r="P172" s="325"/>
      <c r="Q172" s="325"/>
      <c r="R172" s="325"/>
      <c r="S172" s="325"/>
      <c r="T172" s="325"/>
      <c r="U172" s="325"/>
      <c r="V172" s="325"/>
      <c r="W172" s="325"/>
      <c r="X172" s="325"/>
    </row>
    <row r="173" spans="1:24" x14ac:dyDescent="0.25">
      <c r="A173" s="325"/>
      <c r="B173" s="325"/>
      <c r="C173" s="325"/>
      <c r="D173" s="325"/>
      <c r="E173" s="5"/>
      <c r="F173" s="5"/>
      <c r="G173" s="5"/>
      <c r="H173" s="325"/>
      <c r="I173" s="5"/>
      <c r="J173" s="5"/>
      <c r="K173" s="5"/>
      <c r="L173" s="325"/>
      <c r="M173" s="70"/>
      <c r="N173" s="70"/>
      <c r="O173" s="70"/>
      <c r="P173" s="325"/>
      <c r="Q173" s="325"/>
      <c r="R173" s="325"/>
      <c r="S173" s="325"/>
      <c r="T173" s="325"/>
      <c r="U173" s="325"/>
      <c r="V173" s="325"/>
      <c r="W173" s="325"/>
      <c r="X173" s="325"/>
    </row>
    <row r="174" spans="1:24" x14ac:dyDescent="0.25">
      <c r="A174" s="325"/>
      <c r="B174" s="325"/>
      <c r="C174" s="325"/>
      <c r="D174" s="325"/>
      <c r="E174" s="5"/>
      <c r="F174" s="5"/>
      <c r="G174" s="5"/>
      <c r="H174" s="325"/>
      <c r="I174" s="5"/>
      <c r="J174" s="5"/>
      <c r="K174" s="5"/>
      <c r="L174" s="325"/>
      <c r="M174" s="70"/>
      <c r="N174" s="70"/>
      <c r="O174" s="70"/>
      <c r="P174" s="325"/>
      <c r="Q174" s="325"/>
      <c r="R174" s="325"/>
      <c r="S174" s="325"/>
      <c r="T174" s="325"/>
      <c r="U174" s="325"/>
      <c r="V174" s="325"/>
      <c r="W174" s="325"/>
      <c r="X174" s="325"/>
    </row>
    <row r="175" spans="1:24" x14ac:dyDescent="0.25">
      <c r="A175" s="325"/>
      <c r="B175" s="325"/>
      <c r="C175" s="325"/>
      <c r="D175" s="325"/>
      <c r="E175" s="5"/>
      <c r="F175" s="5"/>
      <c r="G175" s="5"/>
      <c r="H175" s="325"/>
      <c r="I175" s="5"/>
      <c r="J175" s="5"/>
      <c r="K175" s="5"/>
      <c r="L175" s="325"/>
      <c r="M175" s="70"/>
      <c r="N175" s="70"/>
      <c r="O175" s="70"/>
      <c r="P175" s="325"/>
      <c r="Q175" s="325"/>
      <c r="R175" s="325"/>
      <c r="S175" s="325"/>
      <c r="T175" s="325"/>
      <c r="U175" s="325"/>
      <c r="V175" s="325"/>
      <c r="W175" s="325"/>
      <c r="X175" s="325"/>
    </row>
    <row r="176" spans="1:24" x14ac:dyDescent="0.25">
      <c r="A176" s="325"/>
      <c r="B176" s="325"/>
      <c r="C176" s="325"/>
      <c r="D176" s="325"/>
      <c r="E176" s="5"/>
      <c r="F176" s="5"/>
      <c r="G176" s="5"/>
      <c r="H176" s="325"/>
      <c r="I176" s="5"/>
      <c r="J176" s="5"/>
      <c r="K176" s="5"/>
      <c r="L176" s="325"/>
      <c r="M176" s="70"/>
      <c r="N176" s="70"/>
      <c r="O176" s="70"/>
      <c r="P176" s="325"/>
      <c r="Q176" s="325"/>
      <c r="R176" s="325"/>
      <c r="S176" s="325"/>
      <c r="T176" s="325"/>
      <c r="U176" s="325"/>
      <c r="V176" s="325"/>
      <c r="W176" s="325"/>
      <c r="X176" s="325"/>
    </row>
    <row r="177" spans="1:24" x14ac:dyDescent="0.25">
      <c r="A177" s="325"/>
      <c r="B177" s="325"/>
      <c r="C177" s="325"/>
      <c r="D177" s="325"/>
      <c r="E177" s="5"/>
      <c r="F177" s="5"/>
      <c r="G177" s="5"/>
      <c r="H177" s="325"/>
      <c r="I177" s="5"/>
      <c r="J177" s="5"/>
      <c r="K177" s="5"/>
      <c r="L177" s="325"/>
      <c r="M177" s="70"/>
      <c r="N177" s="70"/>
      <c r="O177" s="70"/>
      <c r="P177" s="325"/>
      <c r="Q177" s="325"/>
      <c r="R177" s="325"/>
      <c r="S177" s="325"/>
      <c r="T177" s="325"/>
      <c r="U177" s="325"/>
      <c r="V177" s="325"/>
      <c r="W177" s="325"/>
      <c r="X177" s="325"/>
    </row>
    <row r="178" spans="1:24" x14ac:dyDescent="0.25">
      <c r="A178" s="325"/>
      <c r="B178" s="325"/>
      <c r="C178" s="325"/>
      <c r="D178" s="325"/>
      <c r="E178" s="5"/>
      <c r="F178" s="5"/>
      <c r="G178" s="5"/>
      <c r="H178" s="325"/>
      <c r="I178" s="5"/>
      <c r="J178" s="5"/>
      <c r="K178" s="5"/>
      <c r="L178" s="325"/>
      <c r="M178" s="70"/>
      <c r="N178" s="70"/>
      <c r="O178" s="70"/>
      <c r="P178" s="325"/>
      <c r="Q178" s="325"/>
      <c r="R178" s="325"/>
      <c r="S178" s="325"/>
      <c r="T178" s="325"/>
      <c r="U178" s="325"/>
      <c r="V178" s="325"/>
      <c r="W178" s="325"/>
      <c r="X178" s="325"/>
    </row>
    <row r="179" spans="1:24" x14ac:dyDescent="0.25">
      <c r="A179" s="325"/>
      <c r="B179" s="325"/>
      <c r="C179" s="325"/>
      <c r="D179" s="325"/>
      <c r="E179" s="5"/>
      <c r="F179" s="5"/>
      <c r="G179" s="5"/>
      <c r="H179" s="325"/>
      <c r="I179" s="5"/>
      <c r="J179" s="5"/>
      <c r="K179" s="5"/>
      <c r="L179" s="325"/>
      <c r="M179" s="70"/>
      <c r="N179" s="70"/>
      <c r="O179" s="70"/>
      <c r="P179" s="325"/>
      <c r="Q179" s="325"/>
      <c r="R179" s="325"/>
      <c r="S179" s="325"/>
      <c r="T179" s="325"/>
      <c r="U179" s="325"/>
      <c r="V179" s="325"/>
      <c r="W179" s="325"/>
      <c r="X179" s="325"/>
    </row>
    <row r="180" spans="1:24" x14ac:dyDescent="0.25">
      <c r="A180" s="325"/>
      <c r="B180" s="325"/>
      <c r="C180" s="325"/>
      <c r="D180" s="325"/>
      <c r="E180" s="5"/>
      <c r="F180" s="5"/>
      <c r="G180" s="5"/>
      <c r="H180" s="325"/>
      <c r="I180" s="5"/>
      <c r="J180" s="5"/>
      <c r="K180" s="5"/>
      <c r="L180" s="325"/>
      <c r="M180" s="70"/>
      <c r="N180" s="70"/>
      <c r="O180" s="70"/>
      <c r="P180" s="325"/>
      <c r="Q180" s="325"/>
      <c r="R180" s="325"/>
      <c r="S180" s="325"/>
      <c r="T180" s="325"/>
      <c r="U180" s="325"/>
      <c r="V180" s="325"/>
      <c r="W180" s="325"/>
      <c r="X180" s="325"/>
    </row>
    <row r="181" spans="1:24" x14ac:dyDescent="0.25">
      <c r="A181" s="325"/>
      <c r="B181" s="325"/>
      <c r="C181" s="325"/>
      <c r="D181" s="325"/>
      <c r="E181" s="5"/>
      <c r="F181" s="5"/>
      <c r="G181" s="5"/>
      <c r="H181" s="325"/>
      <c r="I181" s="5"/>
      <c r="J181" s="5"/>
      <c r="K181" s="5"/>
      <c r="L181" s="325"/>
      <c r="M181" s="70"/>
      <c r="N181" s="70"/>
      <c r="O181" s="70"/>
      <c r="P181" s="325"/>
      <c r="Q181" s="325"/>
      <c r="R181" s="325"/>
      <c r="S181" s="325"/>
      <c r="T181" s="325"/>
      <c r="U181" s="325"/>
      <c r="V181" s="325"/>
      <c r="W181" s="325"/>
      <c r="X181" s="325"/>
    </row>
    <row r="182" spans="1:24" x14ac:dyDescent="0.25">
      <c r="A182" s="325"/>
      <c r="B182" s="325"/>
      <c r="C182" s="325"/>
      <c r="D182" s="325"/>
      <c r="E182" s="5"/>
      <c r="F182" s="5"/>
      <c r="G182" s="5"/>
      <c r="H182" s="325"/>
      <c r="I182" s="5"/>
      <c r="J182" s="5"/>
      <c r="K182" s="5"/>
      <c r="L182" s="325"/>
      <c r="M182" s="70"/>
      <c r="N182" s="70"/>
      <c r="O182" s="70"/>
      <c r="P182" s="325"/>
      <c r="Q182" s="325"/>
      <c r="R182" s="325"/>
      <c r="S182" s="325"/>
      <c r="T182" s="325"/>
      <c r="U182" s="325"/>
      <c r="V182" s="325"/>
      <c r="W182" s="325"/>
      <c r="X182" s="325"/>
    </row>
    <row r="183" spans="1:24" x14ac:dyDescent="0.25">
      <c r="A183" s="325"/>
      <c r="B183" s="325"/>
      <c r="C183" s="325"/>
      <c r="D183" s="325"/>
      <c r="E183" s="5"/>
      <c r="F183" s="5"/>
      <c r="G183" s="5"/>
      <c r="H183" s="325"/>
      <c r="I183" s="5"/>
      <c r="J183" s="5"/>
      <c r="K183" s="5"/>
      <c r="L183" s="325"/>
      <c r="M183" s="70"/>
      <c r="N183" s="70"/>
      <c r="O183" s="70"/>
      <c r="P183" s="325"/>
      <c r="Q183" s="325"/>
      <c r="R183" s="325"/>
      <c r="S183" s="325"/>
      <c r="T183" s="325"/>
      <c r="U183" s="325"/>
      <c r="V183" s="325"/>
      <c r="W183" s="325"/>
      <c r="X183" s="325"/>
    </row>
    <row r="184" spans="1:24" x14ac:dyDescent="0.25">
      <c r="A184" s="325"/>
      <c r="B184" s="325"/>
      <c r="C184" s="325"/>
      <c r="D184" s="325"/>
      <c r="E184" s="5"/>
      <c r="F184" s="5"/>
      <c r="G184" s="5"/>
      <c r="H184" s="325"/>
      <c r="I184" s="5"/>
      <c r="J184" s="5"/>
      <c r="K184" s="5"/>
      <c r="L184" s="325"/>
      <c r="M184" s="70"/>
      <c r="N184" s="70"/>
      <c r="O184" s="70"/>
      <c r="P184" s="325"/>
      <c r="Q184" s="325"/>
      <c r="R184" s="325"/>
      <c r="S184" s="325"/>
      <c r="T184" s="325"/>
      <c r="U184" s="325"/>
      <c r="V184" s="325"/>
      <c r="W184" s="325"/>
      <c r="X184" s="325"/>
    </row>
    <row r="185" spans="1:24" x14ac:dyDescent="0.25">
      <c r="A185" s="325"/>
      <c r="B185" s="325"/>
      <c r="C185" s="325"/>
      <c r="D185" s="325"/>
      <c r="E185" s="5"/>
      <c r="F185" s="5"/>
      <c r="G185" s="5"/>
      <c r="H185" s="325"/>
      <c r="I185" s="5"/>
      <c r="J185" s="5"/>
      <c r="K185" s="5"/>
      <c r="L185" s="325"/>
      <c r="M185" s="70"/>
      <c r="N185" s="70"/>
      <c r="O185" s="70"/>
      <c r="P185" s="325"/>
      <c r="Q185" s="325"/>
      <c r="R185" s="325"/>
      <c r="S185" s="325"/>
      <c r="T185" s="325"/>
      <c r="U185" s="325"/>
      <c r="V185" s="325"/>
      <c r="W185" s="325"/>
      <c r="X185" s="325"/>
    </row>
    <row r="186" spans="1:24" x14ac:dyDescent="0.25">
      <c r="A186" s="325"/>
      <c r="B186" s="325"/>
      <c r="C186" s="325"/>
      <c r="D186" s="325"/>
      <c r="E186" s="5"/>
      <c r="F186" s="5"/>
      <c r="G186" s="5"/>
      <c r="H186" s="325"/>
      <c r="I186" s="5"/>
      <c r="J186" s="5"/>
      <c r="K186" s="5"/>
      <c r="L186" s="325"/>
      <c r="M186" s="70"/>
      <c r="N186" s="70"/>
      <c r="O186" s="70"/>
      <c r="P186" s="325"/>
      <c r="Q186" s="325"/>
      <c r="R186" s="325"/>
      <c r="S186" s="325"/>
      <c r="T186" s="325"/>
      <c r="U186" s="325"/>
      <c r="V186" s="325"/>
      <c r="W186" s="325"/>
      <c r="X186" s="325"/>
    </row>
    <row r="187" spans="1:24" x14ac:dyDescent="0.25">
      <c r="A187" s="325"/>
      <c r="B187" s="325"/>
      <c r="C187" s="325"/>
      <c r="D187" s="325"/>
      <c r="E187" s="5"/>
      <c r="F187" s="5"/>
      <c r="G187" s="5"/>
      <c r="H187" s="325"/>
      <c r="I187" s="5"/>
      <c r="J187" s="5"/>
      <c r="K187" s="5"/>
      <c r="L187" s="325"/>
      <c r="M187" s="70"/>
      <c r="N187" s="70"/>
      <c r="O187" s="70"/>
      <c r="P187" s="325"/>
      <c r="Q187" s="325"/>
      <c r="R187" s="325"/>
      <c r="S187" s="325"/>
      <c r="T187" s="325"/>
      <c r="U187" s="325"/>
      <c r="V187" s="325"/>
      <c r="W187" s="325"/>
      <c r="X187" s="325"/>
    </row>
    <row r="188" spans="1:24" x14ac:dyDescent="0.25">
      <c r="A188" s="325"/>
      <c r="B188" s="325"/>
      <c r="C188" s="325"/>
      <c r="D188" s="325"/>
      <c r="E188" s="5"/>
      <c r="F188" s="5"/>
      <c r="G188" s="5"/>
      <c r="H188" s="325"/>
      <c r="I188" s="5"/>
      <c r="J188" s="5"/>
      <c r="K188" s="5"/>
      <c r="L188" s="325"/>
      <c r="M188" s="70"/>
      <c r="N188" s="70"/>
      <c r="O188" s="70"/>
      <c r="P188" s="325"/>
      <c r="Q188" s="325"/>
      <c r="R188" s="325"/>
      <c r="S188" s="325"/>
      <c r="T188" s="325"/>
      <c r="U188" s="325"/>
      <c r="V188" s="325"/>
      <c r="W188" s="325"/>
      <c r="X188" s="325"/>
    </row>
    <row r="189" spans="1:24" x14ac:dyDescent="0.25">
      <c r="A189" s="325"/>
      <c r="B189" s="325"/>
      <c r="C189" s="325"/>
      <c r="D189" s="325"/>
      <c r="E189" s="5"/>
      <c r="F189" s="5"/>
      <c r="G189" s="5"/>
      <c r="H189" s="325"/>
      <c r="I189" s="5"/>
      <c r="J189" s="5"/>
      <c r="K189" s="5"/>
      <c r="L189" s="325"/>
      <c r="M189" s="70"/>
      <c r="N189" s="70"/>
      <c r="O189" s="70"/>
      <c r="P189" s="325"/>
      <c r="Q189" s="325"/>
      <c r="R189" s="325"/>
      <c r="S189" s="325"/>
      <c r="T189" s="325"/>
      <c r="U189" s="325"/>
      <c r="V189" s="325"/>
      <c r="W189" s="325"/>
      <c r="X189" s="325"/>
    </row>
    <row r="190" spans="1:24" x14ac:dyDescent="0.25">
      <c r="A190" s="325"/>
      <c r="B190" s="325"/>
      <c r="C190" s="325"/>
      <c r="D190" s="325"/>
      <c r="E190" s="5"/>
      <c r="F190" s="5"/>
      <c r="G190" s="5"/>
      <c r="H190" s="325"/>
      <c r="I190" s="5"/>
      <c r="J190" s="5"/>
      <c r="K190" s="5"/>
      <c r="L190" s="325"/>
      <c r="M190" s="70"/>
      <c r="N190" s="70"/>
      <c r="O190" s="70"/>
      <c r="P190" s="325"/>
      <c r="Q190" s="325"/>
      <c r="R190" s="325"/>
      <c r="S190" s="325"/>
      <c r="T190" s="325"/>
      <c r="U190" s="325"/>
      <c r="V190" s="325"/>
      <c r="W190" s="325"/>
      <c r="X190" s="325"/>
    </row>
    <row r="191" spans="1:24" x14ac:dyDescent="0.25">
      <c r="A191" s="325"/>
      <c r="B191" s="325"/>
      <c r="C191" s="325"/>
      <c r="D191" s="325"/>
      <c r="E191" s="5"/>
      <c r="F191" s="5"/>
      <c r="G191" s="5"/>
      <c r="H191" s="325"/>
      <c r="I191" s="5"/>
      <c r="J191" s="5"/>
      <c r="K191" s="5"/>
      <c r="L191" s="325"/>
      <c r="M191" s="70"/>
      <c r="N191" s="70"/>
      <c r="O191" s="70"/>
      <c r="P191" s="325"/>
      <c r="Q191" s="325"/>
      <c r="R191" s="325"/>
      <c r="S191" s="325"/>
      <c r="T191" s="325"/>
      <c r="U191" s="325"/>
      <c r="V191" s="325"/>
      <c r="W191" s="325"/>
      <c r="X191" s="325"/>
    </row>
    <row r="192" spans="1:24" x14ac:dyDescent="0.25">
      <c r="A192" s="325"/>
      <c r="B192" s="325"/>
      <c r="C192" s="325"/>
      <c r="D192" s="325"/>
      <c r="E192" s="5"/>
      <c r="F192" s="5"/>
      <c r="G192" s="5"/>
      <c r="H192" s="325"/>
      <c r="I192" s="5"/>
      <c r="J192" s="5"/>
      <c r="K192" s="5"/>
      <c r="L192" s="325"/>
      <c r="M192" s="70"/>
      <c r="N192" s="70"/>
      <c r="O192" s="70"/>
      <c r="P192" s="325"/>
      <c r="Q192" s="325"/>
      <c r="R192" s="325"/>
      <c r="S192" s="325"/>
      <c r="T192" s="325"/>
      <c r="U192" s="325"/>
      <c r="V192" s="325"/>
      <c r="W192" s="325"/>
      <c r="X192" s="325"/>
    </row>
    <row r="193" spans="1:24" x14ac:dyDescent="0.25">
      <c r="A193" s="325"/>
      <c r="B193" s="325"/>
      <c r="C193" s="325"/>
      <c r="D193" s="325"/>
      <c r="E193" s="5"/>
      <c r="F193" s="5"/>
      <c r="G193" s="5"/>
      <c r="H193" s="325"/>
      <c r="I193" s="5"/>
      <c r="J193" s="5"/>
      <c r="K193" s="5"/>
      <c r="L193" s="325"/>
      <c r="M193" s="70"/>
      <c r="N193" s="70"/>
      <c r="O193" s="70"/>
      <c r="P193" s="325"/>
      <c r="Q193" s="325"/>
      <c r="R193" s="325"/>
      <c r="S193" s="325"/>
      <c r="T193" s="325"/>
      <c r="U193" s="325"/>
      <c r="V193" s="325"/>
      <c r="W193" s="325"/>
      <c r="X193" s="325"/>
    </row>
    <row r="194" spans="1:24" x14ac:dyDescent="0.25">
      <c r="A194" s="325"/>
      <c r="B194" s="325"/>
      <c r="C194" s="325"/>
      <c r="D194" s="325"/>
      <c r="E194" s="5"/>
      <c r="F194" s="5"/>
      <c r="G194" s="5"/>
      <c r="H194" s="325"/>
      <c r="I194" s="5"/>
      <c r="J194" s="5"/>
      <c r="K194" s="5"/>
      <c r="L194" s="325"/>
      <c r="M194" s="70"/>
      <c r="N194" s="70"/>
      <c r="O194" s="70"/>
      <c r="P194" s="325"/>
      <c r="Q194" s="325"/>
      <c r="R194" s="325"/>
      <c r="S194" s="325"/>
      <c r="T194" s="325"/>
      <c r="U194" s="325"/>
      <c r="V194" s="325"/>
      <c r="W194" s="325"/>
      <c r="X194" s="325"/>
    </row>
    <row r="195" spans="1:24" x14ac:dyDescent="0.25">
      <c r="A195" s="325"/>
      <c r="B195" s="325"/>
      <c r="C195" s="325"/>
      <c r="D195" s="325"/>
      <c r="E195" s="5"/>
      <c r="F195" s="5"/>
      <c r="G195" s="5"/>
      <c r="H195" s="325"/>
      <c r="I195" s="5"/>
      <c r="J195" s="5"/>
      <c r="K195" s="5"/>
      <c r="L195" s="325"/>
      <c r="M195" s="70"/>
      <c r="N195" s="70"/>
      <c r="O195" s="70"/>
      <c r="P195" s="325"/>
      <c r="Q195" s="325"/>
      <c r="R195" s="325"/>
      <c r="S195" s="325"/>
      <c r="T195" s="325"/>
      <c r="U195" s="325"/>
      <c r="V195" s="325"/>
      <c r="W195" s="325"/>
      <c r="X195" s="325"/>
    </row>
    <row r="196" spans="1:24" x14ac:dyDescent="0.25">
      <c r="A196" s="325"/>
      <c r="B196" s="325"/>
      <c r="C196" s="325"/>
      <c r="D196" s="325"/>
      <c r="E196" s="5"/>
      <c r="F196" s="5"/>
      <c r="G196" s="5"/>
      <c r="H196" s="325"/>
      <c r="I196" s="5"/>
      <c r="J196" s="5"/>
      <c r="K196" s="5"/>
      <c r="L196" s="325"/>
      <c r="M196" s="70"/>
      <c r="N196" s="70"/>
      <c r="O196" s="70"/>
      <c r="P196" s="325"/>
      <c r="Q196" s="325"/>
      <c r="R196" s="325"/>
      <c r="S196" s="325"/>
      <c r="T196" s="325"/>
      <c r="U196" s="325"/>
      <c r="V196" s="325"/>
      <c r="W196" s="325"/>
      <c r="X196" s="325"/>
    </row>
    <row r="197" spans="1:24" x14ac:dyDescent="0.25">
      <c r="A197" s="325"/>
      <c r="B197" s="325"/>
      <c r="C197" s="325"/>
      <c r="D197" s="325"/>
      <c r="E197" s="5"/>
      <c r="F197" s="5"/>
      <c r="G197" s="5"/>
      <c r="H197" s="325"/>
      <c r="I197" s="5"/>
      <c r="J197" s="5"/>
      <c r="K197" s="5"/>
      <c r="L197" s="325"/>
      <c r="M197" s="70"/>
      <c r="N197" s="70"/>
      <c r="O197" s="70"/>
      <c r="P197" s="325"/>
      <c r="Q197" s="325"/>
      <c r="R197" s="325"/>
      <c r="S197" s="325"/>
      <c r="T197" s="325"/>
      <c r="U197" s="325"/>
      <c r="V197" s="325"/>
      <c r="W197" s="325"/>
      <c r="X197" s="325"/>
    </row>
    <row r="198" spans="1:24" x14ac:dyDescent="0.25">
      <c r="A198" s="325"/>
      <c r="B198" s="325"/>
      <c r="C198" s="325"/>
      <c r="D198" s="325"/>
      <c r="E198" s="5"/>
      <c r="F198" s="5"/>
      <c r="G198" s="5"/>
      <c r="H198" s="325"/>
      <c r="I198" s="5"/>
      <c r="J198" s="5"/>
      <c r="K198" s="5"/>
      <c r="L198" s="325"/>
      <c r="M198" s="70"/>
      <c r="N198" s="70"/>
      <c r="O198" s="70"/>
      <c r="P198" s="325"/>
      <c r="Q198" s="325"/>
      <c r="R198" s="325"/>
      <c r="S198" s="325"/>
      <c r="T198" s="325"/>
      <c r="U198" s="325"/>
      <c r="V198" s="325"/>
      <c r="W198" s="325"/>
      <c r="X198" s="325"/>
    </row>
    <row r="199" spans="1:24" x14ac:dyDescent="0.25">
      <c r="A199" s="325"/>
      <c r="B199" s="325"/>
      <c r="C199" s="325"/>
      <c r="D199" s="325"/>
      <c r="E199" s="5"/>
      <c r="F199" s="5"/>
      <c r="G199" s="5"/>
      <c r="H199" s="325"/>
      <c r="I199" s="5"/>
      <c r="J199" s="5"/>
      <c r="K199" s="5"/>
      <c r="L199" s="325"/>
      <c r="M199" s="70"/>
      <c r="N199" s="70"/>
      <c r="O199" s="70"/>
      <c r="P199" s="325"/>
      <c r="Q199" s="325"/>
      <c r="R199" s="325"/>
      <c r="S199" s="325"/>
      <c r="T199" s="325"/>
      <c r="U199" s="325"/>
      <c r="V199" s="325"/>
      <c r="W199" s="325"/>
      <c r="X199" s="325"/>
    </row>
    <row r="200" spans="1:24" x14ac:dyDescent="0.25">
      <c r="A200" s="325"/>
      <c r="B200" s="325"/>
      <c r="C200" s="325"/>
      <c r="D200" s="325"/>
      <c r="E200" s="5"/>
      <c r="F200" s="5"/>
      <c r="G200" s="5"/>
      <c r="H200" s="325"/>
      <c r="I200" s="5"/>
      <c r="J200" s="5"/>
      <c r="K200" s="5"/>
      <c r="L200" s="325"/>
      <c r="M200" s="70"/>
      <c r="N200" s="70"/>
      <c r="O200" s="70"/>
      <c r="P200" s="325"/>
      <c r="Q200" s="325"/>
      <c r="R200" s="325"/>
      <c r="S200" s="325"/>
      <c r="T200" s="325"/>
      <c r="U200" s="325"/>
      <c r="V200" s="325"/>
      <c r="W200" s="325"/>
      <c r="X200" s="325"/>
    </row>
    <row r="201" spans="1:24" x14ac:dyDescent="0.25">
      <c r="A201" s="325"/>
      <c r="B201" s="325"/>
      <c r="C201" s="325"/>
      <c r="D201" s="325"/>
      <c r="E201" s="5"/>
      <c r="F201" s="5"/>
      <c r="G201" s="5"/>
      <c r="H201" s="325"/>
      <c r="I201" s="5"/>
      <c r="J201" s="5"/>
      <c r="K201" s="5"/>
      <c r="L201" s="325"/>
      <c r="M201" s="70"/>
      <c r="N201" s="70"/>
      <c r="O201" s="70"/>
      <c r="P201" s="325"/>
      <c r="Q201" s="325"/>
      <c r="R201" s="325"/>
      <c r="S201" s="325"/>
      <c r="T201" s="325"/>
      <c r="U201" s="325"/>
      <c r="V201" s="325"/>
      <c r="W201" s="325"/>
      <c r="X201" s="325"/>
    </row>
    <row r="202" spans="1:24" x14ac:dyDescent="0.25">
      <c r="A202" s="325"/>
      <c r="B202" s="325"/>
      <c r="C202" s="325"/>
      <c r="D202" s="325"/>
      <c r="E202" s="5"/>
      <c r="F202" s="5"/>
      <c r="G202" s="5"/>
      <c r="H202" s="325"/>
      <c r="I202" s="5"/>
      <c r="J202" s="5"/>
      <c r="K202" s="5"/>
      <c r="L202" s="325"/>
      <c r="M202" s="70"/>
      <c r="N202" s="70"/>
      <c r="O202" s="70"/>
      <c r="P202" s="325"/>
      <c r="Q202" s="325"/>
      <c r="R202" s="325"/>
      <c r="S202" s="325"/>
      <c r="T202" s="325"/>
      <c r="U202" s="325"/>
      <c r="V202" s="325"/>
      <c r="W202" s="325"/>
      <c r="X202" s="325"/>
    </row>
    <row r="203" spans="1:24" x14ac:dyDescent="0.25">
      <c r="A203" s="325"/>
      <c r="B203" s="325"/>
      <c r="C203" s="325"/>
      <c r="D203" s="325"/>
      <c r="E203" s="5"/>
      <c r="F203" s="5"/>
      <c r="G203" s="5"/>
      <c r="H203" s="325"/>
      <c r="I203" s="5"/>
      <c r="J203" s="5"/>
      <c r="K203" s="5"/>
      <c r="L203" s="325"/>
      <c r="M203" s="70"/>
      <c r="N203" s="70"/>
      <c r="O203" s="70"/>
      <c r="P203" s="325"/>
      <c r="Q203" s="325"/>
      <c r="R203" s="325"/>
      <c r="S203" s="325"/>
      <c r="T203" s="325"/>
      <c r="U203" s="325"/>
      <c r="V203" s="325"/>
      <c r="W203" s="325"/>
      <c r="X203" s="325"/>
    </row>
    <row r="204" spans="1:24" x14ac:dyDescent="0.25">
      <c r="A204" s="325"/>
      <c r="B204" s="325"/>
      <c r="C204" s="325"/>
      <c r="D204" s="325"/>
      <c r="E204" s="5"/>
      <c r="F204" s="5"/>
      <c r="G204" s="5"/>
      <c r="H204" s="325"/>
      <c r="I204" s="5"/>
      <c r="J204" s="5"/>
      <c r="K204" s="5"/>
      <c r="L204" s="325"/>
      <c r="M204" s="70"/>
      <c r="N204" s="70"/>
      <c r="O204" s="70"/>
      <c r="P204" s="325"/>
      <c r="Q204" s="325"/>
      <c r="R204" s="325"/>
      <c r="S204" s="325"/>
      <c r="T204" s="325"/>
      <c r="U204" s="325"/>
      <c r="V204" s="325"/>
      <c r="W204" s="325"/>
      <c r="X204" s="325"/>
    </row>
    <row r="205" spans="1:24" x14ac:dyDescent="0.25">
      <c r="A205" s="325"/>
      <c r="B205" s="325"/>
      <c r="C205" s="325"/>
      <c r="D205" s="325"/>
      <c r="E205" s="5"/>
      <c r="F205" s="5"/>
      <c r="G205" s="5"/>
      <c r="H205" s="325"/>
      <c r="I205" s="5"/>
      <c r="J205" s="5"/>
      <c r="K205" s="5"/>
      <c r="L205" s="325"/>
      <c r="M205" s="70"/>
      <c r="N205" s="70"/>
      <c r="O205" s="70"/>
      <c r="P205" s="325"/>
      <c r="Q205" s="325"/>
      <c r="R205" s="325"/>
      <c r="S205" s="325"/>
      <c r="T205" s="325"/>
      <c r="U205" s="325"/>
      <c r="V205" s="325"/>
      <c r="W205" s="325"/>
      <c r="X205" s="325"/>
    </row>
    <row r="206" spans="1:24" x14ac:dyDescent="0.25">
      <c r="A206" s="325"/>
      <c r="B206" s="325"/>
      <c r="C206" s="325"/>
      <c r="D206" s="325"/>
      <c r="E206" s="5"/>
      <c r="F206" s="5"/>
      <c r="G206" s="5"/>
      <c r="H206" s="325"/>
      <c r="I206" s="5"/>
      <c r="J206" s="5"/>
      <c r="K206" s="5"/>
      <c r="L206" s="325"/>
      <c r="M206" s="70"/>
      <c r="N206" s="70"/>
      <c r="O206" s="70"/>
      <c r="P206" s="325"/>
      <c r="Q206" s="325"/>
      <c r="R206" s="325"/>
      <c r="S206" s="325"/>
      <c r="T206" s="325"/>
      <c r="U206" s="325"/>
      <c r="V206" s="325"/>
      <c r="W206" s="325"/>
      <c r="X206" s="325"/>
    </row>
    <row r="207" spans="1:24" x14ac:dyDescent="0.25">
      <c r="A207" s="325"/>
      <c r="B207" s="325"/>
      <c r="C207" s="325"/>
      <c r="D207" s="325"/>
      <c r="E207" s="5"/>
      <c r="F207" s="5"/>
      <c r="G207" s="5"/>
      <c r="H207" s="325"/>
      <c r="I207" s="5"/>
      <c r="J207" s="5"/>
      <c r="K207" s="5"/>
      <c r="L207" s="325"/>
      <c r="M207" s="70"/>
      <c r="N207" s="70"/>
      <c r="O207" s="70"/>
      <c r="P207" s="325"/>
      <c r="Q207" s="325"/>
      <c r="R207" s="325"/>
      <c r="S207" s="325"/>
      <c r="T207" s="325"/>
      <c r="U207" s="325"/>
      <c r="V207" s="325"/>
      <c r="W207" s="325"/>
      <c r="X207" s="325"/>
    </row>
    <row r="208" spans="1:24" x14ac:dyDescent="0.25">
      <c r="A208" s="325"/>
      <c r="B208" s="325"/>
      <c r="C208" s="325"/>
      <c r="D208" s="325"/>
      <c r="E208" s="5"/>
      <c r="F208" s="5"/>
      <c r="G208" s="5"/>
      <c r="H208" s="325"/>
      <c r="I208" s="5"/>
      <c r="J208" s="5"/>
      <c r="K208" s="5"/>
      <c r="L208" s="325"/>
      <c r="M208" s="70"/>
      <c r="N208" s="70"/>
      <c r="O208" s="70"/>
      <c r="P208" s="325"/>
      <c r="Q208" s="325"/>
      <c r="R208" s="325"/>
      <c r="S208" s="325"/>
      <c r="T208" s="325"/>
      <c r="U208" s="325"/>
      <c r="V208" s="325"/>
      <c r="W208" s="325"/>
      <c r="X208" s="325"/>
    </row>
    <row r="209" spans="1:24" x14ac:dyDescent="0.25">
      <c r="A209" s="325"/>
      <c r="B209" s="325"/>
      <c r="C209" s="325"/>
      <c r="D209" s="325"/>
      <c r="E209" s="5"/>
      <c r="F209" s="5"/>
      <c r="G209" s="5"/>
      <c r="H209" s="325"/>
      <c r="I209" s="5"/>
      <c r="J209" s="5"/>
      <c r="K209" s="5"/>
      <c r="L209" s="325"/>
      <c r="M209" s="70"/>
      <c r="N209" s="70"/>
      <c r="O209" s="70"/>
      <c r="P209" s="325"/>
      <c r="Q209" s="325"/>
      <c r="R209" s="325"/>
      <c r="S209" s="325"/>
      <c r="T209" s="325"/>
      <c r="U209" s="325"/>
      <c r="V209" s="325"/>
      <c r="W209" s="325"/>
      <c r="X209" s="325"/>
    </row>
    <row r="210" spans="1:24" x14ac:dyDescent="0.25">
      <c r="A210" s="325"/>
      <c r="B210" s="325"/>
      <c r="C210" s="325"/>
      <c r="D210" s="325"/>
      <c r="E210" s="5"/>
      <c r="F210" s="5"/>
      <c r="G210" s="5"/>
      <c r="H210" s="325"/>
      <c r="I210" s="5"/>
      <c r="J210" s="5"/>
      <c r="K210" s="5"/>
      <c r="L210" s="325"/>
      <c r="M210" s="70"/>
      <c r="N210" s="70"/>
      <c r="O210" s="70"/>
      <c r="P210" s="325"/>
      <c r="Q210" s="325"/>
      <c r="R210" s="325"/>
      <c r="S210" s="325"/>
      <c r="T210" s="325"/>
      <c r="U210" s="325"/>
      <c r="V210" s="325"/>
      <c r="W210" s="325"/>
      <c r="X210" s="325"/>
    </row>
    <row r="211" spans="1:24" x14ac:dyDescent="0.25">
      <c r="A211" s="325"/>
      <c r="B211" s="325"/>
      <c r="C211" s="325"/>
      <c r="D211" s="325"/>
      <c r="E211" s="5"/>
      <c r="F211" s="5"/>
      <c r="G211" s="5"/>
      <c r="H211" s="325"/>
      <c r="I211" s="5"/>
      <c r="J211" s="5"/>
      <c r="K211" s="5"/>
      <c r="L211" s="325"/>
      <c r="M211" s="70"/>
      <c r="N211" s="70"/>
      <c r="O211" s="70"/>
      <c r="P211" s="325"/>
      <c r="Q211" s="325"/>
      <c r="R211" s="325"/>
      <c r="S211" s="325"/>
      <c r="T211" s="325"/>
      <c r="U211" s="325"/>
      <c r="V211" s="325"/>
      <c r="W211" s="325"/>
      <c r="X211" s="325"/>
    </row>
    <row r="212" spans="1:24" x14ac:dyDescent="0.25">
      <c r="A212" s="325"/>
      <c r="B212" s="325"/>
      <c r="C212" s="325"/>
      <c r="D212" s="325"/>
      <c r="E212" s="5"/>
      <c r="F212" s="5"/>
      <c r="G212" s="5"/>
      <c r="H212" s="325"/>
      <c r="I212" s="5"/>
      <c r="J212" s="5"/>
      <c r="K212" s="5"/>
      <c r="L212" s="325"/>
      <c r="M212" s="70"/>
      <c r="N212" s="70"/>
      <c r="O212" s="70"/>
      <c r="P212" s="325"/>
      <c r="Q212" s="325"/>
      <c r="R212" s="325"/>
      <c r="S212" s="325"/>
      <c r="T212" s="325"/>
      <c r="U212" s="325"/>
      <c r="V212" s="325"/>
      <c r="W212" s="325"/>
      <c r="X212" s="325"/>
    </row>
    <row r="213" spans="1:24" x14ac:dyDescent="0.25">
      <c r="A213" s="325"/>
      <c r="B213" s="325"/>
      <c r="C213" s="325"/>
      <c r="D213" s="325"/>
      <c r="E213" s="5"/>
      <c r="F213" s="5"/>
      <c r="G213" s="5"/>
      <c r="H213" s="325"/>
      <c r="I213" s="5"/>
      <c r="J213" s="5"/>
      <c r="K213" s="5"/>
      <c r="L213" s="325"/>
      <c r="M213" s="70"/>
      <c r="N213" s="70"/>
      <c r="O213" s="70"/>
      <c r="P213" s="325"/>
      <c r="Q213" s="325"/>
      <c r="R213" s="325"/>
      <c r="S213" s="325"/>
      <c r="T213" s="325"/>
      <c r="U213" s="325"/>
      <c r="V213" s="325"/>
      <c r="W213" s="325"/>
      <c r="X213" s="325"/>
    </row>
    <row r="214" spans="1:24" x14ac:dyDescent="0.25">
      <c r="A214" s="325"/>
      <c r="B214" s="325"/>
      <c r="C214" s="325"/>
      <c r="D214" s="325"/>
      <c r="E214" s="5"/>
      <c r="F214" s="5"/>
      <c r="G214" s="5"/>
      <c r="H214" s="325"/>
      <c r="I214" s="5"/>
      <c r="J214" s="5"/>
      <c r="K214" s="5"/>
      <c r="L214" s="325"/>
      <c r="M214" s="70"/>
      <c r="N214" s="70"/>
      <c r="O214" s="70"/>
      <c r="P214" s="325"/>
      <c r="Q214" s="325"/>
      <c r="R214" s="325"/>
      <c r="S214" s="325"/>
      <c r="T214" s="325"/>
      <c r="U214" s="325"/>
      <c r="V214" s="325"/>
      <c r="W214" s="325"/>
      <c r="X214" s="325"/>
    </row>
    <row r="215" spans="1:24" x14ac:dyDescent="0.25">
      <c r="A215" s="325"/>
      <c r="B215" s="325"/>
      <c r="C215" s="325"/>
      <c r="D215" s="325"/>
      <c r="E215" s="5"/>
      <c r="F215" s="5"/>
      <c r="G215" s="5"/>
      <c r="H215" s="325"/>
      <c r="I215" s="5"/>
      <c r="J215" s="5"/>
      <c r="K215" s="5"/>
      <c r="L215" s="325"/>
      <c r="M215" s="70"/>
      <c r="N215" s="70"/>
      <c r="O215" s="70"/>
      <c r="P215" s="325"/>
      <c r="Q215" s="325"/>
      <c r="R215" s="325"/>
      <c r="S215" s="325"/>
      <c r="T215" s="325"/>
      <c r="U215" s="325"/>
      <c r="V215" s="325"/>
      <c r="W215" s="325"/>
      <c r="X215" s="325"/>
    </row>
    <row r="216" spans="1:24" x14ac:dyDescent="0.25">
      <c r="A216" s="325"/>
      <c r="B216" s="325"/>
      <c r="C216" s="325"/>
      <c r="D216" s="325"/>
      <c r="E216" s="5"/>
      <c r="F216" s="5"/>
      <c r="G216" s="5"/>
      <c r="H216" s="325"/>
      <c r="I216" s="5"/>
      <c r="J216" s="5"/>
      <c r="K216" s="5"/>
      <c r="L216" s="325"/>
      <c r="M216" s="70"/>
      <c r="N216" s="70"/>
      <c r="O216" s="70"/>
      <c r="P216" s="325"/>
      <c r="Q216" s="325"/>
      <c r="R216" s="325"/>
      <c r="S216" s="325"/>
      <c r="T216" s="325"/>
      <c r="U216" s="325"/>
      <c r="V216" s="325"/>
      <c r="W216" s="325"/>
      <c r="X216" s="325"/>
    </row>
    <row r="217" spans="1:24" x14ac:dyDescent="0.25">
      <c r="A217" s="325"/>
      <c r="B217" s="325"/>
      <c r="C217" s="325"/>
      <c r="D217" s="325"/>
      <c r="E217" s="5"/>
      <c r="F217" s="5"/>
      <c r="G217" s="5"/>
      <c r="H217" s="325"/>
      <c r="I217" s="5"/>
      <c r="J217" s="5"/>
      <c r="K217" s="5"/>
      <c r="L217" s="325"/>
      <c r="M217" s="70"/>
      <c r="N217" s="70"/>
      <c r="O217" s="70"/>
      <c r="P217" s="325"/>
      <c r="Q217" s="325"/>
      <c r="R217" s="325"/>
      <c r="S217" s="325"/>
      <c r="T217" s="325"/>
      <c r="U217" s="325"/>
      <c r="V217" s="325"/>
      <c r="W217" s="325"/>
      <c r="X217" s="325"/>
    </row>
    <row r="218" spans="1:24" x14ac:dyDescent="0.25">
      <c r="A218" s="325"/>
      <c r="B218" s="325"/>
      <c r="C218" s="325"/>
      <c r="D218" s="325"/>
      <c r="E218" s="5"/>
      <c r="F218" s="5"/>
      <c r="G218" s="5"/>
      <c r="H218" s="325"/>
      <c r="I218" s="5"/>
      <c r="J218" s="5"/>
      <c r="K218" s="5"/>
      <c r="L218" s="325"/>
      <c r="M218" s="70"/>
      <c r="N218" s="70"/>
      <c r="O218" s="70"/>
      <c r="P218" s="325"/>
      <c r="Q218" s="325"/>
      <c r="R218" s="325"/>
      <c r="S218" s="325"/>
      <c r="T218" s="325"/>
      <c r="U218" s="325"/>
      <c r="V218" s="325"/>
      <c r="W218" s="325"/>
      <c r="X218" s="325"/>
    </row>
    <row r="219" spans="1:24" x14ac:dyDescent="0.25">
      <c r="A219" s="325"/>
      <c r="B219" s="325"/>
      <c r="C219" s="325"/>
      <c r="D219" s="325"/>
      <c r="E219" s="5"/>
      <c r="F219" s="5"/>
      <c r="G219" s="5"/>
      <c r="H219" s="325"/>
      <c r="I219" s="5"/>
      <c r="J219" s="5"/>
      <c r="K219" s="5"/>
      <c r="L219" s="325"/>
      <c r="M219" s="70"/>
      <c r="N219" s="70"/>
      <c r="O219" s="70"/>
      <c r="P219" s="325"/>
      <c r="Q219" s="325"/>
      <c r="R219" s="325"/>
      <c r="S219" s="325"/>
      <c r="T219" s="325"/>
      <c r="U219" s="325"/>
      <c r="V219" s="325"/>
      <c r="W219" s="325"/>
      <c r="X219" s="325"/>
    </row>
    <row r="220" spans="1:24" x14ac:dyDescent="0.25">
      <c r="A220" s="325"/>
      <c r="B220" s="325"/>
      <c r="C220" s="325"/>
      <c r="D220" s="325"/>
      <c r="E220" s="5"/>
      <c r="F220" s="5"/>
      <c r="G220" s="5"/>
      <c r="H220" s="325"/>
      <c r="I220" s="5"/>
      <c r="J220" s="5"/>
      <c r="K220" s="5"/>
      <c r="L220" s="325"/>
      <c r="M220" s="70"/>
      <c r="N220" s="70"/>
      <c r="O220" s="70"/>
      <c r="P220" s="325"/>
      <c r="Q220" s="325"/>
      <c r="R220" s="325"/>
      <c r="S220" s="325"/>
      <c r="T220" s="325"/>
      <c r="U220" s="325"/>
      <c r="V220" s="325"/>
      <c r="W220" s="325"/>
      <c r="X220" s="325"/>
    </row>
    <row r="221" spans="1:24" x14ac:dyDescent="0.25">
      <c r="A221" s="325"/>
      <c r="B221" s="325"/>
      <c r="C221" s="325"/>
      <c r="D221" s="325"/>
      <c r="E221" s="5"/>
      <c r="F221" s="5"/>
      <c r="G221" s="5"/>
      <c r="H221" s="325"/>
      <c r="I221" s="5"/>
      <c r="J221" s="5"/>
      <c r="K221" s="5"/>
      <c r="L221" s="325"/>
      <c r="M221" s="70"/>
      <c r="N221" s="70"/>
      <c r="O221" s="70"/>
      <c r="P221" s="325"/>
      <c r="Q221" s="325"/>
      <c r="R221" s="325"/>
      <c r="S221" s="325"/>
      <c r="T221" s="325"/>
      <c r="U221" s="325"/>
      <c r="V221" s="325"/>
      <c r="W221" s="325"/>
      <c r="X221" s="325"/>
    </row>
    <row r="222" spans="1:24" x14ac:dyDescent="0.25">
      <c r="A222" s="325"/>
      <c r="B222" s="325"/>
      <c r="C222" s="325"/>
      <c r="D222" s="325"/>
      <c r="E222" s="5"/>
      <c r="F222" s="5"/>
      <c r="G222" s="5"/>
      <c r="H222" s="325"/>
      <c r="I222" s="5"/>
      <c r="J222" s="5"/>
      <c r="K222" s="5"/>
      <c r="L222" s="325"/>
      <c r="M222" s="70"/>
      <c r="N222" s="70"/>
      <c r="O222" s="70"/>
      <c r="P222" s="325"/>
      <c r="Q222" s="325"/>
      <c r="R222" s="325"/>
      <c r="S222" s="325"/>
      <c r="T222" s="325"/>
      <c r="U222" s="325"/>
      <c r="V222" s="325"/>
      <c r="W222" s="325"/>
      <c r="X222" s="325"/>
    </row>
    <row r="223" spans="1:24" x14ac:dyDescent="0.25">
      <c r="A223" s="325"/>
      <c r="B223" s="325"/>
      <c r="C223" s="325"/>
      <c r="D223" s="325"/>
      <c r="E223" s="5"/>
      <c r="F223" s="5"/>
      <c r="G223" s="5"/>
      <c r="H223" s="325"/>
      <c r="I223" s="5"/>
      <c r="J223" s="5"/>
      <c r="K223" s="5"/>
      <c r="L223" s="325"/>
      <c r="M223" s="70"/>
      <c r="N223" s="70"/>
      <c r="O223" s="70"/>
      <c r="P223" s="325"/>
      <c r="Q223" s="325"/>
      <c r="R223" s="325"/>
      <c r="S223" s="325"/>
      <c r="T223" s="325"/>
      <c r="U223" s="325"/>
      <c r="V223" s="325"/>
      <c r="W223" s="325"/>
      <c r="X223" s="325"/>
    </row>
    <row r="224" spans="1:24" x14ac:dyDescent="0.25">
      <c r="A224" s="325"/>
      <c r="B224" s="325"/>
      <c r="C224" s="325"/>
      <c r="D224" s="325"/>
      <c r="E224" s="5"/>
      <c r="F224" s="5"/>
      <c r="G224" s="5"/>
      <c r="H224" s="325"/>
      <c r="I224" s="5"/>
      <c r="J224" s="5"/>
      <c r="K224" s="5"/>
      <c r="L224" s="325"/>
      <c r="M224" s="70"/>
      <c r="N224" s="70"/>
      <c r="O224" s="70"/>
      <c r="P224" s="325"/>
      <c r="Q224" s="325"/>
      <c r="R224" s="325"/>
      <c r="S224" s="325"/>
      <c r="T224" s="325"/>
      <c r="U224" s="325"/>
      <c r="V224" s="325"/>
      <c r="W224" s="325"/>
      <c r="X224" s="325"/>
    </row>
    <row r="225" spans="1:24" x14ac:dyDescent="0.25">
      <c r="A225" s="325"/>
      <c r="B225" s="325"/>
      <c r="C225" s="325"/>
      <c r="D225" s="325"/>
      <c r="E225" s="5"/>
      <c r="F225" s="5"/>
      <c r="G225" s="5"/>
      <c r="H225" s="325"/>
      <c r="I225" s="5"/>
      <c r="J225" s="5"/>
      <c r="K225" s="5"/>
      <c r="L225" s="325"/>
      <c r="M225" s="70"/>
      <c r="N225" s="70"/>
      <c r="O225" s="70"/>
      <c r="P225" s="325"/>
      <c r="Q225" s="325"/>
      <c r="R225" s="325"/>
      <c r="S225" s="325"/>
      <c r="T225" s="325"/>
      <c r="U225" s="325"/>
      <c r="V225" s="325"/>
      <c r="W225" s="325"/>
      <c r="X225" s="325"/>
    </row>
    <row r="226" spans="1:24" x14ac:dyDescent="0.25">
      <c r="A226" s="325"/>
      <c r="B226" s="325"/>
      <c r="C226" s="325"/>
      <c r="D226" s="325"/>
      <c r="E226" s="5"/>
      <c r="F226" s="5"/>
      <c r="G226" s="5"/>
      <c r="H226" s="325"/>
      <c r="I226" s="5"/>
      <c r="J226" s="5"/>
      <c r="K226" s="5"/>
      <c r="L226" s="325"/>
      <c r="M226" s="70"/>
      <c r="N226" s="70"/>
      <c r="O226" s="70"/>
      <c r="P226" s="325"/>
      <c r="Q226" s="325"/>
      <c r="R226" s="325"/>
      <c r="S226" s="325"/>
      <c r="T226" s="325"/>
      <c r="U226" s="325"/>
      <c r="V226" s="325"/>
      <c r="W226" s="325"/>
      <c r="X226" s="325"/>
    </row>
    <row r="227" spans="1:24" x14ac:dyDescent="0.25">
      <c r="A227" s="325"/>
      <c r="B227" s="325"/>
      <c r="C227" s="325"/>
      <c r="D227" s="325"/>
      <c r="E227" s="5"/>
      <c r="F227" s="5"/>
      <c r="G227" s="5"/>
      <c r="H227" s="325"/>
      <c r="I227" s="5"/>
      <c r="J227" s="5"/>
      <c r="K227" s="5"/>
      <c r="L227" s="325"/>
      <c r="M227" s="70"/>
      <c r="N227" s="70"/>
      <c r="O227" s="70"/>
      <c r="P227" s="325"/>
      <c r="Q227" s="325"/>
      <c r="R227" s="325"/>
      <c r="S227" s="325"/>
      <c r="T227" s="325"/>
      <c r="U227" s="325"/>
      <c r="V227" s="325"/>
      <c r="W227" s="325"/>
      <c r="X227" s="325"/>
    </row>
    <row r="228" spans="1:24" x14ac:dyDescent="0.25">
      <c r="A228" s="325"/>
      <c r="B228" s="325"/>
      <c r="C228" s="325"/>
      <c r="D228" s="325"/>
      <c r="E228" s="5"/>
      <c r="F228" s="5"/>
      <c r="G228" s="5"/>
      <c r="H228" s="325"/>
      <c r="I228" s="5"/>
      <c r="J228" s="5"/>
      <c r="K228" s="5"/>
      <c r="L228" s="325"/>
      <c r="M228" s="70"/>
      <c r="N228" s="70"/>
      <c r="O228" s="70"/>
      <c r="P228" s="325"/>
      <c r="Q228" s="325"/>
      <c r="R228" s="325"/>
      <c r="S228" s="325"/>
      <c r="T228" s="325"/>
      <c r="U228" s="325"/>
      <c r="V228" s="325"/>
      <c r="W228" s="325"/>
      <c r="X228" s="325"/>
    </row>
    <row r="229" spans="1:24" x14ac:dyDescent="0.25">
      <c r="A229" s="325"/>
      <c r="B229" s="325"/>
      <c r="C229" s="325"/>
      <c r="D229" s="325"/>
      <c r="E229" s="5"/>
      <c r="F229" s="5"/>
      <c r="G229" s="5"/>
      <c r="H229" s="325"/>
      <c r="I229" s="5"/>
      <c r="J229" s="5"/>
      <c r="K229" s="5"/>
      <c r="L229" s="325"/>
      <c r="M229" s="70"/>
      <c r="N229" s="70"/>
      <c r="O229" s="70"/>
      <c r="P229" s="325"/>
      <c r="Q229" s="325"/>
      <c r="R229" s="325"/>
      <c r="S229" s="325"/>
      <c r="T229" s="325"/>
      <c r="U229" s="325"/>
      <c r="V229" s="325"/>
      <c r="W229" s="325"/>
      <c r="X229" s="325"/>
    </row>
    <row r="230" spans="1:24" x14ac:dyDescent="0.25">
      <c r="A230" s="325"/>
      <c r="B230" s="325"/>
      <c r="C230" s="325"/>
      <c r="D230" s="325"/>
      <c r="E230" s="5"/>
      <c r="F230" s="5"/>
      <c r="G230" s="5"/>
      <c r="H230" s="325"/>
      <c r="I230" s="5"/>
      <c r="J230" s="5"/>
      <c r="K230" s="5"/>
      <c r="L230" s="325"/>
      <c r="M230" s="70"/>
      <c r="N230" s="70"/>
      <c r="O230" s="70"/>
      <c r="P230" s="325"/>
      <c r="Q230" s="325"/>
      <c r="R230" s="325"/>
      <c r="S230" s="325"/>
      <c r="T230" s="325"/>
      <c r="U230" s="325"/>
      <c r="V230" s="325"/>
      <c r="W230" s="325"/>
      <c r="X230" s="325"/>
    </row>
    <row r="231" spans="1:24" x14ac:dyDescent="0.25">
      <c r="A231" s="325"/>
      <c r="B231" s="325"/>
      <c r="C231" s="325"/>
      <c r="D231" s="325"/>
      <c r="E231" s="5"/>
      <c r="F231" s="5"/>
      <c r="G231" s="5"/>
      <c r="H231" s="325"/>
      <c r="I231" s="5"/>
      <c r="J231" s="5"/>
      <c r="K231" s="5"/>
      <c r="L231" s="325"/>
      <c r="M231" s="70"/>
      <c r="N231" s="70"/>
      <c r="O231" s="70"/>
      <c r="P231" s="325"/>
      <c r="Q231" s="325"/>
      <c r="R231" s="325"/>
      <c r="S231" s="325"/>
      <c r="T231" s="325"/>
      <c r="U231" s="325"/>
      <c r="V231" s="325"/>
      <c r="W231" s="325"/>
      <c r="X231" s="325"/>
    </row>
    <row r="232" spans="1:24" x14ac:dyDescent="0.25">
      <c r="A232" s="325"/>
      <c r="B232" s="325"/>
      <c r="C232" s="325"/>
      <c r="D232" s="325"/>
      <c r="E232" s="5"/>
      <c r="F232" s="5"/>
      <c r="G232" s="5"/>
      <c r="H232" s="325"/>
      <c r="I232" s="5"/>
      <c r="J232" s="5"/>
      <c r="K232" s="5"/>
      <c r="L232" s="325"/>
      <c r="M232" s="70"/>
      <c r="N232" s="70"/>
      <c r="O232" s="70"/>
      <c r="P232" s="325"/>
      <c r="Q232" s="325"/>
      <c r="R232" s="325"/>
      <c r="S232" s="325"/>
      <c r="T232" s="325"/>
      <c r="U232" s="325"/>
      <c r="V232" s="325"/>
      <c r="W232" s="325"/>
      <c r="X232" s="325"/>
    </row>
    <row r="233" spans="1:24" x14ac:dyDescent="0.25">
      <c r="A233" s="325"/>
      <c r="B233" s="325"/>
      <c r="C233" s="325"/>
      <c r="D233" s="325"/>
      <c r="E233" s="5"/>
      <c r="F233" s="5"/>
      <c r="G233" s="5"/>
      <c r="H233" s="325"/>
      <c r="I233" s="5"/>
      <c r="J233" s="5"/>
      <c r="K233" s="5"/>
      <c r="L233" s="325"/>
      <c r="M233" s="70"/>
      <c r="N233" s="70"/>
      <c r="O233" s="70"/>
      <c r="P233" s="325"/>
      <c r="Q233" s="325"/>
      <c r="R233" s="325"/>
      <c r="S233" s="325"/>
      <c r="T233" s="325"/>
      <c r="U233" s="325"/>
      <c r="V233" s="325"/>
      <c r="W233" s="325"/>
      <c r="X233" s="325"/>
    </row>
    <row r="234" spans="1:24" x14ac:dyDescent="0.25">
      <c r="A234" s="325"/>
      <c r="B234" s="325"/>
      <c r="C234" s="325"/>
      <c r="D234" s="325"/>
      <c r="E234" s="5"/>
      <c r="F234" s="5"/>
      <c r="G234" s="5"/>
      <c r="H234" s="325"/>
      <c r="I234" s="5"/>
      <c r="J234" s="5"/>
      <c r="K234" s="5"/>
      <c r="L234" s="325"/>
      <c r="M234" s="70"/>
      <c r="N234" s="70"/>
      <c r="O234" s="70"/>
      <c r="P234" s="325"/>
      <c r="Q234" s="325"/>
      <c r="R234" s="325"/>
      <c r="S234" s="325"/>
      <c r="T234" s="325"/>
      <c r="U234" s="325"/>
      <c r="V234" s="325"/>
      <c r="W234" s="325"/>
      <c r="X234" s="325"/>
    </row>
    <row r="235" spans="1:24" x14ac:dyDescent="0.25">
      <c r="A235" s="325"/>
      <c r="B235" s="325"/>
      <c r="C235" s="325"/>
      <c r="D235" s="325"/>
      <c r="E235" s="5"/>
      <c r="F235" s="5"/>
      <c r="G235" s="5"/>
      <c r="H235" s="325"/>
      <c r="I235" s="5"/>
      <c r="J235" s="5"/>
      <c r="K235" s="5"/>
      <c r="L235" s="325"/>
      <c r="M235" s="70"/>
      <c r="N235" s="70"/>
      <c r="O235" s="70"/>
      <c r="P235" s="325"/>
      <c r="Q235" s="325"/>
      <c r="R235" s="325"/>
      <c r="S235" s="325"/>
      <c r="T235" s="325"/>
      <c r="U235" s="325"/>
      <c r="V235" s="325"/>
      <c r="W235" s="325"/>
      <c r="X235" s="325"/>
    </row>
    <row r="236" spans="1:24" x14ac:dyDescent="0.25">
      <c r="A236" s="325"/>
      <c r="B236" s="325"/>
      <c r="C236" s="325"/>
      <c r="D236" s="325"/>
      <c r="E236" s="5"/>
      <c r="F236" s="5"/>
      <c r="G236" s="5"/>
      <c r="H236" s="325"/>
      <c r="I236" s="5"/>
      <c r="J236" s="5"/>
      <c r="K236" s="5"/>
      <c r="L236" s="325"/>
      <c r="M236" s="70"/>
      <c r="N236" s="70"/>
      <c r="O236" s="70"/>
      <c r="P236" s="325"/>
      <c r="Q236" s="325"/>
      <c r="R236" s="325"/>
      <c r="S236" s="325"/>
      <c r="T236" s="325"/>
      <c r="U236" s="325"/>
      <c r="V236" s="325"/>
      <c r="W236" s="325"/>
      <c r="X236" s="325"/>
    </row>
    <row r="237" spans="1:24" x14ac:dyDescent="0.25">
      <c r="A237" s="325"/>
      <c r="B237" s="325"/>
      <c r="C237" s="325"/>
      <c r="D237" s="325"/>
      <c r="E237" s="5"/>
      <c r="F237" s="5"/>
      <c r="G237" s="5"/>
      <c r="H237" s="325"/>
      <c r="I237" s="5"/>
      <c r="J237" s="5"/>
      <c r="K237" s="5"/>
      <c r="L237" s="325"/>
      <c r="M237" s="70"/>
      <c r="N237" s="70"/>
      <c r="O237" s="70"/>
      <c r="P237" s="325"/>
      <c r="Q237" s="325"/>
      <c r="R237" s="325"/>
      <c r="S237" s="325"/>
      <c r="T237" s="325"/>
      <c r="U237" s="325"/>
      <c r="V237" s="325"/>
      <c r="W237" s="325"/>
      <c r="X237" s="325"/>
    </row>
    <row r="238" spans="1:24" x14ac:dyDescent="0.25">
      <c r="A238" s="325"/>
      <c r="B238" s="325"/>
      <c r="C238" s="325"/>
      <c r="D238" s="325"/>
      <c r="E238" s="5"/>
      <c r="F238" s="5"/>
      <c r="G238" s="5"/>
      <c r="H238" s="325"/>
      <c r="I238" s="5"/>
      <c r="J238" s="5"/>
      <c r="K238" s="5"/>
      <c r="L238" s="325"/>
      <c r="M238" s="70"/>
      <c r="N238" s="70"/>
      <c r="O238" s="70"/>
      <c r="P238" s="325"/>
      <c r="Q238" s="325"/>
      <c r="R238" s="325"/>
      <c r="S238" s="325"/>
      <c r="T238" s="325"/>
      <c r="U238" s="325"/>
      <c r="V238" s="325"/>
      <c r="W238" s="325"/>
      <c r="X238" s="325"/>
    </row>
    <row r="239" spans="1:24" x14ac:dyDescent="0.25">
      <c r="A239" s="325"/>
      <c r="B239" s="325"/>
      <c r="C239" s="325"/>
      <c r="D239" s="325"/>
      <c r="E239" s="5"/>
      <c r="F239" s="5"/>
      <c r="G239" s="5"/>
      <c r="H239" s="325"/>
      <c r="I239" s="5"/>
      <c r="J239" s="5"/>
      <c r="K239" s="5"/>
      <c r="L239" s="325"/>
      <c r="M239" s="70"/>
      <c r="N239" s="70"/>
      <c r="O239" s="70"/>
      <c r="P239" s="325"/>
      <c r="Q239" s="325"/>
      <c r="R239" s="325"/>
      <c r="S239" s="325"/>
      <c r="T239" s="325"/>
      <c r="U239" s="325"/>
      <c r="V239" s="325"/>
      <c r="W239" s="325"/>
      <c r="X239" s="325"/>
    </row>
    <row r="240" spans="1:24" x14ac:dyDescent="0.25">
      <c r="A240" s="325"/>
      <c r="B240" s="325"/>
      <c r="C240" s="325"/>
      <c r="D240" s="325"/>
      <c r="E240" s="5"/>
      <c r="F240" s="5"/>
      <c r="G240" s="5"/>
      <c r="H240" s="325"/>
      <c r="I240" s="5"/>
      <c r="J240" s="5"/>
      <c r="K240" s="5"/>
      <c r="L240" s="325"/>
      <c r="M240" s="70"/>
      <c r="N240" s="70"/>
      <c r="O240" s="70"/>
      <c r="P240" s="325"/>
      <c r="Q240" s="325"/>
      <c r="R240" s="325"/>
      <c r="S240" s="325"/>
      <c r="T240" s="325"/>
      <c r="U240" s="325"/>
      <c r="V240" s="325"/>
      <c r="W240" s="325"/>
      <c r="X240" s="325"/>
    </row>
    <row r="241" spans="1:24" x14ac:dyDescent="0.25">
      <c r="A241" s="325"/>
      <c r="B241" s="325"/>
      <c r="C241" s="325"/>
      <c r="D241" s="325"/>
      <c r="E241" s="5"/>
      <c r="F241" s="5"/>
      <c r="G241" s="5"/>
      <c r="H241" s="325"/>
      <c r="I241" s="5"/>
      <c r="J241" s="5"/>
      <c r="K241" s="5"/>
      <c r="L241" s="325"/>
      <c r="M241" s="70"/>
      <c r="N241" s="70"/>
      <c r="O241" s="70"/>
      <c r="P241" s="325"/>
      <c r="Q241" s="325"/>
      <c r="R241" s="325"/>
      <c r="S241" s="325"/>
      <c r="T241" s="325"/>
      <c r="U241" s="325"/>
      <c r="V241" s="325"/>
      <c r="W241" s="325"/>
      <c r="X241" s="325"/>
    </row>
    <row r="242" spans="1:24" x14ac:dyDescent="0.25">
      <c r="A242" s="325"/>
      <c r="B242" s="325"/>
      <c r="C242" s="325"/>
      <c r="D242" s="325"/>
      <c r="E242" s="5"/>
      <c r="F242" s="5"/>
      <c r="G242" s="5"/>
      <c r="H242" s="325"/>
      <c r="I242" s="5"/>
      <c r="J242" s="5"/>
      <c r="K242" s="5"/>
      <c r="L242" s="325"/>
      <c r="M242" s="70"/>
      <c r="N242" s="70"/>
      <c r="O242" s="70"/>
      <c r="P242" s="325"/>
      <c r="Q242" s="325"/>
      <c r="R242" s="325"/>
      <c r="S242" s="325"/>
      <c r="T242" s="325"/>
      <c r="U242" s="325"/>
      <c r="V242" s="325"/>
      <c r="W242" s="325"/>
      <c r="X242" s="325"/>
    </row>
    <row r="243" spans="1:24" x14ac:dyDescent="0.25">
      <c r="A243" s="325"/>
      <c r="B243" s="325"/>
      <c r="C243" s="325"/>
      <c r="D243" s="325"/>
      <c r="E243" s="5"/>
      <c r="F243" s="5"/>
      <c r="G243" s="5"/>
      <c r="H243" s="325"/>
      <c r="I243" s="5"/>
      <c r="J243" s="5"/>
      <c r="K243" s="5"/>
      <c r="L243" s="325"/>
      <c r="M243" s="70"/>
      <c r="N243" s="70"/>
      <c r="O243" s="70"/>
      <c r="P243" s="325"/>
      <c r="Q243" s="325"/>
      <c r="R243" s="325"/>
      <c r="S243" s="325"/>
      <c r="T243" s="325"/>
      <c r="U243" s="325"/>
      <c r="V243" s="325"/>
      <c r="W243" s="325"/>
      <c r="X243" s="325"/>
    </row>
    <row r="244" spans="1:24" x14ac:dyDescent="0.25">
      <c r="A244" s="325"/>
      <c r="B244" s="325"/>
      <c r="C244" s="325"/>
      <c r="D244" s="325"/>
      <c r="E244" s="5"/>
      <c r="F244" s="5"/>
      <c r="G244" s="5"/>
      <c r="H244" s="325"/>
      <c r="I244" s="5"/>
      <c r="J244" s="5"/>
      <c r="K244" s="5"/>
      <c r="L244" s="325"/>
      <c r="M244" s="70"/>
      <c r="N244" s="70"/>
      <c r="O244" s="70"/>
      <c r="P244" s="325"/>
      <c r="Q244" s="325"/>
      <c r="R244" s="325"/>
      <c r="S244" s="325"/>
      <c r="T244" s="325"/>
      <c r="U244" s="325"/>
      <c r="V244" s="325"/>
      <c r="W244" s="325"/>
      <c r="X244" s="325"/>
    </row>
    <row r="245" spans="1:24" x14ac:dyDescent="0.25">
      <c r="A245" s="325"/>
      <c r="B245" s="325"/>
      <c r="C245" s="325"/>
      <c r="D245" s="325"/>
      <c r="E245" s="5"/>
      <c r="F245" s="5"/>
      <c r="G245" s="5"/>
      <c r="H245" s="325"/>
      <c r="I245" s="5"/>
      <c r="J245" s="5"/>
      <c r="K245" s="5"/>
      <c r="L245" s="325"/>
      <c r="M245" s="70"/>
      <c r="N245" s="70"/>
      <c r="O245" s="70"/>
      <c r="P245" s="325"/>
      <c r="Q245" s="325"/>
      <c r="R245" s="325"/>
      <c r="S245" s="325"/>
      <c r="T245" s="325"/>
      <c r="U245" s="325"/>
      <c r="V245" s="325"/>
      <c r="W245" s="325"/>
      <c r="X245" s="325"/>
    </row>
    <row r="246" spans="1:24" x14ac:dyDescent="0.25">
      <c r="A246" s="325"/>
      <c r="B246" s="325"/>
      <c r="C246" s="325"/>
      <c r="D246" s="325"/>
      <c r="E246" s="5"/>
      <c r="F246" s="5"/>
      <c r="G246" s="5"/>
      <c r="H246" s="325"/>
      <c r="I246" s="5"/>
      <c r="J246" s="5"/>
      <c r="K246" s="5"/>
      <c r="L246" s="325"/>
      <c r="M246" s="70"/>
      <c r="N246" s="70"/>
      <c r="O246" s="70"/>
      <c r="P246" s="325"/>
      <c r="Q246" s="325"/>
      <c r="R246" s="325"/>
      <c r="S246" s="325"/>
      <c r="T246" s="325"/>
      <c r="U246" s="325"/>
      <c r="V246" s="325"/>
      <c r="W246" s="325"/>
      <c r="X246" s="325"/>
    </row>
    <row r="247" spans="1:24" x14ac:dyDescent="0.25">
      <c r="A247" s="325"/>
      <c r="B247" s="325"/>
      <c r="C247" s="325"/>
      <c r="D247" s="325"/>
      <c r="E247" s="5"/>
      <c r="F247" s="5"/>
      <c r="G247" s="5"/>
      <c r="H247" s="325"/>
      <c r="I247" s="5"/>
      <c r="J247" s="5"/>
      <c r="K247" s="5"/>
      <c r="L247" s="325"/>
      <c r="M247" s="70"/>
      <c r="N247" s="70"/>
      <c r="O247" s="70"/>
      <c r="P247" s="325"/>
      <c r="Q247" s="325"/>
      <c r="R247" s="325"/>
      <c r="S247" s="325"/>
      <c r="T247" s="325"/>
      <c r="U247" s="325"/>
      <c r="V247" s="325"/>
      <c r="W247" s="325"/>
      <c r="X247" s="325"/>
    </row>
    <row r="248" spans="1:24" x14ac:dyDescent="0.25">
      <c r="A248" s="325"/>
      <c r="B248" s="325"/>
      <c r="C248" s="325"/>
      <c r="D248" s="325"/>
      <c r="E248" s="5"/>
      <c r="F248" s="5"/>
      <c r="G248" s="5"/>
      <c r="H248" s="325"/>
      <c r="I248" s="5"/>
      <c r="J248" s="5"/>
      <c r="K248" s="5"/>
      <c r="L248" s="325"/>
      <c r="M248" s="70"/>
      <c r="N248" s="70"/>
      <c r="O248" s="70"/>
      <c r="P248" s="325"/>
      <c r="Q248" s="325"/>
      <c r="R248" s="325"/>
      <c r="S248" s="325"/>
      <c r="T248" s="325"/>
      <c r="U248" s="325"/>
      <c r="V248" s="325"/>
      <c r="W248" s="325"/>
      <c r="X248" s="325"/>
    </row>
  </sheetData>
  <mergeCells count="39">
    <mergeCell ref="A1:M1"/>
    <mergeCell ref="A3:G3"/>
    <mergeCell ref="A4:A5"/>
    <mergeCell ref="B4:B5"/>
    <mergeCell ref="C4:C5"/>
    <mergeCell ref="D4:D5"/>
    <mergeCell ref="E4:H4"/>
    <mergeCell ref="I4:L4"/>
    <mergeCell ref="M4:M5"/>
    <mergeCell ref="J36:K36"/>
    <mergeCell ref="N4:N5"/>
    <mergeCell ref="O4:O5"/>
    <mergeCell ref="P4:Q4"/>
    <mergeCell ref="R4:S4"/>
    <mergeCell ref="V4:V5"/>
    <mergeCell ref="X4:X5"/>
    <mergeCell ref="I16:L16"/>
    <mergeCell ref="I25:L25"/>
    <mergeCell ref="I35:L35"/>
    <mergeCell ref="T4:T5"/>
    <mergeCell ref="U4:U5"/>
    <mergeCell ref="A39:F39"/>
    <mergeCell ref="A40:A41"/>
    <mergeCell ref="B40:B41"/>
    <mergeCell ref="C40:C41"/>
    <mergeCell ref="E40:H40"/>
    <mergeCell ref="I51:M51"/>
    <mergeCell ref="M40:M41"/>
    <mergeCell ref="N40:N41"/>
    <mergeCell ref="O40:O41"/>
    <mergeCell ref="P40:Q40"/>
    <mergeCell ref="I40:L40"/>
    <mergeCell ref="U40:U41"/>
    <mergeCell ref="V40:V41"/>
    <mergeCell ref="X40:X41"/>
    <mergeCell ref="J46:K46"/>
    <mergeCell ref="I50:M50"/>
    <mergeCell ref="R40:S40"/>
    <mergeCell ref="T40:T41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42"/>
  <sheetViews>
    <sheetView topLeftCell="A40" workbookViewId="0">
      <selection activeCell="Q9" sqref="Q9"/>
    </sheetView>
  </sheetViews>
  <sheetFormatPr defaultRowHeight="13.5" x14ac:dyDescent="0.25"/>
  <cols>
    <col min="1" max="2" width="9.140625" style="160"/>
    <col min="3" max="3" width="20.7109375" style="160" customWidth="1"/>
    <col min="4" max="4" width="12.140625" style="160" customWidth="1"/>
    <col min="5" max="5" width="12.85546875" style="160" customWidth="1"/>
    <col min="6" max="6" width="14.7109375" style="160" customWidth="1"/>
    <col min="7" max="7" width="15.28515625" style="160" customWidth="1"/>
    <col min="8" max="8" width="15.140625" style="160" customWidth="1"/>
    <col min="9" max="16384" width="9.140625" style="160"/>
  </cols>
  <sheetData>
    <row r="1" spans="1:11" ht="35.25" customHeight="1" x14ac:dyDescent="0.3">
      <c r="A1" s="427" t="s">
        <v>275</v>
      </c>
      <c r="B1" s="427"/>
      <c r="C1" s="427"/>
      <c r="D1" s="427"/>
      <c r="E1" s="427"/>
      <c r="F1" s="427"/>
      <c r="G1" s="427"/>
      <c r="H1" s="427"/>
      <c r="I1" s="158"/>
      <c r="J1" s="158"/>
      <c r="K1" s="158"/>
    </row>
    <row r="2" spans="1:11" ht="15.75" x14ac:dyDescent="0.25">
      <c r="A2" s="159"/>
      <c r="B2" s="159"/>
      <c r="C2" s="158"/>
      <c r="D2" s="141"/>
      <c r="E2" s="141"/>
      <c r="F2" s="141"/>
      <c r="G2" s="135"/>
      <c r="H2" s="158"/>
      <c r="I2" s="158"/>
      <c r="J2" s="158"/>
      <c r="K2" s="158"/>
    </row>
    <row r="3" spans="1:11" ht="56.25" x14ac:dyDescent="0.3">
      <c r="A3" s="328" t="s">
        <v>175</v>
      </c>
      <c r="B3" s="141"/>
      <c r="C3" s="141"/>
      <c r="D3" s="141"/>
      <c r="E3" s="141"/>
      <c r="F3" s="135"/>
      <c r="G3" s="141"/>
      <c r="H3" s="141"/>
      <c r="I3" s="141"/>
      <c r="J3" s="141"/>
    </row>
    <row r="4" spans="1:11" x14ac:dyDescent="0.25">
      <c r="A4" s="415" t="s">
        <v>176</v>
      </c>
      <c r="B4" s="415" t="s">
        <v>177</v>
      </c>
      <c r="C4" s="415" t="s">
        <v>178</v>
      </c>
      <c r="D4" s="423" t="s">
        <v>276</v>
      </c>
      <c r="E4" s="423"/>
      <c r="F4" s="423"/>
      <c r="G4" s="424"/>
      <c r="H4" s="415" t="s">
        <v>277</v>
      </c>
      <c r="I4" s="135"/>
      <c r="J4" s="135"/>
      <c r="K4" s="135"/>
    </row>
    <row r="5" spans="1:11" x14ac:dyDescent="0.25">
      <c r="A5" s="416"/>
      <c r="B5" s="416"/>
      <c r="C5" s="416"/>
      <c r="D5" s="416" t="s">
        <v>278</v>
      </c>
      <c r="E5" s="423" t="s">
        <v>279</v>
      </c>
      <c r="F5" s="423"/>
      <c r="G5" s="426"/>
      <c r="H5" s="416"/>
      <c r="I5" s="135"/>
      <c r="J5" s="135"/>
      <c r="K5" s="135"/>
    </row>
    <row r="6" spans="1:11" ht="39" x14ac:dyDescent="0.25">
      <c r="A6" s="425"/>
      <c r="B6" s="425"/>
      <c r="C6" s="425"/>
      <c r="D6" s="425"/>
      <c r="E6" s="136" t="s">
        <v>280</v>
      </c>
      <c r="F6" s="138">
        <v>44197</v>
      </c>
      <c r="G6" s="136" t="s">
        <v>124</v>
      </c>
      <c r="H6" s="425"/>
      <c r="I6" s="135"/>
      <c r="J6" s="135"/>
      <c r="K6" s="135"/>
    </row>
    <row r="7" spans="1:11" ht="39" x14ac:dyDescent="0.25">
      <c r="A7" s="149">
        <v>1</v>
      </c>
      <c r="B7" s="139">
        <v>2017</v>
      </c>
      <c r="C7" s="140" t="s">
        <v>201</v>
      </c>
      <c r="D7" s="143">
        <v>6</v>
      </c>
      <c r="E7" s="157">
        <v>0</v>
      </c>
      <c r="F7" s="154">
        <v>0</v>
      </c>
      <c r="G7" s="161">
        <v>0</v>
      </c>
      <c r="H7" s="162">
        <v>0</v>
      </c>
      <c r="I7" s="141"/>
      <c r="J7" s="141"/>
      <c r="K7" s="141"/>
    </row>
    <row r="8" spans="1:11" ht="39" x14ac:dyDescent="0.25">
      <c r="A8" s="149">
        <v>2</v>
      </c>
      <c r="B8" s="139">
        <v>2017</v>
      </c>
      <c r="C8" s="140" t="s">
        <v>281</v>
      </c>
      <c r="D8" s="143">
        <v>7</v>
      </c>
      <c r="E8" s="157">
        <v>7</v>
      </c>
      <c r="F8" s="154">
        <v>0</v>
      </c>
      <c r="G8" s="161">
        <v>7</v>
      </c>
      <c r="H8" s="162">
        <v>1</v>
      </c>
      <c r="I8" s="141"/>
      <c r="J8" s="141"/>
      <c r="K8" s="141"/>
    </row>
    <row r="9" spans="1:11" ht="51.75" x14ac:dyDescent="0.25">
      <c r="A9" s="149">
        <v>3</v>
      </c>
      <c r="B9" s="163">
        <v>2017</v>
      </c>
      <c r="C9" s="140" t="s">
        <v>205</v>
      </c>
      <c r="D9" s="143">
        <v>4</v>
      </c>
      <c r="E9" s="157">
        <v>7</v>
      </c>
      <c r="F9" s="154">
        <v>0</v>
      </c>
      <c r="G9" s="161">
        <v>7</v>
      </c>
      <c r="H9" s="162">
        <v>1.75</v>
      </c>
      <c r="I9" s="141"/>
      <c r="J9" s="141"/>
      <c r="K9" s="141"/>
    </row>
    <row r="10" spans="1:11" ht="51.75" x14ac:dyDescent="0.25">
      <c r="A10" s="149">
        <v>4</v>
      </c>
      <c r="B10" s="144">
        <v>2017</v>
      </c>
      <c r="C10" s="142" t="s">
        <v>207</v>
      </c>
      <c r="D10" s="143">
        <v>15</v>
      </c>
      <c r="E10" s="157">
        <v>7</v>
      </c>
      <c r="F10" s="154">
        <v>0</v>
      </c>
      <c r="G10" s="161">
        <v>7</v>
      </c>
      <c r="H10" s="162">
        <v>0.4667</v>
      </c>
      <c r="I10" s="144"/>
      <c r="J10" s="141"/>
      <c r="K10" s="141"/>
    </row>
    <row r="11" spans="1:11" ht="64.5" x14ac:dyDescent="0.25">
      <c r="A11" s="149">
        <v>6</v>
      </c>
      <c r="B11" s="145">
        <v>2018</v>
      </c>
      <c r="C11" s="146" t="s">
        <v>209</v>
      </c>
      <c r="D11" s="143">
        <v>19</v>
      </c>
      <c r="E11" s="157">
        <v>3</v>
      </c>
      <c r="F11" s="154">
        <v>0</v>
      </c>
      <c r="G11" s="161">
        <v>3</v>
      </c>
      <c r="H11" s="162">
        <v>0.15790000000000001</v>
      </c>
      <c r="I11" s="144"/>
      <c r="J11" s="141"/>
      <c r="K11" s="141"/>
    </row>
    <row r="12" spans="1:11" ht="39" x14ac:dyDescent="0.25">
      <c r="A12" s="149">
        <v>7</v>
      </c>
      <c r="B12" s="139">
        <v>2018</v>
      </c>
      <c r="C12" s="147" t="s">
        <v>211</v>
      </c>
      <c r="D12" s="154">
        <v>12</v>
      </c>
      <c r="E12" s="157">
        <v>5</v>
      </c>
      <c r="F12" s="154">
        <v>0</v>
      </c>
      <c r="G12" s="161">
        <v>5</v>
      </c>
      <c r="H12" s="162">
        <v>0.41670000000000001</v>
      </c>
      <c r="I12" s="144"/>
      <c r="J12" s="141"/>
      <c r="K12" s="141"/>
    </row>
    <row r="13" spans="1:11" ht="39" x14ac:dyDescent="0.25">
      <c r="A13" s="149">
        <v>8</v>
      </c>
      <c r="B13" s="139">
        <v>2018</v>
      </c>
      <c r="C13" s="148" t="s">
        <v>213</v>
      </c>
      <c r="D13" s="154">
        <v>14</v>
      </c>
      <c r="E13" s="157">
        <v>16</v>
      </c>
      <c r="F13" s="154">
        <v>0</v>
      </c>
      <c r="G13" s="161">
        <v>16</v>
      </c>
      <c r="H13" s="162">
        <v>1.1429</v>
      </c>
      <c r="I13" s="141"/>
      <c r="J13" s="141"/>
      <c r="K13" s="141"/>
    </row>
    <row r="14" spans="1:11" ht="39" x14ac:dyDescent="0.25">
      <c r="A14" s="149">
        <v>9</v>
      </c>
      <c r="B14" s="139">
        <v>2018</v>
      </c>
      <c r="C14" s="147" t="s">
        <v>282</v>
      </c>
      <c r="D14" s="154">
        <v>9</v>
      </c>
      <c r="E14" s="157">
        <v>5</v>
      </c>
      <c r="F14" s="154">
        <v>0</v>
      </c>
      <c r="G14" s="161">
        <v>5</v>
      </c>
      <c r="H14" s="162">
        <v>0.55559999999999998</v>
      </c>
      <c r="I14" s="144"/>
      <c r="J14" s="141"/>
      <c r="K14" s="141"/>
    </row>
    <row r="15" spans="1:11" ht="39" x14ac:dyDescent="0.25">
      <c r="A15" s="149">
        <v>10</v>
      </c>
      <c r="B15" s="139">
        <v>2018</v>
      </c>
      <c r="C15" s="149" t="s">
        <v>283</v>
      </c>
      <c r="D15" s="154">
        <v>12</v>
      </c>
      <c r="E15" s="157">
        <v>14</v>
      </c>
      <c r="F15" s="154">
        <v>0</v>
      </c>
      <c r="G15" s="161">
        <v>14</v>
      </c>
      <c r="H15" s="162">
        <v>1.1667000000000001</v>
      </c>
      <c r="I15" s="144"/>
      <c r="J15" s="141"/>
      <c r="K15" s="141"/>
    </row>
    <row r="16" spans="1:11" ht="26.25" x14ac:dyDescent="0.25">
      <c r="A16" s="149">
        <v>11</v>
      </c>
      <c r="B16" s="139">
        <v>2018</v>
      </c>
      <c r="C16" s="149" t="s">
        <v>284</v>
      </c>
      <c r="D16" s="154">
        <v>4</v>
      </c>
      <c r="E16" s="157">
        <v>11</v>
      </c>
      <c r="F16" s="154">
        <v>0</v>
      </c>
      <c r="G16" s="161">
        <v>11</v>
      </c>
      <c r="H16" s="162">
        <v>2.75</v>
      </c>
      <c r="I16" s="141"/>
      <c r="J16" s="141"/>
      <c r="K16" s="141"/>
    </row>
    <row r="17" spans="1:11" ht="39" x14ac:dyDescent="0.25">
      <c r="A17" s="149">
        <v>12</v>
      </c>
      <c r="B17" s="139">
        <v>2018</v>
      </c>
      <c r="C17" s="149" t="s">
        <v>221</v>
      </c>
      <c r="D17" s="154">
        <v>3</v>
      </c>
      <c r="E17" s="157">
        <v>5</v>
      </c>
      <c r="F17" s="154">
        <v>0</v>
      </c>
      <c r="G17" s="161">
        <v>5</v>
      </c>
      <c r="H17" s="162">
        <v>1.6667000000000001</v>
      </c>
      <c r="I17" s="144"/>
      <c r="J17" s="141"/>
      <c r="K17" s="141"/>
    </row>
    <row r="18" spans="1:11" ht="39" x14ac:dyDescent="0.25">
      <c r="A18" s="149">
        <v>13</v>
      </c>
      <c r="B18" s="139">
        <v>2018</v>
      </c>
      <c r="C18" s="149" t="s">
        <v>225</v>
      </c>
      <c r="D18" s="154">
        <v>4</v>
      </c>
      <c r="E18" s="157">
        <v>0</v>
      </c>
      <c r="F18" s="154">
        <v>0</v>
      </c>
      <c r="G18" s="161">
        <v>0</v>
      </c>
      <c r="H18" s="162">
        <v>0</v>
      </c>
      <c r="I18" s="164"/>
      <c r="J18" s="141"/>
      <c r="K18" s="141"/>
    </row>
    <row r="19" spans="1:11" ht="51.75" x14ac:dyDescent="0.25">
      <c r="A19" s="149">
        <v>14</v>
      </c>
      <c r="B19" s="139">
        <v>2018</v>
      </c>
      <c r="C19" s="150" t="s">
        <v>285</v>
      </c>
      <c r="D19" s="143">
        <v>2</v>
      </c>
      <c r="E19" s="157">
        <v>0</v>
      </c>
      <c r="F19" s="154">
        <v>0</v>
      </c>
      <c r="G19" s="161">
        <v>0</v>
      </c>
      <c r="H19" s="162">
        <v>0</v>
      </c>
      <c r="I19" s="164"/>
      <c r="J19" s="141"/>
      <c r="K19" s="141"/>
    </row>
    <row r="20" spans="1:11" ht="51.75" x14ac:dyDescent="0.25">
      <c r="A20" s="149">
        <v>15</v>
      </c>
      <c r="B20" s="151">
        <v>2019</v>
      </c>
      <c r="C20" s="151" t="s">
        <v>227</v>
      </c>
      <c r="D20" s="154">
        <v>13</v>
      </c>
      <c r="E20" s="157">
        <v>2</v>
      </c>
      <c r="F20" s="154">
        <v>0</v>
      </c>
      <c r="G20" s="161">
        <v>2</v>
      </c>
      <c r="H20" s="162">
        <v>0.15379999999999999</v>
      </c>
      <c r="I20" s="144"/>
      <c r="J20" s="141"/>
      <c r="K20" s="141"/>
    </row>
    <row r="21" spans="1:11" ht="39" x14ac:dyDescent="0.25">
      <c r="A21" s="149">
        <v>16</v>
      </c>
      <c r="B21" s="151">
        <v>2019</v>
      </c>
      <c r="C21" s="151" t="s">
        <v>229</v>
      </c>
      <c r="D21" s="154">
        <v>7</v>
      </c>
      <c r="E21" s="157">
        <v>0</v>
      </c>
      <c r="F21" s="154">
        <v>0</v>
      </c>
      <c r="G21" s="161">
        <v>0</v>
      </c>
      <c r="H21" s="162">
        <v>0</v>
      </c>
      <c r="I21" s="164"/>
      <c r="J21" s="141"/>
      <c r="K21" s="141"/>
    </row>
    <row r="22" spans="1:11" ht="39" x14ac:dyDescent="0.25">
      <c r="A22" s="149">
        <v>17</v>
      </c>
      <c r="B22" s="151">
        <v>2019</v>
      </c>
      <c r="C22" s="151" t="s">
        <v>231</v>
      </c>
      <c r="D22" s="154">
        <v>12</v>
      </c>
      <c r="E22" s="157">
        <v>0</v>
      </c>
      <c r="F22" s="154">
        <v>0</v>
      </c>
      <c r="G22" s="161">
        <v>0</v>
      </c>
      <c r="H22" s="162">
        <v>0</v>
      </c>
      <c r="I22" s="164"/>
      <c r="J22" s="141"/>
      <c r="K22" s="141"/>
    </row>
    <row r="23" spans="1:11" x14ac:dyDescent="0.25">
      <c r="A23" s="149">
        <v>18</v>
      </c>
      <c r="B23" s="151">
        <v>2019</v>
      </c>
      <c r="C23" s="151" t="s">
        <v>286</v>
      </c>
      <c r="D23" s="154">
        <v>12</v>
      </c>
      <c r="E23" s="157">
        <v>0</v>
      </c>
      <c r="F23" s="154">
        <v>0</v>
      </c>
      <c r="G23" s="161">
        <v>0</v>
      </c>
      <c r="H23" s="162">
        <v>0</v>
      </c>
      <c r="I23" s="164"/>
      <c r="J23" s="141"/>
      <c r="K23" s="141"/>
    </row>
    <row r="24" spans="1:11" x14ac:dyDescent="0.25">
      <c r="A24" s="149">
        <v>19</v>
      </c>
      <c r="B24" s="151">
        <v>2019</v>
      </c>
      <c r="C24" s="151" t="s">
        <v>287</v>
      </c>
      <c r="D24" s="154">
        <v>15</v>
      </c>
      <c r="E24" s="157">
        <v>0</v>
      </c>
      <c r="F24" s="154">
        <v>0</v>
      </c>
      <c r="G24" s="161">
        <v>0</v>
      </c>
      <c r="H24" s="162">
        <v>0</v>
      </c>
      <c r="I24" s="164"/>
      <c r="J24" s="141"/>
      <c r="K24" s="141"/>
    </row>
    <row r="25" spans="1:11" ht="26.25" x14ac:dyDescent="0.25">
      <c r="A25" s="149">
        <v>20</v>
      </c>
      <c r="B25" s="151">
        <v>2019</v>
      </c>
      <c r="C25" s="151" t="s">
        <v>288</v>
      </c>
      <c r="D25" s="154">
        <v>4</v>
      </c>
      <c r="E25" s="157">
        <v>0</v>
      </c>
      <c r="F25" s="154">
        <v>0</v>
      </c>
      <c r="G25" s="161">
        <v>0</v>
      </c>
      <c r="H25" s="162">
        <v>0</v>
      </c>
      <c r="I25" s="164"/>
      <c r="J25" s="141"/>
      <c r="K25" s="141"/>
    </row>
    <row r="26" spans="1:11" ht="26.25" x14ac:dyDescent="0.25">
      <c r="A26" s="149">
        <v>21</v>
      </c>
      <c r="B26" s="151">
        <v>2019</v>
      </c>
      <c r="C26" s="151" t="s">
        <v>289</v>
      </c>
      <c r="D26" s="154">
        <v>3</v>
      </c>
      <c r="E26" s="157">
        <v>0</v>
      </c>
      <c r="F26" s="154">
        <v>0</v>
      </c>
      <c r="G26" s="161">
        <v>0</v>
      </c>
      <c r="H26" s="162">
        <v>0</v>
      </c>
      <c r="I26" s="164"/>
      <c r="J26" s="141"/>
      <c r="K26" s="141"/>
    </row>
    <row r="27" spans="1:11" ht="26.25" x14ac:dyDescent="0.25">
      <c r="A27" s="149">
        <v>22</v>
      </c>
      <c r="B27" s="151">
        <v>2019</v>
      </c>
      <c r="C27" s="151" t="s">
        <v>290</v>
      </c>
      <c r="D27" s="154">
        <v>11</v>
      </c>
      <c r="E27" s="157">
        <v>0</v>
      </c>
      <c r="F27" s="154">
        <v>0</v>
      </c>
      <c r="G27" s="161">
        <v>0</v>
      </c>
      <c r="H27" s="162">
        <v>0</v>
      </c>
      <c r="I27" s="164"/>
      <c r="J27" s="141"/>
      <c r="K27" s="141"/>
    </row>
    <row r="28" spans="1:11" x14ac:dyDescent="0.25">
      <c r="A28" s="149">
        <v>23</v>
      </c>
      <c r="B28" s="152">
        <v>2019</v>
      </c>
      <c r="C28" s="152" t="s">
        <v>291</v>
      </c>
      <c r="D28" s="154">
        <v>23</v>
      </c>
      <c r="E28" s="157">
        <v>0</v>
      </c>
      <c r="F28" s="154">
        <v>0</v>
      </c>
      <c r="G28" s="161">
        <v>0</v>
      </c>
      <c r="H28" s="162">
        <v>0</v>
      </c>
      <c r="I28" s="164"/>
      <c r="J28" s="141"/>
      <c r="K28" s="141"/>
    </row>
    <row r="29" spans="1:11" ht="39" x14ac:dyDescent="0.25">
      <c r="A29" s="149">
        <v>24</v>
      </c>
      <c r="B29" s="153">
        <v>2020</v>
      </c>
      <c r="C29" s="153" t="s">
        <v>246</v>
      </c>
      <c r="D29" s="154">
        <v>7</v>
      </c>
      <c r="E29" s="157">
        <v>0</v>
      </c>
      <c r="F29" s="154">
        <v>0</v>
      </c>
      <c r="G29" s="161">
        <v>0</v>
      </c>
      <c r="H29" s="162">
        <v>0</v>
      </c>
      <c r="I29" s="164"/>
      <c r="J29" s="141"/>
      <c r="K29" s="141"/>
    </row>
    <row r="30" spans="1:11" ht="39" x14ac:dyDescent="0.25">
      <c r="A30" s="149">
        <v>25</v>
      </c>
      <c r="B30" s="154">
        <v>2020</v>
      </c>
      <c r="C30" s="154" t="s">
        <v>248</v>
      </c>
      <c r="D30" s="154">
        <v>7</v>
      </c>
      <c r="E30" s="157">
        <v>0</v>
      </c>
      <c r="F30" s="154">
        <v>0</v>
      </c>
      <c r="G30" s="161">
        <v>0</v>
      </c>
      <c r="H30" s="162">
        <v>0</v>
      </c>
      <c r="I30" s="164"/>
      <c r="J30" s="141"/>
      <c r="K30" s="141"/>
    </row>
    <row r="31" spans="1:11" ht="39" x14ac:dyDescent="0.25">
      <c r="A31" s="149">
        <v>26</v>
      </c>
      <c r="B31" s="154">
        <v>2020</v>
      </c>
      <c r="C31" s="154" t="s">
        <v>250</v>
      </c>
      <c r="D31" s="154">
        <v>7</v>
      </c>
      <c r="E31" s="157">
        <v>0</v>
      </c>
      <c r="F31" s="154">
        <v>0</v>
      </c>
      <c r="G31" s="161">
        <v>0</v>
      </c>
      <c r="H31" s="162">
        <v>0</v>
      </c>
      <c r="I31" s="164"/>
      <c r="J31" s="141"/>
      <c r="K31" s="141"/>
    </row>
    <row r="32" spans="1:11" ht="26.25" x14ac:dyDescent="0.25">
      <c r="A32" s="149">
        <v>27</v>
      </c>
      <c r="B32" s="154">
        <v>2020</v>
      </c>
      <c r="C32" s="154" t="s">
        <v>252</v>
      </c>
      <c r="D32" s="154">
        <v>6</v>
      </c>
      <c r="E32" s="157">
        <v>0</v>
      </c>
      <c r="F32" s="154">
        <v>0</v>
      </c>
      <c r="G32" s="161">
        <v>0</v>
      </c>
      <c r="H32" s="162">
        <v>0</v>
      </c>
      <c r="I32" s="164"/>
      <c r="J32" s="141"/>
      <c r="K32" s="141"/>
    </row>
    <row r="33" spans="1:11" ht="39" x14ac:dyDescent="0.25">
      <c r="A33" s="149">
        <v>28</v>
      </c>
      <c r="B33" s="154">
        <v>2020</v>
      </c>
      <c r="C33" s="154" t="s">
        <v>254</v>
      </c>
      <c r="D33" s="154">
        <v>2</v>
      </c>
      <c r="E33" s="157">
        <v>0</v>
      </c>
      <c r="F33" s="154">
        <v>0</v>
      </c>
      <c r="G33" s="161">
        <v>0</v>
      </c>
      <c r="H33" s="162">
        <v>0</v>
      </c>
      <c r="I33" s="164"/>
      <c r="J33" s="141"/>
      <c r="K33" s="141"/>
    </row>
    <row r="34" spans="1:11" ht="39" x14ac:dyDescent="0.25">
      <c r="A34" s="149">
        <v>29</v>
      </c>
      <c r="B34" s="154">
        <v>2020</v>
      </c>
      <c r="C34" s="154" t="s">
        <v>255</v>
      </c>
      <c r="D34" s="154">
        <v>4</v>
      </c>
      <c r="E34" s="157">
        <v>0</v>
      </c>
      <c r="F34" s="154">
        <v>0</v>
      </c>
      <c r="G34" s="161">
        <v>0</v>
      </c>
      <c r="H34" s="162">
        <v>0</v>
      </c>
      <c r="I34" s="164"/>
      <c r="J34" s="141"/>
      <c r="K34" s="141"/>
    </row>
    <row r="35" spans="1:11" ht="39" x14ac:dyDescent="0.25">
      <c r="A35" s="149">
        <v>30</v>
      </c>
      <c r="B35" s="154">
        <v>2020</v>
      </c>
      <c r="C35" s="154" t="s">
        <v>257</v>
      </c>
      <c r="D35" s="154">
        <v>14</v>
      </c>
      <c r="E35" s="157">
        <v>0</v>
      </c>
      <c r="F35" s="154">
        <v>4</v>
      </c>
      <c r="G35" s="161">
        <v>4</v>
      </c>
      <c r="H35" s="162">
        <v>0.28570000000000001</v>
      </c>
      <c r="I35" s="164"/>
      <c r="J35" s="141"/>
      <c r="K35" s="141"/>
    </row>
    <row r="36" spans="1:11" ht="26.25" x14ac:dyDescent="0.25">
      <c r="A36" s="149">
        <v>31</v>
      </c>
      <c r="B36" s="154">
        <v>2020</v>
      </c>
      <c r="C36" s="155" t="s">
        <v>260</v>
      </c>
      <c r="D36" s="154">
        <v>26</v>
      </c>
      <c r="E36" s="157">
        <v>0</v>
      </c>
      <c r="F36" s="154">
        <v>0</v>
      </c>
      <c r="G36" s="161">
        <v>0</v>
      </c>
      <c r="H36" s="162">
        <v>0</v>
      </c>
      <c r="I36" s="164"/>
      <c r="J36" s="141"/>
      <c r="K36" s="141"/>
    </row>
    <row r="37" spans="1:11" ht="15" x14ac:dyDescent="0.25">
      <c r="A37" s="165" t="s">
        <v>16</v>
      </c>
      <c r="B37" s="166" t="s">
        <v>16</v>
      </c>
      <c r="C37" s="137" t="s">
        <v>292</v>
      </c>
      <c r="D37" s="137">
        <v>284</v>
      </c>
      <c r="E37" s="137">
        <v>82</v>
      </c>
      <c r="F37" s="137">
        <v>4</v>
      </c>
      <c r="G37" s="137">
        <v>86</v>
      </c>
      <c r="H37" s="167">
        <v>0.30280000000000001</v>
      </c>
      <c r="I37" s="135"/>
      <c r="J37" s="135"/>
      <c r="K37" s="135"/>
    </row>
    <row r="38" spans="1:11" x14ac:dyDescent="0.25">
      <c r="A38" s="141"/>
      <c r="B38" s="141"/>
      <c r="C38" s="141"/>
      <c r="D38" s="141"/>
      <c r="E38" s="141"/>
      <c r="F38" s="141"/>
      <c r="G38" s="135"/>
      <c r="H38" s="141"/>
      <c r="I38" s="141"/>
      <c r="J38" s="141"/>
      <c r="K38" s="141"/>
    </row>
    <row r="39" spans="1:11" x14ac:dyDescent="0.25">
      <c r="A39" s="141"/>
      <c r="B39" s="141"/>
      <c r="C39" s="141"/>
      <c r="D39" s="141"/>
      <c r="E39" s="141"/>
      <c r="F39" s="141"/>
      <c r="G39" s="135"/>
      <c r="H39" s="141"/>
      <c r="I39" s="141"/>
      <c r="J39" s="141"/>
      <c r="K39" s="141"/>
    </row>
    <row r="40" spans="1:11" ht="20.25" customHeight="1" x14ac:dyDescent="0.25">
      <c r="A40" s="414" t="s">
        <v>265</v>
      </c>
      <c r="B40" s="414"/>
      <c r="C40" s="414"/>
      <c r="D40" s="414"/>
      <c r="E40" s="414"/>
      <c r="F40" s="414"/>
      <c r="G40" s="414"/>
      <c r="H40" s="414"/>
      <c r="I40" s="141"/>
    </row>
    <row r="41" spans="1:11" x14ac:dyDescent="0.25">
      <c r="A41" s="415" t="s">
        <v>176</v>
      </c>
      <c r="B41" s="418" t="s">
        <v>177</v>
      </c>
      <c r="C41" s="418" t="s">
        <v>178</v>
      </c>
      <c r="D41" s="422" t="s">
        <v>276</v>
      </c>
      <c r="E41" s="423"/>
      <c r="F41" s="423"/>
      <c r="G41" s="424"/>
      <c r="H41" s="415" t="s">
        <v>277</v>
      </c>
      <c r="I41" s="135"/>
      <c r="J41" s="135"/>
      <c r="K41" s="135"/>
    </row>
    <row r="42" spans="1:11" x14ac:dyDescent="0.25">
      <c r="A42" s="416"/>
      <c r="B42" s="419"/>
      <c r="C42" s="419"/>
      <c r="D42" s="416" t="s">
        <v>278</v>
      </c>
      <c r="E42" s="423" t="s">
        <v>279</v>
      </c>
      <c r="F42" s="423"/>
      <c r="G42" s="426"/>
      <c r="H42" s="416"/>
      <c r="I42" s="135"/>
      <c r="J42" s="135"/>
      <c r="K42" s="135"/>
    </row>
    <row r="43" spans="1:11" ht="39" x14ac:dyDescent="0.25">
      <c r="A43" s="417"/>
      <c r="B43" s="420"/>
      <c r="C43" s="421"/>
      <c r="D43" s="425"/>
      <c r="E43" s="136" t="s">
        <v>280</v>
      </c>
      <c r="F43" s="156">
        <v>44197</v>
      </c>
      <c r="G43" s="136" t="s">
        <v>124</v>
      </c>
      <c r="H43" s="417"/>
      <c r="I43" s="135"/>
      <c r="J43" s="135"/>
      <c r="K43" s="135"/>
    </row>
    <row r="44" spans="1:11" ht="39" x14ac:dyDescent="0.25">
      <c r="A44" s="149">
        <v>1</v>
      </c>
      <c r="B44" s="154">
        <v>2017</v>
      </c>
      <c r="C44" s="157" t="s">
        <v>267</v>
      </c>
      <c r="D44" s="154">
        <v>7</v>
      </c>
      <c r="E44" s="154">
        <v>0</v>
      </c>
      <c r="F44" s="154">
        <v>0</v>
      </c>
      <c r="G44" s="161">
        <v>0</v>
      </c>
      <c r="H44" s="162">
        <v>0</v>
      </c>
      <c r="I44" s="141"/>
      <c r="J44" s="141"/>
      <c r="K44" s="141"/>
    </row>
    <row r="45" spans="1:11" ht="39" x14ac:dyDescent="0.25">
      <c r="A45" s="149">
        <v>2</v>
      </c>
      <c r="B45" s="154">
        <v>2017</v>
      </c>
      <c r="C45" s="157" t="s">
        <v>269</v>
      </c>
      <c r="D45" s="154">
        <v>5</v>
      </c>
      <c r="E45" s="154">
        <v>0</v>
      </c>
      <c r="F45" s="154">
        <v>0</v>
      </c>
      <c r="G45" s="161">
        <v>0</v>
      </c>
      <c r="H45" s="162">
        <v>0</v>
      </c>
      <c r="I45" s="141"/>
      <c r="J45" s="141"/>
      <c r="K45" s="141"/>
    </row>
    <row r="46" spans="1:11" ht="51.75" x14ac:dyDescent="0.25">
      <c r="A46" s="149">
        <v>3</v>
      </c>
      <c r="B46" s="154">
        <v>2017</v>
      </c>
      <c r="C46" s="157" t="s">
        <v>271</v>
      </c>
      <c r="D46" s="157">
        <v>6</v>
      </c>
      <c r="E46" s="154">
        <v>0</v>
      </c>
      <c r="F46" s="154">
        <v>0</v>
      </c>
      <c r="G46" s="161">
        <v>0</v>
      </c>
      <c r="H46" s="162">
        <v>0</v>
      </c>
      <c r="I46" s="164"/>
      <c r="J46" s="141"/>
      <c r="K46" s="141"/>
    </row>
    <row r="47" spans="1:11" ht="15" x14ac:dyDescent="0.25">
      <c r="A47" s="165" t="s">
        <v>16</v>
      </c>
      <c r="B47" s="166" t="s">
        <v>16</v>
      </c>
      <c r="C47" s="137" t="s">
        <v>292</v>
      </c>
      <c r="D47" s="137">
        <v>18</v>
      </c>
      <c r="E47" s="137">
        <v>0</v>
      </c>
      <c r="F47" s="137">
        <v>0</v>
      </c>
      <c r="G47" s="137">
        <v>0</v>
      </c>
      <c r="H47" s="167">
        <v>0</v>
      </c>
      <c r="I47" s="135"/>
      <c r="J47" s="135"/>
      <c r="K47" s="135"/>
    </row>
    <row r="48" spans="1:11" ht="22.5" customHeight="1" x14ac:dyDescent="0.25">
      <c r="A48" s="168" t="s">
        <v>16</v>
      </c>
      <c r="B48" s="169" t="s">
        <v>16</v>
      </c>
      <c r="C48" s="169" t="s">
        <v>293</v>
      </c>
      <c r="D48" s="170">
        <v>302</v>
      </c>
      <c r="E48" s="170">
        <v>82</v>
      </c>
      <c r="F48" s="170">
        <v>4</v>
      </c>
      <c r="G48" s="170">
        <v>86</v>
      </c>
      <c r="H48" s="171">
        <v>0.2848</v>
      </c>
      <c r="I48" s="141"/>
      <c r="J48" s="141"/>
      <c r="K48" s="141"/>
    </row>
    <row r="49" spans="1:11" x14ac:dyDescent="0.25">
      <c r="A49" s="172"/>
      <c r="B49" s="141"/>
      <c r="C49" s="141"/>
      <c r="D49" s="144"/>
      <c r="E49" s="144"/>
      <c r="F49" s="144"/>
      <c r="G49" s="173"/>
      <c r="H49" s="141"/>
      <c r="I49" s="141"/>
      <c r="J49" s="141"/>
      <c r="K49" s="141"/>
    </row>
    <row r="50" spans="1:11" ht="15" x14ac:dyDescent="0.25">
      <c r="A50" s="172"/>
      <c r="B50" s="141"/>
      <c r="C50" s="141"/>
      <c r="D50" s="144"/>
      <c r="E50" s="144"/>
      <c r="F50" s="174">
        <v>1.32E-2</v>
      </c>
      <c r="G50" s="173"/>
      <c r="H50" s="141"/>
      <c r="I50" s="175" t="e">
        <v>#REF!</v>
      </c>
      <c r="J50" s="173" t="s">
        <v>294</v>
      </c>
      <c r="K50" s="141"/>
    </row>
    <row r="51" spans="1:11" ht="15" x14ac:dyDescent="0.25">
      <c r="A51" s="141"/>
      <c r="B51" s="141"/>
      <c r="C51" s="141"/>
      <c r="D51" s="141"/>
      <c r="E51" s="141"/>
      <c r="F51" s="141"/>
      <c r="G51" s="135"/>
      <c r="H51" s="141" t="e">
        <v>#REF!</v>
      </c>
      <c r="I51" s="176" t="e">
        <v>#REF!</v>
      </c>
      <c r="J51" s="177" t="s">
        <v>295</v>
      </c>
      <c r="K51" s="141"/>
    </row>
    <row r="52" spans="1:11" x14ac:dyDescent="0.25">
      <c r="A52" s="141"/>
      <c r="B52" s="141"/>
      <c r="C52" s="141"/>
      <c r="D52" s="141"/>
      <c r="E52" s="141"/>
      <c r="F52" s="141"/>
      <c r="G52" s="135"/>
      <c r="H52" s="141" t="e">
        <v>#REF!</v>
      </c>
      <c r="I52" s="177" t="e">
        <v>#REF!</v>
      </c>
      <c r="J52" s="177" t="s">
        <v>296</v>
      </c>
      <c r="K52" s="141" t="e">
        <v>#REF!</v>
      </c>
    </row>
    <row r="53" spans="1:11" x14ac:dyDescent="0.25">
      <c r="A53" s="141"/>
      <c r="B53" s="141"/>
      <c r="C53" s="141"/>
      <c r="D53" s="141"/>
      <c r="E53" s="141"/>
      <c r="F53" s="141"/>
      <c r="G53" s="135"/>
      <c r="H53" s="141"/>
      <c r="I53" s="141"/>
      <c r="J53" s="141"/>
      <c r="K53" s="141"/>
    </row>
    <row r="54" spans="1:11" x14ac:dyDescent="0.25">
      <c r="A54" s="141"/>
      <c r="B54" s="141"/>
      <c r="C54" s="141"/>
      <c r="D54" s="141"/>
      <c r="E54" s="141"/>
      <c r="F54" s="141"/>
      <c r="G54" s="135"/>
      <c r="H54" s="141"/>
      <c r="I54" s="141"/>
      <c r="J54" s="141"/>
      <c r="K54" s="141"/>
    </row>
    <row r="55" spans="1:11" x14ac:dyDescent="0.25">
      <c r="A55" s="141"/>
      <c r="B55" s="141"/>
      <c r="C55" s="141"/>
      <c r="D55" s="141"/>
      <c r="E55" s="141"/>
      <c r="F55" s="141"/>
      <c r="G55" s="135"/>
      <c r="H55" s="141"/>
      <c r="I55" s="141"/>
      <c r="J55" s="141"/>
      <c r="K55" s="141"/>
    </row>
    <row r="56" spans="1:11" x14ac:dyDescent="0.25">
      <c r="A56" s="141"/>
      <c r="B56" s="141"/>
      <c r="C56" s="141"/>
      <c r="D56" s="141"/>
      <c r="E56" s="141"/>
      <c r="F56" s="141"/>
      <c r="G56" s="135"/>
      <c r="H56" s="141"/>
      <c r="I56" s="141"/>
      <c r="J56" s="141"/>
      <c r="K56" s="141"/>
    </row>
    <row r="57" spans="1:11" x14ac:dyDescent="0.25">
      <c r="A57" s="141"/>
      <c r="B57" s="141"/>
      <c r="C57" s="141"/>
      <c r="D57" s="141"/>
      <c r="E57" s="141"/>
      <c r="F57" s="141"/>
      <c r="G57" s="135"/>
      <c r="H57" s="141"/>
      <c r="I57" s="141"/>
      <c r="J57" s="141"/>
      <c r="K57" s="141"/>
    </row>
    <row r="58" spans="1:11" x14ac:dyDescent="0.25">
      <c r="A58" s="141"/>
      <c r="B58" s="141"/>
      <c r="C58" s="141"/>
      <c r="D58" s="141"/>
      <c r="E58" s="141"/>
      <c r="F58" s="141"/>
      <c r="G58" s="135"/>
      <c r="H58" s="141"/>
      <c r="I58" s="141"/>
      <c r="J58" s="141"/>
      <c r="K58" s="141"/>
    </row>
    <row r="59" spans="1:11" x14ac:dyDescent="0.25">
      <c r="A59" s="141"/>
      <c r="B59" s="141"/>
      <c r="C59" s="141"/>
      <c r="D59" s="141"/>
      <c r="E59" s="141"/>
      <c r="F59" s="141"/>
      <c r="G59" s="135"/>
      <c r="H59" s="141"/>
      <c r="I59" s="141"/>
      <c r="J59" s="141"/>
      <c r="K59" s="141"/>
    </row>
    <row r="60" spans="1:11" x14ac:dyDescent="0.25">
      <c r="A60" s="141"/>
      <c r="B60" s="141"/>
      <c r="C60" s="141"/>
      <c r="D60" s="141"/>
      <c r="E60" s="141"/>
      <c r="F60" s="141"/>
      <c r="G60" s="135"/>
      <c r="H60" s="141"/>
      <c r="I60" s="141"/>
      <c r="J60" s="141"/>
      <c r="K60" s="141"/>
    </row>
    <row r="61" spans="1:11" x14ac:dyDescent="0.25">
      <c r="A61" s="141"/>
      <c r="B61" s="141"/>
      <c r="C61" s="141"/>
      <c r="D61" s="141"/>
      <c r="E61" s="141"/>
      <c r="F61" s="141"/>
      <c r="G61" s="135"/>
      <c r="H61" s="141"/>
      <c r="I61" s="141"/>
      <c r="J61" s="141"/>
      <c r="K61" s="141"/>
    </row>
    <row r="62" spans="1:11" x14ac:dyDescent="0.25">
      <c r="A62" s="141"/>
      <c r="B62" s="141"/>
      <c r="C62" s="141"/>
      <c r="D62" s="141"/>
      <c r="E62" s="141"/>
      <c r="F62" s="141"/>
      <c r="G62" s="135"/>
      <c r="H62" s="141"/>
      <c r="I62" s="141"/>
      <c r="J62" s="141"/>
      <c r="K62" s="141"/>
    </row>
    <row r="63" spans="1:11" x14ac:dyDescent="0.25">
      <c r="A63" s="141"/>
      <c r="B63" s="141"/>
      <c r="C63" s="141"/>
      <c r="D63" s="141"/>
      <c r="E63" s="141"/>
      <c r="F63" s="141"/>
      <c r="G63" s="135"/>
      <c r="H63" s="141"/>
      <c r="I63" s="141"/>
      <c r="J63" s="141"/>
      <c r="K63" s="141"/>
    </row>
    <row r="64" spans="1:11" x14ac:dyDescent="0.25">
      <c r="A64" s="141"/>
      <c r="B64" s="141"/>
      <c r="C64" s="141"/>
      <c r="D64" s="141"/>
      <c r="E64" s="141"/>
      <c r="F64" s="141"/>
      <c r="G64" s="135"/>
      <c r="H64" s="141"/>
      <c r="I64" s="141"/>
      <c r="J64" s="141"/>
      <c r="K64" s="141"/>
    </row>
    <row r="65" spans="1:11" x14ac:dyDescent="0.25">
      <c r="A65" s="141"/>
      <c r="B65" s="141"/>
      <c r="C65" s="141"/>
      <c r="D65" s="141"/>
      <c r="E65" s="141"/>
      <c r="F65" s="141"/>
      <c r="G65" s="135"/>
      <c r="H65" s="141"/>
      <c r="I65" s="141"/>
      <c r="J65" s="141"/>
      <c r="K65" s="141"/>
    </row>
    <row r="66" spans="1:11" x14ac:dyDescent="0.25">
      <c r="A66" s="141"/>
      <c r="B66" s="141"/>
      <c r="C66" s="141"/>
      <c r="D66" s="141"/>
      <c r="E66" s="141"/>
      <c r="F66" s="141"/>
      <c r="G66" s="135"/>
      <c r="H66" s="141"/>
      <c r="I66" s="141"/>
      <c r="J66" s="141"/>
      <c r="K66" s="141"/>
    </row>
    <row r="67" spans="1:11" x14ac:dyDescent="0.25">
      <c r="A67" s="141"/>
      <c r="B67" s="141"/>
      <c r="C67" s="141"/>
      <c r="D67" s="141"/>
      <c r="E67" s="141"/>
      <c r="F67" s="141"/>
      <c r="G67" s="135"/>
      <c r="H67" s="141"/>
      <c r="I67" s="141"/>
      <c r="J67" s="141"/>
      <c r="K67" s="141"/>
    </row>
    <row r="68" spans="1:11" x14ac:dyDescent="0.25">
      <c r="A68" s="141"/>
      <c r="B68" s="141"/>
      <c r="C68" s="141"/>
      <c r="D68" s="141"/>
      <c r="E68" s="141"/>
      <c r="F68" s="141"/>
      <c r="G68" s="135"/>
      <c r="H68" s="141"/>
      <c r="I68" s="141"/>
      <c r="J68" s="141"/>
      <c r="K68" s="141"/>
    </row>
    <row r="69" spans="1:11" x14ac:dyDescent="0.25">
      <c r="A69" s="141"/>
      <c r="B69" s="141"/>
      <c r="C69" s="141"/>
      <c r="D69" s="141"/>
      <c r="E69" s="141"/>
      <c r="F69" s="141"/>
      <c r="G69" s="135"/>
      <c r="H69" s="141"/>
      <c r="I69" s="141"/>
      <c r="J69" s="141"/>
      <c r="K69" s="141"/>
    </row>
    <row r="70" spans="1:11" x14ac:dyDescent="0.25">
      <c r="A70" s="141"/>
      <c r="B70" s="141"/>
      <c r="C70" s="141"/>
      <c r="D70" s="141"/>
      <c r="E70" s="141"/>
      <c r="F70" s="141"/>
      <c r="G70" s="135"/>
      <c r="H70" s="141"/>
      <c r="I70" s="141"/>
      <c r="J70" s="141"/>
      <c r="K70" s="141"/>
    </row>
    <row r="71" spans="1:11" x14ac:dyDescent="0.25">
      <c r="A71" s="141"/>
      <c r="B71" s="141"/>
      <c r="C71" s="141"/>
      <c r="D71" s="141"/>
      <c r="E71" s="141"/>
      <c r="F71" s="141"/>
      <c r="G71" s="135"/>
      <c r="H71" s="141"/>
      <c r="I71" s="141"/>
      <c r="J71" s="141"/>
      <c r="K71" s="141"/>
    </row>
    <row r="72" spans="1:11" x14ac:dyDescent="0.25">
      <c r="A72" s="141"/>
      <c r="B72" s="141"/>
      <c r="C72" s="141"/>
      <c r="D72" s="141"/>
      <c r="E72" s="141"/>
      <c r="F72" s="141"/>
      <c r="G72" s="135"/>
      <c r="H72" s="141"/>
      <c r="I72" s="141"/>
      <c r="J72" s="141"/>
      <c r="K72" s="141"/>
    </row>
    <row r="73" spans="1:11" x14ac:dyDescent="0.25">
      <c r="A73" s="141"/>
      <c r="B73" s="141"/>
      <c r="C73" s="141"/>
      <c r="D73" s="141"/>
      <c r="E73" s="141"/>
      <c r="F73" s="141"/>
      <c r="G73" s="135"/>
      <c r="H73" s="141"/>
      <c r="I73" s="141"/>
      <c r="J73" s="141"/>
      <c r="K73" s="141"/>
    </row>
    <row r="74" spans="1:11" x14ac:dyDescent="0.25">
      <c r="A74" s="141"/>
      <c r="B74" s="141"/>
      <c r="C74" s="141"/>
      <c r="D74" s="141"/>
      <c r="E74" s="141"/>
      <c r="F74" s="141"/>
      <c r="G74" s="135"/>
      <c r="H74" s="141"/>
      <c r="I74" s="141"/>
      <c r="J74" s="141"/>
      <c r="K74" s="141"/>
    </row>
    <row r="75" spans="1:11" x14ac:dyDescent="0.25">
      <c r="A75" s="141"/>
      <c r="B75" s="141"/>
      <c r="C75" s="141"/>
      <c r="D75" s="141"/>
      <c r="E75" s="141"/>
      <c r="F75" s="141"/>
      <c r="G75" s="135"/>
      <c r="H75" s="141"/>
      <c r="I75" s="141"/>
      <c r="J75" s="141"/>
      <c r="K75" s="141"/>
    </row>
    <row r="76" spans="1:11" x14ac:dyDescent="0.25">
      <c r="A76" s="141"/>
      <c r="B76" s="141"/>
      <c r="C76" s="141"/>
      <c r="D76" s="141"/>
      <c r="E76" s="141"/>
      <c r="F76" s="141"/>
      <c r="G76" s="135"/>
      <c r="H76" s="141"/>
      <c r="I76" s="141"/>
      <c r="J76" s="141"/>
      <c r="K76" s="141"/>
    </row>
    <row r="77" spans="1:11" x14ac:dyDescent="0.25">
      <c r="A77" s="141"/>
      <c r="B77" s="141"/>
      <c r="C77" s="141"/>
      <c r="D77" s="141"/>
      <c r="E77" s="141"/>
      <c r="F77" s="141"/>
      <c r="G77" s="135"/>
      <c r="H77" s="141"/>
      <c r="I77" s="141"/>
      <c r="J77" s="141"/>
      <c r="K77" s="141"/>
    </row>
    <row r="78" spans="1:11" x14ac:dyDescent="0.25">
      <c r="A78" s="141"/>
      <c r="B78" s="141"/>
      <c r="C78" s="141"/>
      <c r="D78" s="141"/>
      <c r="E78" s="141"/>
      <c r="F78" s="141"/>
      <c r="G78" s="135"/>
      <c r="H78" s="141"/>
      <c r="I78" s="141"/>
      <c r="J78" s="141"/>
      <c r="K78" s="141"/>
    </row>
    <row r="79" spans="1:11" x14ac:dyDescent="0.25">
      <c r="A79" s="141"/>
      <c r="B79" s="141"/>
      <c r="C79" s="141"/>
      <c r="D79" s="141"/>
      <c r="E79" s="141"/>
      <c r="F79" s="141"/>
      <c r="G79" s="135"/>
      <c r="H79" s="141"/>
      <c r="I79" s="141"/>
      <c r="J79" s="141"/>
      <c r="K79" s="141"/>
    </row>
    <row r="80" spans="1:11" x14ac:dyDescent="0.25">
      <c r="A80" s="141"/>
      <c r="B80" s="141"/>
      <c r="C80" s="141"/>
      <c r="D80" s="141"/>
      <c r="E80" s="141"/>
      <c r="F80" s="141"/>
      <c r="G80" s="135"/>
      <c r="H80" s="141"/>
      <c r="I80" s="141"/>
      <c r="J80" s="141"/>
      <c r="K80" s="141"/>
    </row>
    <row r="81" spans="1:11" x14ac:dyDescent="0.25">
      <c r="A81" s="141"/>
      <c r="B81" s="141"/>
      <c r="C81" s="141"/>
      <c r="D81" s="141"/>
      <c r="E81" s="141"/>
      <c r="F81" s="141"/>
      <c r="G81" s="135"/>
      <c r="H81" s="141"/>
      <c r="I81" s="141"/>
      <c r="J81" s="141"/>
      <c r="K81" s="141"/>
    </row>
    <row r="82" spans="1:11" x14ac:dyDescent="0.25">
      <c r="A82" s="141"/>
      <c r="B82" s="141"/>
      <c r="C82" s="141"/>
      <c r="D82" s="141"/>
      <c r="E82" s="141"/>
      <c r="F82" s="141"/>
      <c r="G82" s="135"/>
      <c r="H82" s="141"/>
      <c r="I82" s="141"/>
      <c r="J82" s="141"/>
      <c r="K82" s="141"/>
    </row>
    <row r="83" spans="1:11" x14ac:dyDescent="0.25">
      <c r="A83" s="141"/>
      <c r="B83" s="141"/>
      <c r="C83" s="141"/>
      <c r="D83" s="141"/>
      <c r="E83" s="141"/>
      <c r="F83" s="141"/>
      <c r="G83" s="135"/>
      <c r="H83" s="141"/>
      <c r="I83" s="141"/>
      <c r="J83" s="141"/>
      <c r="K83" s="141"/>
    </row>
    <row r="84" spans="1:11" x14ac:dyDescent="0.25">
      <c r="A84" s="141"/>
      <c r="B84" s="141"/>
      <c r="C84" s="141"/>
      <c r="D84" s="141"/>
      <c r="E84" s="141"/>
      <c r="F84" s="141"/>
      <c r="G84" s="135"/>
      <c r="H84" s="141"/>
      <c r="I84" s="141"/>
      <c r="J84" s="141"/>
      <c r="K84" s="141"/>
    </row>
    <row r="85" spans="1:11" x14ac:dyDescent="0.25">
      <c r="A85" s="141"/>
      <c r="B85" s="141"/>
      <c r="C85" s="141"/>
      <c r="D85" s="141"/>
      <c r="E85" s="141"/>
      <c r="F85" s="141"/>
      <c r="G85" s="135"/>
      <c r="H85" s="141"/>
      <c r="I85" s="141"/>
      <c r="J85" s="141"/>
      <c r="K85" s="141"/>
    </row>
    <row r="86" spans="1:11" x14ac:dyDescent="0.25">
      <c r="A86" s="141"/>
      <c r="B86" s="141"/>
      <c r="C86" s="141"/>
      <c r="D86" s="141"/>
      <c r="E86" s="141"/>
      <c r="F86" s="141"/>
      <c r="G86" s="135"/>
      <c r="H86" s="141"/>
      <c r="I86" s="141"/>
      <c r="J86" s="141"/>
      <c r="K86" s="141"/>
    </row>
    <row r="87" spans="1:11" x14ac:dyDescent="0.25">
      <c r="A87" s="141"/>
      <c r="B87" s="141"/>
      <c r="C87" s="141"/>
      <c r="D87" s="141"/>
      <c r="E87" s="141"/>
      <c r="F87" s="141"/>
      <c r="G87" s="135"/>
      <c r="H87" s="141"/>
      <c r="I87" s="141"/>
      <c r="J87" s="141"/>
      <c r="K87" s="141"/>
    </row>
    <row r="88" spans="1:11" x14ac:dyDescent="0.25">
      <c r="A88" s="141"/>
      <c r="B88" s="141"/>
      <c r="C88" s="141"/>
      <c r="D88" s="141"/>
      <c r="E88" s="141"/>
      <c r="F88" s="141"/>
      <c r="G88" s="135"/>
      <c r="H88" s="141"/>
      <c r="I88" s="141"/>
      <c r="J88" s="141"/>
      <c r="K88" s="141"/>
    </row>
    <row r="89" spans="1:11" x14ac:dyDescent="0.25">
      <c r="A89" s="141"/>
      <c r="B89" s="141"/>
      <c r="C89" s="141"/>
      <c r="D89" s="141"/>
      <c r="E89" s="141"/>
      <c r="F89" s="141"/>
      <c r="G89" s="135"/>
      <c r="H89" s="141"/>
      <c r="I89" s="141"/>
      <c r="J89" s="141"/>
      <c r="K89" s="141"/>
    </row>
    <row r="90" spans="1:11" x14ac:dyDescent="0.25">
      <c r="A90" s="141"/>
      <c r="B90" s="141"/>
      <c r="C90" s="141"/>
      <c r="D90" s="141"/>
      <c r="E90" s="141"/>
      <c r="F90" s="141"/>
      <c r="G90" s="135"/>
      <c r="H90" s="141"/>
      <c r="I90" s="141"/>
      <c r="J90" s="141"/>
      <c r="K90" s="141"/>
    </row>
    <row r="91" spans="1:11" x14ac:dyDescent="0.25">
      <c r="A91" s="141"/>
      <c r="B91" s="141"/>
      <c r="C91" s="141"/>
      <c r="D91" s="141"/>
      <c r="E91" s="141"/>
      <c r="F91" s="141"/>
      <c r="G91" s="135"/>
      <c r="H91" s="141"/>
      <c r="I91" s="141"/>
      <c r="J91" s="141"/>
      <c r="K91" s="141"/>
    </row>
    <row r="92" spans="1:11" x14ac:dyDescent="0.25">
      <c r="A92" s="141"/>
      <c r="B92" s="141"/>
      <c r="C92" s="141"/>
      <c r="D92" s="141"/>
      <c r="E92" s="141"/>
      <c r="F92" s="141"/>
      <c r="G92" s="135"/>
      <c r="H92" s="141"/>
      <c r="I92" s="141"/>
      <c r="J92" s="141"/>
      <c r="K92" s="141"/>
    </row>
    <row r="93" spans="1:11" x14ac:dyDescent="0.25">
      <c r="A93" s="141"/>
      <c r="B93" s="141"/>
      <c r="C93" s="141"/>
      <c r="D93" s="141"/>
      <c r="E93" s="141"/>
      <c r="F93" s="141"/>
      <c r="G93" s="135"/>
      <c r="H93" s="141"/>
      <c r="I93" s="141"/>
      <c r="J93" s="141"/>
      <c r="K93" s="141"/>
    </row>
    <row r="94" spans="1:11" x14ac:dyDescent="0.25">
      <c r="A94" s="141"/>
      <c r="B94" s="141"/>
      <c r="C94" s="141"/>
      <c r="D94" s="141"/>
      <c r="E94" s="141"/>
      <c r="F94" s="141"/>
      <c r="G94" s="135"/>
      <c r="H94" s="141"/>
      <c r="I94" s="141"/>
      <c r="J94" s="141"/>
      <c r="K94" s="141"/>
    </row>
    <row r="95" spans="1:11" x14ac:dyDescent="0.25">
      <c r="A95" s="141"/>
      <c r="B95" s="141"/>
      <c r="C95" s="141"/>
      <c r="D95" s="141"/>
      <c r="E95" s="141"/>
      <c r="F95" s="141"/>
      <c r="G95" s="135"/>
      <c r="H95" s="141"/>
      <c r="I95" s="141"/>
      <c r="J95" s="141"/>
      <c r="K95" s="141"/>
    </row>
    <row r="96" spans="1:11" x14ac:dyDescent="0.25">
      <c r="A96" s="141"/>
      <c r="B96" s="141"/>
      <c r="C96" s="141"/>
      <c r="D96" s="141"/>
      <c r="E96" s="141"/>
      <c r="F96" s="141"/>
      <c r="G96" s="135"/>
      <c r="H96" s="141"/>
      <c r="I96" s="141"/>
      <c r="J96" s="141"/>
      <c r="K96" s="141"/>
    </row>
    <row r="97" spans="1:11" x14ac:dyDescent="0.25">
      <c r="A97" s="141"/>
      <c r="B97" s="141"/>
      <c r="C97" s="141"/>
      <c r="D97" s="141"/>
      <c r="E97" s="141"/>
      <c r="F97" s="141"/>
      <c r="G97" s="135"/>
      <c r="H97" s="141"/>
      <c r="I97" s="141"/>
      <c r="J97" s="141"/>
      <c r="K97" s="141"/>
    </row>
    <row r="98" spans="1:11" x14ac:dyDescent="0.25">
      <c r="A98" s="141"/>
      <c r="B98" s="141"/>
      <c r="C98" s="141"/>
      <c r="D98" s="141"/>
      <c r="E98" s="141"/>
      <c r="F98" s="141"/>
      <c r="G98" s="135"/>
      <c r="H98" s="141"/>
      <c r="I98" s="141"/>
      <c r="J98" s="141"/>
      <c r="K98" s="141"/>
    </row>
    <row r="99" spans="1:11" x14ac:dyDescent="0.25">
      <c r="A99" s="141"/>
      <c r="B99" s="141"/>
      <c r="C99" s="141"/>
      <c r="D99" s="141"/>
      <c r="E99" s="141"/>
      <c r="F99" s="141"/>
      <c r="G99" s="135"/>
      <c r="H99" s="141"/>
      <c r="I99" s="141"/>
      <c r="J99" s="141"/>
      <c r="K99" s="141"/>
    </row>
    <row r="100" spans="1:11" x14ac:dyDescent="0.25">
      <c r="A100" s="141"/>
      <c r="B100" s="141"/>
      <c r="C100" s="141"/>
      <c r="D100" s="141"/>
      <c r="E100" s="141"/>
      <c r="F100" s="141"/>
      <c r="G100" s="135"/>
      <c r="H100" s="141"/>
      <c r="I100" s="141"/>
      <c r="J100" s="141"/>
      <c r="K100" s="141"/>
    </row>
    <row r="101" spans="1:11" x14ac:dyDescent="0.25">
      <c r="A101" s="141"/>
      <c r="B101" s="141"/>
      <c r="C101" s="141"/>
      <c r="D101" s="141"/>
      <c r="E101" s="141"/>
      <c r="F101" s="141"/>
      <c r="G101" s="135"/>
      <c r="H101" s="141"/>
      <c r="I101" s="141"/>
      <c r="J101" s="141"/>
      <c r="K101" s="141"/>
    </row>
    <row r="102" spans="1:11" x14ac:dyDescent="0.25">
      <c r="A102" s="141"/>
      <c r="B102" s="141"/>
      <c r="C102" s="141"/>
      <c r="D102" s="141"/>
      <c r="E102" s="141"/>
      <c r="F102" s="141"/>
      <c r="G102" s="135"/>
      <c r="H102" s="141"/>
      <c r="I102" s="141"/>
      <c r="J102" s="141"/>
      <c r="K102" s="141"/>
    </row>
    <row r="103" spans="1:11" x14ac:dyDescent="0.25">
      <c r="A103" s="141"/>
      <c r="B103" s="141"/>
      <c r="C103" s="141"/>
      <c r="D103" s="141"/>
      <c r="E103" s="141"/>
      <c r="F103" s="141"/>
      <c r="G103" s="135"/>
      <c r="H103" s="141"/>
      <c r="I103" s="141"/>
      <c r="J103" s="141"/>
      <c r="K103" s="141"/>
    </row>
    <row r="104" spans="1:11" x14ac:dyDescent="0.25">
      <c r="A104" s="141"/>
      <c r="B104" s="141"/>
      <c r="C104" s="141"/>
      <c r="D104" s="141"/>
      <c r="E104" s="141"/>
      <c r="F104" s="141"/>
      <c r="G104" s="135"/>
      <c r="H104" s="141"/>
      <c r="I104" s="141"/>
      <c r="J104" s="141"/>
      <c r="K104" s="141"/>
    </row>
    <row r="105" spans="1:11" x14ac:dyDescent="0.25">
      <c r="A105" s="141"/>
      <c r="B105" s="141"/>
      <c r="C105" s="141"/>
      <c r="D105" s="141"/>
      <c r="E105" s="141"/>
      <c r="F105" s="141"/>
      <c r="G105" s="135"/>
      <c r="H105" s="141"/>
      <c r="I105" s="141"/>
      <c r="J105" s="141"/>
      <c r="K105" s="141"/>
    </row>
    <row r="106" spans="1:11" x14ac:dyDescent="0.25">
      <c r="A106" s="141"/>
      <c r="B106" s="141"/>
      <c r="C106" s="141"/>
      <c r="D106" s="141"/>
      <c r="E106" s="141"/>
      <c r="F106" s="141"/>
      <c r="G106" s="135"/>
      <c r="H106" s="141"/>
      <c r="I106" s="141"/>
      <c r="J106" s="141"/>
      <c r="K106" s="141"/>
    </row>
    <row r="107" spans="1:11" x14ac:dyDescent="0.25">
      <c r="A107" s="141"/>
      <c r="B107" s="141"/>
      <c r="C107" s="141"/>
      <c r="D107" s="141"/>
      <c r="E107" s="141"/>
      <c r="F107" s="141"/>
      <c r="G107" s="135"/>
      <c r="H107" s="141"/>
      <c r="I107" s="141"/>
      <c r="J107" s="141"/>
      <c r="K107" s="141"/>
    </row>
    <row r="108" spans="1:11" x14ac:dyDescent="0.25">
      <c r="A108" s="141"/>
      <c r="B108" s="141"/>
      <c r="C108" s="141"/>
      <c r="D108" s="141"/>
      <c r="E108" s="141"/>
      <c r="F108" s="141"/>
      <c r="G108" s="135"/>
      <c r="H108" s="141"/>
      <c r="I108" s="141"/>
      <c r="J108" s="141"/>
      <c r="K108" s="141"/>
    </row>
    <row r="109" spans="1:11" x14ac:dyDescent="0.25">
      <c r="A109" s="141"/>
      <c r="B109" s="141"/>
      <c r="C109" s="141"/>
      <c r="D109" s="141"/>
      <c r="E109" s="141"/>
      <c r="F109" s="141"/>
      <c r="G109" s="135"/>
      <c r="H109" s="141"/>
      <c r="I109" s="141"/>
      <c r="J109" s="141"/>
      <c r="K109" s="141"/>
    </row>
    <row r="110" spans="1:11" x14ac:dyDescent="0.25">
      <c r="A110" s="141"/>
      <c r="B110" s="141"/>
      <c r="C110" s="141"/>
      <c r="D110" s="141"/>
      <c r="E110" s="141"/>
      <c r="F110" s="141"/>
      <c r="G110" s="135"/>
      <c r="H110" s="141"/>
      <c r="I110" s="141"/>
      <c r="J110" s="141"/>
      <c r="K110" s="141"/>
    </row>
    <row r="111" spans="1:11" x14ac:dyDescent="0.25">
      <c r="A111" s="141"/>
      <c r="B111" s="141"/>
      <c r="C111" s="141"/>
      <c r="D111" s="141"/>
      <c r="E111" s="141"/>
      <c r="F111" s="141"/>
      <c r="G111" s="135"/>
      <c r="H111" s="141"/>
      <c r="I111" s="141"/>
      <c r="J111" s="141"/>
      <c r="K111" s="141"/>
    </row>
    <row r="112" spans="1:11" x14ac:dyDescent="0.25">
      <c r="A112" s="141"/>
      <c r="B112" s="141"/>
      <c r="C112" s="141"/>
      <c r="D112" s="141"/>
      <c r="E112" s="141"/>
      <c r="F112" s="141"/>
      <c r="G112" s="135"/>
      <c r="H112" s="141"/>
      <c r="I112" s="141"/>
      <c r="J112" s="141"/>
      <c r="K112" s="141"/>
    </row>
    <row r="113" spans="1:11" x14ac:dyDescent="0.25">
      <c r="A113" s="141"/>
      <c r="B113" s="141"/>
      <c r="C113" s="141"/>
      <c r="D113" s="141"/>
      <c r="E113" s="141"/>
      <c r="F113" s="141"/>
      <c r="G113" s="135"/>
      <c r="H113" s="141"/>
      <c r="I113" s="141"/>
      <c r="J113" s="141"/>
      <c r="K113" s="141"/>
    </row>
    <row r="114" spans="1:11" x14ac:dyDescent="0.25">
      <c r="A114" s="141"/>
      <c r="B114" s="141"/>
      <c r="C114" s="141"/>
      <c r="D114" s="141"/>
      <c r="E114" s="141"/>
      <c r="F114" s="141"/>
      <c r="G114" s="135"/>
      <c r="H114" s="141"/>
      <c r="I114" s="141"/>
      <c r="J114" s="141"/>
      <c r="K114" s="141"/>
    </row>
    <row r="115" spans="1:11" x14ac:dyDescent="0.25">
      <c r="A115" s="141"/>
      <c r="B115" s="141"/>
      <c r="C115" s="141"/>
      <c r="D115" s="141"/>
      <c r="E115" s="141"/>
      <c r="F115" s="141"/>
      <c r="G115" s="135"/>
      <c r="H115" s="141"/>
      <c r="I115" s="141"/>
      <c r="J115" s="141"/>
      <c r="K115" s="141"/>
    </row>
    <row r="116" spans="1:11" x14ac:dyDescent="0.25">
      <c r="A116" s="141"/>
      <c r="B116" s="141"/>
      <c r="C116" s="141"/>
      <c r="D116" s="141"/>
      <c r="E116" s="141"/>
      <c r="F116" s="141"/>
      <c r="G116" s="135"/>
      <c r="H116" s="141"/>
      <c r="I116" s="141"/>
      <c r="J116" s="141"/>
      <c r="K116" s="141"/>
    </row>
    <row r="117" spans="1:11" x14ac:dyDescent="0.25">
      <c r="A117" s="141"/>
      <c r="B117" s="141"/>
      <c r="C117" s="141"/>
      <c r="D117" s="141"/>
      <c r="E117" s="141"/>
      <c r="F117" s="141"/>
      <c r="G117" s="135"/>
      <c r="H117" s="141"/>
      <c r="I117" s="141"/>
      <c r="J117" s="141"/>
      <c r="K117" s="141"/>
    </row>
    <row r="118" spans="1:11" x14ac:dyDescent="0.25">
      <c r="A118" s="141"/>
      <c r="B118" s="141"/>
      <c r="C118" s="141"/>
      <c r="D118" s="141"/>
      <c r="E118" s="141"/>
      <c r="F118" s="141"/>
      <c r="G118" s="135"/>
      <c r="H118" s="141"/>
      <c r="I118" s="141"/>
      <c r="J118" s="141"/>
      <c r="K118" s="141"/>
    </row>
    <row r="119" spans="1:11" x14ac:dyDescent="0.25">
      <c r="A119" s="141"/>
      <c r="B119" s="141"/>
      <c r="C119" s="141"/>
      <c r="D119" s="141"/>
      <c r="E119" s="141"/>
      <c r="F119" s="141"/>
      <c r="G119" s="135"/>
      <c r="H119" s="141"/>
      <c r="I119" s="141"/>
      <c r="J119" s="141"/>
      <c r="K119" s="141"/>
    </row>
    <row r="120" spans="1:11" x14ac:dyDescent="0.25">
      <c r="A120" s="141"/>
      <c r="B120" s="141"/>
      <c r="C120" s="141"/>
      <c r="D120" s="141"/>
      <c r="E120" s="141"/>
      <c r="F120" s="141"/>
      <c r="G120" s="135"/>
      <c r="H120" s="141"/>
      <c r="I120" s="141"/>
      <c r="J120" s="141"/>
      <c r="K120" s="141"/>
    </row>
    <row r="121" spans="1:11" x14ac:dyDescent="0.25">
      <c r="A121" s="141"/>
      <c r="B121" s="141"/>
      <c r="C121" s="141"/>
      <c r="D121" s="141"/>
      <c r="E121" s="141"/>
      <c r="F121" s="141"/>
      <c r="G121" s="135"/>
      <c r="H121" s="141"/>
      <c r="I121" s="141"/>
      <c r="J121" s="141"/>
      <c r="K121" s="141"/>
    </row>
    <row r="122" spans="1:11" x14ac:dyDescent="0.25">
      <c r="A122" s="141"/>
      <c r="B122" s="141"/>
      <c r="C122" s="141"/>
      <c r="D122" s="141"/>
      <c r="E122" s="141"/>
      <c r="F122" s="141"/>
      <c r="G122" s="135"/>
      <c r="H122" s="141"/>
      <c r="I122" s="141"/>
      <c r="J122" s="141"/>
      <c r="K122" s="141"/>
    </row>
    <row r="123" spans="1:11" x14ac:dyDescent="0.25">
      <c r="A123" s="141"/>
      <c r="B123" s="141"/>
      <c r="C123" s="141"/>
      <c r="D123" s="141"/>
      <c r="E123" s="141"/>
      <c r="F123" s="141"/>
      <c r="G123" s="135"/>
      <c r="H123" s="141"/>
      <c r="I123" s="141"/>
      <c r="J123" s="141"/>
      <c r="K123" s="141"/>
    </row>
    <row r="124" spans="1:11" x14ac:dyDescent="0.25">
      <c r="A124" s="141"/>
      <c r="B124" s="141"/>
      <c r="C124" s="141"/>
      <c r="D124" s="141"/>
      <c r="E124" s="141"/>
      <c r="F124" s="141"/>
      <c r="G124" s="135"/>
      <c r="H124" s="141"/>
      <c r="I124" s="141"/>
      <c r="J124" s="141"/>
      <c r="K124" s="141"/>
    </row>
    <row r="125" spans="1:11" x14ac:dyDescent="0.25">
      <c r="A125" s="141"/>
      <c r="B125" s="141"/>
      <c r="C125" s="141"/>
      <c r="D125" s="141"/>
      <c r="E125" s="141"/>
      <c r="F125" s="141"/>
      <c r="G125" s="135"/>
      <c r="H125" s="141"/>
      <c r="I125" s="141"/>
      <c r="J125" s="141"/>
      <c r="K125" s="141"/>
    </row>
    <row r="126" spans="1:11" x14ac:dyDescent="0.25">
      <c r="A126" s="141"/>
      <c r="B126" s="141"/>
      <c r="C126" s="141"/>
      <c r="D126" s="141"/>
      <c r="E126" s="141"/>
      <c r="F126" s="141"/>
      <c r="G126" s="135"/>
      <c r="H126" s="141"/>
      <c r="I126" s="141"/>
      <c r="J126" s="141"/>
      <c r="K126" s="141"/>
    </row>
    <row r="127" spans="1:11" x14ac:dyDescent="0.25">
      <c r="A127" s="141"/>
      <c r="B127" s="141"/>
      <c r="C127" s="141"/>
      <c r="D127" s="141"/>
      <c r="E127" s="141"/>
      <c r="F127" s="141"/>
      <c r="G127" s="135"/>
      <c r="H127" s="141"/>
      <c r="I127" s="141"/>
      <c r="J127" s="141"/>
      <c r="K127" s="141"/>
    </row>
    <row r="128" spans="1:11" x14ac:dyDescent="0.25">
      <c r="A128" s="141"/>
      <c r="B128" s="141"/>
      <c r="C128" s="141"/>
      <c r="D128" s="141"/>
      <c r="E128" s="141"/>
      <c r="F128" s="141"/>
      <c r="G128" s="135"/>
      <c r="H128" s="141"/>
      <c r="I128" s="141"/>
      <c r="J128" s="141"/>
      <c r="K128" s="141"/>
    </row>
    <row r="129" spans="1:11" x14ac:dyDescent="0.25">
      <c r="A129" s="141"/>
      <c r="B129" s="141"/>
      <c r="C129" s="141"/>
      <c r="D129" s="141"/>
      <c r="E129" s="141"/>
      <c r="F129" s="141"/>
      <c r="G129" s="135"/>
      <c r="H129" s="141"/>
      <c r="I129" s="141"/>
      <c r="J129" s="141"/>
      <c r="K129" s="141"/>
    </row>
    <row r="130" spans="1:11" x14ac:dyDescent="0.25">
      <c r="A130" s="141"/>
      <c r="B130" s="141"/>
      <c r="C130" s="141"/>
      <c r="D130" s="141"/>
      <c r="E130" s="141"/>
      <c r="F130" s="141"/>
      <c r="G130" s="135"/>
      <c r="H130" s="141"/>
      <c r="I130" s="141"/>
      <c r="J130" s="141"/>
      <c r="K130" s="141"/>
    </row>
    <row r="131" spans="1:11" x14ac:dyDescent="0.25">
      <c r="A131" s="141"/>
      <c r="B131" s="141"/>
      <c r="C131" s="141"/>
      <c r="D131" s="141"/>
      <c r="E131" s="141"/>
      <c r="F131" s="141"/>
      <c r="G131" s="135"/>
      <c r="H131" s="141"/>
      <c r="I131" s="141"/>
      <c r="J131" s="141"/>
      <c r="K131" s="141"/>
    </row>
    <row r="132" spans="1:11" x14ac:dyDescent="0.25">
      <c r="A132" s="141"/>
      <c r="B132" s="141"/>
      <c r="C132" s="141"/>
      <c r="D132" s="141"/>
      <c r="E132" s="141"/>
      <c r="F132" s="141"/>
      <c r="G132" s="135"/>
      <c r="H132" s="141"/>
      <c r="I132" s="141"/>
      <c r="J132" s="141"/>
      <c r="K132" s="141"/>
    </row>
    <row r="133" spans="1:11" x14ac:dyDescent="0.25">
      <c r="A133" s="141"/>
      <c r="B133" s="141"/>
      <c r="C133" s="141"/>
      <c r="D133" s="141"/>
      <c r="E133" s="141"/>
      <c r="F133" s="141"/>
      <c r="G133" s="135"/>
      <c r="H133" s="141"/>
      <c r="I133" s="141"/>
      <c r="J133" s="141"/>
      <c r="K133" s="141"/>
    </row>
    <row r="134" spans="1:11" x14ac:dyDescent="0.25">
      <c r="A134" s="141"/>
      <c r="B134" s="141"/>
      <c r="C134" s="141"/>
      <c r="D134" s="141"/>
      <c r="E134" s="141"/>
      <c r="F134" s="141"/>
      <c r="G134" s="135"/>
      <c r="H134" s="141"/>
      <c r="I134" s="141"/>
      <c r="J134" s="141"/>
      <c r="K134" s="141"/>
    </row>
    <row r="135" spans="1:11" x14ac:dyDescent="0.25">
      <c r="A135" s="141"/>
      <c r="B135" s="141"/>
      <c r="C135" s="141"/>
      <c r="D135" s="141"/>
      <c r="E135" s="141"/>
      <c r="F135" s="141"/>
      <c r="G135" s="135"/>
      <c r="H135" s="141"/>
      <c r="I135" s="141"/>
      <c r="J135" s="141"/>
      <c r="K135" s="141"/>
    </row>
    <row r="136" spans="1:11" x14ac:dyDescent="0.25">
      <c r="A136" s="141"/>
      <c r="B136" s="141"/>
      <c r="C136" s="141"/>
      <c r="D136" s="141"/>
      <c r="E136" s="141"/>
      <c r="F136" s="141"/>
      <c r="G136" s="135"/>
      <c r="H136" s="141"/>
      <c r="I136" s="141"/>
      <c r="J136" s="141"/>
      <c r="K136" s="141"/>
    </row>
    <row r="137" spans="1:11" x14ac:dyDescent="0.25">
      <c r="A137" s="141"/>
      <c r="B137" s="141"/>
      <c r="C137" s="141"/>
      <c r="D137" s="141"/>
      <c r="E137" s="141"/>
      <c r="F137" s="141"/>
      <c r="G137" s="135"/>
      <c r="H137" s="141"/>
      <c r="I137" s="141"/>
      <c r="J137" s="141"/>
      <c r="K137" s="141"/>
    </row>
    <row r="138" spans="1:11" x14ac:dyDescent="0.25">
      <c r="A138" s="141"/>
      <c r="B138" s="141"/>
      <c r="C138" s="141"/>
      <c r="D138" s="141"/>
      <c r="E138" s="141"/>
      <c r="F138" s="141"/>
      <c r="G138" s="135"/>
      <c r="H138" s="141"/>
      <c r="I138" s="141"/>
      <c r="J138" s="141"/>
      <c r="K138" s="141"/>
    </row>
    <row r="139" spans="1:11" x14ac:dyDescent="0.25">
      <c r="A139" s="141"/>
      <c r="B139" s="141"/>
      <c r="C139" s="141"/>
      <c r="D139" s="141"/>
      <c r="E139" s="141"/>
      <c r="F139" s="141"/>
      <c r="G139" s="135"/>
      <c r="H139" s="141"/>
      <c r="I139" s="141"/>
      <c r="J139" s="141"/>
      <c r="K139" s="141"/>
    </row>
    <row r="140" spans="1:11" x14ac:dyDescent="0.25">
      <c r="A140" s="141"/>
      <c r="B140" s="141"/>
      <c r="C140" s="141"/>
      <c r="D140" s="141"/>
      <c r="E140" s="141"/>
      <c r="F140" s="141"/>
      <c r="G140" s="135"/>
      <c r="H140" s="141"/>
      <c r="I140" s="141"/>
      <c r="J140" s="141"/>
      <c r="K140" s="141"/>
    </row>
    <row r="141" spans="1:11" x14ac:dyDescent="0.25">
      <c r="A141" s="141"/>
      <c r="B141" s="141"/>
      <c r="C141" s="141"/>
      <c r="D141" s="141"/>
      <c r="E141" s="141"/>
      <c r="F141" s="141"/>
      <c r="G141" s="135"/>
      <c r="H141" s="141"/>
      <c r="I141" s="141"/>
      <c r="J141" s="141"/>
      <c r="K141" s="141"/>
    </row>
    <row r="142" spans="1:11" x14ac:dyDescent="0.25">
      <c r="A142" s="141"/>
      <c r="B142" s="141"/>
      <c r="C142" s="141"/>
      <c r="D142" s="141"/>
      <c r="E142" s="141"/>
      <c r="F142" s="141"/>
      <c r="G142" s="135"/>
      <c r="H142" s="141"/>
      <c r="I142" s="141"/>
      <c r="J142" s="141"/>
      <c r="K142" s="141"/>
    </row>
    <row r="143" spans="1:11" x14ac:dyDescent="0.25">
      <c r="A143" s="141"/>
      <c r="B143" s="141"/>
      <c r="C143" s="141"/>
      <c r="D143" s="141"/>
      <c r="E143" s="141"/>
      <c r="F143" s="141"/>
      <c r="G143" s="135"/>
      <c r="H143" s="141"/>
      <c r="I143" s="141"/>
      <c r="J143" s="141"/>
      <c r="K143" s="141"/>
    </row>
    <row r="144" spans="1:11" x14ac:dyDescent="0.25">
      <c r="A144" s="141"/>
      <c r="B144" s="141"/>
      <c r="C144" s="141"/>
      <c r="D144" s="141"/>
      <c r="E144" s="141"/>
      <c r="F144" s="141"/>
      <c r="G144" s="135"/>
      <c r="H144" s="141"/>
      <c r="I144" s="141"/>
      <c r="J144" s="141"/>
      <c r="K144" s="141"/>
    </row>
    <row r="145" spans="1:11" x14ac:dyDescent="0.25">
      <c r="A145" s="141"/>
      <c r="B145" s="141"/>
      <c r="C145" s="141"/>
      <c r="D145" s="141"/>
      <c r="E145" s="141"/>
      <c r="F145" s="141"/>
      <c r="G145" s="135"/>
      <c r="H145" s="141"/>
      <c r="I145" s="141"/>
      <c r="J145" s="141"/>
      <c r="K145" s="141"/>
    </row>
    <row r="146" spans="1:11" x14ac:dyDescent="0.25">
      <c r="A146" s="141"/>
      <c r="B146" s="141"/>
      <c r="C146" s="141"/>
      <c r="D146" s="141"/>
      <c r="E146" s="141"/>
      <c r="F146" s="141"/>
      <c r="G146" s="135"/>
      <c r="H146" s="141"/>
      <c r="I146" s="141"/>
      <c r="J146" s="141"/>
      <c r="K146" s="141"/>
    </row>
    <row r="147" spans="1:11" x14ac:dyDescent="0.25">
      <c r="A147" s="141"/>
      <c r="B147" s="141"/>
      <c r="C147" s="141"/>
      <c r="D147" s="141"/>
      <c r="E147" s="141"/>
      <c r="F147" s="141"/>
      <c r="G147" s="135"/>
      <c r="H147" s="141"/>
      <c r="I147" s="141"/>
      <c r="J147" s="141"/>
      <c r="K147" s="141"/>
    </row>
    <row r="148" spans="1:11" x14ac:dyDescent="0.25">
      <c r="A148" s="141"/>
      <c r="B148" s="141"/>
      <c r="C148" s="141"/>
      <c r="D148" s="141"/>
      <c r="E148" s="141"/>
      <c r="F148" s="141"/>
      <c r="G148" s="135"/>
      <c r="H148" s="141"/>
      <c r="I148" s="141"/>
      <c r="J148" s="141"/>
      <c r="K148" s="141"/>
    </row>
    <row r="149" spans="1:11" x14ac:dyDescent="0.25">
      <c r="A149" s="141"/>
      <c r="B149" s="141"/>
      <c r="C149" s="141"/>
      <c r="D149" s="141"/>
      <c r="E149" s="141"/>
      <c r="F149" s="141"/>
      <c r="G149" s="135"/>
      <c r="H149" s="141"/>
      <c r="I149" s="141"/>
      <c r="J149" s="141"/>
      <c r="K149" s="141"/>
    </row>
    <row r="150" spans="1:11" x14ac:dyDescent="0.25">
      <c r="A150" s="141"/>
      <c r="B150" s="141"/>
      <c r="C150" s="141"/>
      <c r="D150" s="141"/>
      <c r="E150" s="141"/>
      <c r="F150" s="141"/>
      <c r="G150" s="135"/>
      <c r="H150" s="141"/>
      <c r="I150" s="141"/>
      <c r="J150" s="141"/>
      <c r="K150" s="141"/>
    </row>
    <row r="151" spans="1:11" x14ac:dyDescent="0.25">
      <c r="A151" s="141"/>
      <c r="B151" s="141"/>
      <c r="C151" s="141"/>
      <c r="D151" s="141"/>
      <c r="E151" s="141"/>
      <c r="F151" s="141"/>
      <c r="G151" s="135"/>
      <c r="H151" s="141"/>
      <c r="I151" s="141"/>
      <c r="J151" s="141"/>
      <c r="K151" s="141"/>
    </row>
    <row r="152" spans="1:11" x14ac:dyDescent="0.25">
      <c r="A152" s="141"/>
      <c r="B152" s="141"/>
      <c r="C152" s="141"/>
      <c r="D152" s="141"/>
      <c r="E152" s="141"/>
      <c r="F152" s="141"/>
      <c r="G152" s="135"/>
      <c r="H152" s="141"/>
      <c r="I152" s="141"/>
      <c r="J152" s="141"/>
      <c r="K152" s="141"/>
    </row>
    <row r="153" spans="1:11" x14ac:dyDescent="0.25">
      <c r="A153" s="141"/>
      <c r="B153" s="141"/>
      <c r="C153" s="141"/>
      <c r="D153" s="141"/>
      <c r="E153" s="141"/>
      <c r="F153" s="141"/>
      <c r="G153" s="135"/>
      <c r="H153" s="141"/>
      <c r="I153" s="141"/>
      <c r="J153" s="141"/>
      <c r="K153" s="141"/>
    </row>
    <row r="154" spans="1:11" x14ac:dyDescent="0.25">
      <c r="A154" s="141"/>
      <c r="B154" s="141"/>
      <c r="C154" s="141"/>
      <c r="D154" s="141"/>
      <c r="E154" s="141"/>
      <c r="F154" s="141"/>
      <c r="G154" s="135"/>
      <c r="H154" s="141"/>
      <c r="I154" s="141"/>
      <c r="J154" s="141"/>
      <c r="K154" s="141"/>
    </row>
    <row r="155" spans="1:11" x14ac:dyDescent="0.25">
      <c r="A155" s="141"/>
      <c r="B155" s="141"/>
      <c r="C155" s="141"/>
      <c r="D155" s="141"/>
      <c r="E155" s="141"/>
      <c r="F155" s="141"/>
      <c r="G155" s="135"/>
      <c r="H155" s="141"/>
      <c r="I155" s="141"/>
      <c r="J155" s="141"/>
      <c r="K155" s="141"/>
    </row>
    <row r="156" spans="1:11" x14ac:dyDescent="0.25">
      <c r="A156" s="141"/>
      <c r="B156" s="141"/>
      <c r="C156" s="141"/>
      <c r="D156" s="141"/>
      <c r="E156" s="141"/>
      <c r="F156" s="141"/>
      <c r="G156" s="135"/>
      <c r="H156" s="141"/>
      <c r="I156" s="141"/>
      <c r="J156" s="141"/>
      <c r="K156" s="141"/>
    </row>
    <row r="157" spans="1:11" x14ac:dyDescent="0.25">
      <c r="A157" s="141"/>
      <c r="B157" s="141"/>
      <c r="C157" s="141"/>
      <c r="D157" s="141"/>
      <c r="E157" s="141"/>
      <c r="F157" s="141"/>
      <c r="G157" s="135"/>
      <c r="H157" s="141"/>
      <c r="I157" s="141"/>
      <c r="J157" s="141"/>
      <c r="K157" s="141"/>
    </row>
    <row r="158" spans="1:11" x14ac:dyDescent="0.25">
      <c r="A158" s="141"/>
      <c r="B158" s="141"/>
      <c r="C158" s="141"/>
      <c r="D158" s="141"/>
      <c r="E158" s="141"/>
      <c r="F158" s="141"/>
      <c r="G158" s="135"/>
      <c r="H158" s="141"/>
      <c r="I158" s="141"/>
      <c r="J158" s="141"/>
      <c r="K158" s="141"/>
    </row>
    <row r="159" spans="1:11" x14ac:dyDescent="0.25">
      <c r="A159" s="141"/>
      <c r="B159" s="141"/>
      <c r="C159" s="141"/>
      <c r="D159" s="141"/>
      <c r="E159" s="141"/>
      <c r="F159" s="141"/>
      <c r="G159" s="135"/>
      <c r="H159" s="141"/>
      <c r="I159" s="141"/>
      <c r="J159" s="141"/>
      <c r="K159" s="141"/>
    </row>
    <row r="160" spans="1:11" x14ac:dyDescent="0.25">
      <c r="A160" s="141"/>
      <c r="B160" s="141"/>
      <c r="C160" s="141"/>
      <c r="D160" s="141"/>
      <c r="E160" s="141"/>
      <c r="F160" s="141"/>
      <c r="G160" s="135"/>
      <c r="H160" s="141"/>
      <c r="I160" s="141"/>
      <c r="J160" s="141"/>
      <c r="K160" s="141"/>
    </row>
    <row r="161" spans="1:11" x14ac:dyDescent="0.25">
      <c r="A161" s="141"/>
      <c r="B161" s="141"/>
      <c r="C161" s="141"/>
      <c r="D161" s="141"/>
      <c r="E161" s="141"/>
      <c r="F161" s="141"/>
      <c r="G161" s="135"/>
      <c r="H161" s="141"/>
      <c r="I161" s="141"/>
      <c r="J161" s="141"/>
      <c r="K161" s="141"/>
    </row>
    <row r="162" spans="1:11" x14ac:dyDescent="0.25">
      <c r="A162" s="141"/>
      <c r="B162" s="141"/>
      <c r="C162" s="141"/>
      <c r="D162" s="141"/>
      <c r="E162" s="141"/>
      <c r="F162" s="141"/>
      <c r="G162" s="135"/>
      <c r="H162" s="141"/>
      <c r="I162" s="141"/>
      <c r="J162" s="141"/>
      <c r="K162" s="141"/>
    </row>
    <row r="163" spans="1:11" x14ac:dyDescent="0.25">
      <c r="A163" s="141"/>
      <c r="B163" s="141"/>
      <c r="C163" s="141"/>
      <c r="D163" s="141"/>
      <c r="E163" s="141"/>
      <c r="F163" s="141"/>
      <c r="G163" s="135"/>
      <c r="H163" s="141"/>
      <c r="I163" s="141"/>
      <c r="J163" s="141"/>
      <c r="K163" s="141"/>
    </row>
    <row r="164" spans="1:11" x14ac:dyDescent="0.25">
      <c r="A164" s="141"/>
      <c r="B164" s="141"/>
      <c r="C164" s="141"/>
      <c r="D164" s="141"/>
      <c r="E164" s="141"/>
      <c r="F164" s="141"/>
      <c r="G164" s="135"/>
      <c r="H164" s="141"/>
      <c r="I164" s="141"/>
      <c r="J164" s="141"/>
      <c r="K164" s="141"/>
    </row>
    <row r="165" spans="1:11" x14ac:dyDescent="0.25">
      <c r="A165" s="141"/>
      <c r="B165" s="141"/>
      <c r="C165" s="141"/>
      <c r="D165" s="141"/>
      <c r="E165" s="141"/>
      <c r="F165" s="141"/>
      <c r="G165" s="135"/>
      <c r="H165" s="141"/>
      <c r="I165" s="141"/>
      <c r="J165" s="141"/>
      <c r="K165" s="141"/>
    </row>
    <row r="166" spans="1:11" x14ac:dyDescent="0.25">
      <c r="A166" s="141"/>
      <c r="B166" s="141"/>
      <c r="C166" s="141"/>
      <c r="D166" s="141"/>
      <c r="E166" s="141"/>
      <c r="F166" s="141"/>
      <c r="G166" s="135"/>
      <c r="H166" s="141"/>
      <c r="I166" s="141"/>
      <c r="J166" s="141"/>
      <c r="K166" s="141"/>
    </row>
    <row r="167" spans="1:11" x14ac:dyDescent="0.25">
      <c r="A167" s="141"/>
      <c r="B167" s="141"/>
      <c r="C167" s="141"/>
      <c r="D167" s="141"/>
      <c r="E167" s="141"/>
      <c r="F167" s="141"/>
      <c r="G167" s="135"/>
      <c r="H167" s="141"/>
      <c r="I167" s="141"/>
      <c r="J167" s="141"/>
      <c r="K167" s="141"/>
    </row>
    <row r="168" spans="1:11" x14ac:dyDescent="0.25">
      <c r="A168" s="141"/>
      <c r="B168" s="141"/>
      <c r="C168" s="141"/>
      <c r="D168" s="141"/>
      <c r="E168" s="141"/>
      <c r="F168" s="141"/>
      <c r="G168" s="135"/>
      <c r="H168" s="141"/>
      <c r="I168" s="141"/>
      <c r="J168" s="141"/>
      <c r="K168" s="141"/>
    </row>
    <row r="169" spans="1:11" x14ac:dyDescent="0.25">
      <c r="A169" s="141"/>
      <c r="B169" s="141"/>
      <c r="C169" s="141"/>
      <c r="D169" s="141"/>
      <c r="E169" s="141"/>
      <c r="F169" s="141"/>
      <c r="G169" s="135"/>
      <c r="H169" s="141"/>
      <c r="I169" s="141"/>
      <c r="J169" s="141"/>
      <c r="K169" s="141"/>
    </row>
    <row r="170" spans="1:11" x14ac:dyDescent="0.25">
      <c r="A170" s="141"/>
      <c r="B170" s="141"/>
      <c r="C170" s="141"/>
      <c r="D170" s="141"/>
      <c r="E170" s="141"/>
      <c r="F170" s="141"/>
      <c r="G170" s="135"/>
      <c r="H170" s="141"/>
      <c r="I170" s="141"/>
      <c r="J170" s="141"/>
      <c r="K170" s="141"/>
    </row>
    <row r="171" spans="1:11" x14ac:dyDescent="0.25">
      <c r="A171" s="141"/>
      <c r="B171" s="141"/>
      <c r="C171" s="141"/>
      <c r="D171" s="141"/>
      <c r="E171" s="141"/>
      <c r="F171" s="141"/>
      <c r="G171" s="135"/>
      <c r="H171" s="141"/>
      <c r="I171" s="141"/>
      <c r="J171" s="141"/>
      <c r="K171" s="141"/>
    </row>
    <row r="172" spans="1:11" x14ac:dyDescent="0.25">
      <c r="A172" s="141"/>
      <c r="B172" s="141"/>
      <c r="C172" s="141"/>
      <c r="D172" s="141"/>
      <c r="E172" s="141"/>
      <c r="F172" s="141"/>
      <c r="G172" s="135"/>
      <c r="H172" s="141"/>
      <c r="I172" s="141"/>
      <c r="J172" s="141"/>
      <c r="K172" s="141"/>
    </row>
    <row r="173" spans="1:11" x14ac:dyDescent="0.25">
      <c r="A173" s="141"/>
      <c r="B173" s="141"/>
      <c r="C173" s="141"/>
      <c r="D173" s="141"/>
      <c r="E173" s="141"/>
      <c r="F173" s="141"/>
      <c r="G173" s="135"/>
      <c r="H173" s="141"/>
      <c r="I173" s="141"/>
      <c r="J173" s="141"/>
      <c r="K173" s="141"/>
    </row>
    <row r="174" spans="1:11" x14ac:dyDescent="0.25">
      <c r="A174" s="141"/>
      <c r="B174" s="141"/>
      <c r="C174" s="141"/>
      <c r="D174" s="141"/>
      <c r="E174" s="141"/>
      <c r="F174" s="141"/>
      <c r="G174" s="135"/>
      <c r="H174" s="141"/>
      <c r="I174" s="141"/>
      <c r="J174" s="141"/>
      <c r="K174" s="141"/>
    </row>
    <row r="175" spans="1:11" x14ac:dyDescent="0.25">
      <c r="A175" s="141"/>
      <c r="B175" s="141"/>
      <c r="C175" s="141"/>
      <c r="D175" s="141"/>
      <c r="E175" s="141"/>
      <c r="F175" s="141"/>
      <c r="G175" s="135"/>
      <c r="H175" s="141"/>
      <c r="I175" s="141"/>
      <c r="J175" s="141"/>
      <c r="K175" s="141"/>
    </row>
    <row r="176" spans="1:11" x14ac:dyDescent="0.25">
      <c r="A176" s="141"/>
      <c r="B176" s="141"/>
      <c r="C176" s="141"/>
      <c r="D176" s="141"/>
      <c r="E176" s="141"/>
      <c r="F176" s="141"/>
      <c r="G176" s="135"/>
      <c r="H176" s="141"/>
      <c r="I176" s="141"/>
      <c r="J176" s="141"/>
      <c r="K176" s="141"/>
    </row>
    <row r="177" spans="1:11" x14ac:dyDescent="0.25">
      <c r="A177" s="141"/>
      <c r="B177" s="141"/>
      <c r="C177" s="141"/>
      <c r="D177" s="141"/>
      <c r="E177" s="141"/>
      <c r="F177" s="141"/>
      <c r="G177" s="135"/>
      <c r="H177" s="141"/>
      <c r="I177" s="141"/>
      <c r="J177" s="141"/>
      <c r="K177" s="141"/>
    </row>
    <row r="178" spans="1:11" x14ac:dyDescent="0.25">
      <c r="A178" s="141"/>
      <c r="B178" s="141"/>
      <c r="C178" s="141"/>
      <c r="D178" s="141"/>
      <c r="E178" s="141"/>
      <c r="F178" s="141"/>
      <c r="G178" s="135"/>
      <c r="H178" s="141"/>
      <c r="I178" s="141"/>
      <c r="J178" s="141"/>
      <c r="K178" s="141"/>
    </row>
    <row r="179" spans="1:11" x14ac:dyDescent="0.25">
      <c r="A179" s="141"/>
      <c r="B179" s="141"/>
      <c r="C179" s="141"/>
      <c r="D179" s="141"/>
      <c r="E179" s="141"/>
      <c r="F179" s="141"/>
      <c r="G179" s="135"/>
      <c r="H179" s="141"/>
      <c r="I179" s="141"/>
      <c r="J179" s="141"/>
      <c r="K179" s="141"/>
    </row>
    <row r="180" spans="1:11" x14ac:dyDescent="0.25">
      <c r="A180" s="141"/>
      <c r="B180" s="141"/>
      <c r="C180" s="141"/>
      <c r="D180" s="141"/>
      <c r="E180" s="141"/>
      <c r="F180" s="141"/>
      <c r="G180" s="135"/>
      <c r="H180" s="141"/>
      <c r="I180" s="141"/>
      <c r="J180" s="141"/>
      <c r="K180" s="141"/>
    </row>
    <row r="181" spans="1:11" x14ac:dyDescent="0.25">
      <c r="A181" s="141"/>
      <c r="B181" s="141"/>
      <c r="C181" s="141"/>
      <c r="D181" s="141"/>
      <c r="E181" s="141"/>
      <c r="F181" s="141"/>
      <c r="G181" s="135"/>
      <c r="H181" s="141"/>
      <c r="I181" s="141"/>
      <c r="J181" s="141"/>
      <c r="K181" s="141"/>
    </row>
    <row r="182" spans="1:11" x14ac:dyDescent="0.25">
      <c r="A182" s="141"/>
      <c r="B182" s="141"/>
      <c r="C182" s="141"/>
      <c r="D182" s="141"/>
      <c r="E182" s="141"/>
      <c r="F182" s="141"/>
      <c r="G182" s="135"/>
      <c r="H182" s="141"/>
      <c r="I182" s="141"/>
      <c r="J182" s="141"/>
      <c r="K182" s="141"/>
    </row>
    <row r="183" spans="1:11" x14ac:dyDescent="0.25">
      <c r="A183" s="141"/>
      <c r="B183" s="141"/>
      <c r="C183" s="141"/>
      <c r="D183" s="141"/>
      <c r="E183" s="141"/>
      <c r="F183" s="141"/>
      <c r="G183" s="135"/>
      <c r="H183" s="141"/>
      <c r="I183" s="141"/>
      <c r="J183" s="141"/>
      <c r="K183" s="141"/>
    </row>
    <row r="184" spans="1:11" x14ac:dyDescent="0.25">
      <c r="A184" s="141"/>
      <c r="B184" s="141"/>
      <c r="C184" s="141"/>
      <c r="D184" s="141"/>
      <c r="E184" s="141"/>
      <c r="F184" s="141"/>
      <c r="G184" s="135"/>
      <c r="H184" s="141"/>
      <c r="I184" s="141"/>
      <c r="J184" s="141"/>
      <c r="K184" s="141"/>
    </row>
    <row r="185" spans="1:11" x14ac:dyDescent="0.25">
      <c r="A185" s="141"/>
      <c r="B185" s="141"/>
      <c r="C185" s="141"/>
      <c r="D185" s="141"/>
      <c r="E185" s="141"/>
      <c r="F185" s="141"/>
      <c r="G185" s="135"/>
      <c r="H185" s="141"/>
      <c r="I185" s="141"/>
      <c r="J185" s="141"/>
      <c r="K185" s="141"/>
    </row>
    <row r="186" spans="1:11" x14ac:dyDescent="0.25">
      <c r="A186" s="141"/>
      <c r="B186" s="141"/>
      <c r="C186" s="141"/>
      <c r="D186" s="141"/>
      <c r="E186" s="141"/>
      <c r="F186" s="141"/>
      <c r="G186" s="135"/>
      <c r="H186" s="141"/>
      <c r="I186" s="141"/>
      <c r="J186" s="141"/>
      <c r="K186" s="141"/>
    </row>
    <row r="187" spans="1:11" x14ac:dyDescent="0.25">
      <c r="A187" s="141"/>
      <c r="B187" s="141"/>
      <c r="C187" s="141"/>
      <c r="D187" s="141"/>
      <c r="E187" s="141"/>
      <c r="F187" s="141"/>
      <c r="G187" s="135"/>
      <c r="H187" s="141"/>
      <c r="I187" s="141"/>
      <c r="J187" s="141"/>
      <c r="K187" s="141"/>
    </row>
    <row r="188" spans="1:11" x14ac:dyDescent="0.25">
      <c r="A188" s="141"/>
      <c r="B188" s="141"/>
      <c r="C188" s="141"/>
      <c r="D188" s="141"/>
      <c r="E188" s="141"/>
      <c r="F188" s="141"/>
      <c r="G188" s="135"/>
      <c r="H188" s="141"/>
      <c r="I188" s="141"/>
      <c r="J188" s="141"/>
      <c r="K188" s="141"/>
    </row>
    <row r="189" spans="1:11" x14ac:dyDescent="0.25">
      <c r="A189" s="141"/>
      <c r="B189" s="141"/>
      <c r="C189" s="141"/>
      <c r="D189" s="141"/>
      <c r="E189" s="141"/>
      <c r="F189" s="141"/>
      <c r="G189" s="135"/>
      <c r="H189" s="141"/>
      <c r="I189" s="141"/>
      <c r="J189" s="141"/>
      <c r="K189" s="141"/>
    </row>
    <row r="190" spans="1:11" x14ac:dyDescent="0.25">
      <c r="A190" s="141"/>
      <c r="B190" s="141"/>
      <c r="C190" s="141"/>
      <c r="D190" s="141"/>
      <c r="E190" s="141"/>
      <c r="F190" s="141"/>
      <c r="G190" s="135"/>
      <c r="H190" s="141"/>
      <c r="I190" s="141"/>
      <c r="J190" s="141"/>
      <c r="K190" s="141"/>
    </row>
    <row r="191" spans="1:11" x14ac:dyDescent="0.25">
      <c r="A191" s="141"/>
      <c r="B191" s="141"/>
      <c r="C191" s="141"/>
      <c r="D191" s="141"/>
      <c r="E191" s="141"/>
      <c r="F191" s="141"/>
      <c r="G191" s="135"/>
      <c r="H191" s="141"/>
      <c r="I191" s="141"/>
      <c r="J191" s="141"/>
      <c r="K191" s="141"/>
    </row>
    <row r="192" spans="1:11" x14ac:dyDescent="0.25">
      <c r="A192" s="141"/>
      <c r="B192" s="141"/>
      <c r="C192" s="141"/>
      <c r="D192" s="141"/>
      <c r="E192" s="141"/>
      <c r="F192" s="141"/>
      <c r="G192" s="135"/>
      <c r="H192" s="141"/>
      <c r="I192" s="141"/>
      <c r="J192" s="141"/>
      <c r="K192" s="141"/>
    </row>
    <row r="193" spans="1:11" x14ac:dyDescent="0.25">
      <c r="A193" s="141"/>
      <c r="B193" s="141"/>
      <c r="C193" s="141"/>
      <c r="D193" s="141"/>
      <c r="E193" s="141"/>
      <c r="F193" s="141"/>
      <c r="G193" s="135"/>
      <c r="H193" s="141"/>
      <c r="I193" s="141"/>
      <c r="J193" s="141"/>
      <c r="K193" s="141"/>
    </row>
    <row r="194" spans="1:11" x14ac:dyDescent="0.25">
      <c r="A194" s="141"/>
      <c r="B194" s="141"/>
      <c r="C194" s="141"/>
      <c r="D194" s="141"/>
      <c r="E194" s="141"/>
      <c r="F194" s="141"/>
      <c r="G194" s="135"/>
      <c r="H194" s="141"/>
      <c r="I194" s="141"/>
      <c r="J194" s="141"/>
      <c r="K194" s="141"/>
    </row>
    <row r="195" spans="1:11" x14ac:dyDescent="0.25">
      <c r="A195" s="141"/>
      <c r="B195" s="141"/>
      <c r="C195" s="141"/>
      <c r="D195" s="141"/>
      <c r="E195" s="141"/>
      <c r="F195" s="141"/>
      <c r="G195" s="135"/>
      <c r="H195" s="141"/>
      <c r="I195" s="141"/>
      <c r="J195" s="141"/>
      <c r="K195" s="141"/>
    </row>
    <row r="196" spans="1:11" x14ac:dyDescent="0.25">
      <c r="A196" s="141"/>
      <c r="B196" s="141"/>
      <c r="C196" s="141"/>
      <c r="D196" s="141"/>
      <c r="E196" s="141"/>
      <c r="F196" s="141"/>
      <c r="G196" s="135"/>
      <c r="H196" s="141"/>
      <c r="I196" s="141"/>
      <c r="J196" s="141"/>
      <c r="K196" s="141"/>
    </row>
    <row r="197" spans="1:11" x14ac:dyDescent="0.25">
      <c r="A197" s="141"/>
      <c r="B197" s="141"/>
      <c r="C197" s="141"/>
      <c r="D197" s="141"/>
      <c r="E197" s="141"/>
      <c r="F197" s="141"/>
      <c r="G197" s="135"/>
      <c r="H197" s="141"/>
      <c r="I197" s="141"/>
      <c r="J197" s="141"/>
      <c r="K197" s="141"/>
    </row>
    <row r="198" spans="1:11" x14ac:dyDescent="0.25">
      <c r="A198" s="141"/>
      <c r="B198" s="141"/>
      <c r="C198" s="141"/>
      <c r="D198" s="141"/>
      <c r="E198" s="141"/>
      <c r="F198" s="141"/>
      <c r="G198" s="135"/>
      <c r="H198" s="141"/>
      <c r="I198" s="141"/>
      <c r="J198" s="141"/>
      <c r="K198" s="141"/>
    </row>
    <row r="199" spans="1:11" x14ac:dyDescent="0.25">
      <c r="A199" s="141"/>
      <c r="B199" s="141"/>
      <c r="C199" s="141"/>
      <c r="D199" s="141"/>
      <c r="E199" s="141"/>
      <c r="F199" s="141"/>
      <c r="G199" s="135"/>
      <c r="H199" s="141"/>
      <c r="I199" s="141"/>
      <c r="J199" s="141"/>
      <c r="K199" s="141"/>
    </row>
    <row r="200" spans="1:11" x14ac:dyDescent="0.25">
      <c r="A200" s="141"/>
      <c r="B200" s="141"/>
      <c r="C200" s="141"/>
      <c r="D200" s="141"/>
      <c r="E200" s="141"/>
      <c r="F200" s="141"/>
      <c r="G200" s="135"/>
      <c r="H200" s="141"/>
      <c r="I200" s="141"/>
      <c r="J200" s="141"/>
      <c r="K200" s="141"/>
    </row>
    <row r="201" spans="1:11" x14ac:dyDescent="0.25">
      <c r="A201" s="141"/>
      <c r="B201" s="141"/>
      <c r="C201" s="141"/>
      <c r="D201" s="141"/>
      <c r="E201" s="141"/>
      <c r="F201" s="141"/>
      <c r="G201" s="135"/>
      <c r="H201" s="141"/>
      <c r="I201" s="141"/>
      <c r="J201" s="141"/>
      <c r="K201" s="141"/>
    </row>
    <row r="202" spans="1:11" x14ac:dyDescent="0.25">
      <c r="A202" s="141"/>
      <c r="B202" s="141"/>
      <c r="C202" s="141"/>
      <c r="D202" s="141"/>
      <c r="E202" s="141"/>
      <c r="F202" s="141"/>
      <c r="G202" s="135"/>
      <c r="H202" s="141"/>
      <c r="I202" s="141"/>
      <c r="J202" s="141"/>
      <c r="K202" s="141"/>
    </row>
    <row r="203" spans="1:11" x14ac:dyDescent="0.25">
      <c r="A203" s="141"/>
      <c r="B203" s="141"/>
      <c r="C203" s="141"/>
      <c r="D203" s="141"/>
      <c r="E203" s="141"/>
      <c r="F203" s="141"/>
      <c r="G203" s="135"/>
      <c r="H203" s="141"/>
      <c r="I203" s="141"/>
      <c r="J203" s="141"/>
      <c r="K203" s="141"/>
    </row>
    <row r="204" spans="1:11" x14ac:dyDescent="0.25">
      <c r="A204" s="141"/>
      <c r="B204" s="141"/>
      <c r="C204" s="141"/>
      <c r="D204" s="141"/>
      <c r="E204" s="141"/>
      <c r="F204" s="141"/>
      <c r="G204" s="135"/>
      <c r="H204" s="141"/>
      <c r="I204" s="141"/>
      <c r="J204" s="141"/>
      <c r="K204" s="141"/>
    </row>
    <row r="205" spans="1:11" x14ac:dyDescent="0.25">
      <c r="A205" s="141"/>
      <c r="B205" s="141"/>
      <c r="C205" s="141"/>
      <c r="D205" s="141"/>
      <c r="E205" s="141"/>
      <c r="F205" s="141"/>
      <c r="G205" s="135"/>
      <c r="H205" s="141"/>
      <c r="I205" s="141"/>
      <c r="J205" s="141"/>
      <c r="K205" s="141"/>
    </row>
    <row r="206" spans="1:11" x14ac:dyDescent="0.25">
      <c r="A206" s="141"/>
      <c r="B206" s="141"/>
      <c r="C206" s="141"/>
      <c r="D206" s="141"/>
      <c r="E206" s="141"/>
      <c r="F206" s="141"/>
      <c r="G206" s="135"/>
      <c r="H206" s="141"/>
      <c r="I206" s="141"/>
      <c r="J206" s="141"/>
      <c r="K206" s="141"/>
    </row>
    <row r="207" spans="1:11" x14ac:dyDescent="0.25">
      <c r="A207" s="141"/>
      <c r="B207" s="141"/>
      <c r="C207" s="141"/>
      <c r="D207" s="141"/>
      <c r="E207" s="141"/>
      <c r="F207" s="141"/>
      <c r="G207" s="135"/>
      <c r="H207" s="141"/>
      <c r="I207" s="141"/>
      <c r="J207" s="141"/>
      <c r="K207" s="141"/>
    </row>
    <row r="208" spans="1:11" x14ac:dyDescent="0.25">
      <c r="A208" s="141"/>
      <c r="B208" s="141"/>
      <c r="C208" s="141"/>
      <c r="D208" s="141"/>
      <c r="E208" s="141"/>
      <c r="F208" s="141"/>
      <c r="G208" s="135"/>
      <c r="H208" s="141"/>
      <c r="I208" s="141"/>
      <c r="J208" s="141"/>
      <c r="K208" s="141"/>
    </row>
    <row r="209" spans="1:11" x14ac:dyDescent="0.25">
      <c r="A209" s="141"/>
      <c r="B209" s="141"/>
      <c r="C209" s="141"/>
      <c r="D209" s="141"/>
      <c r="E209" s="141"/>
      <c r="F209" s="141"/>
      <c r="G209" s="135"/>
      <c r="H209" s="141"/>
      <c r="I209" s="141"/>
      <c r="J209" s="141"/>
      <c r="K209" s="141"/>
    </row>
    <row r="210" spans="1:11" x14ac:dyDescent="0.25">
      <c r="A210" s="141"/>
      <c r="B210" s="141"/>
      <c r="C210" s="141"/>
      <c r="D210" s="141"/>
      <c r="E210" s="141"/>
      <c r="F210" s="141"/>
      <c r="G210" s="135"/>
      <c r="H210" s="141"/>
      <c r="I210" s="141"/>
      <c r="J210" s="141"/>
      <c r="K210" s="141"/>
    </row>
    <row r="211" spans="1:11" x14ac:dyDescent="0.25">
      <c r="A211" s="141"/>
      <c r="B211" s="141"/>
      <c r="C211" s="141"/>
      <c r="D211" s="141"/>
      <c r="E211" s="141"/>
      <c r="F211" s="141"/>
      <c r="G211" s="135"/>
      <c r="H211" s="141"/>
      <c r="I211" s="141"/>
      <c r="J211" s="141"/>
      <c r="K211" s="141"/>
    </row>
    <row r="212" spans="1:11" x14ac:dyDescent="0.25">
      <c r="A212" s="141"/>
      <c r="B212" s="141"/>
      <c r="C212" s="141"/>
      <c r="D212" s="141"/>
      <c r="E212" s="141"/>
      <c r="F212" s="141"/>
      <c r="G212" s="135"/>
      <c r="H212" s="141"/>
      <c r="I212" s="141"/>
      <c r="J212" s="141"/>
      <c r="K212" s="141"/>
    </row>
    <row r="213" spans="1:11" x14ac:dyDescent="0.25">
      <c r="A213" s="141"/>
      <c r="B213" s="141"/>
      <c r="C213" s="141"/>
      <c r="D213" s="141"/>
      <c r="E213" s="141"/>
      <c r="F213" s="141"/>
      <c r="G213" s="135"/>
      <c r="H213" s="141"/>
      <c r="I213" s="141"/>
      <c r="J213" s="141"/>
      <c r="K213" s="141"/>
    </row>
    <row r="214" spans="1:11" x14ac:dyDescent="0.25">
      <c r="A214" s="141"/>
      <c r="B214" s="141"/>
      <c r="C214" s="141"/>
      <c r="D214" s="141"/>
      <c r="E214" s="141"/>
      <c r="F214" s="141"/>
      <c r="G214" s="135"/>
      <c r="H214" s="141"/>
      <c r="I214" s="141"/>
      <c r="J214" s="141"/>
      <c r="K214" s="141"/>
    </row>
    <row r="215" spans="1:11" x14ac:dyDescent="0.25">
      <c r="A215" s="141"/>
      <c r="B215" s="141"/>
      <c r="C215" s="141"/>
      <c r="D215" s="141"/>
      <c r="E215" s="141"/>
      <c r="F215" s="141"/>
      <c r="G215" s="135"/>
      <c r="H215" s="141"/>
      <c r="I215" s="141"/>
      <c r="J215" s="141"/>
      <c r="K215" s="141"/>
    </row>
    <row r="216" spans="1:11" x14ac:dyDescent="0.25">
      <c r="A216" s="141"/>
      <c r="B216" s="141"/>
      <c r="C216" s="141"/>
      <c r="D216" s="141"/>
      <c r="E216" s="141"/>
      <c r="F216" s="141"/>
      <c r="G216" s="135"/>
      <c r="H216" s="141"/>
      <c r="I216" s="141"/>
      <c r="J216" s="141"/>
      <c r="K216" s="141"/>
    </row>
    <row r="217" spans="1:11" x14ac:dyDescent="0.25">
      <c r="A217" s="141"/>
      <c r="B217" s="141"/>
      <c r="C217" s="141"/>
      <c r="D217" s="141"/>
      <c r="E217" s="141"/>
      <c r="F217" s="141"/>
      <c r="G217" s="135"/>
      <c r="H217" s="141"/>
      <c r="I217" s="141"/>
      <c r="J217" s="141"/>
      <c r="K217" s="141"/>
    </row>
    <row r="218" spans="1:11" x14ac:dyDescent="0.25">
      <c r="A218" s="141"/>
      <c r="B218" s="141"/>
      <c r="C218" s="141"/>
      <c r="D218" s="141"/>
      <c r="E218" s="141"/>
      <c r="F218" s="141"/>
      <c r="G218" s="135"/>
      <c r="H218" s="141"/>
      <c r="I218" s="141"/>
      <c r="J218" s="141"/>
      <c r="K218" s="141"/>
    </row>
    <row r="219" spans="1:11" x14ac:dyDescent="0.25">
      <c r="A219" s="141"/>
      <c r="B219" s="141"/>
      <c r="C219" s="141"/>
      <c r="D219" s="141"/>
      <c r="E219" s="141"/>
      <c r="F219" s="141"/>
      <c r="G219" s="135"/>
      <c r="H219" s="141"/>
      <c r="I219" s="141"/>
      <c r="J219" s="141"/>
      <c r="K219" s="141"/>
    </row>
    <row r="220" spans="1:11" x14ac:dyDescent="0.25">
      <c r="A220" s="141"/>
      <c r="B220" s="141"/>
      <c r="C220" s="141"/>
      <c r="D220" s="141"/>
      <c r="E220" s="141"/>
      <c r="F220" s="141"/>
      <c r="G220" s="135"/>
      <c r="H220" s="141"/>
      <c r="I220" s="141"/>
      <c r="J220" s="141"/>
      <c r="K220" s="141"/>
    </row>
    <row r="221" spans="1:11" x14ac:dyDescent="0.25">
      <c r="A221" s="141"/>
      <c r="B221" s="141"/>
      <c r="C221" s="141"/>
      <c r="D221" s="141"/>
      <c r="E221" s="141"/>
      <c r="F221" s="141"/>
      <c r="G221" s="135"/>
      <c r="H221" s="141"/>
      <c r="I221" s="141"/>
      <c r="J221" s="141"/>
      <c r="K221" s="141"/>
    </row>
    <row r="222" spans="1:11" x14ac:dyDescent="0.25">
      <c r="A222" s="141"/>
      <c r="B222" s="141"/>
      <c r="C222" s="141"/>
      <c r="D222" s="141"/>
      <c r="E222" s="141"/>
      <c r="F222" s="141"/>
      <c r="G222" s="135"/>
      <c r="H222" s="141"/>
      <c r="I222" s="141"/>
      <c r="J222" s="141"/>
      <c r="K222" s="141"/>
    </row>
    <row r="223" spans="1:11" x14ac:dyDescent="0.25">
      <c r="A223" s="141"/>
      <c r="B223" s="141"/>
      <c r="C223" s="141"/>
      <c r="D223" s="141"/>
      <c r="E223" s="141"/>
      <c r="F223" s="141"/>
      <c r="G223" s="135"/>
      <c r="H223" s="141"/>
      <c r="I223" s="141"/>
      <c r="J223" s="141"/>
      <c r="K223" s="141"/>
    </row>
    <row r="224" spans="1:11" x14ac:dyDescent="0.25">
      <c r="A224" s="141"/>
      <c r="B224" s="141"/>
      <c r="C224" s="141"/>
      <c r="D224" s="141"/>
      <c r="E224" s="141"/>
      <c r="F224" s="141"/>
      <c r="G224" s="135"/>
      <c r="H224" s="141"/>
      <c r="I224" s="141"/>
      <c r="J224" s="141"/>
      <c r="K224" s="141"/>
    </row>
    <row r="225" spans="1:11" x14ac:dyDescent="0.25">
      <c r="A225" s="141"/>
      <c r="B225" s="141"/>
      <c r="C225" s="141"/>
      <c r="D225" s="141"/>
      <c r="E225" s="141"/>
      <c r="F225" s="141"/>
      <c r="G225" s="135"/>
      <c r="H225" s="141"/>
      <c r="I225" s="141"/>
      <c r="J225" s="141"/>
      <c r="K225" s="141"/>
    </row>
    <row r="226" spans="1:11" x14ac:dyDescent="0.25">
      <c r="A226" s="141"/>
      <c r="B226" s="141"/>
      <c r="C226" s="141"/>
      <c r="D226" s="141"/>
      <c r="E226" s="141"/>
      <c r="F226" s="141"/>
      <c r="G226" s="135"/>
      <c r="H226" s="141"/>
      <c r="I226" s="141"/>
      <c r="J226" s="141"/>
      <c r="K226" s="141"/>
    </row>
    <row r="227" spans="1:11" x14ac:dyDescent="0.25">
      <c r="A227" s="141"/>
      <c r="B227" s="141"/>
      <c r="C227" s="141"/>
      <c r="D227" s="141"/>
      <c r="E227" s="141"/>
      <c r="F227" s="141"/>
      <c r="G227" s="135"/>
      <c r="H227" s="141"/>
      <c r="I227" s="141"/>
      <c r="J227" s="141"/>
      <c r="K227" s="141"/>
    </row>
    <row r="228" spans="1:11" x14ac:dyDescent="0.25">
      <c r="A228" s="141"/>
      <c r="B228" s="141"/>
      <c r="C228" s="141"/>
      <c r="D228" s="141"/>
      <c r="E228" s="141"/>
      <c r="F228" s="141"/>
      <c r="G228" s="135"/>
      <c r="H228" s="141"/>
      <c r="I228" s="141"/>
      <c r="J228" s="141"/>
      <c r="K228" s="141"/>
    </row>
    <row r="229" spans="1:11" x14ac:dyDescent="0.25">
      <c r="A229" s="141"/>
      <c r="B229" s="141"/>
      <c r="C229" s="141"/>
      <c r="D229" s="141"/>
      <c r="E229" s="141"/>
      <c r="F229" s="141"/>
      <c r="G229" s="135"/>
      <c r="H229" s="141"/>
      <c r="I229" s="141"/>
      <c r="J229" s="141"/>
      <c r="K229" s="141"/>
    </row>
    <row r="230" spans="1:11" x14ac:dyDescent="0.25">
      <c r="A230" s="141"/>
      <c r="B230" s="141"/>
      <c r="C230" s="141"/>
      <c r="D230" s="141"/>
      <c r="E230" s="141"/>
      <c r="F230" s="141"/>
      <c r="G230" s="135"/>
      <c r="H230" s="141"/>
      <c r="I230" s="141"/>
      <c r="J230" s="141"/>
      <c r="K230" s="141"/>
    </row>
    <row r="231" spans="1:11" x14ac:dyDescent="0.25">
      <c r="A231" s="141"/>
      <c r="B231" s="141"/>
      <c r="C231" s="141"/>
      <c r="D231" s="141"/>
      <c r="E231" s="141"/>
      <c r="F231" s="141"/>
      <c r="G231" s="135"/>
      <c r="H231" s="141"/>
      <c r="I231" s="141"/>
      <c r="J231" s="141"/>
      <c r="K231" s="141"/>
    </row>
    <row r="232" spans="1:11" x14ac:dyDescent="0.25">
      <c r="A232" s="141"/>
      <c r="B232" s="141"/>
      <c r="C232" s="141"/>
      <c r="D232" s="141"/>
      <c r="E232" s="141"/>
      <c r="F232" s="141"/>
      <c r="G232" s="135"/>
      <c r="H232" s="141"/>
      <c r="I232" s="141"/>
      <c r="J232" s="141"/>
      <c r="K232" s="141"/>
    </row>
    <row r="233" spans="1:11" x14ac:dyDescent="0.25">
      <c r="A233" s="141"/>
      <c r="B233" s="141"/>
      <c r="C233" s="141"/>
      <c r="D233" s="141"/>
      <c r="E233" s="141"/>
      <c r="F233" s="141"/>
      <c r="G233" s="135"/>
      <c r="H233" s="141"/>
      <c r="I233" s="141"/>
      <c r="J233" s="141"/>
      <c r="K233" s="141"/>
    </row>
    <row r="234" spans="1:11" x14ac:dyDescent="0.25">
      <c r="A234" s="141"/>
      <c r="B234" s="141"/>
      <c r="C234" s="141"/>
      <c r="D234" s="141"/>
      <c r="E234" s="141"/>
      <c r="F234" s="141"/>
      <c r="G234" s="135"/>
      <c r="H234" s="141"/>
      <c r="I234" s="141"/>
      <c r="J234" s="141"/>
      <c r="K234" s="141"/>
    </row>
    <row r="235" spans="1:11" x14ac:dyDescent="0.25">
      <c r="A235" s="141"/>
      <c r="B235" s="141"/>
      <c r="C235" s="141"/>
      <c r="D235" s="141"/>
      <c r="E235" s="141"/>
      <c r="F235" s="141"/>
      <c r="G235" s="135"/>
      <c r="H235" s="141"/>
      <c r="I235" s="141"/>
      <c r="J235" s="141"/>
      <c r="K235" s="141"/>
    </row>
    <row r="236" spans="1:11" x14ac:dyDescent="0.25">
      <c r="A236" s="141"/>
      <c r="B236" s="141"/>
      <c r="C236" s="141"/>
      <c r="D236" s="141"/>
      <c r="E236" s="141"/>
      <c r="F236" s="141"/>
      <c r="G236" s="135"/>
      <c r="H236" s="141"/>
      <c r="I236" s="141"/>
      <c r="J236" s="141"/>
      <c r="K236" s="141"/>
    </row>
    <row r="237" spans="1:11" x14ac:dyDescent="0.25">
      <c r="A237" s="141"/>
      <c r="B237" s="141"/>
      <c r="C237" s="141"/>
      <c r="D237" s="141"/>
      <c r="E237" s="141"/>
      <c r="F237" s="141"/>
      <c r="G237" s="135"/>
      <c r="H237" s="141"/>
      <c r="I237" s="141"/>
      <c r="J237" s="141"/>
      <c r="K237" s="141"/>
    </row>
    <row r="238" spans="1:11" x14ac:dyDescent="0.25">
      <c r="A238" s="141"/>
      <c r="B238" s="141"/>
      <c r="C238" s="141"/>
      <c r="D238" s="141"/>
      <c r="E238" s="141"/>
      <c r="F238" s="141"/>
      <c r="G238" s="135"/>
      <c r="H238" s="141"/>
      <c r="I238" s="141"/>
      <c r="J238" s="141"/>
      <c r="K238" s="141"/>
    </row>
    <row r="239" spans="1:11" x14ac:dyDescent="0.25">
      <c r="A239" s="141"/>
      <c r="B239" s="141"/>
      <c r="C239" s="141"/>
      <c r="D239" s="141"/>
      <c r="E239" s="141"/>
      <c r="F239" s="141"/>
      <c r="G239" s="135"/>
      <c r="H239" s="141"/>
      <c r="I239" s="141"/>
      <c r="J239" s="141"/>
      <c r="K239" s="141"/>
    </row>
    <row r="240" spans="1:11" x14ac:dyDescent="0.25">
      <c r="A240" s="141"/>
      <c r="B240" s="141"/>
      <c r="C240" s="141"/>
      <c r="D240" s="141"/>
      <c r="E240" s="141"/>
      <c r="F240" s="141"/>
      <c r="G240" s="135"/>
      <c r="H240" s="141"/>
      <c r="I240" s="141"/>
      <c r="J240" s="141"/>
      <c r="K240" s="141"/>
    </row>
    <row r="241" spans="1:11" x14ac:dyDescent="0.25">
      <c r="A241" s="141"/>
      <c r="B241" s="141"/>
      <c r="C241" s="141"/>
      <c r="D241" s="141"/>
      <c r="E241" s="141"/>
      <c r="F241" s="141"/>
      <c r="G241" s="135"/>
      <c r="H241" s="141"/>
      <c r="I241" s="141"/>
      <c r="J241" s="141"/>
      <c r="K241" s="141"/>
    </row>
    <row r="242" spans="1:11" x14ac:dyDescent="0.25">
      <c r="A242" s="141"/>
      <c r="B242" s="141"/>
      <c r="C242" s="141"/>
      <c r="D242" s="141"/>
      <c r="E242" s="141"/>
      <c r="F242" s="141"/>
      <c r="G242" s="135"/>
      <c r="H242" s="141"/>
      <c r="I242" s="141"/>
      <c r="J242" s="141"/>
      <c r="K242" s="141"/>
    </row>
    <row r="243" spans="1:11" x14ac:dyDescent="0.25">
      <c r="A243" s="141"/>
      <c r="B243" s="141"/>
      <c r="C243" s="141"/>
      <c r="D243" s="141"/>
      <c r="E243" s="141"/>
      <c r="F243" s="141"/>
      <c r="G243" s="135"/>
      <c r="H243" s="141"/>
      <c r="I243" s="141"/>
      <c r="J243" s="141"/>
      <c r="K243" s="141"/>
    </row>
    <row r="244" spans="1:11" x14ac:dyDescent="0.25">
      <c r="A244" s="141"/>
      <c r="B244" s="141"/>
      <c r="C244" s="141"/>
      <c r="D244" s="141"/>
      <c r="E244" s="141"/>
      <c r="F244" s="141"/>
      <c r="G244" s="135"/>
      <c r="H244" s="141"/>
      <c r="I244" s="141"/>
      <c r="J244" s="141"/>
      <c r="K244" s="141"/>
    </row>
    <row r="245" spans="1:11" x14ac:dyDescent="0.25">
      <c r="A245" s="141"/>
      <c r="B245" s="141"/>
      <c r="C245" s="141"/>
      <c r="D245" s="141"/>
      <c r="E245" s="141"/>
      <c r="F245" s="141"/>
      <c r="G245" s="135"/>
      <c r="H245" s="141"/>
      <c r="I245" s="141"/>
      <c r="J245" s="141"/>
      <c r="K245" s="141"/>
    </row>
    <row r="246" spans="1:11" x14ac:dyDescent="0.25">
      <c r="A246" s="141"/>
      <c r="B246" s="141"/>
      <c r="C246" s="141"/>
      <c r="D246" s="141"/>
      <c r="E246" s="141"/>
      <c r="F246" s="141"/>
      <c r="G246" s="135"/>
      <c r="H246" s="141"/>
      <c r="I246" s="141"/>
      <c r="J246" s="141"/>
      <c r="K246" s="141"/>
    </row>
    <row r="247" spans="1:11" x14ac:dyDescent="0.25">
      <c r="A247" s="141"/>
      <c r="B247" s="141"/>
      <c r="C247" s="141"/>
      <c r="D247" s="141"/>
      <c r="E247" s="141"/>
      <c r="F247" s="141"/>
      <c r="G247" s="135"/>
      <c r="H247" s="141"/>
      <c r="I247" s="141"/>
      <c r="J247" s="141"/>
      <c r="K247" s="141"/>
    </row>
    <row r="248" spans="1:11" x14ac:dyDescent="0.25">
      <c r="A248" s="141"/>
      <c r="B248" s="141"/>
      <c r="C248" s="141"/>
      <c r="D248" s="141"/>
      <c r="E248" s="141"/>
      <c r="F248" s="141"/>
      <c r="G248" s="135"/>
      <c r="H248" s="141"/>
      <c r="I248" s="141"/>
      <c r="J248" s="141"/>
      <c r="K248" s="141"/>
    </row>
    <row r="249" spans="1:11" x14ac:dyDescent="0.25">
      <c r="A249" s="141"/>
      <c r="B249" s="141"/>
      <c r="C249" s="141"/>
      <c r="D249" s="141"/>
      <c r="E249" s="141"/>
      <c r="F249" s="141"/>
      <c r="G249" s="135"/>
      <c r="H249" s="141"/>
      <c r="I249" s="141"/>
      <c r="J249" s="141"/>
      <c r="K249" s="141"/>
    </row>
    <row r="250" spans="1:11" x14ac:dyDescent="0.25">
      <c r="A250" s="141"/>
      <c r="B250" s="141"/>
      <c r="C250" s="141"/>
      <c r="D250" s="141"/>
      <c r="E250" s="141"/>
      <c r="F250" s="141"/>
      <c r="G250" s="135"/>
      <c r="H250" s="141"/>
      <c r="I250" s="141"/>
      <c r="J250" s="141"/>
      <c r="K250" s="141"/>
    </row>
    <row r="251" spans="1:11" x14ac:dyDescent="0.25">
      <c r="A251" s="141"/>
      <c r="B251" s="141"/>
      <c r="C251" s="141"/>
      <c r="D251" s="141"/>
      <c r="E251" s="141"/>
      <c r="F251" s="141"/>
      <c r="G251" s="135"/>
      <c r="H251" s="141"/>
      <c r="I251" s="141"/>
      <c r="J251" s="141"/>
      <c r="K251" s="141"/>
    </row>
    <row r="252" spans="1:11" x14ac:dyDescent="0.25">
      <c r="A252" s="141"/>
      <c r="B252" s="141"/>
      <c r="C252" s="141"/>
      <c r="D252" s="141"/>
      <c r="E252" s="141"/>
      <c r="F252" s="141"/>
      <c r="G252" s="135"/>
      <c r="H252" s="141"/>
      <c r="I252" s="141"/>
      <c r="J252" s="141"/>
      <c r="K252" s="141"/>
    </row>
    <row r="253" spans="1:11" x14ac:dyDescent="0.25">
      <c r="A253" s="141"/>
      <c r="B253" s="141"/>
      <c r="C253" s="141"/>
      <c r="D253" s="141"/>
      <c r="E253" s="141"/>
      <c r="F253" s="141"/>
      <c r="G253" s="135"/>
      <c r="H253" s="141"/>
      <c r="I253" s="141"/>
      <c r="J253" s="141"/>
      <c r="K253" s="141"/>
    </row>
    <row r="254" spans="1:11" x14ac:dyDescent="0.25">
      <c r="A254" s="141"/>
      <c r="B254" s="141"/>
      <c r="C254" s="141"/>
      <c r="D254" s="141"/>
      <c r="E254" s="141"/>
      <c r="F254" s="141"/>
      <c r="G254" s="135"/>
      <c r="H254" s="141"/>
      <c r="I254" s="141"/>
      <c r="J254" s="141"/>
      <c r="K254" s="141"/>
    </row>
    <row r="255" spans="1:11" x14ac:dyDescent="0.25">
      <c r="A255" s="141"/>
      <c r="B255" s="141"/>
      <c r="C255" s="141"/>
      <c r="D255" s="141"/>
      <c r="E255" s="141"/>
      <c r="F255" s="141"/>
      <c r="G255" s="135"/>
      <c r="H255" s="141"/>
      <c r="I255" s="141"/>
      <c r="J255" s="141"/>
      <c r="K255" s="141"/>
    </row>
    <row r="256" spans="1:11" x14ac:dyDescent="0.25">
      <c r="A256" s="141"/>
      <c r="B256" s="141"/>
      <c r="C256" s="141"/>
      <c r="D256" s="141"/>
      <c r="E256" s="141"/>
      <c r="F256" s="141"/>
      <c r="G256" s="135"/>
      <c r="H256" s="141"/>
      <c r="I256" s="141"/>
      <c r="J256" s="141"/>
      <c r="K256" s="141"/>
    </row>
    <row r="257" spans="1:11" x14ac:dyDescent="0.25">
      <c r="A257" s="141"/>
      <c r="B257" s="141"/>
      <c r="C257" s="141"/>
      <c r="D257" s="141"/>
      <c r="E257" s="141"/>
      <c r="F257" s="141"/>
      <c r="G257" s="135"/>
      <c r="H257" s="141"/>
      <c r="I257" s="141"/>
      <c r="J257" s="141"/>
      <c r="K257" s="141"/>
    </row>
    <row r="258" spans="1:11" x14ac:dyDescent="0.25">
      <c r="A258" s="141"/>
      <c r="B258" s="141"/>
      <c r="C258" s="141"/>
      <c r="D258" s="141"/>
      <c r="E258" s="141"/>
      <c r="F258" s="141"/>
      <c r="G258" s="135"/>
      <c r="H258" s="141"/>
      <c r="I258" s="141"/>
      <c r="J258" s="141"/>
      <c r="K258" s="141"/>
    </row>
    <row r="259" spans="1:11" x14ac:dyDescent="0.25">
      <c r="A259" s="141"/>
      <c r="B259" s="141"/>
      <c r="C259" s="141"/>
      <c r="D259" s="141"/>
      <c r="E259" s="141"/>
      <c r="F259" s="141"/>
      <c r="G259" s="135"/>
      <c r="H259" s="141"/>
      <c r="I259" s="141"/>
      <c r="J259" s="141"/>
      <c r="K259" s="141"/>
    </row>
    <row r="260" spans="1:11" x14ac:dyDescent="0.25">
      <c r="A260" s="141"/>
      <c r="B260" s="141"/>
      <c r="C260" s="141"/>
      <c r="D260" s="141"/>
      <c r="E260" s="141"/>
      <c r="F260" s="141"/>
      <c r="G260" s="135"/>
      <c r="H260" s="141"/>
      <c r="I260" s="141"/>
      <c r="J260" s="141"/>
      <c r="K260" s="141"/>
    </row>
    <row r="261" spans="1:11" x14ac:dyDescent="0.25">
      <c r="A261" s="141"/>
      <c r="B261" s="141"/>
      <c r="C261" s="141"/>
      <c r="D261" s="141"/>
      <c r="E261" s="141"/>
      <c r="F261" s="141"/>
      <c r="G261" s="135"/>
      <c r="H261" s="141"/>
      <c r="I261" s="141"/>
      <c r="J261" s="141"/>
      <c r="K261" s="141"/>
    </row>
    <row r="262" spans="1:11" x14ac:dyDescent="0.25">
      <c r="A262" s="141"/>
      <c r="B262" s="141"/>
      <c r="C262" s="141"/>
      <c r="D262" s="141"/>
      <c r="E262" s="141"/>
      <c r="F262" s="141"/>
      <c r="G262" s="135"/>
      <c r="H262" s="141"/>
      <c r="I262" s="141"/>
      <c r="J262" s="141"/>
      <c r="K262" s="141"/>
    </row>
    <row r="263" spans="1:11" x14ac:dyDescent="0.25">
      <c r="A263" s="141"/>
      <c r="B263" s="141"/>
      <c r="C263" s="141"/>
      <c r="D263" s="141"/>
      <c r="E263" s="141"/>
      <c r="F263" s="141"/>
      <c r="G263" s="135"/>
      <c r="H263" s="141"/>
      <c r="I263" s="141"/>
      <c r="J263" s="141"/>
      <c r="K263" s="141"/>
    </row>
    <row r="264" spans="1:11" x14ac:dyDescent="0.25">
      <c r="A264" s="141"/>
      <c r="B264" s="141"/>
      <c r="C264" s="141"/>
      <c r="D264" s="141"/>
      <c r="E264" s="141"/>
      <c r="F264" s="141"/>
      <c r="G264" s="135"/>
      <c r="H264" s="141"/>
      <c r="I264" s="141"/>
      <c r="J264" s="141"/>
      <c r="K264" s="141"/>
    </row>
    <row r="265" spans="1:11" x14ac:dyDescent="0.25">
      <c r="A265" s="141"/>
      <c r="B265" s="141"/>
      <c r="C265" s="141"/>
      <c r="D265" s="141"/>
      <c r="E265" s="141"/>
      <c r="F265" s="141"/>
      <c r="G265" s="135"/>
      <c r="H265" s="141"/>
      <c r="I265" s="141"/>
      <c r="J265" s="141"/>
      <c r="K265" s="141"/>
    </row>
    <row r="266" spans="1:11" x14ac:dyDescent="0.25">
      <c r="A266" s="141"/>
      <c r="B266" s="141"/>
      <c r="C266" s="141"/>
      <c r="D266" s="141"/>
      <c r="E266" s="141"/>
      <c r="F266" s="141"/>
      <c r="G266" s="135"/>
      <c r="H266" s="141"/>
      <c r="I266" s="141"/>
      <c r="J266" s="141"/>
      <c r="K266" s="141"/>
    </row>
    <row r="267" spans="1:11" x14ac:dyDescent="0.25">
      <c r="A267" s="141"/>
      <c r="B267" s="141"/>
      <c r="C267" s="141"/>
      <c r="D267" s="141"/>
      <c r="E267" s="141"/>
      <c r="F267" s="141"/>
      <c r="G267" s="135"/>
      <c r="H267" s="141"/>
      <c r="I267" s="141"/>
      <c r="J267" s="141"/>
      <c r="K267" s="141"/>
    </row>
    <row r="268" spans="1:11" x14ac:dyDescent="0.25">
      <c r="A268" s="141"/>
      <c r="B268" s="141"/>
      <c r="C268" s="141"/>
      <c r="D268" s="141"/>
      <c r="E268" s="141"/>
      <c r="F268" s="141"/>
      <c r="G268" s="135"/>
      <c r="H268" s="141"/>
      <c r="I268" s="141"/>
      <c r="J268" s="141"/>
      <c r="K268" s="141"/>
    </row>
    <row r="269" spans="1:11" x14ac:dyDescent="0.25">
      <c r="A269" s="141"/>
      <c r="B269" s="141"/>
      <c r="C269" s="141"/>
      <c r="D269" s="141"/>
      <c r="E269" s="141"/>
      <c r="F269" s="141"/>
      <c r="G269" s="135"/>
      <c r="H269" s="141"/>
      <c r="I269" s="141"/>
      <c r="J269" s="141"/>
      <c r="K269" s="141"/>
    </row>
    <row r="270" spans="1:11" x14ac:dyDescent="0.25">
      <c r="A270" s="141"/>
      <c r="B270" s="141"/>
      <c r="C270" s="141"/>
      <c r="D270" s="141"/>
      <c r="E270" s="141"/>
      <c r="F270" s="141"/>
      <c r="G270" s="135"/>
      <c r="H270" s="141"/>
      <c r="I270" s="141"/>
      <c r="J270" s="141"/>
      <c r="K270" s="141"/>
    </row>
    <row r="271" spans="1:11" x14ac:dyDescent="0.25">
      <c r="A271" s="141"/>
      <c r="B271" s="141"/>
      <c r="C271" s="141"/>
      <c r="D271" s="141"/>
      <c r="E271" s="141"/>
      <c r="F271" s="141"/>
      <c r="G271" s="135"/>
      <c r="H271" s="141"/>
      <c r="I271" s="141"/>
      <c r="J271" s="141"/>
      <c r="K271" s="141"/>
    </row>
    <row r="272" spans="1:11" x14ac:dyDescent="0.25">
      <c r="A272" s="141"/>
      <c r="B272" s="141"/>
      <c r="C272" s="141"/>
      <c r="D272" s="141"/>
      <c r="E272" s="141"/>
      <c r="F272" s="141"/>
      <c r="G272" s="135"/>
      <c r="H272" s="141"/>
      <c r="I272" s="141"/>
      <c r="J272" s="141"/>
      <c r="K272" s="141"/>
    </row>
    <row r="273" spans="1:11" x14ac:dyDescent="0.25">
      <c r="A273" s="141"/>
      <c r="B273" s="141"/>
      <c r="C273" s="141"/>
      <c r="D273" s="141"/>
      <c r="E273" s="141"/>
      <c r="F273" s="141"/>
      <c r="G273" s="135"/>
      <c r="H273" s="141"/>
      <c r="I273" s="141"/>
      <c r="J273" s="141"/>
      <c r="K273" s="141"/>
    </row>
    <row r="274" spans="1:11" x14ac:dyDescent="0.25">
      <c r="A274" s="141"/>
      <c r="B274" s="141"/>
      <c r="C274" s="141"/>
      <c r="D274" s="141"/>
      <c r="E274" s="141"/>
      <c r="F274" s="141"/>
      <c r="G274" s="135"/>
      <c r="H274" s="141"/>
      <c r="I274" s="141"/>
      <c r="J274" s="141"/>
      <c r="K274" s="141"/>
    </row>
    <row r="275" spans="1:11" x14ac:dyDescent="0.25">
      <c r="A275" s="141"/>
      <c r="B275" s="141"/>
      <c r="C275" s="141"/>
      <c r="D275" s="141"/>
      <c r="E275" s="141"/>
      <c r="F275" s="141"/>
      <c r="G275" s="135"/>
      <c r="H275" s="141"/>
      <c r="I275" s="141"/>
      <c r="J275" s="141"/>
      <c r="K275" s="141"/>
    </row>
    <row r="276" spans="1:11" x14ac:dyDescent="0.25">
      <c r="A276" s="141"/>
      <c r="B276" s="141"/>
      <c r="C276" s="141"/>
      <c r="D276" s="141"/>
      <c r="E276" s="141"/>
      <c r="F276" s="141"/>
      <c r="G276" s="135"/>
      <c r="H276" s="141"/>
      <c r="I276" s="141"/>
      <c r="J276" s="141"/>
      <c r="K276" s="141"/>
    </row>
    <row r="277" spans="1:11" x14ac:dyDescent="0.25">
      <c r="A277" s="141"/>
      <c r="B277" s="141"/>
      <c r="C277" s="141"/>
      <c r="D277" s="141"/>
      <c r="E277" s="141"/>
      <c r="F277" s="141"/>
      <c r="G277" s="135"/>
      <c r="H277" s="141"/>
      <c r="I277" s="141"/>
      <c r="J277" s="141"/>
      <c r="K277" s="141"/>
    </row>
    <row r="278" spans="1:11" x14ac:dyDescent="0.25">
      <c r="A278" s="141"/>
      <c r="B278" s="141"/>
      <c r="C278" s="141"/>
      <c r="D278" s="141"/>
      <c r="E278" s="141"/>
      <c r="F278" s="141"/>
      <c r="G278" s="135"/>
      <c r="H278" s="141"/>
      <c r="I278" s="141"/>
      <c r="J278" s="141"/>
      <c r="K278" s="141"/>
    </row>
    <row r="279" spans="1:11" x14ac:dyDescent="0.25">
      <c r="A279" s="141"/>
      <c r="B279" s="141"/>
      <c r="C279" s="141"/>
      <c r="D279" s="141"/>
      <c r="E279" s="141"/>
      <c r="F279" s="141"/>
      <c r="G279" s="135"/>
      <c r="H279" s="141"/>
      <c r="I279" s="141"/>
      <c r="J279" s="141"/>
      <c r="K279" s="141"/>
    </row>
    <row r="280" spans="1:11" x14ac:dyDescent="0.25">
      <c r="A280" s="141"/>
      <c r="B280" s="141"/>
      <c r="C280" s="141"/>
      <c r="D280" s="141"/>
      <c r="E280" s="141"/>
      <c r="F280" s="141"/>
      <c r="G280" s="135"/>
      <c r="H280" s="141"/>
      <c r="I280" s="141"/>
      <c r="J280" s="141"/>
      <c r="K280" s="141"/>
    </row>
    <row r="281" spans="1:11" x14ac:dyDescent="0.25">
      <c r="A281" s="141"/>
      <c r="B281" s="141"/>
      <c r="C281" s="141"/>
      <c r="D281" s="141"/>
      <c r="E281" s="141"/>
      <c r="F281" s="141"/>
      <c r="G281" s="135"/>
      <c r="H281" s="141"/>
      <c r="I281" s="141"/>
      <c r="J281" s="141"/>
      <c r="K281" s="141"/>
    </row>
    <row r="282" spans="1:11" x14ac:dyDescent="0.25">
      <c r="A282" s="141"/>
      <c r="B282" s="141"/>
      <c r="C282" s="141"/>
      <c r="D282" s="141"/>
      <c r="E282" s="141"/>
      <c r="F282" s="141"/>
      <c r="G282" s="135"/>
      <c r="H282" s="141"/>
      <c r="I282" s="141"/>
      <c r="J282" s="141"/>
      <c r="K282" s="141"/>
    </row>
    <row r="283" spans="1:11" x14ac:dyDescent="0.25">
      <c r="A283" s="141"/>
      <c r="B283" s="141"/>
      <c r="C283" s="141"/>
      <c r="D283" s="141"/>
      <c r="E283" s="141"/>
      <c r="F283" s="141"/>
      <c r="G283" s="135"/>
      <c r="H283" s="141"/>
      <c r="I283" s="141"/>
      <c r="J283" s="141"/>
      <c r="K283" s="141"/>
    </row>
    <row r="284" spans="1:11" x14ac:dyDescent="0.25">
      <c r="A284" s="141"/>
      <c r="B284" s="141"/>
      <c r="C284" s="141"/>
      <c r="D284" s="141"/>
      <c r="E284" s="141"/>
      <c r="F284" s="141"/>
      <c r="G284" s="135"/>
      <c r="H284" s="141"/>
      <c r="I284" s="141"/>
      <c r="J284" s="141"/>
      <c r="K284" s="141"/>
    </row>
    <row r="285" spans="1:11" x14ac:dyDescent="0.25">
      <c r="A285" s="141"/>
      <c r="B285" s="141"/>
      <c r="C285" s="141"/>
      <c r="D285" s="141"/>
      <c r="E285" s="141"/>
      <c r="F285" s="141"/>
      <c r="G285" s="135"/>
      <c r="H285" s="141"/>
      <c r="I285" s="141"/>
      <c r="J285" s="141"/>
      <c r="K285" s="141"/>
    </row>
    <row r="286" spans="1:11" x14ac:dyDescent="0.25">
      <c r="A286" s="141"/>
      <c r="B286" s="141"/>
      <c r="C286" s="141"/>
      <c r="D286" s="141"/>
      <c r="E286" s="141"/>
      <c r="F286" s="141"/>
      <c r="G286" s="135"/>
      <c r="H286" s="141"/>
      <c r="I286" s="141"/>
      <c r="J286" s="141"/>
      <c r="K286" s="141"/>
    </row>
    <row r="287" spans="1:11" x14ac:dyDescent="0.25">
      <c r="A287" s="141"/>
      <c r="B287" s="141"/>
      <c r="C287" s="141"/>
      <c r="D287" s="141"/>
      <c r="E287" s="141"/>
      <c r="F287" s="141"/>
      <c r="G287" s="135"/>
      <c r="H287" s="141"/>
      <c r="I287" s="141"/>
      <c r="J287" s="141"/>
      <c r="K287" s="141"/>
    </row>
    <row r="288" spans="1:11" x14ac:dyDescent="0.25">
      <c r="A288" s="141"/>
      <c r="B288" s="141"/>
      <c r="C288" s="141"/>
      <c r="D288" s="141"/>
      <c r="E288" s="141"/>
      <c r="F288" s="141"/>
      <c r="G288" s="135"/>
      <c r="H288" s="141"/>
      <c r="I288" s="141"/>
      <c r="J288" s="141"/>
      <c r="K288" s="141"/>
    </row>
    <row r="289" spans="1:11" x14ac:dyDescent="0.25">
      <c r="A289" s="141"/>
      <c r="B289" s="141"/>
      <c r="C289" s="141"/>
      <c r="D289" s="141"/>
      <c r="E289" s="141"/>
      <c r="F289" s="141"/>
      <c r="G289" s="135"/>
      <c r="H289" s="141"/>
      <c r="I289" s="141"/>
      <c r="J289" s="141"/>
      <c r="K289" s="141"/>
    </row>
    <row r="290" spans="1:11" x14ac:dyDescent="0.25">
      <c r="A290" s="141"/>
      <c r="B290" s="141"/>
      <c r="C290" s="141"/>
      <c r="D290" s="141"/>
      <c r="E290" s="141"/>
      <c r="F290" s="141"/>
      <c r="G290" s="135"/>
      <c r="H290" s="141"/>
      <c r="I290" s="141"/>
      <c r="J290" s="141"/>
      <c r="K290" s="141"/>
    </row>
    <row r="291" spans="1:11" x14ac:dyDescent="0.25">
      <c r="A291" s="141"/>
      <c r="B291" s="141"/>
      <c r="C291" s="141"/>
      <c r="D291" s="141"/>
      <c r="E291" s="141"/>
      <c r="F291" s="141"/>
      <c r="G291" s="135"/>
      <c r="H291" s="141"/>
      <c r="I291" s="141"/>
      <c r="J291" s="141"/>
      <c r="K291" s="141"/>
    </row>
    <row r="292" spans="1:11" x14ac:dyDescent="0.25">
      <c r="A292" s="141"/>
      <c r="B292" s="141"/>
      <c r="C292" s="141"/>
      <c r="D292" s="141"/>
      <c r="E292" s="141"/>
      <c r="F292" s="141"/>
      <c r="G292" s="135"/>
      <c r="H292" s="141"/>
      <c r="I292" s="141"/>
      <c r="J292" s="141"/>
      <c r="K292" s="141"/>
    </row>
    <row r="293" spans="1:11" x14ac:dyDescent="0.25">
      <c r="A293" s="141"/>
      <c r="B293" s="141"/>
      <c r="C293" s="141"/>
      <c r="D293" s="141"/>
      <c r="E293" s="141"/>
      <c r="F293" s="141"/>
      <c r="G293" s="135"/>
      <c r="H293" s="141"/>
      <c r="I293" s="141"/>
      <c r="J293" s="141"/>
      <c r="K293" s="141"/>
    </row>
    <row r="294" spans="1:11" x14ac:dyDescent="0.25">
      <c r="A294" s="141"/>
      <c r="B294" s="141"/>
      <c r="C294" s="141"/>
      <c r="D294" s="141"/>
      <c r="E294" s="141"/>
      <c r="F294" s="141"/>
      <c r="G294" s="135"/>
      <c r="H294" s="141"/>
      <c r="I294" s="141"/>
      <c r="J294" s="141"/>
      <c r="K294" s="141"/>
    </row>
    <row r="295" spans="1:11" x14ac:dyDescent="0.25">
      <c r="A295" s="141"/>
      <c r="B295" s="141"/>
      <c r="C295" s="141"/>
      <c r="D295" s="141"/>
      <c r="E295" s="141"/>
      <c r="F295" s="141"/>
      <c r="G295" s="135"/>
      <c r="H295" s="141"/>
      <c r="I295" s="141"/>
      <c r="J295" s="141"/>
      <c r="K295" s="141"/>
    </row>
    <row r="296" spans="1:11" x14ac:dyDescent="0.25">
      <c r="A296" s="141"/>
      <c r="B296" s="141"/>
      <c r="C296" s="141"/>
      <c r="D296" s="141"/>
      <c r="E296" s="141"/>
      <c r="F296" s="141"/>
      <c r="G296" s="135"/>
      <c r="H296" s="141"/>
      <c r="I296" s="141"/>
      <c r="J296" s="141"/>
      <c r="K296" s="141"/>
    </row>
    <row r="297" spans="1:11" x14ac:dyDescent="0.25">
      <c r="A297" s="141"/>
      <c r="B297" s="141"/>
      <c r="C297" s="141"/>
      <c r="D297" s="141"/>
      <c r="E297" s="141"/>
      <c r="F297" s="141"/>
      <c r="G297" s="135"/>
      <c r="H297" s="141"/>
      <c r="I297" s="141"/>
      <c r="J297" s="141"/>
      <c r="K297" s="141"/>
    </row>
    <row r="298" spans="1:11" x14ac:dyDescent="0.25">
      <c r="A298" s="141"/>
      <c r="B298" s="141"/>
      <c r="C298" s="141"/>
      <c r="D298" s="141"/>
      <c r="E298" s="141"/>
      <c r="F298" s="141"/>
      <c r="G298" s="135"/>
      <c r="H298" s="141"/>
      <c r="I298" s="141"/>
      <c r="J298" s="141"/>
      <c r="K298" s="141"/>
    </row>
    <row r="299" spans="1:11" x14ac:dyDescent="0.25">
      <c r="A299" s="141"/>
      <c r="B299" s="141"/>
      <c r="C299" s="141"/>
      <c r="D299" s="141"/>
      <c r="E299" s="141"/>
      <c r="F299" s="141"/>
      <c r="G299" s="135"/>
      <c r="H299" s="141"/>
      <c r="I299" s="141"/>
      <c r="J299" s="141"/>
      <c r="K299" s="141"/>
    </row>
    <row r="300" spans="1:11" x14ac:dyDescent="0.25">
      <c r="A300" s="141"/>
      <c r="B300" s="141"/>
      <c r="C300" s="141"/>
      <c r="D300" s="141"/>
      <c r="E300" s="141"/>
      <c r="F300" s="141"/>
      <c r="G300" s="135"/>
      <c r="H300" s="141"/>
      <c r="I300" s="141"/>
      <c r="J300" s="141"/>
      <c r="K300" s="141"/>
    </row>
    <row r="301" spans="1:11" x14ac:dyDescent="0.25">
      <c r="A301" s="141"/>
      <c r="B301" s="141"/>
      <c r="C301" s="141"/>
      <c r="D301" s="141"/>
      <c r="E301" s="141"/>
      <c r="F301" s="141"/>
      <c r="G301" s="135"/>
      <c r="H301" s="141"/>
      <c r="I301" s="141"/>
      <c r="J301" s="141"/>
      <c r="K301" s="141"/>
    </row>
    <row r="302" spans="1:11" x14ac:dyDescent="0.25">
      <c r="A302" s="141"/>
      <c r="B302" s="141"/>
      <c r="C302" s="141"/>
      <c r="D302" s="141"/>
      <c r="E302" s="141"/>
      <c r="F302" s="141"/>
      <c r="G302" s="135"/>
      <c r="H302" s="141"/>
      <c r="I302" s="141"/>
      <c r="J302" s="141"/>
      <c r="K302" s="141"/>
    </row>
    <row r="303" spans="1:11" x14ac:dyDescent="0.25">
      <c r="A303" s="141"/>
      <c r="B303" s="141"/>
      <c r="C303" s="141"/>
      <c r="D303" s="141"/>
      <c r="E303" s="141"/>
      <c r="F303" s="141"/>
      <c r="G303" s="135"/>
      <c r="H303" s="141"/>
      <c r="I303" s="141"/>
      <c r="J303" s="141"/>
      <c r="K303" s="141"/>
    </row>
    <row r="304" spans="1:11" x14ac:dyDescent="0.25">
      <c r="A304" s="141"/>
      <c r="B304" s="141"/>
      <c r="C304" s="141"/>
      <c r="D304" s="141"/>
      <c r="E304" s="141"/>
      <c r="F304" s="141"/>
      <c r="G304" s="135"/>
      <c r="H304" s="141"/>
      <c r="I304" s="141"/>
      <c r="J304" s="141"/>
      <c r="K304" s="141"/>
    </row>
    <row r="305" spans="1:11" x14ac:dyDescent="0.25">
      <c r="A305" s="141"/>
      <c r="B305" s="141"/>
      <c r="C305" s="141"/>
      <c r="D305" s="141"/>
      <c r="E305" s="141"/>
      <c r="F305" s="141"/>
      <c r="G305" s="135"/>
      <c r="H305" s="141"/>
      <c r="I305" s="141"/>
      <c r="J305" s="141"/>
      <c r="K305" s="141"/>
    </row>
    <row r="306" spans="1:11" x14ac:dyDescent="0.25">
      <c r="A306" s="141"/>
      <c r="B306" s="141"/>
      <c r="C306" s="141"/>
      <c r="D306" s="141"/>
      <c r="E306" s="141"/>
      <c r="F306" s="141"/>
      <c r="G306" s="135"/>
      <c r="H306" s="141"/>
      <c r="I306" s="141"/>
      <c r="J306" s="141"/>
      <c r="K306" s="141"/>
    </row>
    <row r="307" spans="1:11" x14ac:dyDescent="0.25">
      <c r="A307" s="141"/>
      <c r="B307" s="141"/>
      <c r="C307" s="141"/>
      <c r="D307" s="141"/>
      <c r="E307" s="141"/>
      <c r="F307" s="141"/>
      <c r="G307" s="135"/>
      <c r="H307" s="141"/>
      <c r="I307" s="141"/>
      <c r="J307" s="141"/>
      <c r="K307" s="141"/>
    </row>
    <row r="308" spans="1:11" x14ac:dyDescent="0.25">
      <c r="A308" s="141"/>
      <c r="B308" s="141"/>
      <c r="C308" s="141"/>
      <c r="D308" s="141"/>
      <c r="E308" s="141"/>
      <c r="F308" s="141"/>
      <c r="G308" s="135"/>
      <c r="H308" s="141"/>
      <c r="I308" s="141"/>
      <c r="J308" s="141"/>
      <c r="K308" s="141"/>
    </row>
    <row r="309" spans="1:11" x14ac:dyDescent="0.25">
      <c r="A309" s="141"/>
      <c r="B309" s="141"/>
      <c r="C309" s="141"/>
      <c r="D309" s="141"/>
      <c r="E309" s="141"/>
      <c r="F309" s="141"/>
      <c r="G309" s="135"/>
      <c r="H309" s="141"/>
      <c r="I309" s="141"/>
      <c r="J309" s="141"/>
      <c r="K309" s="141"/>
    </row>
    <row r="310" spans="1:11" x14ac:dyDescent="0.25">
      <c r="A310" s="141"/>
      <c r="B310" s="141"/>
      <c r="C310" s="141"/>
      <c r="D310" s="141"/>
      <c r="E310" s="141"/>
      <c r="F310" s="141"/>
      <c r="G310" s="135"/>
      <c r="H310" s="141"/>
      <c r="I310" s="141"/>
      <c r="J310" s="141"/>
      <c r="K310" s="141"/>
    </row>
    <row r="311" spans="1:11" x14ac:dyDescent="0.25">
      <c r="A311" s="141"/>
      <c r="B311" s="141"/>
      <c r="C311" s="141"/>
      <c r="D311" s="141"/>
      <c r="E311" s="141"/>
      <c r="F311" s="141"/>
      <c r="G311" s="135"/>
      <c r="H311" s="141"/>
      <c r="I311" s="141"/>
      <c r="J311" s="141"/>
      <c r="K311" s="141"/>
    </row>
    <row r="312" spans="1:11" x14ac:dyDescent="0.25">
      <c r="A312" s="141"/>
      <c r="B312" s="141"/>
      <c r="C312" s="141"/>
      <c r="D312" s="141"/>
      <c r="E312" s="141"/>
      <c r="F312" s="141"/>
      <c r="G312" s="135"/>
      <c r="H312" s="141"/>
      <c r="I312" s="141"/>
      <c r="J312" s="141"/>
      <c r="K312" s="141"/>
    </row>
    <row r="313" spans="1:11" x14ac:dyDescent="0.25">
      <c r="A313" s="141"/>
      <c r="B313" s="141"/>
      <c r="C313" s="141"/>
      <c r="D313" s="141"/>
      <c r="E313" s="141"/>
      <c r="F313" s="141"/>
      <c r="G313" s="135"/>
      <c r="H313" s="141"/>
      <c r="I313" s="141"/>
      <c r="J313" s="141"/>
      <c r="K313" s="141"/>
    </row>
    <row r="314" spans="1:11" x14ac:dyDescent="0.25">
      <c r="A314" s="141"/>
      <c r="B314" s="141"/>
      <c r="C314" s="141"/>
      <c r="D314" s="141"/>
      <c r="E314" s="141"/>
      <c r="F314" s="141"/>
      <c r="G314" s="135"/>
      <c r="H314" s="141"/>
      <c r="I314" s="141"/>
      <c r="J314" s="141"/>
      <c r="K314" s="141"/>
    </row>
    <row r="315" spans="1:11" x14ac:dyDescent="0.25">
      <c r="A315" s="141"/>
      <c r="B315" s="141"/>
      <c r="C315" s="141"/>
      <c r="D315" s="141"/>
      <c r="E315" s="141"/>
      <c r="F315" s="141"/>
      <c r="G315" s="135"/>
      <c r="H315" s="141"/>
      <c r="I315" s="141"/>
      <c r="J315" s="141"/>
      <c r="K315" s="141"/>
    </row>
    <row r="316" spans="1:11" x14ac:dyDescent="0.25">
      <c r="A316" s="141"/>
      <c r="B316" s="141"/>
      <c r="C316" s="141"/>
      <c r="D316" s="141"/>
      <c r="E316" s="141"/>
      <c r="F316" s="141"/>
      <c r="G316" s="135"/>
      <c r="H316" s="141"/>
      <c r="I316" s="141"/>
      <c r="J316" s="141"/>
      <c r="K316" s="141"/>
    </row>
    <row r="317" spans="1:11" x14ac:dyDescent="0.25">
      <c r="A317" s="141"/>
      <c r="B317" s="141"/>
      <c r="C317" s="141"/>
      <c r="D317" s="141"/>
      <c r="E317" s="141"/>
      <c r="F317" s="141"/>
      <c r="G317" s="135"/>
      <c r="H317" s="141"/>
      <c r="I317" s="141"/>
      <c r="J317" s="141"/>
      <c r="K317" s="141"/>
    </row>
    <row r="318" spans="1:11" x14ac:dyDescent="0.25">
      <c r="A318" s="141"/>
      <c r="B318" s="141"/>
      <c r="C318" s="141"/>
      <c r="D318" s="141"/>
      <c r="E318" s="141"/>
      <c r="F318" s="141"/>
      <c r="G318" s="135"/>
      <c r="H318" s="141"/>
      <c r="I318" s="141"/>
      <c r="J318" s="141"/>
      <c r="K318" s="141"/>
    </row>
    <row r="319" spans="1:11" x14ac:dyDescent="0.25">
      <c r="A319" s="141"/>
      <c r="B319" s="141"/>
      <c r="C319" s="141"/>
      <c r="D319" s="141"/>
      <c r="E319" s="141"/>
      <c r="F319" s="141"/>
      <c r="G319" s="135"/>
      <c r="H319" s="141"/>
      <c r="I319" s="141"/>
      <c r="J319" s="141"/>
      <c r="K319" s="141"/>
    </row>
    <row r="320" spans="1:11" x14ac:dyDescent="0.25">
      <c r="A320" s="141"/>
      <c r="B320" s="141"/>
      <c r="C320" s="141"/>
      <c r="D320" s="141"/>
      <c r="E320" s="141"/>
      <c r="F320" s="141"/>
      <c r="G320" s="135"/>
      <c r="H320" s="141"/>
      <c r="I320" s="141"/>
      <c r="J320" s="141"/>
      <c r="K320" s="141"/>
    </row>
    <row r="321" spans="1:11" x14ac:dyDescent="0.25">
      <c r="A321" s="141"/>
      <c r="B321" s="141"/>
      <c r="C321" s="141"/>
      <c r="D321" s="141"/>
      <c r="E321" s="141"/>
      <c r="F321" s="141"/>
      <c r="G321" s="135"/>
      <c r="H321" s="141"/>
      <c r="I321" s="141"/>
      <c r="J321" s="141"/>
      <c r="K321" s="141"/>
    </row>
    <row r="322" spans="1:11" x14ac:dyDescent="0.25">
      <c r="A322" s="141"/>
      <c r="B322" s="141"/>
      <c r="C322" s="141"/>
      <c r="D322" s="141"/>
      <c r="E322" s="141"/>
      <c r="F322" s="141"/>
      <c r="G322" s="135"/>
      <c r="H322" s="141"/>
      <c r="I322" s="141"/>
      <c r="J322" s="141"/>
      <c r="K322" s="141"/>
    </row>
    <row r="323" spans="1:11" x14ac:dyDescent="0.25">
      <c r="A323" s="141"/>
      <c r="B323" s="141"/>
      <c r="C323" s="141"/>
      <c r="D323" s="141"/>
      <c r="E323" s="141"/>
      <c r="F323" s="141"/>
      <c r="G323" s="135"/>
      <c r="H323" s="141"/>
      <c r="I323" s="141"/>
      <c r="J323" s="141"/>
      <c r="K323" s="141"/>
    </row>
    <row r="324" spans="1:11" x14ac:dyDescent="0.25">
      <c r="A324" s="141"/>
      <c r="B324" s="141"/>
      <c r="C324" s="141"/>
      <c r="D324" s="141"/>
      <c r="E324" s="141"/>
      <c r="F324" s="141"/>
      <c r="G324" s="135"/>
      <c r="H324" s="141"/>
      <c r="I324" s="141"/>
      <c r="J324" s="141"/>
      <c r="K324" s="141"/>
    </row>
    <row r="325" spans="1:11" x14ac:dyDescent="0.25">
      <c r="A325" s="141"/>
      <c r="B325" s="141"/>
      <c r="C325" s="141"/>
      <c r="D325" s="141"/>
      <c r="E325" s="141"/>
      <c r="F325" s="141"/>
      <c r="G325" s="135"/>
      <c r="H325" s="141"/>
      <c r="I325" s="141"/>
      <c r="J325" s="141"/>
      <c r="K325" s="141"/>
    </row>
    <row r="326" spans="1:11" x14ac:dyDescent="0.25">
      <c r="A326" s="141"/>
      <c r="B326" s="141"/>
      <c r="C326" s="141"/>
      <c r="D326" s="141"/>
      <c r="E326" s="141"/>
      <c r="F326" s="141"/>
      <c r="G326" s="135"/>
      <c r="H326" s="141"/>
      <c r="I326" s="141"/>
      <c r="J326" s="141"/>
      <c r="K326" s="141"/>
    </row>
    <row r="327" spans="1:11" x14ac:dyDescent="0.25">
      <c r="A327" s="141"/>
      <c r="B327" s="141"/>
      <c r="C327" s="141"/>
      <c r="D327" s="141"/>
      <c r="E327" s="141"/>
      <c r="F327" s="141"/>
      <c r="G327" s="135"/>
      <c r="H327" s="141"/>
      <c r="I327" s="141"/>
      <c r="J327" s="141"/>
      <c r="K327" s="141"/>
    </row>
    <row r="328" spans="1:11" x14ac:dyDescent="0.25">
      <c r="A328" s="141"/>
      <c r="B328" s="141"/>
      <c r="C328" s="141"/>
      <c r="D328" s="141"/>
      <c r="E328" s="141"/>
      <c r="F328" s="141"/>
      <c r="G328" s="135"/>
      <c r="H328" s="141"/>
      <c r="I328" s="141"/>
      <c r="J328" s="141"/>
      <c r="K328" s="141"/>
    </row>
    <row r="329" spans="1:11" x14ac:dyDescent="0.25">
      <c r="A329" s="141"/>
      <c r="B329" s="141"/>
      <c r="C329" s="141"/>
      <c r="D329" s="141"/>
      <c r="E329" s="141"/>
      <c r="F329" s="141"/>
      <c r="G329" s="135"/>
      <c r="H329" s="141"/>
      <c r="I329" s="141"/>
      <c r="J329" s="141"/>
      <c r="K329" s="141"/>
    </row>
    <row r="330" spans="1:11" x14ac:dyDescent="0.25">
      <c r="A330" s="141"/>
      <c r="B330" s="141"/>
      <c r="C330" s="141"/>
      <c r="D330" s="141"/>
      <c r="E330" s="141"/>
      <c r="F330" s="141"/>
      <c r="G330" s="135"/>
      <c r="H330" s="141"/>
      <c r="I330" s="141"/>
      <c r="J330" s="141"/>
      <c r="K330" s="141"/>
    </row>
    <row r="331" spans="1:11" x14ac:dyDescent="0.25">
      <c r="A331" s="141"/>
      <c r="B331" s="141"/>
      <c r="C331" s="141"/>
      <c r="D331" s="141"/>
      <c r="E331" s="141"/>
      <c r="F331" s="141"/>
      <c r="G331" s="135"/>
      <c r="H331" s="141"/>
      <c r="I331" s="141"/>
      <c r="J331" s="141"/>
      <c r="K331" s="141"/>
    </row>
    <row r="332" spans="1:11" x14ac:dyDescent="0.25">
      <c r="A332" s="141"/>
      <c r="B332" s="141"/>
      <c r="C332" s="141"/>
      <c r="D332" s="141"/>
      <c r="E332" s="141"/>
      <c r="F332" s="141"/>
      <c r="G332" s="135"/>
      <c r="H332" s="141"/>
      <c r="I332" s="141"/>
      <c r="J332" s="141"/>
      <c r="K332" s="141"/>
    </row>
    <row r="333" spans="1:11" x14ac:dyDescent="0.25">
      <c r="A333" s="141"/>
      <c r="B333" s="141"/>
      <c r="C333" s="141"/>
      <c r="D333" s="141"/>
      <c r="E333" s="141"/>
      <c r="F333" s="141"/>
      <c r="G333" s="135"/>
      <c r="H333" s="141"/>
      <c r="I333" s="141"/>
      <c r="J333" s="141"/>
      <c r="K333" s="141"/>
    </row>
    <row r="334" spans="1:11" x14ac:dyDescent="0.25">
      <c r="A334" s="141"/>
      <c r="B334" s="141"/>
      <c r="C334" s="141"/>
      <c r="D334" s="141"/>
      <c r="E334" s="141"/>
      <c r="F334" s="141"/>
      <c r="G334" s="135"/>
      <c r="H334" s="141"/>
      <c r="I334" s="141"/>
      <c r="J334" s="141"/>
      <c r="K334" s="141"/>
    </row>
    <row r="335" spans="1:11" x14ac:dyDescent="0.25">
      <c r="A335" s="141"/>
      <c r="B335" s="141"/>
      <c r="C335" s="141"/>
      <c r="D335" s="141"/>
      <c r="E335" s="141"/>
      <c r="F335" s="141"/>
      <c r="G335" s="135"/>
      <c r="H335" s="141"/>
      <c r="I335" s="141"/>
      <c r="J335" s="141"/>
      <c r="K335" s="141"/>
    </row>
    <row r="336" spans="1:11" x14ac:dyDescent="0.25">
      <c r="A336" s="141"/>
      <c r="B336" s="141"/>
      <c r="C336" s="141"/>
      <c r="D336" s="141"/>
      <c r="E336" s="141"/>
      <c r="F336" s="141"/>
      <c r="G336" s="135"/>
      <c r="H336" s="141"/>
      <c r="I336" s="141"/>
      <c r="J336" s="141"/>
      <c r="K336" s="141"/>
    </row>
    <row r="337" spans="1:11" x14ac:dyDescent="0.25">
      <c r="A337" s="141"/>
      <c r="B337" s="141"/>
      <c r="C337" s="141"/>
      <c r="D337" s="141"/>
      <c r="E337" s="141"/>
      <c r="F337" s="141"/>
      <c r="G337" s="135"/>
      <c r="H337" s="141"/>
      <c r="I337" s="141"/>
      <c r="J337" s="141"/>
      <c r="K337" s="141"/>
    </row>
    <row r="338" spans="1:11" x14ac:dyDescent="0.25">
      <c r="A338" s="141"/>
      <c r="B338" s="141"/>
      <c r="C338" s="141"/>
      <c r="D338" s="141"/>
      <c r="E338" s="141"/>
      <c r="F338" s="141"/>
      <c r="G338" s="135"/>
      <c r="H338" s="141"/>
      <c r="I338" s="141"/>
      <c r="J338" s="141"/>
      <c r="K338" s="141"/>
    </row>
    <row r="339" spans="1:11" x14ac:dyDescent="0.25">
      <c r="A339" s="141"/>
      <c r="B339" s="141"/>
      <c r="C339" s="141"/>
      <c r="D339" s="141"/>
      <c r="E339" s="141"/>
      <c r="F339" s="141"/>
      <c r="G339" s="135"/>
      <c r="H339" s="141"/>
      <c r="I339" s="141"/>
      <c r="J339" s="141"/>
      <c r="K339" s="141"/>
    </row>
    <row r="340" spans="1:11" x14ac:dyDescent="0.25">
      <c r="A340" s="141"/>
      <c r="B340" s="141"/>
      <c r="C340" s="141"/>
      <c r="D340" s="141"/>
      <c r="E340" s="141"/>
      <c r="F340" s="141"/>
      <c r="G340" s="135"/>
      <c r="H340" s="141"/>
      <c r="I340" s="141"/>
      <c r="J340" s="141"/>
      <c r="K340" s="141"/>
    </row>
    <row r="341" spans="1:11" x14ac:dyDescent="0.25">
      <c r="A341" s="141"/>
      <c r="B341" s="141"/>
      <c r="C341" s="141"/>
      <c r="D341" s="141"/>
      <c r="E341" s="141"/>
      <c r="F341" s="141"/>
      <c r="G341" s="135"/>
      <c r="H341" s="141"/>
      <c r="I341" s="141"/>
      <c r="J341" s="141"/>
      <c r="K341" s="141"/>
    </row>
    <row r="342" spans="1:11" x14ac:dyDescent="0.25">
      <c r="A342" s="141"/>
      <c r="B342" s="141"/>
      <c r="C342" s="141"/>
      <c r="D342" s="141"/>
      <c r="E342" s="141"/>
      <c r="F342" s="141"/>
      <c r="G342" s="135"/>
      <c r="H342" s="141"/>
      <c r="I342" s="141"/>
      <c r="J342" s="141"/>
      <c r="K342" s="141"/>
    </row>
    <row r="343" spans="1:11" x14ac:dyDescent="0.25">
      <c r="A343" s="141"/>
      <c r="B343" s="141"/>
      <c r="C343" s="141"/>
      <c r="D343" s="141"/>
      <c r="E343" s="141"/>
      <c r="F343" s="141"/>
      <c r="G343" s="135"/>
      <c r="H343" s="141"/>
      <c r="I343" s="141"/>
      <c r="J343" s="141"/>
      <c r="K343" s="141"/>
    </row>
    <row r="344" spans="1:11" x14ac:dyDescent="0.25">
      <c r="A344" s="141"/>
      <c r="B344" s="141"/>
      <c r="C344" s="141"/>
      <c r="D344" s="141"/>
      <c r="E344" s="141"/>
      <c r="F344" s="141"/>
      <c r="G344" s="135"/>
      <c r="H344" s="141"/>
      <c r="I344" s="141"/>
      <c r="J344" s="141"/>
      <c r="K344" s="141"/>
    </row>
    <row r="345" spans="1:11" x14ac:dyDescent="0.25">
      <c r="A345" s="141"/>
      <c r="B345" s="141"/>
      <c r="C345" s="141"/>
      <c r="D345" s="141"/>
      <c r="E345" s="141"/>
      <c r="F345" s="141"/>
      <c r="G345" s="135"/>
      <c r="H345" s="141"/>
      <c r="I345" s="141"/>
      <c r="J345" s="141"/>
      <c r="K345" s="141"/>
    </row>
    <row r="346" spans="1:11" x14ac:dyDescent="0.25">
      <c r="A346" s="141"/>
      <c r="B346" s="141"/>
      <c r="C346" s="141"/>
      <c r="D346" s="141"/>
      <c r="E346" s="141"/>
      <c r="F346" s="141"/>
      <c r="G346" s="135"/>
      <c r="H346" s="141"/>
      <c r="I346" s="141"/>
      <c r="J346" s="141"/>
      <c r="K346" s="141"/>
    </row>
    <row r="347" spans="1:11" x14ac:dyDescent="0.25">
      <c r="A347" s="141"/>
      <c r="B347" s="141"/>
      <c r="C347" s="141"/>
      <c r="D347" s="141"/>
      <c r="E347" s="141"/>
      <c r="F347" s="141"/>
      <c r="G347" s="135"/>
      <c r="H347" s="141"/>
      <c r="I347" s="141"/>
      <c r="J347" s="141"/>
      <c r="K347" s="141"/>
    </row>
    <row r="348" spans="1:11" x14ac:dyDescent="0.25">
      <c r="A348" s="141"/>
      <c r="B348" s="141"/>
      <c r="C348" s="141"/>
      <c r="D348" s="141"/>
      <c r="E348" s="141"/>
      <c r="F348" s="141"/>
      <c r="G348" s="135"/>
      <c r="H348" s="141"/>
      <c r="I348" s="141"/>
      <c r="J348" s="141"/>
      <c r="K348" s="141"/>
    </row>
    <row r="349" spans="1:11" x14ac:dyDescent="0.25">
      <c r="A349" s="141"/>
      <c r="B349" s="141"/>
      <c r="C349" s="141"/>
      <c r="D349" s="141"/>
      <c r="E349" s="141"/>
      <c r="F349" s="141"/>
      <c r="G349" s="135"/>
      <c r="H349" s="141"/>
      <c r="I349" s="141"/>
      <c r="J349" s="141"/>
      <c r="K349" s="141"/>
    </row>
    <row r="350" spans="1:11" x14ac:dyDescent="0.25">
      <c r="A350" s="141"/>
      <c r="B350" s="141"/>
      <c r="C350" s="141"/>
      <c r="D350" s="141"/>
      <c r="E350" s="141"/>
      <c r="F350" s="141"/>
      <c r="G350" s="135"/>
      <c r="H350" s="141"/>
      <c r="I350" s="141"/>
      <c r="J350" s="141"/>
      <c r="K350" s="141"/>
    </row>
    <row r="351" spans="1:11" x14ac:dyDescent="0.25">
      <c r="A351" s="141"/>
      <c r="B351" s="141"/>
      <c r="C351" s="141"/>
      <c r="D351" s="141"/>
      <c r="E351" s="141"/>
      <c r="F351" s="141"/>
      <c r="G351" s="135"/>
      <c r="H351" s="141"/>
      <c r="I351" s="141"/>
      <c r="J351" s="141"/>
      <c r="K351" s="141"/>
    </row>
    <row r="352" spans="1:11" x14ac:dyDescent="0.25">
      <c r="A352" s="141"/>
      <c r="B352" s="141"/>
      <c r="C352" s="141"/>
      <c r="D352" s="141"/>
      <c r="E352" s="141"/>
      <c r="F352" s="141"/>
      <c r="G352" s="135"/>
      <c r="H352" s="141"/>
      <c r="I352" s="141"/>
      <c r="J352" s="141"/>
      <c r="K352" s="141"/>
    </row>
    <row r="353" spans="1:11" x14ac:dyDescent="0.25">
      <c r="A353" s="141"/>
      <c r="B353" s="141"/>
      <c r="C353" s="141"/>
      <c r="D353" s="141"/>
      <c r="E353" s="141"/>
      <c r="F353" s="141"/>
      <c r="G353" s="135"/>
      <c r="H353" s="141"/>
      <c r="I353" s="141"/>
      <c r="J353" s="141"/>
      <c r="K353" s="141"/>
    </row>
    <row r="354" spans="1:11" x14ac:dyDescent="0.25">
      <c r="A354" s="141"/>
      <c r="B354" s="141"/>
      <c r="C354" s="141"/>
      <c r="D354" s="141"/>
      <c r="E354" s="141"/>
      <c r="F354" s="141"/>
      <c r="G354" s="135"/>
      <c r="H354" s="141"/>
      <c r="I354" s="141"/>
      <c r="J354" s="141"/>
      <c r="K354" s="141"/>
    </row>
    <row r="355" spans="1:11" x14ac:dyDescent="0.25">
      <c r="A355" s="141"/>
      <c r="B355" s="141"/>
      <c r="C355" s="141"/>
      <c r="D355" s="141"/>
      <c r="E355" s="141"/>
      <c r="F355" s="141"/>
      <c r="G355" s="135"/>
      <c r="H355" s="141"/>
      <c r="I355" s="141"/>
      <c r="J355" s="141"/>
      <c r="K355" s="141"/>
    </row>
    <row r="356" spans="1:11" x14ac:dyDescent="0.25">
      <c r="A356" s="141"/>
      <c r="B356" s="141"/>
      <c r="C356" s="141"/>
      <c r="D356" s="141"/>
      <c r="E356" s="141"/>
      <c r="F356" s="141"/>
      <c r="G356" s="135"/>
      <c r="H356" s="141"/>
      <c r="I356" s="141"/>
      <c r="J356" s="141"/>
      <c r="K356" s="141"/>
    </row>
    <row r="357" spans="1:11" x14ac:dyDescent="0.25">
      <c r="A357" s="141"/>
      <c r="B357" s="141"/>
      <c r="C357" s="141"/>
      <c r="D357" s="141"/>
      <c r="E357" s="141"/>
      <c r="F357" s="141"/>
      <c r="G357" s="135"/>
      <c r="H357" s="141"/>
      <c r="I357" s="141"/>
      <c r="J357" s="141"/>
      <c r="K357" s="141"/>
    </row>
    <row r="358" spans="1:11" x14ac:dyDescent="0.25">
      <c r="A358" s="141"/>
      <c r="B358" s="141"/>
      <c r="C358" s="141"/>
      <c r="D358" s="141"/>
      <c r="E358" s="141"/>
      <c r="F358" s="141"/>
      <c r="G358" s="135"/>
      <c r="H358" s="141"/>
      <c r="I358" s="141"/>
      <c r="J358" s="141"/>
      <c r="K358" s="141"/>
    </row>
    <row r="359" spans="1:11" x14ac:dyDescent="0.25">
      <c r="A359" s="141"/>
      <c r="B359" s="141"/>
      <c r="C359" s="141"/>
      <c r="D359" s="141"/>
      <c r="E359" s="141"/>
      <c r="F359" s="141"/>
      <c r="G359" s="135"/>
      <c r="H359" s="141"/>
      <c r="I359" s="141"/>
      <c r="J359" s="141"/>
      <c r="K359" s="141"/>
    </row>
    <row r="360" spans="1:11" x14ac:dyDescent="0.25">
      <c r="A360" s="141"/>
      <c r="B360" s="141"/>
      <c r="C360" s="141"/>
      <c r="D360" s="141"/>
      <c r="E360" s="141"/>
      <c r="F360" s="141"/>
      <c r="G360" s="135"/>
      <c r="H360" s="141"/>
      <c r="I360" s="141"/>
      <c r="J360" s="141"/>
      <c r="K360" s="141"/>
    </row>
    <row r="361" spans="1:11" x14ac:dyDescent="0.25">
      <c r="A361" s="141"/>
      <c r="B361" s="141"/>
      <c r="C361" s="141"/>
      <c r="D361" s="141"/>
      <c r="E361" s="141"/>
      <c r="F361" s="141"/>
      <c r="G361" s="135"/>
      <c r="H361" s="141"/>
      <c r="I361" s="141"/>
      <c r="J361" s="141"/>
      <c r="K361" s="141"/>
    </row>
    <row r="362" spans="1:11" x14ac:dyDescent="0.25">
      <c r="A362" s="141"/>
      <c r="B362" s="141"/>
      <c r="C362" s="141"/>
      <c r="D362" s="141"/>
      <c r="E362" s="141"/>
      <c r="F362" s="141"/>
      <c r="G362" s="135"/>
      <c r="H362" s="141"/>
      <c r="I362" s="141"/>
      <c r="J362" s="141"/>
      <c r="K362" s="141"/>
    </row>
    <row r="363" spans="1:11" x14ac:dyDescent="0.25">
      <c r="A363" s="141"/>
      <c r="B363" s="141"/>
      <c r="C363" s="141"/>
      <c r="D363" s="141"/>
      <c r="E363" s="141"/>
      <c r="F363" s="141"/>
      <c r="G363" s="135"/>
      <c r="H363" s="141"/>
      <c r="I363" s="141"/>
      <c r="J363" s="141"/>
      <c r="K363" s="141"/>
    </row>
    <row r="364" spans="1:11" x14ac:dyDescent="0.25">
      <c r="A364" s="141"/>
      <c r="B364" s="141"/>
      <c r="C364" s="141"/>
      <c r="D364" s="141"/>
      <c r="E364" s="141"/>
      <c r="F364" s="141"/>
      <c r="G364" s="135"/>
      <c r="H364" s="141"/>
      <c r="I364" s="141"/>
      <c r="J364" s="141"/>
      <c r="K364" s="141"/>
    </row>
    <row r="365" spans="1:11" x14ac:dyDescent="0.25">
      <c r="A365" s="141"/>
      <c r="B365" s="141"/>
      <c r="C365" s="141"/>
      <c r="D365" s="141"/>
      <c r="E365" s="141"/>
      <c r="F365" s="141"/>
      <c r="G365" s="135"/>
      <c r="H365" s="141"/>
      <c r="I365" s="141"/>
      <c r="J365" s="141"/>
      <c r="K365" s="141"/>
    </row>
    <row r="366" spans="1:11" x14ac:dyDescent="0.25">
      <c r="A366" s="141"/>
      <c r="B366" s="141"/>
      <c r="C366" s="141"/>
      <c r="D366" s="141"/>
      <c r="E366" s="141"/>
      <c r="F366" s="141"/>
      <c r="G366" s="135"/>
      <c r="H366" s="141"/>
      <c r="I366" s="141"/>
      <c r="J366" s="141"/>
      <c r="K366" s="141"/>
    </row>
    <row r="367" spans="1:11" x14ac:dyDescent="0.25">
      <c r="A367" s="141"/>
      <c r="B367" s="141"/>
      <c r="C367" s="141"/>
      <c r="D367" s="141"/>
      <c r="E367" s="141"/>
      <c r="F367" s="141"/>
      <c r="G367" s="135"/>
      <c r="H367" s="141"/>
      <c r="I367" s="141"/>
      <c r="J367" s="141"/>
      <c r="K367" s="141"/>
    </row>
    <row r="368" spans="1:11" x14ac:dyDescent="0.25">
      <c r="A368" s="141"/>
      <c r="B368" s="141"/>
      <c r="C368" s="141"/>
      <c r="D368" s="141"/>
      <c r="E368" s="141"/>
      <c r="F368" s="141"/>
      <c r="G368" s="135"/>
      <c r="H368" s="141"/>
      <c r="I368" s="141"/>
      <c r="J368" s="141"/>
      <c r="K368" s="141"/>
    </row>
    <row r="369" spans="1:11" x14ac:dyDescent="0.25">
      <c r="A369" s="141"/>
      <c r="B369" s="141"/>
      <c r="C369" s="141"/>
      <c r="D369" s="141"/>
      <c r="E369" s="141"/>
      <c r="F369" s="141"/>
      <c r="G369" s="135"/>
      <c r="H369" s="141"/>
      <c r="I369" s="141"/>
      <c r="J369" s="141"/>
      <c r="K369" s="141"/>
    </row>
    <row r="370" spans="1:11" x14ac:dyDescent="0.25">
      <c r="A370" s="141"/>
      <c r="B370" s="141"/>
      <c r="C370" s="141"/>
      <c r="D370" s="141"/>
      <c r="E370" s="141"/>
      <c r="F370" s="141"/>
      <c r="G370" s="135"/>
      <c r="H370" s="141"/>
      <c r="I370" s="141"/>
      <c r="J370" s="141"/>
      <c r="K370" s="141"/>
    </row>
    <row r="371" spans="1:11" x14ac:dyDescent="0.25">
      <c r="A371" s="141"/>
      <c r="B371" s="141"/>
      <c r="C371" s="141"/>
      <c r="D371" s="141"/>
      <c r="E371" s="141"/>
      <c r="F371" s="141"/>
      <c r="G371" s="135"/>
      <c r="H371" s="141"/>
      <c r="I371" s="141"/>
      <c r="J371" s="141"/>
      <c r="K371" s="141"/>
    </row>
    <row r="372" spans="1:11" x14ac:dyDescent="0.25">
      <c r="A372" s="141"/>
      <c r="B372" s="141"/>
      <c r="C372" s="141"/>
      <c r="D372" s="141"/>
      <c r="E372" s="141"/>
      <c r="F372" s="141"/>
      <c r="G372" s="135"/>
      <c r="H372" s="141"/>
      <c r="I372" s="141"/>
      <c r="J372" s="141"/>
      <c r="K372" s="141"/>
    </row>
    <row r="373" spans="1:11" x14ac:dyDescent="0.25">
      <c r="A373" s="141"/>
      <c r="B373" s="141"/>
      <c r="C373" s="141"/>
      <c r="D373" s="141"/>
      <c r="E373" s="141"/>
      <c r="F373" s="141"/>
      <c r="G373" s="135"/>
      <c r="H373" s="141"/>
      <c r="I373" s="141"/>
      <c r="J373" s="141"/>
      <c r="K373" s="141"/>
    </row>
    <row r="374" spans="1:11" x14ac:dyDescent="0.25">
      <c r="A374" s="141"/>
      <c r="B374" s="141"/>
      <c r="C374" s="141"/>
      <c r="D374" s="141"/>
      <c r="E374" s="141"/>
      <c r="F374" s="141"/>
      <c r="G374" s="135"/>
      <c r="H374" s="141"/>
      <c r="I374" s="141"/>
      <c r="J374" s="141"/>
      <c r="K374" s="141"/>
    </row>
    <row r="375" spans="1:11" x14ac:dyDescent="0.25">
      <c r="A375" s="141"/>
      <c r="B375" s="141"/>
      <c r="C375" s="141"/>
      <c r="D375" s="141"/>
      <c r="E375" s="141"/>
      <c r="F375" s="141"/>
      <c r="G375" s="135"/>
      <c r="H375" s="141"/>
      <c r="I375" s="141"/>
      <c r="J375" s="141"/>
      <c r="K375" s="141"/>
    </row>
    <row r="376" spans="1:11" x14ac:dyDescent="0.25">
      <c r="A376" s="141"/>
      <c r="B376" s="141"/>
      <c r="C376" s="141"/>
      <c r="D376" s="141"/>
      <c r="E376" s="141"/>
      <c r="F376" s="141"/>
      <c r="G376" s="135"/>
      <c r="H376" s="141"/>
      <c r="I376" s="141"/>
      <c r="J376" s="141"/>
      <c r="K376" s="141"/>
    </row>
    <row r="377" spans="1:11" x14ac:dyDescent="0.25">
      <c r="A377" s="141"/>
      <c r="B377" s="141"/>
      <c r="C377" s="141"/>
      <c r="D377" s="141"/>
      <c r="E377" s="141"/>
      <c r="F377" s="141"/>
      <c r="G377" s="135"/>
      <c r="H377" s="141"/>
      <c r="I377" s="141"/>
      <c r="J377" s="141"/>
      <c r="K377" s="141"/>
    </row>
    <row r="378" spans="1:11" x14ac:dyDescent="0.25">
      <c r="A378" s="141"/>
      <c r="B378" s="141"/>
      <c r="C378" s="141"/>
      <c r="D378" s="141"/>
      <c r="E378" s="141"/>
      <c r="F378" s="141"/>
      <c r="G378" s="135"/>
      <c r="H378" s="141"/>
      <c r="I378" s="141"/>
      <c r="J378" s="141"/>
      <c r="K378" s="141"/>
    </row>
    <row r="379" spans="1:11" x14ac:dyDescent="0.25">
      <c r="A379" s="141"/>
      <c r="B379" s="141"/>
      <c r="C379" s="141"/>
      <c r="D379" s="141"/>
      <c r="E379" s="141"/>
      <c r="F379" s="141"/>
      <c r="G379" s="135"/>
      <c r="H379" s="141"/>
      <c r="I379" s="141"/>
      <c r="J379" s="141"/>
      <c r="K379" s="141"/>
    </row>
    <row r="380" spans="1:11" x14ac:dyDescent="0.25">
      <c r="A380" s="141"/>
      <c r="B380" s="141"/>
      <c r="C380" s="141"/>
      <c r="D380" s="141"/>
      <c r="E380" s="141"/>
      <c r="F380" s="141"/>
      <c r="G380" s="135"/>
      <c r="H380" s="141"/>
      <c r="I380" s="141"/>
      <c r="J380" s="141"/>
      <c r="K380" s="141"/>
    </row>
    <row r="381" spans="1:11" x14ac:dyDescent="0.25">
      <c r="A381" s="141"/>
      <c r="B381" s="141"/>
      <c r="C381" s="141"/>
      <c r="D381" s="141"/>
      <c r="E381" s="141"/>
      <c r="F381" s="141"/>
      <c r="G381" s="135"/>
      <c r="H381" s="141"/>
      <c r="I381" s="141"/>
      <c r="J381" s="141"/>
      <c r="K381" s="141"/>
    </row>
    <row r="382" spans="1:11" x14ac:dyDescent="0.25">
      <c r="A382" s="141"/>
      <c r="B382" s="141"/>
      <c r="C382" s="141"/>
      <c r="D382" s="141"/>
      <c r="E382" s="141"/>
      <c r="F382" s="141"/>
      <c r="G382" s="135"/>
      <c r="H382" s="141"/>
      <c r="I382" s="141"/>
      <c r="J382" s="141"/>
      <c r="K382" s="141"/>
    </row>
    <row r="383" spans="1:11" x14ac:dyDescent="0.25">
      <c r="A383" s="141"/>
      <c r="B383" s="141"/>
      <c r="C383" s="141"/>
      <c r="D383" s="141"/>
      <c r="E383" s="141"/>
      <c r="F383" s="141"/>
      <c r="G383" s="135"/>
      <c r="H383" s="141"/>
      <c r="I383" s="141"/>
      <c r="J383" s="141"/>
      <c r="K383" s="141"/>
    </row>
    <row r="384" spans="1:11" x14ac:dyDescent="0.25">
      <c r="A384" s="141"/>
      <c r="B384" s="141"/>
      <c r="C384" s="141"/>
      <c r="D384" s="141"/>
      <c r="E384" s="141"/>
      <c r="F384" s="141"/>
      <c r="G384" s="135"/>
      <c r="H384" s="141"/>
      <c r="I384" s="141"/>
      <c r="J384" s="141"/>
      <c r="K384" s="141"/>
    </row>
    <row r="385" spans="1:11" x14ac:dyDescent="0.25">
      <c r="A385" s="141"/>
      <c r="B385" s="141"/>
      <c r="C385" s="141"/>
      <c r="D385" s="141"/>
      <c r="E385" s="141"/>
      <c r="F385" s="141"/>
      <c r="G385" s="135"/>
      <c r="H385" s="141"/>
      <c r="I385" s="141"/>
      <c r="J385" s="141"/>
      <c r="K385" s="141"/>
    </row>
    <row r="386" spans="1:11" x14ac:dyDescent="0.25">
      <c r="A386" s="141"/>
      <c r="B386" s="141"/>
      <c r="C386" s="141"/>
      <c r="D386" s="141"/>
      <c r="E386" s="141"/>
      <c r="F386" s="141"/>
      <c r="G386" s="135"/>
      <c r="H386" s="141"/>
      <c r="I386" s="141"/>
      <c r="J386" s="141"/>
      <c r="K386" s="141"/>
    </row>
    <row r="387" spans="1:11" x14ac:dyDescent="0.25">
      <c r="A387" s="141"/>
      <c r="B387" s="141"/>
      <c r="C387" s="141"/>
      <c r="D387" s="141"/>
      <c r="E387" s="141"/>
      <c r="F387" s="141"/>
      <c r="G387" s="135"/>
      <c r="H387" s="141"/>
      <c r="I387" s="141"/>
      <c r="J387" s="141"/>
      <c r="K387" s="141"/>
    </row>
    <row r="388" spans="1:11" x14ac:dyDescent="0.25">
      <c r="A388" s="141"/>
      <c r="B388" s="141"/>
      <c r="C388" s="141"/>
      <c r="D388" s="141"/>
      <c r="E388" s="141"/>
      <c r="F388" s="141"/>
      <c r="G388" s="135"/>
      <c r="H388" s="141"/>
      <c r="I388" s="141"/>
      <c r="J388" s="141"/>
      <c r="K388" s="141"/>
    </row>
    <row r="389" spans="1:11" x14ac:dyDescent="0.25">
      <c r="A389" s="141"/>
      <c r="B389" s="141"/>
      <c r="C389" s="141"/>
      <c r="D389" s="141"/>
      <c r="E389" s="141"/>
      <c r="F389" s="141"/>
      <c r="G389" s="135"/>
      <c r="H389" s="141"/>
      <c r="I389" s="141"/>
      <c r="J389" s="141"/>
      <c r="K389" s="141"/>
    </row>
    <row r="390" spans="1:11" x14ac:dyDescent="0.25">
      <c r="A390" s="141"/>
      <c r="B390" s="141"/>
      <c r="C390" s="141"/>
      <c r="D390" s="141"/>
      <c r="E390" s="141"/>
      <c r="F390" s="141"/>
      <c r="G390" s="135"/>
      <c r="H390" s="141"/>
      <c r="I390" s="141"/>
      <c r="J390" s="141"/>
      <c r="K390" s="141"/>
    </row>
    <row r="391" spans="1:11" x14ac:dyDescent="0.25">
      <c r="A391" s="141"/>
      <c r="B391" s="141"/>
      <c r="C391" s="141"/>
      <c r="D391" s="141"/>
      <c r="E391" s="141"/>
      <c r="F391" s="141"/>
      <c r="G391" s="135"/>
      <c r="H391" s="141"/>
      <c r="I391" s="141"/>
      <c r="J391" s="141"/>
      <c r="K391" s="141"/>
    </row>
    <row r="392" spans="1:11" x14ac:dyDescent="0.25">
      <c r="A392" s="141"/>
      <c r="B392" s="141"/>
      <c r="C392" s="141"/>
      <c r="D392" s="141"/>
      <c r="E392" s="141"/>
      <c r="F392" s="141"/>
      <c r="G392" s="135"/>
      <c r="H392" s="141"/>
      <c r="I392" s="141"/>
      <c r="J392" s="141"/>
      <c r="K392" s="141"/>
    </row>
    <row r="393" spans="1:11" x14ac:dyDescent="0.25">
      <c r="A393" s="141"/>
      <c r="B393" s="141"/>
      <c r="C393" s="141"/>
      <c r="D393" s="141"/>
      <c r="E393" s="141"/>
      <c r="F393" s="141"/>
      <c r="G393" s="135"/>
      <c r="H393" s="141"/>
      <c r="I393" s="141"/>
      <c r="J393" s="141"/>
      <c r="K393" s="141"/>
    </row>
    <row r="394" spans="1:11" x14ac:dyDescent="0.25">
      <c r="A394" s="141"/>
      <c r="B394" s="141"/>
      <c r="C394" s="141"/>
      <c r="D394" s="141"/>
      <c r="E394" s="141"/>
      <c r="F394" s="141"/>
      <c r="G394" s="135"/>
      <c r="H394" s="141"/>
      <c r="I394" s="141"/>
      <c r="J394" s="141"/>
      <c r="K394" s="141"/>
    </row>
    <row r="395" spans="1:11" x14ac:dyDescent="0.25">
      <c r="A395" s="141"/>
      <c r="B395" s="141"/>
      <c r="C395" s="141"/>
      <c r="D395" s="141"/>
      <c r="E395" s="141"/>
      <c r="F395" s="141"/>
      <c r="G395" s="135"/>
      <c r="H395" s="141"/>
      <c r="I395" s="141"/>
      <c r="J395" s="141"/>
      <c r="K395" s="141"/>
    </row>
    <row r="396" spans="1:11" x14ac:dyDescent="0.25">
      <c r="A396" s="141"/>
      <c r="B396" s="141"/>
      <c r="C396" s="141"/>
      <c r="D396" s="141"/>
      <c r="E396" s="141"/>
      <c r="F396" s="141"/>
      <c r="G396" s="135"/>
      <c r="H396" s="141"/>
      <c r="I396" s="141"/>
      <c r="J396" s="141"/>
      <c r="K396" s="141"/>
    </row>
    <row r="397" spans="1:11" x14ac:dyDescent="0.25">
      <c r="A397" s="141"/>
      <c r="B397" s="141"/>
      <c r="C397" s="141"/>
      <c r="D397" s="141"/>
      <c r="E397" s="141"/>
      <c r="F397" s="141"/>
      <c r="G397" s="135"/>
      <c r="H397" s="141"/>
      <c r="I397" s="141"/>
      <c r="J397" s="141"/>
      <c r="K397" s="141"/>
    </row>
    <row r="398" spans="1:11" x14ac:dyDescent="0.25">
      <c r="A398" s="141"/>
      <c r="B398" s="141"/>
      <c r="C398" s="141"/>
      <c r="D398" s="141"/>
      <c r="E398" s="141"/>
      <c r="F398" s="141"/>
      <c r="G398" s="135"/>
      <c r="H398" s="141"/>
      <c r="I398" s="141"/>
      <c r="J398" s="141"/>
      <c r="K398" s="141"/>
    </row>
    <row r="399" spans="1:11" x14ac:dyDescent="0.25">
      <c r="A399" s="141"/>
      <c r="B399" s="141"/>
      <c r="C399" s="141"/>
      <c r="D399" s="141"/>
      <c r="E399" s="141"/>
      <c r="F399" s="141"/>
      <c r="G399" s="135"/>
      <c r="H399" s="141"/>
      <c r="I399" s="141"/>
      <c r="J399" s="141"/>
      <c r="K399" s="141"/>
    </row>
    <row r="400" spans="1:11" x14ac:dyDescent="0.25">
      <c r="A400" s="141"/>
      <c r="B400" s="141"/>
      <c r="C400" s="141"/>
      <c r="D400" s="141"/>
      <c r="E400" s="141"/>
      <c r="F400" s="141"/>
      <c r="G400" s="135"/>
      <c r="H400" s="141"/>
      <c r="I400" s="141"/>
      <c r="J400" s="141"/>
      <c r="K400" s="141"/>
    </row>
    <row r="401" spans="1:11" x14ac:dyDescent="0.25">
      <c r="A401" s="141"/>
      <c r="B401" s="141"/>
      <c r="C401" s="141"/>
      <c r="D401" s="141"/>
      <c r="E401" s="141"/>
      <c r="F401" s="141"/>
      <c r="G401" s="135"/>
      <c r="H401" s="141"/>
      <c r="I401" s="141"/>
      <c r="J401" s="141"/>
      <c r="K401" s="141"/>
    </row>
    <row r="402" spans="1:11" x14ac:dyDescent="0.25">
      <c r="A402" s="141"/>
      <c r="B402" s="141"/>
      <c r="C402" s="141"/>
      <c r="D402" s="141"/>
      <c r="E402" s="141"/>
      <c r="F402" s="141"/>
      <c r="G402" s="135"/>
      <c r="H402" s="141"/>
      <c r="I402" s="141"/>
      <c r="J402" s="141"/>
      <c r="K402" s="141"/>
    </row>
    <row r="403" spans="1:11" x14ac:dyDescent="0.25">
      <c r="A403" s="141"/>
      <c r="B403" s="141"/>
      <c r="C403" s="141"/>
      <c r="D403" s="141"/>
      <c r="E403" s="141"/>
      <c r="F403" s="141"/>
      <c r="G403" s="135"/>
      <c r="H403" s="141"/>
      <c r="I403" s="141"/>
      <c r="J403" s="141"/>
      <c r="K403" s="141"/>
    </row>
    <row r="404" spans="1:11" x14ac:dyDescent="0.25">
      <c r="A404" s="141"/>
      <c r="B404" s="141"/>
      <c r="C404" s="141"/>
      <c r="D404" s="141"/>
      <c r="E404" s="141"/>
      <c r="F404" s="141"/>
      <c r="G404" s="135"/>
      <c r="H404" s="141"/>
      <c r="I404" s="141"/>
      <c r="J404" s="141"/>
      <c r="K404" s="141"/>
    </row>
    <row r="405" spans="1:11" x14ac:dyDescent="0.25">
      <c r="A405" s="141"/>
      <c r="B405" s="141"/>
      <c r="C405" s="141"/>
      <c r="D405" s="141"/>
      <c r="E405" s="141"/>
      <c r="F405" s="141"/>
      <c r="G405" s="135"/>
      <c r="H405" s="141"/>
      <c r="I405" s="141"/>
      <c r="J405" s="141"/>
      <c r="K405" s="141"/>
    </row>
    <row r="406" spans="1:11" x14ac:dyDescent="0.25">
      <c r="A406" s="141"/>
      <c r="B406" s="141"/>
      <c r="C406" s="141"/>
      <c r="D406" s="141"/>
      <c r="E406" s="141"/>
      <c r="F406" s="141"/>
      <c r="G406" s="135"/>
      <c r="H406" s="141"/>
      <c r="I406" s="141"/>
      <c r="J406" s="141"/>
      <c r="K406" s="141"/>
    </row>
    <row r="407" spans="1:11" x14ac:dyDescent="0.25">
      <c r="A407" s="141"/>
      <c r="B407" s="141"/>
      <c r="C407" s="141"/>
      <c r="D407" s="141"/>
      <c r="E407" s="141"/>
      <c r="F407" s="141"/>
      <c r="G407" s="135"/>
      <c r="H407" s="141"/>
      <c r="I407" s="141"/>
      <c r="J407" s="141"/>
      <c r="K407" s="141"/>
    </row>
    <row r="408" spans="1:11" x14ac:dyDescent="0.25">
      <c r="A408" s="141"/>
      <c r="B408" s="141"/>
      <c r="C408" s="141"/>
      <c r="D408" s="141"/>
      <c r="E408" s="141"/>
      <c r="F408" s="141"/>
      <c r="G408" s="135"/>
      <c r="H408" s="141"/>
      <c r="I408" s="141"/>
      <c r="J408" s="141"/>
      <c r="K408" s="141"/>
    </row>
    <row r="409" spans="1:11" x14ac:dyDescent="0.25">
      <c r="A409" s="141"/>
      <c r="B409" s="141"/>
      <c r="C409" s="141"/>
      <c r="D409" s="141"/>
      <c r="E409" s="141"/>
      <c r="F409" s="141"/>
      <c r="G409" s="135"/>
      <c r="H409" s="141"/>
      <c r="I409" s="141"/>
      <c r="J409" s="141"/>
      <c r="K409" s="141"/>
    </row>
    <row r="410" spans="1:11" x14ac:dyDescent="0.25">
      <c r="A410" s="141"/>
      <c r="B410" s="141"/>
      <c r="C410" s="141"/>
      <c r="D410" s="141"/>
      <c r="E410" s="141"/>
      <c r="F410" s="141"/>
      <c r="G410" s="135"/>
      <c r="H410" s="141"/>
      <c r="I410" s="141"/>
      <c r="J410" s="141"/>
      <c r="K410" s="141"/>
    </row>
    <row r="411" spans="1:11" x14ac:dyDescent="0.25">
      <c r="A411" s="141"/>
      <c r="B411" s="141"/>
      <c r="C411" s="141"/>
      <c r="D411" s="141"/>
      <c r="E411" s="141"/>
      <c r="F411" s="141"/>
      <c r="G411" s="135"/>
      <c r="H411" s="141"/>
      <c r="I411" s="141"/>
      <c r="J411" s="141"/>
      <c r="K411" s="141"/>
    </row>
    <row r="412" spans="1:11" x14ac:dyDescent="0.25">
      <c r="A412" s="141"/>
      <c r="B412" s="141"/>
      <c r="C412" s="141"/>
      <c r="D412" s="141"/>
      <c r="E412" s="141"/>
      <c r="F412" s="141"/>
      <c r="G412" s="135"/>
      <c r="H412" s="141"/>
      <c r="I412" s="141"/>
      <c r="J412" s="141"/>
      <c r="K412" s="141"/>
    </row>
    <row r="413" spans="1:11" x14ac:dyDescent="0.25">
      <c r="A413" s="141"/>
      <c r="B413" s="141"/>
      <c r="C413" s="141"/>
      <c r="D413" s="141"/>
      <c r="E413" s="141"/>
      <c r="F413" s="141"/>
      <c r="G413" s="135"/>
      <c r="H413" s="141"/>
      <c r="I413" s="141"/>
      <c r="J413" s="141"/>
      <c r="K413" s="141"/>
    </row>
    <row r="414" spans="1:11" x14ac:dyDescent="0.25">
      <c r="A414" s="141"/>
      <c r="B414" s="141"/>
      <c r="C414" s="141"/>
      <c r="D414" s="141"/>
      <c r="E414" s="141"/>
      <c r="F414" s="141"/>
      <c r="G414" s="135"/>
      <c r="H414" s="141"/>
      <c r="I414" s="141"/>
      <c r="J414" s="141"/>
      <c r="K414" s="141"/>
    </row>
    <row r="415" spans="1:11" x14ac:dyDescent="0.25">
      <c r="A415" s="141"/>
      <c r="B415" s="141"/>
      <c r="C415" s="141"/>
      <c r="D415" s="141"/>
      <c r="E415" s="141"/>
      <c r="F415" s="141"/>
      <c r="G415" s="135"/>
      <c r="H415" s="141"/>
      <c r="I415" s="141"/>
      <c r="J415" s="141"/>
      <c r="K415" s="141"/>
    </row>
    <row r="416" spans="1:11" x14ac:dyDescent="0.25">
      <c r="A416" s="141"/>
      <c r="B416" s="141"/>
      <c r="C416" s="141"/>
      <c r="D416" s="141"/>
      <c r="E416" s="141"/>
      <c r="F416" s="141"/>
      <c r="G416" s="135"/>
      <c r="H416" s="141"/>
      <c r="I416" s="141"/>
      <c r="J416" s="141"/>
      <c r="K416" s="141"/>
    </row>
    <row r="417" spans="1:11" x14ac:dyDescent="0.25">
      <c r="A417" s="141"/>
      <c r="B417" s="141"/>
      <c r="C417" s="141"/>
      <c r="D417" s="141"/>
      <c r="E417" s="141"/>
      <c r="F417" s="141"/>
      <c r="G417" s="135"/>
      <c r="H417" s="141"/>
      <c r="I417" s="141"/>
      <c r="J417" s="141"/>
      <c r="K417" s="141"/>
    </row>
    <row r="418" spans="1:11" x14ac:dyDescent="0.25">
      <c r="A418" s="141"/>
      <c r="B418" s="141"/>
      <c r="C418" s="141"/>
      <c r="D418" s="141"/>
      <c r="E418" s="141"/>
      <c r="F418" s="141"/>
      <c r="G418" s="135"/>
      <c r="H418" s="141"/>
      <c r="I418" s="141"/>
      <c r="J418" s="141"/>
      <c r="K418" s="141"/>
    </row>
    <row r="419" spans="1:11" x14ac:dyDescent="0.25">
      <c r="A419" s="141"/>
      <c r="B419" s="141"/>
      <c r="C419" s="141"/>
      <c r="D419" s="141"/>
      <c r="E419" s="141"/>
      <c r="F419" s="141"/>
      <c r="G419" s="135"/>
      <c r="H419" s="141"/>
      <c r="I419" s="141"/>
      <c r="J419" s="141"/>
      <c r="K419" s="141"/>
    </row>
    <row r="420" spans="1:11" x14ac:dyDescent="0.25">
      <c r="A420" s="141"/>
      <c r="B420" s="141"/>
      <c r="C420" s="141"/>
      <c r="D420" s="141"/>
      <c r="E420" s="141"/>
      <c r="F420" s="141"/>
      <c r="G420" s="135"/>
      <c r="H420" s="141"/>
      <c r="I420" s="141"/>
      <c r="J420" s="141"/>
      <c r="K420" s="141"/>
    </row>
    <row r="421" spans="1:11" x14ac:dyDescent="0.25">
      <c r="A421" s="141"/>
      <c r="B421" s="141"/>
      <c r="C421" s="141"/>
      <c r="D421" s="141"/>
      <c r="E421" s="141"/>
      <c r="F421" s="141"/>
      <c r="G421" s="135"/>
      <c r="H421" s="141"/>
      <c r="I421" s="141"/>
      <c r="J421" s="141"/>
      <c r="K421" s="141"/>
    </row>
    <row r="422" spans="1:11" x14ac:dyDescent="0.25">
      <c r="A422" s="141"/>
      <c r="B422" s="141"/>
      <c r="C422" s="141"/>
      <c r="D422" s="141"/>
      <c r="E422" s="141"/>
      <c r="F422" s="141"/>
      <c r="G422" s="135"/>
      <c r="H422" s="141"/>
      <c r="I422" s="141"/>
      <c r="J422" s="141"/>
      <c r="K422" s="141"/>
    </row>
    <row r="423" spans="1:11" x14ac:dyDescent="0.25">
      <c r="A423" s="141"/>
      <c r="B423" s="141"/>
      <c r="C423" s="141"/>
      <c r="D423" s="141"/>
      <c r="E423" s="141"/>
      <c r="F423" s="141"/>
      <c r="G423" s="135"/>
      <c r="H423" s="141"/>
      <c r="I423" s="141"/>
      <c r="J423" s="141"/>
      <c r="K423" s="141"/>
    </row>
    <row r="424" spans="1:11" x14ac:dyDescent="0.25">
      <c r="A424" s="141"/>
      <c r="B424" s="141"/>
      <c r="C424" s="141"/>
      <c r="D424" s="141"/>
      <c r="E424" s="141"/>
      <c r="F424" s="141"/>
      <c r="G424" s="135"/>
      <c r="H424" s="141"/>
      <c r="I424" s="141"/>
      <c r="J424" s="141"/>
      <c r="K424" s="141"/>
    </row>
    <row r="425" spans="1:11" x14ac:dyDescent="0.25">
      <c r="A425" s="141"/>
      <c r="B425" s="141"/>
      <c r="C425" s="141"/>
      <c r="D425" s="141"/>
      <c r="E425" s="141"/>
      <c r="F425" s="141"/>
      <c r="G425" s="135"/>
      <c r="H425" s="141"/>
      <c r="I425" s="141"/>
      <c r="J425" s="141"/>
      <c r="K425" s="141"/>
    </row>
    <row r="426" spans="1:11" x14ac:dyDescent="0.25">
      <c r="A426" s="141"/>
      <c r="B426" s="141"/>
      <c r="C426" s="141"/>
      <c r="D426" s="141"/>
      <c r="E426" s="141"/>
      <c r="F426" s="141"/>
      <c r="G426" s="135"/>
      <c r="H426" s="141"/>
      <c r="I426" s="141"/>
      <c r="J426" s="141"/>
      <c r="K426" s="141"/>
    </row>
    <row r="427" spans="1:11" x14ac:dyDescent="0.25">
      <c r="A427" s="141"/>
      <c r="B427" s="141"/>
      <c r="C427" s="141"/>
      <c r="D427" s="141"/>
      <c r="E427" s="141"/>
      <c r="F427" s="141"/>
      <c r="G427" s="135"/>
      <c r="H427" s="141"/>
      <c r="I427" s="141"/>
      <c r="J427" s="141"/>
      <c r="K427" s="141"/>
    </row>
    <row r="428" spans="1:11" x14ac:dyDescent="0.25">
      <c r="A428" s="141"/>
      <c r="B428" s="141"/>
      <c r="C428" s="141"/>
      <c r="D428" s="141"/>
      <c r="E428" s="141"/>
      <c r="F428" s="141"/>
      <c r="G428" s="135"/>
      <c r="H428" s="141"/>
      <c r="I428" s="141"/>
      <c r="J428" s="141"/>
      <c r="K428" s="141"/>
    </row>
    <row r="429" spans="1:11" x14ac:dyDescent="0.25">
      <c r="A429" s="141"/>
      <c r="B429" s="141"/>
      <c r="C429" s="141"/>
      <c r="D429" s="141"/>
      <c r="E429" s="141"/>
      <c r="F429" s="141"/>
      <c r="G429" s="135"/>
      <c r="H429" s="141"/>
      <c r="I429" s="141"/>
      <c r="J429" s="141"/>
      <c r="K429" s="141"/>
    </row>
    <row r="430" spans="1:11" x14ac:dyDescent="0.25">
      <c r="A430" s="141"/>
      <c r="B430" s="141"/>
      <c r="C430" s="141"/>
      <c r="D430" s="141"/>
      <c r="E430" s="141"/>
      <c r="F430" s="141"/>
      <c r="G430" s="135"/>
      <c r="H430" s="141"/>
      <c r="I430" s="141"/>
      <c r="J430" s="141"/>
      <c r="K430" s="141"/>
    </row>
    <row r="431" spans="1:11" x14ac:dyDescent="0.25">
      <c r="A431" s="141"/>
      <c r="B431" s="141"/>
      <c r="C431" s="141"/>
      <c r="D431" s="141"/>
      <c r="E431" s="141"/>
      <c r="F431" s="141"/>
      <c r="G431" s="135"/>
      <c r="H431" s="141"/>
      <c r="I431" s="141"/>
      <c r="J431" s="141"/>
      <c r="K431" s="141"/>
    </row>
    <row r="432" spans="1:11" x14ac:dyDescent="0.25">
      <c r="A432" s="141"/>
      <c r="B432" s="141"/>
      <c r="C432" s="141"/>
      <c r="D432" s="141"/>
      <c r="E432" s="141"/>
      <c r="F432" s="141"/>
      <c r="G432" s="135"/>
      <c r="H432" s="141"/>
      <c r="I432" s="141"/>
      <c r="J432" s="141"/>
      <c r="K432" s="141"/>
    </row>
    <row r="433" spans="1:11" x14ac:dyDescent="0.25">
      <c r="A433" s="141"/>
      <c r="B433" s="141"/>
      <c r="C433" s="141"/>
      <c r="D433" s="141"/>
      <c r="E433" s="141"/>
      <c r="F433" s="141"/>
      <c r="G433" s="135"/>
      <c r="H433" s="141"/>
      <c r="I433" s="141"/>
      <c r="J433" s="141"/>
      <c r="K433" s="141"/>
    </row>
    <row r="434" spans="1:11" x14ac:dyDescent="0.25">
      <c r="A434" s="141"/>
      <c r="B434" s="141"/>
      <c r="C434" s="141"/>
      <c r="D434" s="141"/>
      <c r="E434" s="141"/>
      <c r="F434" s="141"/>
      <c r="G434" s="135"/>
      <c r="H434" s="141"/>
      <c r="I434" s="141"/>
      <c r="J434" s="141"/>
      <c r="K434" s="141"/>
    </row>
    <row r="435" spans="1:11" x14ac:dyDescent="0.25">
      <c r="A435" s="141"/>
      <c r="B435" s="141"/>
      <c r="C435" s="141"/>
      <c r="D435" s="141"/>
      <c r="E435" s="141"/>
      <c r="F435" s="141"/>
      <c r="G435" s="135"/>
      <c r="H435" s="141"/>
      <c r="I435" s="141"/>
      <c r="J435" s="141"/>
      <c r="K435" s="141"/>
    </row>
    <row r="436" spans="1:11" x14ac:dyDescent="0.25">
      <c r="A436" s="141"/>
      <c r="B436" s="141"/>
      <c r="C436" s="141"/>
      <c r="D436" s="141"/>
      <c r="E436" s="141"/>
      <c r="F436" s="141"/>
      <c r="G436" s="135"/>
      <c r="H436" s="141"/>
      <c r="I436" s="141"/>
      <c r="J436" s="141"/>
      <c r="K436" s="141"/>
    </row>
    <row r="437" spans="1:11" x14ac:dyDescent="0.25">
      <c r="A437" s="141"/>
      <c r="B437" s="141"/>
      <c r="C437" s="141"/>
      <c r="D437" s="141"/>
      <c r="E437" s="141"/>
      <c r="F437" s="141"/>
      <c r="G437" s="135"/>
      <c r="H437" s="141"/>
      <c r="I437" s="141"/>
      <c r="J437" s="141"/>
      <c r="K437" s="141"/>
    </row>
    <row r="438" spans="1:11" x14ac:dyDescent="0.25">
      <c r="A438" s="141"/>
      <c r="B438" s="141"/>
      <c r="C438" s="141"/>
      <c r="D438" s="141"/>
      <c r="E438" s="141"/>
      <c r="F438" s="141"/>
      <c r="G438" s="135"/>
      <c r="H438" s="141"/>
      <c r="I438" s="141"/>
      <c r="J438" s="141"/>
      <c r="K438" s="141"/>
    </row>
    <row r="439" spans="1:11" x14ac:dyDescent="0.25">
      <c r="A439" s="141"/>
      <c r="B439" s="141"/>
      <c r="C439" s="141"/>
      <c r="D439" s="141"/>
      <c r="E439" s="141"/>
      <c r="F439" s="141"/>
      <c r="G439" s="135"/>
      <c r="H439" s="141"/>
      <c r="I439" s="141"/>
      <c r="J439" s="141"/>
      <c r="K439" s="141"/>
    </row>
    <row r="440" spans="1:11" x14ac:dyDescent="0.25">
      <c r="A440" s="141"/>
      <c r="B440" s="141"/>
      <c r="C440" s="141"/>
      <c r="D440" s="141"/>
      <c r="E440" s="141"/>
      <c r="F440" s="141"/>
      <c r="G440" s="135"/>
      <c r="H440" s="141"/>
      <c r="I440" s="141"/>
      <c r="J440" s="141"/>
      <c r="K440" s="141"/>
    </row>
    <row r="441" spans="1:11" x14ac:dyDescent="0.25">
      <c r="A441" s="141"/>
      <c r="B441" s="141"/>
      <c r="C441" s="141"/>
      <c r="D441" s="141"/>
      <c r="E441" s="141"/>
      <c r="F441" s="141"/>
      <c r="G441" s="135"/>
      <c r="H441" s="141"/>
      <c r="I441" s="141"/>
      <c r="J441" s="141"/>
      <c r="K441" s="141"/>
    </row>
    <row r="442" spans="1:11" x14ac:dyDescent="0.25">
      <c r="A442" s="141"/>
      <c r="B442" s="141"/>
      <c r="C442" s="141"/>
      <c r="D442" s="141"/>
      <c r="E442" s="141"/>
      <c r="F442" s="141"/>
      <c r="G442" s="135"/>
      <c r="H442" s="141"/>
      <c r="I442" s="141"/>
      <c r="J442" s="141"/>
      <c r="K442" s="141"/>
    </row>
    <row r="443" spans="1:11" x14ac:dyDescent="0.25">
      <c r="A443" s="141"/>
      <c r="B443" s="141"/>
      <c r="C443" s="141"/>
      <c r="D443" s="141"/>
      <c r="E443" s="141"/>
      <c r="F443" s="141"/>
      <c r="G443" s="135"/>
      <c r="H443" s="141"/>
      <c r="I443" s="141"/>
      <c r="J443" s="141"/>
      <c r="K443" s="141"/>
    </row>
    <row r="444" spans="1:11" x14ac:dyDescent="0.25">
      <c r="A444" s="141"/>
      <c r="B444" s="141"/>
      <c r="C444" s="141"/>
      <c r="D444" s="141"/>
      <c r="E444" s="141"/>
      <c r="F444" s="141"/>
      <c r="G444" s="135"/>
      <c r="H444" s="141"/>
      <c r="I444" s="141"/>
      <c r="J444" s="141"/>
      <c r="K444" s="141"/>
    </row>
    <row r="445" spans="1:11" x14ac:dyDescent="0.25">
      <c r="A445" s="141"/>
      <c r="B445" s="141"/>
      <c r="C445" s="141"/>
      <c r="D445" s="141"/>
      <c r="E445" s="141"/>
      <c r="F445" s="141"/>
      <c r="G445" s="135"/>
      <c r="H445" s="141"/>
      <c r="I445" s="141"/>
      <c r="J445" s="141"/>
      <c r="K445" s="141"/>
    </row>
    <row r="446" spans="1:11" x14ac:dyDescent="0.25">
      <c r="A446" s="141"/>
      <c r="B446" s="141"/>
      <c r="C446" s="141"/>
      <c r="D446" s="141"/>
      <c r="E446" s="141"/>
      <c r="F446" s="141"/>
      <c r="G446" s="135"/>
      <c r="H446" s="141"/>
      <c r="I446" s="141"/>
      <c r="J446" s="141"/>
      <c r="K446" s="141"/>
    </row>
    <row r="447" spans="1:11" x14ac:dyDescent="0.25">
      <c r="A447" s="141"/>
      <c r="B447" s="141"/>
      <c r="C447" s="141"/>
      <c r="D447" s="141"/>
      <c r="E447" s="141"/>
      <c r="F447" s="141"/>
      <c r="G447" s="135"/>
      <c r="H447" s="141"/>
      <c r="I447" s="141"/>
      <c r="J447" s="141"/>
      <c r="K447" s="141"/>
    </row>
    <row r="448" spans="1:11" x14ac:dyDescent="0.25">
      <c r="A448" s="141"/>
      <c r="B448" s="141"/>
      <c r="C448" s="141"/>
      <c r="D448" s="141"/>
      <c r="E448" s="141"/>
      <c r="F448" s="141"/>
      <c r="G448" s="135"/>
      <c r="H448" s="141"/>
      <c r="I448" s="141"/>
      <c r="J448" s="141"/>
      <c r="K448" s="141"/>
    </row>
    <row r="449" spans="1:11" x14ac:dyDescent="0.25">
      <c r="A449" s="141"/>
      <c r="B449" s="141"/>
      <c r="C449" s="141"/>
      <c r="D449" s="141"/>
      <c r="E449" s="141"/>
      <c r="F449" s="141"/>
      <c r="G449" s="135"/>
      <c r="H449" s="141"/>
      <c r="I449" s="141"/>
      <c r="J449" s="141"/>
      <c r="K449" s="141"/>
    </row>
    <row r="450" spans="1:11" x14ac:dyDescent="0.25">
      <c r="A450" s="141"/>
      <c r="B450" s="141"/>
      <c r="C450" s="141"/>
      <c r="D450" s="141"/>
      <c r="E450" s="141"/>
      <c r="F450" s="141"/>
      <c r="G450" s="135"/>
      <c r="H450" s="141"/>
      <c r="I450" s="141"/>
      <c r="J450" s="141"/>
      <c r="K450" s="141"/>
    </row>
    <row r="451" spans="1:11" x14ac:dyDescent="0.25">
      <c r="A451" s="141"/>
      <c r="B451" s="141"/>
      <c r="C451" s="141"/>
      <c r="D451" s="141"/>
      <c r="E451" s="141"/>
      <c r="F451" s="141"/>
      <c r="G451" s="135"/>
      <c r="H451" s="141"/>
      <c r="I451" s="141"/>
      <c r="J451" s="141"/>
      <c r="K451" s="141"/>
    </row>
    <row r="452" spans="1:11" x14ac:dyDescent="0.25">
      <c r="A452" s="141"/>
      <c r="B452" s="141"/>
      <c r="C452" s="141"/>
      <c r="D452" s="141"/>
      <c r="E452" s="141"/>
      <c r="F452" s="141"/>
      <c r="G452" s="135"/>
      <c r="H452" s="141"/>
      <c r="I452" s="141"/>
      <c r="J452" s="141"/>
      <c r="K452" s="141"/>
    </row>
    <row r="453" spans="1:11" x14ac:dyDescent="0.25">
      <c r="A453" s="141"/>
      <c r="B453" s="141"/>
      <c r="C453" s="141"/>
      <c r="D453" s="141"/>
      <c r="E453" s="141"/>
      <c r="F453" s="141"/>
      <c r="G453" s="135"/>
      <c r="H453" s="141"/>
      <c r="I453" s="141"/>
      <c r="J453" s="141"/>
      <c r="K453" s="141"/>
    </row>
    <row r="454" spans="1:11" x14ac:dyDescent="0.25">
      <c r="A454" s="141"/>
      <c r="B454" s="141"/>
      <c r="C454" s="141"/>
      <c r="D454" s="141"/>
      <c r="E454" s="141"/>
      <c r="F454" s="141"/>
      <c r="G454" s="135"/>
      <c r="H454" s="141"/>
      <c r="I454" s="141"/>
      <c r="J454" s="141"/>
      <c r="K454" s="141"/>
    </row>
    <row r="455" spans="1:11" x14ac:dyDescent="0.25">
      <c r="A455" s="141"/>
      <c r="B455" s="141"/>
      <c r="C455" s="141"/>
      <c r="D455" s="141"/>
      <c r="E455" s="141"/>
      <c r="F455" s="141"/>
      <c r="G455" s="135"/>
      <c r="H455" s="141"/>
      <c r="I455" s="141"/>
      <c r="J455" s="141"/>
      <c r="K455" s="141"/>
    </row>
    <row r="456" spans="1:11" x14ac:dyDescent="0.25">
      <c r="A456" s="141"/>
      <c r="B456" s="141"/>
      <c r="C456" s="141"/>
      <c r="D456" s="141"/>
      <c r="E456" s="141"/>
      <c r="F456" s="141"/>
      <c r="G456" s="135"/>
      <c r="H456" s="141"/>
      <c r="I456" s="141"/>
      <c r="J456" s="141"/>
      <c r="K456" s="141"/>
    </row>
    <row r="457" spans="1:11" x14ac:dyDescent="0.25">
      <c r="A457" s="141"/>
      <c r="B457" s="141"/>
      <c r="C457" s="141"/>
      <c r="D457" s="141"/>
      <c r="E457" s="141"/>
      <c r="F457" s="141"/>
      <c r="G457" s="135"/>
      <c r="H457" s="141"/>
      <c r="I457" s="141"/>
      <c r="J457" s="141"/>
      <c r="K457" s="141"/>
    </row>
    <row r="458" spans="1:11" x14ac:dyDescent="0.25">
      <c r="A458" s="141"/>
      <c r="B458" s="141"/>
      <c r="C458" s="141"/>
      <c r="D458" s="141"/>
      <c r="E458" s="141"/>
      <c r="F458" s="141"/>
      <c r="G458" s="135"/>
      <c r="H458" s="141"/>
      <c r="I458" s="141"/>
      <c r="J458" s="141"/>
      <c r="K458" s="141"/>
    </row>
    <row r="459" spans="1:11" x14ac:dyDescent="0.25">
      <c r="A459" s="141"/>
      <c r="B459" s="141"/>
      <c r="C459" s="141"/>
      <c r="D459" s="141"/>
      <c r="E459" s="141"/>
      <c r="F459" s="141"/>
      <c r="G459" s="135"/>
      <c r="H459" s="141"/>
      <c r="I459" s="141"/>
      <c r="J459" s="141"/>
      <c r="K459" s="141"/>
    </row>
    <row r="460" spans="1:11" x14ac:dyDescent="0.25">
      <c r="A460" s="141"/>
      <c r="B460" s="141"/>
      <c r="C460" s="141"/>
      <c r="D460" s="141"/>
      <c r="E460" s="141"/>
      <c r="F460" s="141"/>
      <c r="G460" s="135"/>
      <c r="H460" s="141"/>
      <c r="I460" s="141"/>
      <c r="J460" s="141"/>
      <c r="K460" s="141"/>
    </row>
    <row r="461" spans="1:11" x14ac:dyDescent="0.25">
      <c r="A461" s="141"/>
      <c r="B461" s="141"/>
      <c r="C461" s="141"/>
      <c r="D461" s="141"/>
      <c r="E461" s="141"/>
      <c r="F461" s="141"/>
      <c r="G461" s="135"/>
      <c r="H461" s="141"/>
      <c r="I461" s="141"/>
      <c r="J461" s="141"/>
      <c r="K461" s="141"/>
    </row>
    <row r="462" spans="1:11" x14ac:dyDescent="0.25">
      <c r="A462" s="141"/>
      <c r="B462" s="141"/>
      <c r="C462" s="141"/>
      <c r="D462" s="141"/>
      <c r="E462" s="141"/>
      <c r="F462" s="141"/>
      <c r="G462" s="135"/>
      <c r="H462" s="141"/>
      <c r="I462" s="141"/>
      <c r="J462" s="141"/>
      <c r="K462" s="141"/>
    </row>
    <row r="463" spans="1:11" x14ac:dyDescent="0.25">
      <c r="A463" s="141"/>
      <c r="B463" s="141"/>
      <c r="C463" s="141"/>
      <c r="D463" s="141"/>
      <c r="E463" s="141"/>
      <c r="F463" s="141"/>
      <c r="G463" s="135"/>
      <c r="H463" s="141"/>
      <c r="I463" s="141"/>
      <c r="J463" s="141"/>
      <c r="K463" s="141"/>
    </row>
    <row r="464" spans="1:11" x14ac:dyDescent="0.25">
      <c r="A464" s="141"/>
      <c r="B464" s="141"/>
      <c r="C464" s="141"/>
      <c r="D464" s="141"/>
      <c r="E464" s="141"/>
      <c r="F464" s="141"/>
      <c r="G464" s="135"/>
      <c r="H464" s="141"/>
      <c r="I464" s="141"/>
      <c r="J464" s="141"/>
      <c r="K464" s="141"/>
    </row>
    <row r="465" spans="1:11" x14ac:dyDescent="0.25">
      <c r="A465" s="141"/>
      <c r="B465" s="141"/>
      <c r="C465" s="141"/>
      <c r="D465" s="141"/>
      <c r="E465" s="141"/>
      <c r="F465" s="141"/>
      <c r="G465" s="135"/>
      <c r="H465" s="141"/>
      <c r="I465" s="141"/>
      <c r="J465" s="141"/>
      <c r="K465" s="141"/>
    </row>
    <row r="466" spans="1:11" x14ac:dyDescent="0.25">
      <c r="A466" s="141"/>
      <c r="B466" s="141"/>
      <c r="C466" s="141"/>
      <c r="D466" s="141"/>
      <c r="E466" s="141"/>
      <c r="F466" s="141"/>
      <c r="G466" s="135"/>
      <c r="H466" s="141"/>
      <c r="I466" s="141"/>
      <c r="J466" s="141"/>
      <c r="K466" s="141"/>
    </row>
    <row r="467" spans="1:11" x14ac:dyDescent="0.25">
      <c r="A467" s="141"/>
      <c r="B467" s="141"/>
      <c r="C467" s="141"/>
      <c r="D467" s="141"/>
      <c r="E467" s="141"/>
      <c r="F467" s="141"/>
      <c r="G467" s="135"/>
      <c r="H467" s="141"/>
      <c r="I467" s="141"/>
      <c r="J467" s="141"/>
      <c r="K467" s="141"/>
    </row>
    <row r="468" spans="1:11" x14ac:dyDescent="0.25">
      <c r="A468" s="141"/>
      <c r="B468" s="141"/>
      <c r="C468" s="141"/>
      <c r="D468" s="141"/>
      <c r="E468" s="141"/>
      <c r="F468" s="141"/>
      <c r="G468" s="135"/>
      <c r="H468" s="141"/>
      <c r="I468" s="141"/>
      <c r="J468" s="141"/>
      <c r="K468" s="141"/>
    </row>
    <row r="469" spans="1:11" x14ac:dyDescent="0.25">
      <c r="A469" s="141"/>
      <c r="B469" s="141"/>
      <c r="C469" s="141"/>
      <c r="D469" s="141"/>
      <c r="E469" s="141"/>
      <c r="F469" s="141"/>
      <c r="G469" s="135"/>
      <c r="H469" s="141"/>
      <c r="I469" s="141"/>
      <c r="J469" s="141"/>
      <c r="K469" s="141"/>
    </row>
    <row r="470" spans="1:11" x14ac:dyDescent="0.25">
      <c r="A470" s="141"/>
      <c r="B470" s="141"/>
      <c r="C470" s="141"/>
      <c r="D470" s="141"/>
      <c r="E470" s="141"/>
      <c r="F470" s="141"/>
      <c r="G470" s="135"/>
      <c r="H470" s="141"/>
      <c r="I470" s="141"/>
      <c r="J470" s="141"/>
      <c r="K470" s="141"/>
    </row>
    <row r="471" spans="1:11" x14ac:dyDescent="0.25">
      <c r="A471" s="141"/>
      <c r="B471" s="141"/>
      <c r="C471" s="141"/>
      <c r="D471" s="141"/>
      <c r="E471" s="141"/>
      <c r="F471" s="141"/>
      <c r="G471" s="135"/>
      <c r="H471" s="141"/>
      <c r="I471" s="141"/>
      <c r="J471" s="141"/>
      <c r="K471" s="141"/>
    </row>
    <row r="472" spans="1:11" x14ac:dyDescent="0.25">
      <c r="A472" s="141"/>
      <c r="B472" s="141"/>
      <c r="C472" s="141"/>
      <c r="D472" s="141"/>
      <c r="E472" s="141"/>
      <c r="F472" s="141"/>
      <c r="G472" s="135"/>
      <c r="H472" s="141"/>
      <c r="I472" s="141"/>
      <c r="J472" s="141"/>
      <c r="K472" s="141"/>
    </row>
    <row r="473" spans="1:11" x14ac:dyDescent="0.25">
      <c r="A473" s="141"/>
      <c r="B473" s="141"/>
      <c r="C473" s="141"/>
      <c r="D473" s="141"/>
      <c r="E473" s="141"/>
      <c r="F473" s="141"/>
      <c r="G473" s="135"/>
      <c r="H473" s="141"/>
      <c r="I473" s="141"/>
      <c r="J473" s="141"/>
      <c r="K473" s="141"/>
    </row>
    <row r="474" spans="1:11" x14ac:dyDescent="0.25">
      <c r="A474" s="141"/>
      <c r="B474" s="141"/>
      <c r="C474" s="141"/>
      <c r="D474" s="141"/>
      <c r="E474" s="141"/>
      <c r="F474" s="141"/>
      <c r="G474" s="135"/>
      <c r="H474" s="141"/>
      <c r="I474" s="141"/>
      <c r="J474" s="141"/>
      <c r="K474" s="141"/>
    </row>
    <row r="475" spans="1:11" x14ac:dyDescent="0.25">
      <c r="A475" s="141"/>
      <c r="B475" s="141"/>
      <c r="C475" s="141"/>
      <c r="D475" s="141"/>
      <c r="E475" s="141"/>
      <c r="F475" s="141"/>
      <c r="G475" s="135"/>
      <c r="H475" s="141"/>
      <c r="I475" s="141"/>
      <c r="J475" s="141"/>
      <c r="K475" s="141"/>
    </row>
    <row r="476" spans="1:11" x14ac:dyDescent="0.25">
      <c r="A476" s="141"/>
      <c r="B476" s="141"/>
      <c r="C476" s="141"/>
      <c r="D476" s="141"/>
      <c r="E476" s="141"/>
      <c r="F476" s="141"/>
      <c r="G476" s="135"/>
      <c r="H476" s="141"/>
      <c r="I476" s="141"/>
      <c r="J476" s="141"/>
      <c r="K476" s="141"/>
    </row>
    <row r="477" spans="1:11" x14ac:dyDescent="0.25">
      <c r="A477" s="141"/>
      <c r="B477" s="141"/>
      <c r="C477" s="141"/>
      <c r="D477" s="141"/>
      <c r="E477" s="141"/>
      <c r="F477" s="141"/>
      <c r="G477" s="135"/>
      <c r="H477" s="141"/>
      <c r="I477" s="141"/>
      <c r="J477" s="141"/>
      <c r="K477" s="141"/>
    </row>
    <row r="478" spans="1:11" x14ac:dyDescent="0.25">
      <c r="A478" s="141"/>
      <c r="B478" s="141"/>
      <c r="C478" s="141"/>
      <c r="D478" s="141"/>
      <c r="E478" s="141"/>
      <c r="F478" s="141"/>
      <c r="G478" s="135"/>
      <c r="H478" s="141"/>
      <c r="I478" s="141"/>
      <c r="J478" s="141"/>
      <c r="K478" s="141"/>
    </row>
    <row r="479" spans="1:11" x14ac:dyDescent="0.25">
      <c r="A479" s="141"/>
      <c r="B479" s="141"/>
      <c r="C479" s="141"/>
      <c r="D479" s="141"/>
      <c r="E479" s="141"/>
      <c r="F479" s="141"/>
      <c r="G479" s="135"/>
      <c r="H479" s="141"/>
      <c r="I479" s="141"/>
      <c r="J479" s="141"/>
      <c r="K479" s="141"/>
    </row>
    <row r="480" spans="1:11" x14ac:dyDescent="0.25">
      <c r="A480" s="141"/>
      <c r="B480" s="141"/>
      <c r="C480" s="141"/>
      <c r="D480" s="141"/>
      <c r="E480" s="141"/>
      <c r="F480" s="141"/>
      <c r="G480" s="135"/>
      <c r="H480" s="141"/>
      <c r="I480" s="141"/>
      <c r="J480" s="141"/>
      <c r="K480" s="141"/>
    </row>
    <row r="481" spans="1:11" x14ac:dyDescent="0.25">
      <c r="A481" s="141"/>
      <c r="B481" s="141"/>
      <c r="C481" s="141"/>
      <c r="D481" s="141"/>
      <c r="E481" s="141"/>
      <c r="F481" s="141"/>
      <c r="G481" s="135"/>
      <c r="H481" s="141"/>
      <c r="I481" s="141"/>
      <c r="J481" s="141"/>
      <c r="K481" s="141"/>
    </row>
    <row r="482" spans="1:11" x14ac:dyDescent="0.25">
      <c r="A482" s="141"/>
      <c r="B482" s="141"/>
      <c r="C482" s="141"/>
      <c r="D482" s="141"/>
      <c r="E482" s="141"/>
      <c r="F482" s="141"/>
      <c r="G482" s="135"/>
      <c r="H482" s="141"/>
      <c r="I482" s="141"/>
      <c r="J482" s="141"/>
      <c r="K482" s="141"/>
    </row>
    <row r="483" spans="1:11" x14ac:dyDescent="0.25">
      <c r="A483" s="141"/>
      <c r="B483" s="141"/>
      <c r="C483" s="141"/>
      <c r="D483" s="141"/>
      <c r="E483" s="141"/>
      <c r="F483" s="141"/>
      <c r="G483" s="135"/>
      <c r="H483" s="141"/>
      <c r="I483" s="141"/>
      <c r="J483" s="141"/>
      <c r="K483" s="141"/>
    </row>
    <row r="484" spans="1:11" x14ac:dyDescent="0.25">
      <c r="A484" s="141"/>
      <c r="B484" s="141"/>
      <c r="C484" s="141"/>
      <c r="D484" s="141"/>
      <c r="E484" s="141"/>
      <c r="F484" s="141"/>
      <c r="G484" s="135"/>
      <c r="H484" s="141"/>
      <c r="I484" s="141"/>
      <c r="J484" s="141"/>
      <c r="K484" s="141"/>
    </row>
    <row r="485" spans="1:11" x14ac:dyDescent="0.25">
      <c r="A485" s="141"/>
      <c r="B485" s="141"/>
      <c r="C485" s="141"/>
      <c r="D485" s="141"/>
      <c r="E485" s="141"/>
      <c r="F485" s="141"/>
      <c r="G485" s="135"/>
      <c r="H485" s="141"/>
      <c r="I485" s="141"/>
      <c r="J485" s="141"/>
      <c r="K485" s="141"/>
    </row>
    <row r="486" spans="1:11" x14ac:dyDescent="0.25">
      <c r="A486" s="141"/>
      <c r="B486" s="141"/>
      <c r="C486" s="141"/>
      <c r="D486" s="141"/>
      <c r="E486" s="141"/>
      <c r="F486" s="141"/>
      <c r="G486" s="135"/>
      <c r="H486" s="141"/>
      <c r="I486" s="141"/>
      <c r="J486" s="141"/>
      <c r="K486" s="141"/>
    </row>
    <row r="487" spans="1:11" x14ac:dyDescent="0.25">
      <c r="A487" s="141"/>
      <c r="B487" s="141"/>
      <c r="C487" s="141"/>
      <c r="D487" s="141"/>
      <c r="E487" s="141"/>
      <c r="F487" s="141"/>
      <c r="G487" s="135"/>
      <c r="H487" s="141"/>
      <c r="I487" s="141"/>
      <c r="J487" s="141"/>
      <c r="K487" s="141"/>
    </row>
    <row r="488" spans="1:11" x14ac:dyDescent="0.25">
      <c r="A488" s="141"/>
      <c r="B488" s="141"/>
      <c r="C488" s="141"/>
      <c r="D488" s="141"/>
      <c r="E488" s="141"/>
      <c r="F488" s="141"/>
      <c r="G488" s="135"/>
      <c r="H488" s="141"/>
      <c r="I488" s="141"/>
      <c r="J488" s="141"/>
      <c r="K488" s="141"/>
    </row>
    <row r="489" spans="1:11" x14ac:dyDescent="0.25">
      <c r="A489" s="141"/>
      <c r="B489" s="141"/>
      <c r="C489" s="141"/>
      <c r="D489" s="141"/>
      <c r="E489" s="141"/>
      <c r="F489" s="141"/>
      <c r="G489" s="135"/>
      <c r="H489" s="141"/>
      <c r="I489" s="141"/>
      <c r="J489" s="141"/>
      <c r="K489" s="141"/>
    </row>
    <row r="490" spans="1:11" x14ac:dyDescent="0.25">
      <c r="A490" s="141"/>
      <c r="B490" s="141"/>
      <c r="C490" s="141"/>
      <c r="D490" s="141"/>
      <c r="E490" s="141"/>
      <c r="F490" s="141"/>
      <c r="G490" s="135"/>
      <c r="H490" s="141"/>
      <c r="I490" s="141"/>
      <c r="J490" s="141"/>
      <c r="K490" s="141"/>
    </row>
    <row r="491" spans="1:11" x14ac:dyDescent="0.25">
      <c r="A491" s="141"/>
      <c r="B491" s="141"/>
      <c r="C491" s="141"/>
      <c r="D491" s="141"/>
      <c r="E491" s="141"/>
      <c r="F491" s="141"/>
      <c r="G491" s="135"/>
      <c r="H491" s="141"/>
      <c r="I491" s="141"/>
      <c r="J491" s="141"/>
      <c r="K491" s="141"/>
    </row>
    <row r="492" spans="1:11" x14ac:dyDescent="0.25">
      <c r="A492" s="141"/>
      <c r="B492" s="141"/>
      <c r="C492" s="141"/>
      <c r="D492" s="141"/>
      <c r="E492" s="141"/>
      <c r="F492" s="141"/>
      <c r="G492" s="135"/>
      <c r="H492" s="141"/>
      <c r="I492" s="141"/>
      <c r="J492" s="141"/>
      <c r="K492" s="141"/>
    </row>
    <row r="493" spans="1:11" x14ac:dyDescent="0.25">
      <c r="A493" s="141"/>
      <c r="B493" s="141"/>
      <c r="C493" s="141"/>
      <c r="D493" s="141"/>
      <c r="E493" s="141"/>
      <c r="F493" s="141"/>
      <c r="G493" s="135"/>
      <c r="H493" s="141"/>
      <c r="I493" s="141"/>
      <c r="J493" s="141"/>
      <c r="K493" s="141"/>
    </row>
    <row r="494" spans="1:11" x14ac:dyDescent="0.25">
      <c r="A494" s="141"/>
      <c r="B494" s="141"/>
      <c r="C494" s="141"/>
      <c r="D494" s="141"/>
      <c r="E494" s="141"/>
      <c r="F494" s="141"/>
      <c r="G494" s="135"/>
      <c r="H494" s="141"/>
      <c r="I494" s="141"/>
      <c r="J494" s="141"/>
      <c r="K494" s="141"/>
    </row>
    <row r="495" spans="1:11" x14ac:dyDescent="0.25">
      <c r="A495" s="141"/>
      <c r="B495" s="141"/>
      <c r="C495" s="141"/>
      <c r="D495" s="141"/>
      <c r="E495" s="141"/>
      <c r="F495" s="141"/>
      <c r="G495" s="135"/>
      <c r="H495" s="141"/>
      <c r="I495" s="141"/>
      <c r="J495" s="141"/>
      <c r="K495" s="141"/>
    </row>
    <row r="496" spans="1:11" x14ac:dyDescent="0.25">
      <c r="A496" s="141"/>
      <c r="B496" s="141"/>
      <c r="C496" s="141"/>
      <c r="D496" s="141"/>
      <c r="E496" s="141"/>
      <c r="F496" s="141"/>
      <c r="G496" s="135"/>
      <c r="H496" s="141"/>
      <c r="I496" s="141"/>
      <c r="J496" s="141"/>
      <c r="K496" s="141"/>
    </row>
    <row r="497" spans="1:11" x14ac:dyDescent="0.25">
      <c r="A497" s="141"/>
      <c r="B497" s="141"/>
      <c r="C497" s="141"/>
      <c r="D497" s="141"/>
      <c r="E497" s="141"/>
      <c r="F497" s="141"/>
      <c r="G497" s="135"/>
      <c r="H497" s="141"/>
      <c r="I497" s="141"/>
      <c r="J497" s="141"/>
      <c r="K497" s="141"/>
    </row>
    <row r="498" spans="1:11" x14ac:dyDescent="0.25">
      <c r="A498" s="141"/>
      <c r="B498" s="141"/>
      <c r="C498" s="141"/>
      <c r="D498" s="141"/>
      <c r="E498" s="141"/>
      <c r="F498" s="141"/>
      <c r="G498" s="135"/>
      <c r="H498" s="141"/>
      <c r="I498" s="141"/>
      <c r="J498" s="141"/>
      <c r="K498" s="141"/>
    </row>
    <row r="499" spans="1:11" x14ac:dyDescent="0.25">
      <c r="A499" s="141"/>
      <c r="B499" s="141"/>
      <c r="C499" s="141"/>
      <c r="D499" s="141"/>
      <c r="E499" s="141"/>
      <c r="F499" s="141"/>
      <c r="G499" s="135"/>
      <c r="H499" s="141"/>
      <c r="I499" s="141"/>
      <c r="J499" s="141"/>
      <c r="K499" s="141"/>
    </row>
    <row r="500" spans="1:11" x14ac:dyDescent="0.25">
      <c r="A500" s="141"/>
      <c r="B500" s="141"/>
      <c r="C500" s="141"/>
      <c r="D500" s="141"/>
      <c r="E500" s="141"/>
      <c r="F500" s="141"/>
      <c r="G500" s="135"/>
      <c r="H500" s="141"/>
      <c r="I500" s="141"/>
      <c r="J500" s="141"/>
      <c r="K500" s="141"/>
    </row>
    <row r="501" spans="1:11" x14ac:dyDescent="0.25">
      <c r="A501" s="141"/>
      <c r="B501" s="141"/>
      <c r="C501" s="141"/>
      <c r="D501" s="141"/>
      <c r="E501" s="141"/>
      <c r="F501" s="141"/>
      <c r="G501" s="135"/>
      <c r="H501" s="141"/>
      <c r="I501" s="141"/>
      <c r="J501" s="141"/>
      <c r="K501" s="141"/>
    </row>
    <row r="502" spans="1:11" x14ac:dyDescent="0.25">
      <c r="A502" s="141"/>
      <c r="B502" s="141"/>
      <c r="C502" s="141"/>
      <c r="D502" s="141"/>
      <c r="E502" s="141"/>
      <c r="F502" s="141"/>
      <c r="G502" s="135"/>
      <c r="H502" s="141"/>
      <c r="I502" s="141"/>
      <c r="J502" s="141"/>
      <c r="K502" s="141"/>
    </row>
    <row r="503" spans="1:11" x14ac:dyDescent="0.25">
      <c r="A503" s="141"/>
      <c r="B503" s="141"/>
      <c r="C503" s="141"/>
      <c r="D503" s="141"/>
      <c r="E503" s="141"/>
      <c r="F503" s="141"/>
      <c r="G503" s="135"/>
      <c r="H503" s="141"/>
      <c r="I503" s="141"/>
      <c r="J503" s="141"/>
      <c r="K503" s="141"/>
    </row>
    <row r="504" spans="1:11" x14ac:dyDescent="0.25">
      <c r="A504" s="141"/>
      <c r="B504" s="141"/>
      <c r="C504" s="141"/>
      <c r="D504" s="141"/>
      <c r="E504" s="141"/>
      <c r="F504" s="141"/>
      <c r="G504" s="135"/>
      <c r="H504" s="141"/>
      <c r="I504" s="141"/>
      <c r="J504" s="141"/>
      <c r="K504" s="141"/>
    </row>
    <row r="505" spans="1:11" x14ac:dyDescent="0.25">
      <c r="A505" s="141"/>
      <c r="B505" s="141"/>
      <c r="C505" s="141"/>
      <c r="D505" s="141"/>
      <c r="E505" s="141"/>
      <c r="F505" s="141"/>
      <c r="G505" s="135"/>
      <c r="H505" s="141"/>
      <c r="I505" s="141"/>
      <c r="J505" s="141"/>
      <c r="K505" s="141"/>
    </row>
    <row r="506" spans="1:11" x14ac:dyDescent="0.25">
      <c r="A506" s="141"/>
      <c r="B506" s="141"/>
      <c r="C506" s="141"/>
      <c r="D506" s="141"/>
      <c r="E506" s="141"/>
      <c r="F506" s="141"/>
      <c r="G506" s="135"/>
      <c r="H506" s="141"/>
      <c r="I506" s="141"/>
      <c r="J506" s="141"/>
      <c r="K506" s="141"/>
    </row>
    <row r="507" spans="1:11" x14ac:dyDescent="0.25">
      <c r="A507" s="141"/>
      <c r="B507" s="141"/>
      <c r="C507" s="141"/>
      <c r="D507" s="141"/>
      <c r="E507" s="141"/>
      <c r="F507" s="141"/>
      <c r="G507" s="135"/>
      <c r="H507" s="141"/>
      <c r="I507" s="141"/>
      <c r="J507" s="141"/>
      <c r="K507" s="141"/>
    </row>
    <row r="508" spans="1:11" x14ac:dyDescent="0.25">
      <c r="A508" s="141"/>
      <c r="B508" s="141"/>
      <c r="C508" s="141"/>
      <c r="D508" s="141"/>
      <c r="E508" s="141"/>
      <c r="F508" s="141"/>
      <c r="G508" s="135"/>
      <c r="H508" s="141"/>
      <c r="I508" s="141"/>
      <c r="J508" s="141"/>
      <c r="K508" s="141"/>
    </row>
    <row r="509" spans="1:11" x14ac:dyDescent="0.25">
      <c r="A509" s="141"/>
      <c r="B509" s="141"/>
      <c r="C509" s="141"/>
      <c r="D509" s="141"/>
      <c r="E509" s="141"/>
      <c r="F509" s="141"/>
      <c r="G509" s="135"/>
      <c r="H509" s="141"/>
      <c r="I509" s="141"/>
      <c r="J509" s="141"/>
      <c r="K509" s="141"/>
    </row>
    <row r="510" spans="1:11" x14ac:dyDescent="0.25">
      <c r="A510" s="141"/>
      <c r="B510" s="141"/>
      <c r="C510" s="141"/>
      <c r="D510" s="141"/>
      <c r="E510" s="141"/>
      <c r="F510" s="141"/>
      <c r="G510" s="135"/>
      <c r="H510" s="141"/>
      <c r="I510" s="141"/>
      <c r="J510" s="141"/>
      <c r="K510" s="141"/>
    </row>
    <row r="511" spans="1:11" x14ac:dyDescent="0.25">
      <c r="A511" s="141"/>
      <c r="B511" s="141"/>
      <c r="C511" s="141"/>
      <c r="D511" s="141"/>
      <c r="E511" s="141"/>
      <c r="F511" s="141"/>
      <c r="G511" s="135"/>
      <c r="H511" s="141"/>
      <c r="I511" s="141"/>
      <c r="J511" s="141"/>
      <c r="K511" s="141"/>
    </row>
    <row r="512" spans="1:11" x14ac:dyDescent="0.25">
      <c r="A512" s="141"/>
      <c r="B512" s="141"/>
      <c r="C512" s="141"/>
      <c r="D512" s="141"/>
      <c r="E512" s="141"/>
      <c r="F512" s="141"/>
      <c r="G512" s="135"/>
      <c r="H512" s="141"/>
      <c r="I512" s="141"/>
      <c r="J512" s="141"/>
      <c r="K512" s="141"/>
    </row>
    <row r="513" spans="1:11" x14ac:dyDescent="0.25">
      <c r="A513" s="141"/>
      <c r="B513" s="141"/>
      <c r="C513" s="141"/>
      <c r="D513" s="141"/>
      <c r="E513" s="141"/>
      <c r="F513" s="141"/>
      <c r="G513" s="135"/>
      <c r="H513" s="141"/>
      <c r="I513" s="141"/>
      <c r="J513" s="141"/>
      <c r="K513" s="141"/>
    </row>
    <row r="514" spans="1:11" x14ac:dyDescent="0.25">
      <c r="A514" s="141"/>
      <c r="B514" s="141"/>
      <c r="C514" s="141"/>
      <c r="D514" s="141"/>
      <c r="E514" s="141"/>
      <c r="F514" s="141"/>
      <c r="G514" s="135"/>
      <c r="H514" s="141"/>
      <c r="I514" s="141"/>
      <c r="J514" s="141"/>
      <c r="K514" s="141"/>
    </row>
    <row r="515" spans="1:11" x14ac:dyDescent="0.25">
      <c r="A515" s="141"/>
      <c r="B515" s="141"/>
      <c r="C515" s="141"/>
      <c r="D515" s="141"/>
      <c r="E515" s="141"/>
      <c r="F515" s="141"/>
      <c r="G515" s="135"/>
      <c r="H515" s="141"/>
      <c r="I515" s="141"/>
      <c r="J515" s="141"/>
      <c r="K515" s="141"/>
    </row>
    <row r="516" spans="1:11" x14ac:dyDescent="0.25">
      <c r="A516" s="141"/>
      <c r="B516" s="141"/>
      <c r="C516" s="141"/>
      <c r="D516" s="141"/>
      <c r="E516" s="141"/>
      <c r="F516" s="141"/>
      <c r="G516" s="135"/>
      <c r="H516" s="141"/>
      <c r="I516" s="141"/>
      <c r="J516" s="141"/>
      <c r="K516" s="141"/>
    </row>
    <row r="517" spans="1:11" x14ac:dyDescent="0.25">
      <c r="A517" s="141"/>
      <c r="B517" s="141"/>
      <c r="C517" s="141"/>
      <c r="D517" s="141"/>
      <c r="E517" s="141"/>
      <c r="F517" s="141"/>
      <c r="G517" s="135"/>
      <c r="H517" s="141"/>
      <c r="I517" s="141"/>
      <c r="J517" s="141"/>
      <c r="K517" s="141"/>
    </row>
    <row r="518" spans="1:11" x14ac:dyDescent="0.25">
      <c r="A518" s="141"/>
      <c r="B518" s="141"/>
      <c r="C518" s="141"/>
      <c r="D518" s="141"/>
      <c r="E518" s="141"/>
      <c r="F518" s="141"/>
      <c r="G518" s="135"/>
      <c r="H518" s="141"/>
      <c r="I518" s="141"/>
      <c r="J518" s="141"/>
      <c r="K518" s="141"/>
    </row>
    <row r="519" spans="1:11" x14ac:dyDescent="0.25">
      <c r="A519" s="141"/>
      <c r="B519" s="141"/>
      <c r="C519" s="141"/>
      <c r="D519" s="141"/>
      <c r="E519" s="141"/>
      <c r="F519" s="141"/>
      <c r="G519" s="135"/>
      <c r="H519" s="141"/>
      <c r="I519" s="141"/>
      <c r="J519" s="141"/>
      <c r="K519" s="141"/>
    </row>
    <row r="520" spans="1:11" x14ac:dyDescent="0.25">
      <c r="A520" s="141"/>
      <c r="B520" s="141"/>
      <c r="C520" s="141"/>
      <c r="D520" s="141"/>
      <c r="E520" s="141"/>
      <c r="F520" s="141"/>
      <c r="G520" s="135"/>
      <c r="H520" s="141"/>
      <c r="I520" s="141"/>
      <c r="J520" s="141"/>
      <c r="K520" s="141"/>
    </row>
    <row r="521" spans="1:11" x14ac:dyDescent="0.25">
      <c r="A521" s="141"/>
      <c r="B521" s="141"/>
      <c r="C521" s="141"/>
      <c r="D521" s="141"/>
      <c r="E521" s="141"/>
      <c r="F521" s="141"/>
      <c r="G521" s="135"/>
      <c r="H521" s="141"/>
      <c r="I521" s="141"/>
      <c r="J521" s="141"/>
      <c r="K521" s="141"/>
    </row>
    <row r="522" spans="1:11" x14ac:dyDescent="0.25">
      <c r="A522" s="141"/>
      <c r="B522" s="141"/>
      <c r="C522" s="141"/>
      <c r="D522" s="141"/>
      <c r="E522" s="141"/>
      <c r="F522" s="141"/>
      <c r="G522" s="135"/>
      <c r="H522" s="141"/>
      <c r="I522" s="141"/>
      <c r="J522" s="141"/>
      <c r="K522" s="141"/>
    </row>
    <row r="523" spans="1:11" x14ac:dyDescent="0.25">
      <c r="A523" s="141"/>
      <c r="B523" s="141"/>
      <c r="C523" s="141"/>
      <c r="D523" s="141"/>
      <c r="E523" s="141"/>
      <c r="F523" s="141"/>
      <c r="G523" s="135"/>
      <c r="H523" s="141"/>
      <c r="I523" s="141"/>
      <c r="J523" s="141"/>
      <c r="K523" s="141"/>
    </row>
    <row r="524" spans="1:11" x14ac:dyDescent="0.25">
      <c r="A524" s="141"/>
      <c r="B524" s="141"/>
      <c r="C524" s="141"/>
      <c r="D524" s="141"/>
      <c r="E524" s="141"/>
      <c r="F524" s="141"/>
      <c r="G524" s="135"/>
      <c r="H524" s="141"/>
      <c r="I524" s="141"/>
      <c r="J524" s="141"/>
      <c r="K524" s="141"/>
    </row>
    <row r="525" spans="1:11" x14ac:dyDescent="0.25">
      <c r="A525" s="141"/>
      <c r="B525" s="141"/>
      <c r="C525" s="141"/>
      <c r="D525" s="141"/>
      <c r="E525" s="141"/>
      <c r="F525" s="141"/>
      <c r="G525" s="135"/>
      <c r="H525" s="141"/>
      <c r="I525" s="141"/>
      <c r="J525" s="141"/>
      <c r="K525" s="141"/>
    </row>
    <row r="526" spans="1:11" x14ac:dyDescent="0.25">
      <c r="A526" s="141"/>
      <c r="B526" s="141"/>
      <c r="C526" s="141"/>
      <c r="D526" s="141"/>
      <c r="E526" s="141"/>
      <c r="F526" s="141"/>
      <c r="G526" s="135"/>
      <c r="H526" s="141"/>
      <c r="I526" s="141"/>
      <c r="J526" s="141"/>
      <c r="K526" s="141"/>
    </row>
    <row r="527" spans="1:11" x14ac:dyDescent="0.25">
      <c r="A527" s="141"/>
      <c r="B527" s="141"/>
      <c r="C527" s="141"/>
      <c r="D527" s="141"/>
      <c r="E527" s="141"/>
      <c r="F527" s="141"/>
      <c r="G527" s="135"/>
      <c r="H527" s="141"/>
      <c r="I527" s="141"/>
      <c r="J527" s="141"/>
      <c r="K527" s="141"/>
    </row>
    <row r="528" spans="1:11" x14ac:dyDescent="0.25">
      <c r="A528" s="141"/>
      <c r="B528" s="141"/>
      <c r="C528" s="141"/>
      <c r="D528" s="141"/>
      <c r="E528" s="141"/>
      <c r="F528" s="141"/>
      <c r="G528" s="135"/>
      <c r="H528" s="141"/>
      <c r="I528" s="141"/>
      <c r="J528" s="141"/>
      <c r="K528" s="141"/>
    </row>
    <row r="529" spans="1:11" x14ac:dyDescent="0.25">
      <c r="A529" s="141"/>
      <c r="B529" s="141"/>
      <c r="C529" s="141"/>
      <c r="D529" s="141"/>
      <c r="E529" s="141"/>
      <c r="F529" s="141"/>
      <c r="G529" s="135"/>
      <c r="H529" s="141"/>
      <c r="I529" s="141"/>
      <c r="J529" s="141"/>
      <c r="K529" s="141"/>
    </row>
    <row r="530" spans="1:11" x14ac:dyDescent="0.25">
      <c r="A530" s="141"/>
      <c r="B530" s="141"/>
      <c r="C530" s="141"/>
      <c r="D530" s="141"/>
      <c r="E530" s="141"/>
      <c r="F530" s="141"/>
      <c r="G530" s="135"/>
      <c r="H530" s="141"/>
      <c r="I530" s="141"/>
      <c r="J530" s="141"/>
      <c r="K530" s="141"/>
    </row>
    <row r="531" spans="1:11" x14ac:dyDescent="0.25">
      <c r="A531" s="141"/>
      <c r="B531" s="141"/>
      <c r="C531" s="141"/>
      <c r="D531" s="141"/>
      <c r="E531" s="141"/>
      <c r="F531" s="141"/>
      <c r="G531" s="135"/>
      <c r="H531" s="141"/>
      <c r="I531" s="141"/>
      <c r="J531" s="141"/>
      <c r="K531" s="141"/>
    </row>
    <row r="532" spans="1:11" x14ac:dyDescent="0.25">
      <c r="A532" s="141"/>
      <c r="B532" s="141"/>
      <c r="C532" s="141"/>
      <c r="D532" s="141"/>
      <c r="E532" s="141"/>
      <c r="F532" s="141"/>
      <c r="G532" s="135"/>
      <c r="H532" s="141"/>
      <c r="I532" s="141"/>
      <c r="J532" s="141"/>
      <c r="K532" s="141"/>
    </row>
    <row r="533" spans="1:11" x14ac:dyDescent="0.25">
      <c r="A533" s="141"/>
      <c r="B533" s="141"/>
      <c r="C533" s="141"/>
      <c r="D533" s="141"/>
      <c r="E533" s="141"/>
      <c r="F533" s="141"/>
      <c r="G533" s="135"/>
      <c r="H533" s="141"/>
      <c r="I533" s="141"/>
      <c r="J533" s="141"/>
      <c r="K533" s="141"/>
    </row>
    <row r="534" spans="1:11" x14ac:dyDescent="0.25">
      <c r="A534" s="141"/>
      <c r="B534" s="141"/>
      <c r="C534" s="141"/>
      <c r="D534" s="141"/>
      <c r="E534" s="141"/>
      <c r="F534" s="141"/>
      <c r="G534" s="135"/>
      <c r="H534" s="141"/>
      <c r="I534" s="141"/>
      <c r="J534" s="141"/>
      <c r="K534" s="141"/>
    </row>
    <row r="535" spans="1:11" x14ac:dyDescent="0.25">
      <c r="A535" s="141"/>
      <c r="B535" s="141"/>
      <c r="C535" s="141"/>
      <c r="D535" s="141"/>
      <c r="E535" s="141"/>
      <c r="F535" s="141"/>
      <c r="G535" s="135"/>
      <c r="H535" s="141"/>
      <c r="I535" s="141"/>
      <c r="J535" s="141"/>
      <c r="K535" s="141"/>
    </row>
    <row r="536" spans="1:11" x14ac:dyDescent="0.25">
      <c r="A536" s="141"/>
      <c r="B536" s="141"/>
      <c r="C536" s="141"/>
      <c r="D536" s="141"/>
      <c r="E536" s="141"/>
      <c r="F536" s="141"/>
      <c r="G536" s="135"/>
      <c r="H536" s="141"/>
      <c r="I536" s="141"/>
      <c r="J536" s="141"/>
      <c r="K536" s="141"/>
    </row>
    <row r="537" spans="1:11" x14ac:dyDescent="0.25">
      <c r="A537" s="141"/>
      <c r="B537" s="141"/>
      <c r="C537" s="141"/>
      <c r="D537" s="141"/>
      <c r="E537" s="141"/>
      <c r="F537" s="141"/>
      <c r="G537" s="135"/>
      <c r="H537" s="141"/>
      <c r="I537" s="141"/>
      <c r="J537" s="141"/>
      <c r="K537" s="141"/>
    </row>
    <row r="538" spans="1:11" x14ac:dyDescent="0.25">
      <c r="A538" s="141"/>
      <c r="B538" s="141"/>
      <c r="C538" s="141"/>
      <c r="D538" s="141"/>
      <c r="E538" s="141"/>
      <c r="F538" s="141"/>
      <c r="G538" s="135"/>
      <c r="H538" s="141"/>
      <c r="I538" s="141"/>
      <c r="J538" s="141"/>
      <c r="K538" s="141"/>
    </row>
    <row r="539" spans="1:11" x14ac:dyDescent="0.25">
      <c r="A539" s="141"/>
      <c r="B539" s="141"/>
      <c r="C539" s="141"/>
      <c r="D539" s="141"/>
      <c r="E539" s="141"/>
      <c r="F539" s="141"/>
      <c r="G539" s="135"/>
      <c r="H539" s="141"/>
      <c r="I539" s="141"/>
      <c r="J539" s="141"/>
      <c r="K539" s="141"/>
    </row>
    <row r="540" spans="1:11" x14ac:dyDescent="0.25">
      <c r="A540" s="141"/>
      <c r="B540" s="141"/>
      <c r="C540" s="141"/>
      <c r="D540" s="141"/>
      <c r="E540" s="141"/>
      <c r="F540" s="141"/>
      <c r="G540" s="135"/>
      <c r="H540" s="141"/>
      <c r="I540" s="141"/>
      <c r="J540" s="141"/>
      <c r="K540" s="141"/>
    </row>
    <row r="541" spans="1:11" x14ac:dyDescent="0.25">
      <c r="A541" s="141"/>
      <c r="B541" s="141"/>
      <c r="C541" s="141"/>
      <c r="D541" s="141"/>
      <c r="E541" s="141"/>
      <c r="F541" s="141"/>
      <c r="G541" s="135"/>
      <c r="H541" s="141"/>
      <c r="I541" s="141"/>
      <c r="J541" s="141"/>
      <c r="K541" s="141"/>
    </row>
    <row r="542" spans="1:11" x14ac:dyDescent="0.25">
      <c r="A542" s="141"/>
      <c r="B542" s="141"/>
      <c r="C542" s="141"/>
      <c r="D542" s="141"/>
      <c r="E542" s="141"/>
      <c r="F542" s="141"/>
      <c r="G542" s="135"/>
      <c r="H542" s="141"/>
      <c r="I542" s="141"/>
      <c r="J542" s="141"/>
      <c r="K542" s="141"/>
    </row>
    <row r="543" spans="1:11" x14ac:dyDescent="0.25">
      <c r="A543" s="141"/>
      <c r="B543" s="141"/>
      <c r="C543" s="141"/>
      <c r="D543" s="141"/>
      <c r="E543" s="141"/>
      <c r="F543" s="141"/>
      <c r="G543" s="135"/>
      <c r="H543" s="141"/>
      <c r="I543" s="141"/>
      <c r="J543" s="141"/>
      <c r="K543" s="141"/>
    </row>
    <row r="544" spans="1:11" x14ac:dyDescent="0.25">
      <c r="A544" s="141"/>
      <c r="B544" s="141"/>
      <c r="C544" s="141"/>
      <c r="D544" s="141"/>
      <c r="E544" s="141"/>
      <c r="F544" s="141"/>
      <c r="G544" s="135"/>
      <c r="H544" s="141"/>
      <c r="I544" s="141"/>
      <c r="J544" s="141"/>
      <c r="K544" s="141"/>
    </row>
    <row r="545" spans="1:11" x14ac:dyDescent="0.25">
      <c r="A545" s="141"/>
      <c r="B545" s="141"/>
      <c r="C545" s="141"/>
      <c r="D545" s="141"/>
      <c r="E545" s="141"/>
      <c r="F545" s="141"/>
      <c r="G545" s="135"/>
      <c r="H545" s="141"/>
      <c r="I545" s="141"/>
      <c r="J545" s="141"/>
      <c r="K545" s="141"/>
    </row>
    <row r="546" spans="1:11" x14ac:dyDescent="0.25">
      <c r="A546" s="141"/>
      <c r="B546" s="141"/>
      <c r="C546" s="141"/>
      <c r="D546" s="141"/>
      <c r="E546" s="141"/>
      <c r="F546" s="141"/>
      <c r="G546" s="135"/>
      <c r="H546" s="141"/>
      <c r="I546" s="141"/>
      <c r="J546" s="141"/>
      <c r="K546" s="141"/>
    </row>
    <row r="547" spans="1:11" x14ac:dyDescent="0.25">
      <c r="A547" s="141"/>
      <c r="B547" s="141"/>
      <c r="C547" s="141"/>
      <c r="D547" s="141"/>
      <c r="E547" s="141"/>
      <c r="F547" s="141"/>
      <c r="G547" s="135"/>
      <c r="H547" s="141"/>
      <c r="I547" s="141"/>
      <c r="J547" s="141"/>
      <c r="K547" s="141"/>
    </row>
    <row r="548" spans="1:11" x14ac:dyDescent="0.25">
      <c r="A548" s="141"/>
      <c r="B548" s="141"/>
      <c r="C548" s="141"/>
      <c r="D548" s="141"/>
      <c r="E548" s="141"/>
      <c r="F548" s="141"/>
      <c r="G548" s="135"/>
      <c r="H548" s="141"/>
      <c r="I548" s="141"/>
      <c r="J548" s="141"/>
      <c r="K548" s="141"/>
    </row>
    <row r="549" spans="1:11" x14ac:dyDescent="0.25">
      <c r="A549" s="141"/>
      <c r="B549" s="141"/>
      <c r="C549" s="141"/>
      <c r="D549" s="141"/>
      <c r="E549" s="141"/>
      <c r="F549" s="141"/>
      <c r="G549" s="135"/>
      <c r="H549" s="141"/>
      <c r="I549" s="141"/>
      <c r="J549" s="141"/>
      <c r="K549" s="141"/>
    </row>
    <row r="550" spans="1:11" x14ac:dyDescent="0.25">
      <c r="A550" s="141"/>
      <c r="B550" s="141"/>
      <c r="C550" s="141"/>
      <c r="D550" s="141"/>
      <c r="E550" s="141"/>
      <c r="F550" s="141"/>
      <c r="G550" s="135"/>
      <c r="H550" s="141"/>
      <c r="I550" s="141"/>
      <c r="J550" s="141"/>
      <c r="K550" s="141"/>
    </row>
    <row r="551" spans="1:11" x14ac:dyDescent="0.25">
      <c r="A551" s="141"/>
      <c r="B551" s="141"/>
      <c r="C551" s="141"/>
      <c r="D551" s="141"/>
      <c r="E551" s="141"/>
      <c r="F551" s="141"/>
      <c r="G551" s="135"/>
      <c r="H551" s="141"/>
      <c r="I551" s="141"/>
      <c r="J551" s="141"/>
      <c r="K551" s="141"/>
    </row>
    <row r="552" spans="1:11" x14ac:dyDescent="0.25">
      <c r="A552" s="141"/>
      <c r="B552" s="141"/>
      <c r="C552" s="141"/>
      <c r="D552" s="141"/>
      <c r="E552" s="141"/>
      <c r="F552" s="141"/>
      <c r="G552" s="135"/>
      <c r="H552" s="141"/>
      <c r="I552" s="141"/>
      <c r="J552" s="141"/>
      <c r="K552" s="141"/>
    </row>
    <row r="553" spans="1:11" x14ac:dyDescent="0.25">
      <c r="A553" s="141"/>
      <c r="B553" s="141"/>
      <c r="C553" s="141"/>
      <c r="D553" s="141"/>
      <c r="E553" s="141"/>
      <c r="F553" s="141"/>
      <c r="G553" s="135"/>
      <c r="H553" s="141"/>
      <c r="I553" s="141"/>
      <c r="J553" s="141"/>
      <c r="K553" s="141"/>
    </row>
    <row r="554" spans="1:11" x14ac:dyDescent="0.25">
      <c r="A554" s="141"/>
      <c r="B554" s="141"/>
      <c r="C554" s="141"/>
      <c r="D554" s="141"/>
      <c r="E554" s="141"/>
      <c r="F554" s="141"/>
      <c r="G554" s="135"/>
      <c r="H554" s="141"/>
      <c r="I554" s="141"/>
      <c r="J554" s="141"/>
      <c r="K554" s="141"/>
    </row>
    <row r="555" spans="1:11" x14ac:dyDescent="0.25">
      <c r="A555" s="141"/>
      <c r="B555" s="141"/>
      <c r="C555" s="141"/>
      <c r="D555" s="141"/>
      <c r="E555" s="141"/>
      <c r="F555" s="141"/>
      <c r="G555" s="135"/>
      <c r="H555" s="141"/>
      <c r="I555" s="141"/>
      <c r="J555" s="141"/>
      <c r="K555" s="141"/>
    </row>
    <row r="556" spans="1:11" x14ac:dyDescent="0.25">
      <c r="A556" s="141"/>
      <c r="B556" s="141"/>
      <c r="C556" s="141"/>
      <c r="D556" s="141"/>
      <c r="E556" s="141"/>
      <c r="F556" s="141"/>
      <c r="G556" s="135"/>
      <c r="H556" s="141"/>
      <c r="I556" s="141"/>
      <c r="J556" s="141"/>
      <c r="K556" s="141"/>
    </row>
    <row r="557" spans="1:11" x14ac:dyDescent="0.25">
      <c r="A557" s="141"/>
      <c r="B557" s="141"/>
      <c r="C557" s="141"/>
      <c r="D557" s="141"/>
      <c r="E557" s="141"/>
      <c r="F557" s="141"/>
      <c r="G557" s="135"/>
      <c r="H557" s="141"/>
      <c r="I557" s="141"/>
      <c r="J557" s="141"/>
      <c r="K557" s="141"/>
    </row>
    <row r="558" spans="1:11" x14ac:dyDescent="0.25">
      <c r="A558" s="141"/>
      <c r="B558" s="141"/>
      <c r="C558" s="141"/>
      <c r="D558" s="141"/>
      <c r="E558" s="141"/>
      <c r="F558" s="141"/>
      <c r="G558" s="135"/>
      <c r="H558" s="141"/>
      <c r="I558" s="141"/>
      <c r="J558" s="141"/>
      <c r="K558" s="141"/>
    </row>
    <row r="559" spans="1:11" x14ac:dyDescent="0.25">
      <c r="A559" s="141"/>
      <c r="B559" s="141"/>
      <c r="C559" s="141"/>
      <c r="D559" s="141"/>
      <c r="E559" s="141"/>
      <c r="F559" s="141"/>
      <c r="G559" s="135"/>
      <c r="H559" s="141"/>
      <c r="I559" s="141"/>
      <c r="J559" s="141"/>
      <c r="K559" s="141"/>
    </row>
    <row r="560" spans="1:11" x14ac:dyDescent="0.25">
      <c r="A560" s="141"/>
      <c r="B560" s="141"/>
      <c r="C560" s="141"/>
      <c r="D560" s="141"/>
      <c r="E560" s="141"/>
      <c r="F560" s="141"/>
      <c r="G560" s="135"/>
      <c r="H560" s="141"/>
      <c r="I560" s="141"/>
      <c r="J560" s="141"/>
      <c r="K560" s="141"/>
    </row>
    <row r="561" spans="1:11" x14ac:dyDescent="0.25">
      <c r="A561" s="141"/>
      <c r="B561" s="141"/>
      <c r="C561" s="141"/>
      <c r="D561" s="141"/>
      <c r="E561" s="141"/>
      <c r="F561" s="141"/>
      <c r="G561" s="135"/>
      <c r="H561" s="141"/>
      <c r="I561" s="141"/>
      <c r="J561" s="141"/>
      <c r="K561" s="141"/>
    </row>
    <row r="562" spans="1:11" x14ac:dyDescent="0.25">
      <c r="A562" s="141"/>
      <c r="B562" s="141"/>
      <c r="C562" s="141"/>
      <c r="D562" s="141"/>
      <c r="E562" s="141"/>
      <c r="F562" s="141"/>
      <c r="G562" s="135"/>
      <c r="H562" s="141"/>
      <c r="I562" s="141"/>
      <c r="J562" s="141"/>
      <c r="K562" s="141"/>
    </row>
    <row r="563" spans="1:11" x14ac:dyDescent="0.25">
      <c r="A563" s="141"/>
      <c r="B563" s="141"/>
      <c r="C563" s="141"/>
      <c r="D563" s="141"/>
      <c r="E563" s="141"/>
      <c r="F563" s="141"/>
      <c r="G563" s="135"/>
      <c r="H563" s="141"/>
      <c r="I563" s="141"/>
      <c r="J563" s="141"/>
      <c r="K563" s="141"/>
    </row>
    <row r="564" spans="1:11" x14ac:dyDescent="0.25">
      <c r="A564" s="141"/>
      <c r="B564" s="141"/>
      <c r="C564" s="141"/>
      <c r="D564" s="141"/>
      <c r="E564" s="141"/>
      <c r="F564" s="141"/>
      <c r="G564" s="135"/>
      <c r="H564" s="141"/>
      <c r="I564" s="141"/>
      <c r="J564" s="141"/>
      <c r="K564" s="141"/>
    </row>
    <row r="565" spans="1:11" x14ac:dyDescent="0.25">
      <c r="A565" s="141"/>
      <c r="B565" s="141"/>
      <c r="C565" s="141"/>
      <c r="D565" s="141"/>
      <c r="E565" s="141"/>
      <c r="F565" s="141"/>
      <c r="G565" s="135"/>
      <c r="H565" s="141"/>
      <c r="I565" s="141"/>
      <c r="J565" s="141"/>
      <c r="K565" s="141"/>
    </row>
    <row r="566" spans="1:11" x14ac:dyDescent="0.25">
      <c r="A566" s="141"/>
      <c r="B566" s="141"/>
      <c r="C566" s="141"/>
      <c r="D566" s="141"/>
      <c r="E566" s="141"/>
      <c r="F566" s="141"/>
      <c r="G566" s="135"/>
      <c r="H566" s="141"/>
      <c r="I566" s="141"/>
      <c r="J566" s="141"/>
      <c r="K566" s="141"/>
    </row>
    <row r="567" spans="1:11" x14ac:dyDescent="0.25">
      <c r="A567" s="141"/>
      <c r="B567" s="141"/>
      <c r="C567" s="141"/>
      <c r="D567" s="141"/>
      <c r="E567" s="141"/>
      <c r="F567" s="141"/>
      <c r="G567" s="135"/>
      <c r="H567" s="141"/>
      <c r="I567" s="141"/>
      <c r="J567" s="141"/>
      <c r="K567" s="141"/>
    </row>
    <row r="568" spans="1:11" x14ac:dyDescent="0.25">
      <c r="A568" s="141"/>
      <c r="B568" s="141"/>
      <c r="C568" s="141"/>
      <c r="D568" s="141"/>
      <c r="E568" s="141"/>
      <c r="F568" s="141"/>
      <c r="G568" s="135"/>
      <c r="H568" s="141"/>
      <c r="I568" s="141"/>
      <c r="J568" s="141"/>
      <c r="K568" s="141"/>
    </row>
    <row r="569" spans="1:11" x14ac:dyDescent="0.25">
      <c r="A569" s="141"/>
      <c r="B569" s="141"/>
      <c r="C569" s="141"/>
      <c r="D569" s="141"/>
      <c r="E569" s="141"/>
      <c r="F569" s="141"/>
      <c r="G569" s="135"/>
      <c r="H569" s="141"/>
      <c r="I569" s="141"/>
      <c r="J569" s="141"/>
      <c r="K569" s="141"/>
    </row>
    <row r="570" spans="1:11" x14ac:dyDescent="0.25">
      <c r="A570" s="141"/>
      <c r="B570" s="141"/>
      <c r="C570" s="141"/>
      <c r="D570" s="141"/>
      <c r="E570" s="141"/>
      <c r="F570" s="141"/>
      <c r="G570" s="135"/>
      <c r="H570" s="141"/>
      <c r="I570" s="141"/>
      <c r="J570" s="141"/>
      <c r="K570" s="141"/>
    </row>
    <row r="571" spans="1:11" x14ac:dyDescent="0.25">
      <c r="A571" s="141"/>
      <c r="B571" s="141"/>
      <c r="C571" s="141"/>
      <c r="D571" s="141"/>
      <c r="E571" s="141"/>
      <c r="F571" s="141"/>
      <c r="G571" s="135"/>
      <c r="H571" s="141"/>
      <c r="I571" s="141"/>
      <c r="J571" s="141"/>
      <c r="K571" s="141"/>
    </row>
    <row r="572" spans="1:11" x14ac:dyDescent="0.25">
      <c r="A572" s="141"/>
      <c r="B572" s="141"/>
      <c r="C572" s="141"/>
      <c r="D572" s="141"/>
      <c r="E572" s="141"/>
      <c r="F572" s="141"/>
      <c r="G572" s="135"/>
      <c r="H572" s="141"/>
      <c r="I572" s="141"/>
      <c r="J572" s="141"/>
      <c r="K572" s="141"/>
    </row>
    <row r="573" spans="1:11" x14ac:dyDescent="0.25">
      <c r="A573" s="141"/>
      <c r="B573" s="141"/>
      <c r="C573" s="141"/>
      <c r="D573" s="141"/>
      <c r="E573" s="141"/>
      <c r="F573" s="141"/>
      <c r="G573" s="135"/>
      <c r="H573" s="141"/>
      <c r="I573" s="141"/>
      <c r="J573" s="141"/>
      <c r="K573" s="141"/>
    </row>
    <row r="574" spans="1:11" x14ac:dyDescent="0.25">
      <c r="A574" s="141"/>
      <c r="B574" s="141"/>
      <c r="C574" s="141"/>
      <c r="D574" s="141"/>
      <c r="E574" s="141"/>
      <c r="F574" s="141"/>
      <c r="G574" s="135"/>
      <c r="H574" s="141"/>
      <c r="I574" s="141"/>
      <c r="J574" s="141"/>
      <c r="K574" s="141"/>
    </row>
    <row r="575" spans="1:11" x14ac:dyDescent="0.25">
      <c r="A575" s="141"/>
      <c r="B575" s="141"/>
      <c r="C575" s="141"/>
      <c r="D575" s="141"/>
      <c r="E575" s="141"/>
      <c r="F575" s="141"/>
      <c r="G575" s="135"/>
      <c r="H575" s="141"/>
      <c r="I575" s="141"/>
      <c r="J575" s="141"/>
      <c r="K575" s="141"/>
    </row>
    <row r="576" spans="1:11" x14ac:dyDescent="0.25">
      <c r="A576" s="141"/>
      <c r="B576" s="141"/>
      <c r="C576" s="141"/>
      <c r="D576" s="141"/>
      <c r="E576" s="141"/>
      <c r="F576" s="141"/>
      <c r="G576" s="135"/>
      <c r="H576" s="141"/>
      <c r="I576" s="141"/>
      <c r="J576" s="141"/>
      <c r="K576" s="141"/>
    </row>
    <row r="577" spans="1:11" x14ac:dyDescent="0.25">
      <c r="A577" s="141"/>
      <c r="B577" s="141"/>
      <c r="C577" s="141"/>
      <c r="D577" s="141"/>
      <c r="E577" s="141"/>
      <c r="F577" s="141"/>
      <c r="G577" s="135"/>
      <c r="H577" s="141"/>
      <c r="I577" s="141"/>
      <c r="J577" s="141"/>
      <c r="K577" s="141"/>
    </row>
    <row r="578" spans="1:11" x14ac:dyDescent="0.25">
      <c r="A578" s="141"/>
      <c r="B578" s="141"/>
      <c r="C578" s="141"/>
      <c r="D578" s="141"/>
      <c r="E578" s="141"/>
      <c r="F578" s="141"/>
      <c r="G578" s="135"/>
      <c r="H578" s="141"/>
      <c r="I578" s="141"/>
      <c r="J578" s="141"/>
      <c r="K578" s="141"/>
    </row>
    <row r="579" spans="1:11" x14ac:dyDescent="0.25">
      <c r="A579" s="141"/>
      <c r="B579" s="141"/>
      <c r="C579" s="141"/>
      <c r="D579" s="141"/>
      <c r="E579" s="141"/>
      <c r="F579" s="141"/>
      <c r="G579" s="135"/>
      <c r="H579" s="141"/>
      <c r="I579" s="141"/>
      <c r="J579" s="141"/>
      <c r="K579" s="141"/>
    </row>
    <row r="580" spans="1:11" x14ac:dyDescent="0.25">
      <c r="A580" s="141"/>
      <c r="B580" s="141"/>
      <c r="C580" s="141"/>
      <c r="D580" s="141"/>
      <c r="E580" s="141"/>
      <c r="F580" s="141"/>
      <c r="G580" s="135"/>
      <c r="H580" s="141"/>
      <c r="I580" s="141"/>
      <c r="J580" s="141"/>
      <c r="K580" s="141"/>
    </row>
    <row r="581" spans="1:11" x14ac:dyDescent="0.25">
      <c r="A581" s="141"/>
      <c r="B581" s="141"/>
      <c r="C581" s="141"/>
      <c r="D581" s="141"/>
      <c r="E581" s="141"/>
      <c r="F581" s="141"/>
      <c r="G581" s="135"/>
      <c r="H581" s="141"/>
      <c r="I581" s="141"/>
      <c r="J581" s="141"/>
      <c r="K581" s="141"/>
    </row>
    <row r="582" spans="1:11" x14ac:dyDescent="0.25">
      <c r="A582" s="141"/>
      <c r="B582" s="141"/>
      <c r="C582" s="141"/>
      <c r="D582" s="141"/>
      <c r="E582" s="141"/>
      <c r="F582" s="141"/>
      <c r="G582" s="135"/>
      <c r="H582" s="141"/>
      <c r="I582" s="141"/>
      <c r="J582" s="141"/>
      <c r="K582" s="141"/>
    </row>
    <row r="583" spans="1:11" x14ac:dyDescent="0.25">
      <c r="A583" s="141"/>
      <c r="B583" s="141"/>
      <c r="C583" s="141"/>
      <c r="D583" s="141"/>
      <c r="E583" s="141"/>
      <c r="F583" s="141"/>
      <c r="G583" s="135"/>
      <c r="H583" s="141"/>
      <c r="I583" s="141"/>
      <c r="J583" s="141"/>
      <c r="K583" s="141"/>
    </row>
    <row r="584" spans="1:11" x14ac:dyDescent="0.25">
      <c r="A584" s="141"/>
      <c r="B584" s="141"/>
      <c r="C584" s="141"/>
      <c r="D584" s="141"/>
      <c r="E584" s="141"/>
      <c r="F584" s="141"/>
      <c r="G584" s="135"/>
      <c r="H584" s="141"/>
      <c r="I584" s="141"/>
      <c r="J584" s="141"/>
      <c r="K584" s="141"/>
    </row>
    <row r="585" spans="1:11" x14ac:dyDescent="0.25">
      <c r="A585" s="141"/>
      <c r="B585" s="141"/>
      <c r="C585" s="141"/>
      <c r="D585" s="141"/>
      <c r="E585" s="141"/>
      <c r="F585" s="141"/>
      <c r="G585" s="135"/>
      <c r="H585" s="141"/>
      <c r="I585" s="141"/>
      <c r="J585" s="141"/>
      <c r="K585" s="141"/>
    </row>
    <row r="586" spans="1:11" x14ac:dyDescent="0.25">
      <c r="A586" s="141"/>
      <c r="B586" s="141"/>
      <c r="C586" s="141"/>
      <c r="D586" s="141"/>
      <c r="E586" s="141"/>
      <c r="F586" s="141"/>
      <c r="G586" s="135"/>
      <c r="H586" s="141"/>
      <c r="I586" s="141"/>
      <c r="J586" s="141"/>
      <c r="K586" s="141"/>
    </row>
    <row r="587" spans="1:11" x14ac:dyDescent="0.25">
      <c r="A587" s="141"/>
      <c r="B587" s="141"/>
      <c r="C587" s="141"/>
      <c r="D587" s="141"/>
      <c r="E587" s="141"/>
      <c r="F587" s="141"/>
      <c r="G587" s="135"/>
      <c r="H587" s="141"/>
      <c r="I587" s="141"/>
      <c r="J587" s="141"/>
      <c r="K587" s="141"/>
    </row>
    <row r="588" spans="1:11" x14ac:dyDescent="0.25">
      <c r="A588" s="141"/>
      <c r="B588" s="141"/>
      <c r="C588" s="141"/>
      <c r="D588" s="141"/>
      <c r="E588" s="141"/>
      <c r="F588" s="141"/>
      <c r="G588" s="135"/>
      <c r="H588" s="141"/>
      <c r="I588" s="141"/>
      <c r="J588" s="141"/>
      <c r="K588" s="141"/>
    </row>
    <row r="589" spans="1:11" x14ac:dyDescent="0.25">
      <c r="A589" s="141"/>
      <c r="B589" s="141"/>
      <c r="C589" s="141"/>
      <c r="D589" s="141"/>
      <c r="E589" s="141"/>
      <c r="F589" s="141"/>
      <c r="G589" s="135"/>
      <c r="H589" s="141"/>
      <c r="I589" s="141"/>
      <c r="J589" s="141"/>
      <c r="K589" s="141"/>
    </row>
    <row r="590" spans="1:11" x14ac:dyDescent="0.25">
      <c r="A590" s="141"/>
      <c r="B590" s="141"/>
      <c r="C590" s="141"/>
      <c r="D590" s="141"/>
      <c r="E590" s="141"/>
      <c r="F590" s="141"/>
      <c r="G590" s="135"/>
      <c r="H590" s="141"/>
      <c r="I590" s="141"/>
      <c r="J590" s="141"/>
      <c r="K590" s="141"/>
    </row>
    <row r="591" spans="1:11" x14ac:dyDescent="0.25">
      <c r="A591" s="141"/>
      <c r="B591" s="141"/>
      <c r="C591" s="141"/>
      <c r="D591" s="141"/>
      <c r="E591" s="141"/>
      <c r="F591" s="141"/>
      <c r="G591" s="135"/>
      <c r="H591" s="141"/>
      <c r="I591" s="141"/>
      <c r="J591" s="141"/>
      <c r="K591" s="141"/>
    </row>
    <row r="592" spans="1:11" x14ac:dyDescent="0.25">
      <c r="A592" s="141"/>
      <c r="B592" s="141"/>
      <c r="C592" s="141"/>
      <c r="D592" s="141"/>
      <c r="E592" s="141"/>
      <c r="F592" s="141"/>
      <c r="G592" s="135"/>
      <c r="H592" s="141"/>
      <c r="I592" s="141"/>
      <c r="J592" s="141"/>
      <c r="K592" s="141"/>
    </row>
    <row r="593" spans="1:11" x14ac:dyDescent="0.25">
      <c r="A593" s="141"/>
      <c r="B593" s="141"/>
      <c r="C593" s="141"/>
      <c r="D593" s="141"/>
      <c r="E593" s="141"/>
      <c r="F593" s="141"/>
      <c r="G593" s="135"/>
      <c r="H593" s="141"/>
      <c r="I593" s="141"/>
      <c r="J593" s="141"/>
      <c r="K593" s="141"/>
    </row>
    <row r="594" spans="1:11" x14ac:dyDescent="0.25">
      <c r="A594" s="141"/>
      <c r="B594" s="141"/>
      <c r="C594" s="141"/>
      <c r="D594" s="141"/>
      <c r="E594" s="141"/>
      <c r="F594" s="141"/>
      <c r="G594" s="135"/>
      <c r="H594" s="141"/>
      <c r="I594" s="141"/>
      <c r="J594" s="141"/>
      <c r="K594" s="141"/>
    </row>
    <row r="595" spans="1:11" x14ac:dyDescent="0.25">
      <c r="A595" s="141"/>
      <c r="B595" s="141"/>
      <c r="C595" s="141"/>
      <c r="D595" s="141"/>
      <c r="E595" s="141"/>
      <c r="F595" s="141"/>
      <c r="G595" s="135"/>
      <c r="H595" s="141"/>
      <c r="I595" s="141"/>
      <c r="J595" s="141"/>
      <c r="K595" s="141"/>
    </row>
    <row r="596" spans="1:11" x14ac:dyDescent="0.25">
      <c r="A596" s="141"/>
      <c r="B596" s="141"/>
      <c r="C596" s="141"/>
      <c r="D596" s="141"/>
      <c r="E596" s="141"/>
      <c r="F596" s="141"/>
      <c r="G596" s="135"/>
      <c r="H596" s="141"/>
      <c r="I596" s="141"/>
      <c r="J596" s="141"/>
      <c r="K596" s="141"/>
    </row>
    <row r="597" spans="1:11" x14ac:dyDescent="0.25">
      <c r="A597" s="141"/>
      <c r="B597" s="141"/>
      <c r="C597" s="141"/>
      <c r="D597" s="141"/>
      <c r="E597" s="141"/>
      <c r="F597" s="141"/>
      <c r="G597" s="135"/>
      <c r="H597" s="141"/>
      <c r="I597" s="141"/>
      <c r="J597" s="141"/>
      <c r="K597" s="141"/>
    </row>
    <row r="598" spans="1:11" x14ac:dyDescent="0.25">
      <c r="A598" s="141"/>
      <c r="B598" s="141"/>
      <c r="C598" s="141"/>
      <c r="D598" s="141"/>
      <c r="E598" s="141"/>
      <c r="F598" s="141"/>
      <c r="G598" s="135"/>
      <c r="H598" s="141"/>
      <c r="I598" s="141"/>
      <c r="J598" s="141"/>
      <c r="K598" s="141"/>
    </row>
    <row r="599" spans="1:11" x14ac:dyDescent="0.25">
      <c r="A599" s="141"/>
      <c r="B599" s="141"/>
      <c r="C599" s="141"/>
      <c r="D599" s="141"/>
      <c r="E599" s="141"/>
      <c r="F599" s="141"/>
      <c r="G599" s="135"/>
      <c r="H599" s="141"/>
      <c r="I599" s="141"/>
      <c r="J599" s="141"/>
      <c r="K599" s="141"/>
    </row>
    <row r="600" spans="1:11" x14ac:dyDescent="0.25">
      <c r="A600" s="141"/>
      <c r="B600" s="141"/>
      <c r="C600" s="141"/>
      <c r="D600" s="141"/>
      <c r="E600" s="141"/>
      <c r="F600" s="141"/>
      <c r="G600" s="135"/>
      <c r="H600" s="141"/>
      <c r="I600" s="141"/>
      <c r="J600" s="141"/>
      <c r="K600" s="141"/>
    </row>
    <row r="601" spans="1:11" x14ac:dyDescent="0.25">
      <c r="A601" s="141"/>
      <c r="B601" s="141"/>
      <c r="C601" s="141"/>
      <c r="D601" s="141"/>
      <c r="E601" s="141"/>
      <c r="F601" s="141"/>
      <c r="G601" s="135"/>
      <c r="H601" s="141"/>
      <c r="I601" s="141"/>
      <c r="J601" s="141"/>
      <c r="K601" s="141"/>
    </row>
    <row r="602" spans="1:11" x14ac:dyDescent="0.25">
      <c r="A602" s="141"/>
      <c r="B602" s="141"/>
      <c r="C602" s="141"/>
      <c r="D602" s="141"/>
      <c r="E602" s="141"/>
      <c r="F602" s="141"/>
      <c r="G602" s="135"/>
      <c r="H602" s="141"/>
      <c r="I602" s="141"/>
      <c r="J602" s="141"/>
      <c r="K602" s="141"/>
    </row>
    <row r="603" spans="1:11" x14ac:dyDescent="0.25">
      <c r="A603" s="141"/>
      <c r="B603" s="141"/>
      <c r="C603" s="141"/>
      <c r="D603" s="141"/>
      <c r="E603" s="141"/>
      <c r="F603" s="141"/>
      <c r="G603" s="135"/>
      <c r="H603" s="141"/>
      <c r="I603" s="141"/>
      <c r="J603" s="141"/>
      <c r="K603" s="141"/>
    </row>
    <row r="604" spans="1:11" x14ac:dyDescent="0.25">
      <c r="A604" s="141"/>
      <c r="B604" s="141"/>
      <c r="C604" s="141"/>
      <c r="D604" s="141"/>
      <c r="E604" s="141"/>
      <c r="F604" s="141"/>
      <c r="G604" s="135"/>
      <c r="H604" s="141"/>
      <c r="I604" s="141"/>
      <c r="J604" s="141"/>
      <c r="K604" s="141"/>
    </row>
    <row r="605" spans="1:11" x14ac:dyDescent="0.25">
      <c r="A605" s="141"/>
      <c r="B605" s="141"/>
      <c r="C605" s="141"/>
      <c r="D605" s="141"/>
      <c r="E605" s="141"/>
      <c r="F605" s="141"/>
      <c r="G605" s="135"/>
      <c r="H605" s="141"/>
      <c r="I605" s="141"/>
      <c r="J605" s="141"/>
      <c r="K605" s="141"/>
    </row>
    <row r="606" spans="1:11" x14ac:dyDescent="0.25">
      <c r="A606" s="141"/>
      <c r="B606" s="141"/>
      <c r="C606" s="141"/>
      <c r="D606" s="141"/>
      <c r="E606" s="141"/>
      <c r="F606" s="141"/>
      <c r="G606" s="135"/>
      <c r="H606" s="141"/>
      <c r="I606" s="141"/>
      <c r="J606" s="141"/>
      <c r="K606" s="141"/>
    </row>
    <row r="607" spans="1:11" x14ac:dyDescent="0.25">
      <c r="A607" s="141"/>
      <c r="B607" s="141"/>
      <c r="C607" s="141"/>
      <c r="D607" s="141"/>
      <c r="E607" s="141"/>
      <c r="F607" s="141"/>
      <c r="G607" s="135"/>
      <c r="H607" s="141"/>
      <c r="I607" s="141"/>
      <c r="J607" s="141"/>
      <c r="K607" s="141"/>
    </row>
    <row r="608" spans="1:11" x14ac:dyDescent="0.25">
      <c r="A608" s="141"/>
      <c r="B608" s="141"/>
      <c r="C608" s="141"/>
      <c r="D608" s="141"/>
      <c r="E608" s="141"/>
      <c r="F608" s="141"/>
      <c r="G608" s="135"/>
      <c r="H608" s="141"/>
      <c r="I608" s="141"/>
      <c r="J608" s="141"/>
      <c r="K608" s="141"/>
    </row>
    <row r="609" spans="1:11" x14ac:dyDescent="0.25">
      <c r="A609" s="141"/>
      <c r="B609" s="141"/>
      <c r="C609" s="141"/>
      <c r="D609" s="141"/>
      <c r="E609" s="141"/>
      <c r="F609" s="141"/>
      <c r="G609" s="135"/>
      <c r="H609" s="141"/>
      <c r="I609" s="141"/>
      <c r="J609" s="141"/>
      <c r="K609" s="141"/>
    </row>
    <row r="610" spans="1:11" x14ac:dyDescent="0.25">
      <c r="A610" s="141"/>
      <c r="B610" s="141"/>
      <c r="C610" s="141"/>
      <c r="D610" s="141"/>
      <c r="E610" s="141"/>
      <c r="F610" s="141"/>
      <c r="G610" s="135"/>
      <c r="H610" s="141"/>
      <c r="I610" s="141"/>
      <c r="J610" s="141"/>
      <c r="K610" s="141"/>
    </row>
    <row r="611" spans="1:11" x14ac:dyDescent="0.25">
      <c r="A611" s="141"/>
      <c r="B611" s="141"/>
      <c r="C611" s="141"/>
      <c r="D611" s="141"/>
      <c r="E611" s="141"/>
      <c r="F611" s="141"/>
      <c r="G611" s="135"/>
      <c r="H611" s="141"/>
      <c r="I611" s="141"/>
      <c r="J611" s="141"/>
      <c r="K611" s="141"/>
    </row>
    <row r="612" spans="1:11" x14ac:dyDescent="0.25">
      <c r="A612" s="141"/>
      <c r="B612" s="141"/>
      <c r="C612" s="141"/>
      <c r="D612" s="141"/>
      <c r="E612" s="141"/>
      <c r="F612" s="141"/>
      <c r="G612" s="135"/>
      <c r="H612" s="141"/>
      <c r="I612" s="141"/>
      <c r="J612" s="141"/>
      <c r="K612" s="141"/>
    </row>
    <row r="613" spans="1:11" x14ac:dyDescent="0.25">
      <c r="A613" s="141"/>
      <c r="B613" s="141"/>
      <c r="C613" s="141"/>
      <c r="D613" s="141"/>
      <c r="E613" s="141"/>
      <c r="F613" s="141"/>
      <c r="G613" s="135"/>
      <c r="H613" s="141"/>
      <c r="I613" s="141"/>
      <c r="J613" s="141"/>
      <c r="K613" s="141"/>
    </row>
    <row r="614" spans="1:11" x14ac:dyDescent="0.25">
      <c r="A614" s="141"/>
      <c r="B614" s="141"/>
      <c r="C614" s="141"/>
      <c r="D614" s="141"/>
      <c r="E614" s="141"/>
      <c r="F614" s="141"/>
      <c r="G614" s="135"/>
      <c r="H614" s="141"/>
      <c r="I614" s="141"/>
      <c r="J614" s="141"/>
      <c r="K614" s="141"/>
    </row>
    <row r="615" spans="1:11" x14ac:dyDescent="0.25">
      <c r="A615" s="141"/>
      <c r="B615" s="141"/>
      <c r="C615" s="141"/>
      <c r="D615" s="141"/>
      <c r="E615" s="141"/>
      <c r="F615" s="141"/>
      <c r="G615" s="135"/>
      <c r="H615" s="141"/>
      <c r="I615" s="141"/>
      <c r="J615" s="141"/>
      <c r="K615" s="141"/>
    </row>
    <row r="616" spans="1:11" x14ac:dyDescent="0.25">
      <c r="A616" s="141"/>
      <c r="B616" s="141"/>
      <c r="C616" s="141"/>
      <c r="D616" s="141"/>
      <c r="E616" s="141"/>
      <c r="F616" s="141"/>
      <c r="G616" s="135"/>
      <c r="H616" s="141"/>
      <c r="I616" s="141"/>
      <c r="J616" s="141"/>
      <c r="K616" s="141"/>
    </row>
    <row r="617" spans="1:11" x14ac:dyDescent="0.25">
      <c r="A617" s="141"/>
      <c r="B617" s="141"/>
      <c r="C617" s="141"/>
      <c r="D617" s="141"/>
      <c r="E617" s="141"/>
      <c r="F617" s="141"/>
      <c r="G617" s="135"/>
      <c r="H617" s="141"/>
      <c r="I617" s="141"/>
      <c r="J617" s="141"/>
      <c r="K617" s="141"/>
    </row>
    <row r="618" spans="1:11" x14ac:dyDescent="0.25">
      <c r="A618" s="141"/>
      <c r="B618" s="141"/>
      <c r="C618" s="141"/>
      <c r="D618" s="141"/>
      <c r="E618" s="141"/>
      <c r="F618" s="141"/>
      <c r="G618" s="135"/>
      <c r="H618" s="141"/>
      <c r="I618" s="141"/>
      <c r="J618" s="141"/>
      <c r="K618" s="141"/>
    </row>
    <row r="619" spans="1:11" x14ac:dyDescent="0.25">
      <c r="A619" s="141"/>
      <c r="B619" s="141"/>
      <c r="C619" s="141"/>
      <c r="D619" s="141"/>
      <c r="E619" s="141"/>
      <c r="F619" s="141"/>
      <c r="G619" s="135"/>
      <c r="H619" s="141"/>
      <c r="I619" s="141"/>
      <c r="J619" s="141"/>
      <c r="K619" s="141"/>
    </row>
    <row r="620" spans="1:11" x14ac:dyDescent="0.25">
      <c r="A620" s="141"/>
      <c r="B620" s="141"/>
      <c r="C620" s="141"/>
      <c r="D620" s="141"/>
      <c r="E620" s="141"/>
      <c r="F620" s="141"/>
      <c r="G620" s="135"/>
      <c r="H620" s="141"/>
      <c r="I620" s="141"/>
      <c r="J620" s="141"/>
      <c r="K620" s="141"/>
    </row>
    <row r="621" spans="1:11" x14ac:dyDescent="0.25">
      <c r="A621" s="141"/>
      <c r="B621" s="141"/>
      <c r="C621" s="141"/>
      <c r="D621" s="141"/>
      <c r="E621" s="141"/>
      <c r="F621" s="141"/>
      <c r="G621" s="135"/>
      <c r="H621" s="141"/>
      <c r="I621" s="141"/>
      <c r="J621" s="141"/>
      <c r="K621" s="141"/>
    </row>
    <row r="622" spans="1:11" x14ac:dyDescent="0.25">
      <c r="A622" s="141"/>
      <c r="B622" s="141"/>
      <c r="C622" s="141"/>
      <c r="D622" s="141"/>
      <c r="E622" s="141"/>
      <c r="F622" s="141"/>
      <c r="G622" s="135"/>
      <c r="H622" s="141"/>
      <c r="I622" s="141"/>
      <c r="J622" s="141"/>
      <c r="K622" s="141"/>
    </row>
    <row r="623" spans="1:11" x14ac:dyDescent="0.25">
      <c r="A623" s="141"/>
      <c r="B623" s="141"/>
      <c r="C623" s="141"/>
      <c r="D623" s="141"/>
      <c r="E623" s="141"/>
      <c r="F623" s="141"/>
      <c r="G623" s="135"/>
      <c r="H623" s="141"/>
      <c r="I623" s="141"/>
      <c r="J623" s="141"/>
      <c r="K623" s="141"/>
    </row>
    <row r="624" spans="1:11" x14ac:dyDescent="0.25">
      <c r="A624" s="141"/>
      <c r="B624" s="141"/>
      <c r="C624" s="141"/>
      <c r="D624" s="141"/>
      <c r="E624" s="141"/>
      <c r="F624" s="141"/>
      <c r="G624" s="135"/>
      <c r="H624" s="141"/>
      <c r="I624" s="141"/>
      <c r="J624" s="141"/>
      <c r="K624" s="141"/>
    </row>
    <row r="625" spans="1:11" x14ac:dyDescent="0.25">
      <c r="A625" s="141"/>
      <c r="B625" s="141"/>
      <c r="C625" s="141"/>
      <c r="D625" s="141"/>
      <c r="E625" s="141"/>
      <c r="F625" s="141"/>
      <c r="G625" s="135"/>
      <c r="H625" s="141"/>
      <c r="I625" s="141"/>
      <c r="J625" s="141"/>
      <c r="K625" s="141"/>
    </row>
    <row r="626" spans="1:11" x14ac:dyDescent="0.25">
      <c r="A626" s="141"/>
      <c r="B626" s="141"/>
      <c r="C626" s="141"/>
      <c r="D626" s="141"/>
      <c r="E626" s="141"/>
      <c r="F626" s="141"/>
      <c r="G626" s="135"/>
      <c r="H626" s="141"/>
      <c r="I626" s="141"/>
      <c r="J626" s="141"/>
      <c r="K626" s="141"/>
    </row>
    <row r="627" spans="1:11" x14ac:dyDescent="0.25">
      <c r="A627" s="141"/>
      <c r="B627" s="141"/>
      <c r="C627" s="141"/>
      <c r="D627" s="141"/>
      <c r="E627" s="141"/>
      <c r="F627" s="141"/>
      <c r="G627" s="135"/>
      <c r="H627" s="141"/>
      <c r="I627" s="141"/>
      <c r="J627" s="141"/>
      <c r="K627" s="141"/>
    </row>
    <row r="628" spans="1:11" x14ac:dyDescent="0.25">
      <c r="A628" s="141"/>
      <c r="B628" s="141"/>
      <c r="C628" s="141"/>
      <c r="D628" s="141"/>
      <c r="E628" s="141"/>
      <c r="F628" s="141"/>
      <c r="G628" s="135"/>
      <c r="H628" s="141"/>
      <c r="I628" s="141"/>
      <c r="J628" s="141"/>
      <c r="K628" s="141"/>
    </row>
    <row r="629" spans="1:11" x14ac:dyDescent="0.25">
      <c r="A629" s="141"/>
      <c r="B629" s="141"/>
      <c r="C629" s="141"/>
      <c r="D629" s="141"/>
      <c r="E629" s="141"/>
      <c r="F629" s="141"/>
      <c r="G629" s="135"/>
      <c r="H629" s="141"/>
      <c r="I629" s="141"/>
      <c r="J629" s="141"/>
      <c r="K629" s="141"/>
    </row>
    <row r="630" spans="1:11" x14ac:dyDescent="0.25">
      <c r="A630" s="141"/>
      <c r="B630" s="141"/>
      <c r="C630" s="141"/>
      <c r="D630" s="141"/>
      <c r="E630" s="141"/>
      <c r="F630" s="141"/>
      <c r="G630" s="135"/>
      <c r="H630" s="141"/>
      <c r="I630" s="141"/>
      <c r="J630" s="141"/>
      <c r="K630" s="141"/>
    </row>
    <row r="631" spans="1:11" x14ac:dyDescent="0.25">
      <c r="A631" s="141"/>
      <c r="B631" s="141"/>
      <c r="C631" s="141"/>
      <c r="D631" s="141"/>
      <c r="E631" s="141"/>
      <c r="F631" s="141"/>
      <c r="G631" s="135"/>
      <c r="H631" s="141"/>
      <c r="I631" s="141"/>
      <c r="J631" s="141"/>
      <c r="K631" s="141"/>
    </row>
    <row r="632" spans="1:11" x14ac:dyDescent="0.25">
      <c r="A632" s="141"/>
      <c r="B632" s="141"/>
      <c r="C632" s="141"/>
      <c r="D632" s="141"/>
      <c r="E632" s="141"/>
      <c r="F632" s="141"/>
      <c r="G632" s="135"/>
      <c r="H632" s="141"/>
      <c r="I632" s="141"/>
      <c r="J632" s="141"/>
      <c r="K632" s="141"/>
    </row>
    <row r="633" spans="1:11" x14ac:dyDescent="0.25">
      <c r="A633" s="141"/>
      <c r="B633" s="141"/>
      <c r="C633" s="141"/>
      <c r="D633" s="141"/>
      <c r="E633" s="141"/>
      <c r="F633" s="141"/>
      <c r="G633" s="135"/>
      <c r="H633" s="141"/>
      <c r="I633" s="141"/>
      <c r="J633" s="141"/>
      <c r="K633" s="141"/>
    </row>
    <row r="634" spans="1:11" x14ac:dyDescent="0.25">
      <c r="A634" s="141"/>
      <c r="B634" s="141"/>
      <c r="C634" s="141"/>
      <c r="D634" s="141"/>
      <c r="E634" s="141"/>
      <c r="F634" s="141"/>
      <c r="G634" s="135"/>
      <c r="H634" s="141"/>
      <c r="I634" s="141"/>
      <c r="J634" s="141"/>
      <c r="K634" s="141"/>
    </row>
    <row r="635" spans="1:11" x14ac:dyDescent="0.25">
      <c r="A635" s="141"/>
      <c r="B635" s="141"/>
      <c r="C635" s="141"/>
      <c r="D635" s="141"/>
      <c r="E635" s="141"/>
      <c r="F635" s="141"/>
      <c r="G635" s="135"/>
      <c r="H635" s="141"/>
      <c r="I635" s="141"/>
      <c r="J635" s="141"/>
      <c r="K635" s="141"/>
    </row>
    <row r="636" spans="1:11" x14ac:dyDescent="0.25">
      <c r="A636" s="141"/>
      <c r="B636" s="141"/>
      <c r="C636" s="141"/>
      <c r="D636" s="141"/>
      <c r="E636" s="141"/>
      <c r="F636" s="141"/>
      <c r="G636" s="135"/>
      <c r="H636" s="141"/>
      <c r="I636" s="141"/>
      <c r="J636" s="141"/>
      <c r="K636" s="141"/>
    </row>
    <row r="637" spans="1:11" x14ac:dyDescent="0.25">
      <c r="A637" s="141"/>
      <c r="B637" s="141"/>
      <c r="C637" s="141"/>
      <c r="D637" s="141"/>
      <c r="E637" s="141"/>
      <c r="F637" s="141"/>
      <c r="G637" s="135"/>
      <c r="H637" s="141"/>
      <c r="I637" s="141"/>
      <c r="J637" s="141"/>
      <c r="K637" s="141"/>
    </row>
    <row r="638" spans="1:11" x14ac:dyDescent="0.25">
      <c r="A638" s="141"/>
      <c r="B638" s="141"/>
      <c r="C638" s="141"/>
      <c r="D638" s="141"/>
      <c r="E638" s="141"/>
      <c r="F638" s="141"/>
      <c r="G638" s="135"/>
      <c r="H638" s="141"/>
      <c r="I638" s="141"/>
      <c r="J638" s="141"/>
      <c r="K638" s="141"/>
    </row>
    <row r="639" spans="1:11" x14ac:dyDescent="0.25">
      <c r="A639" s="141"/>
      <c r="B639" s="141"/>
      <c r="C639" s="141"/>
      <c r="D639" s="141"/>
      <c r="E639" s="141"/>
      <c r="F639" s="141"/>
      <c r="G639" s="135"/>
      <c r="H639" s="141"/>
      <c r="I639" s="141"/>
      <c r="J639" s="141"/>
      <c r="K639" s="141"/>
    </row>
    <row r="640" spans="1:11" x14ac:dyDescent="0.25">
      <c r="A640" s="141"/>
      <c r="B640" s="141"/>
      <c r="C640" s="141"/>
      <c r="D640" s="141"/>
      <c r="E640" s="141"/>
      <c r="F640" s="141"/>
      <c r="G640" s="135"/>
      <c r="H640" s="141"/>
      <c r="I640" s="141"/>
      <c r="J640" s="141"/>
      <c r="K640" s="141"/>
    </row>
    <row r="641" spans="1:11" x14ac:dyDescent="0.25">
      <c r="A641" s="141"/>
      <c r="B641" s="141"/>
      <c r="C641" s="141"/>
      <c r="D641" s="141"/>
      <c r="E641" s="141"/>
      <c r="F641" s="141"/>
      <c r="G641" s="135"/>
      <c r="H641" s="141"/>
      <c r="I641" s="141"/>
      <c r="J641" s="141"/>
      <c r="K641" s="141"/>
    </row>
    <row r="642" spans="1:11" x14ac:dyDescent="0.25">
      <c r="A642" s="141"/>
      <c r="B642" s="141"/>
      <c r="C642" s="141"/>
      <c r="D642" s="141"/>
      <c r="E642" s="141"/>
      <c r="F642" s="141"/>
      <c r="G642" s="135"/>
      <c r="H642" s="141"/>
      <c r="I642" s="141"/>
      <c r="J642" s="141"/>
      <c r="K642" s="141"/>
    </row>
    <row r="643" spans="1:11" x14ac:dyDescent="0.25">
      <c r="A643" s="141"/>
      <c r="B643" s="141"/>
      <c r="C643" s="141"/>
      <c r="D643" s="141"/>
      <c r="E643" s="141"/>
      <c r="F643" s="141"/>
      <c r="G643" s="135"/>
      <c r="H643" s="141"/>
      <c r="I643" s="141"/>
      <c r="J643" s="141"/>
      <c r="K643" s="141"/>
    </row>
    <row r="644" spans="1:11" x14ac:dyDescent="0.25">
      <c r="A644" s="141"/>
      <c r="B644" s="141"/>
      <c r="C644" s="141"/>
      <c r="D644" s="141"/>
      <c r="E644" s="141"/>
      <c r="F644" s="141"/>
      <c r="G644" s="135"/>
      <c r="H644" s="141"/>
      <c r="I644" s="141"/>
      <c r="J644" s="141"/>
      <c r="K644" s="141"/>
    </row>
    <row r="645" spans="1:11" x14ac:dyDescent="0.25">
      <c r="A645" s="141"/>
      <c r="B645" s="141"/>
      <c r="C645" s="141"/>
      <c r="D645" s="141"/>
      <c r="E645" s="141"/>
      <c r="F645" s="141"/>
      <c r="G645" s="135"/>
      <c r="H645" s="141"/>
      <c r="I645" s="141"/>
      <c r="J645" s="141"/>
      <c r="K645" s="141"/>
    </row>
    <row r="646" spans="1:11" x14ac:dyDescent="0.25">
      <c r="A646" s="141"/>
      <c r="B646" s="141"/>
      <c r="C646" s="141"/>
      <c r="D646" s="141"/>
      <c r="E646" s="141"/>
      <c r="F646" s="141"/>
      <c r="G646" s="135"/>
      <c r="H646" s="141"/>
      <c r="I646" s="141"/>
      <c r="J646" s="141"/>
      <c r="K646" s="141"/>
    </row>
    <row r="647" spans="1:11" x14ac:dyDescent="0.25">
      <c r="A647" s="141"/>
      <c r="B647" s="141"/>
      <c r="C647" s="141"/>
      <c r="D647" s="141"/>
      <c r="E647" s="141"/>
      <c r="F647" s="141"/>
      <c r="G647" s="135"/>
      <c r="H647" s="141"/>
      <c r="I647" s="141"/>
      <c r="J647" s="141"/>
      <c r="K647" s="141"/>
    </row>
    <row r="648" spans="1:11" x14ac:dyDescent="0.25">
      <c r="A648" s="141"/>
      <c r="B648" s="141"/>
      <c r="C648" s="141"/>
      <c r="D648" s="141"/>
      <c r="E648" s="141"/>
      <c r="F648" s="141"/>
      <c r="G648" s="135"/>
      <c r="H648" s="141"/>
      <c r="I648" s="141"/>
      <c r="J648" s="141"/>
      <c r="K648" s="141"/>
    </row>
    <row r="649" spans="1:11" x14ac:dyDescent="0.25">
      <c r="A649" s="141"/>
      <c r="B649" s="141"/>
      <c r="C649" s="141"/>
      <c r="D649" s="141"/>
      <c r="E649" s="141"/>
      <c r="F649" s="141"/>
      <c r="G649" s="135"/>
      <c r="H649" s="141"/>
      <c r="I649" s="141"/>
      <c r="J649" s="141"/>
      <c r="K649" s="141"/>
    </row>
    <row r="650" spans="1:11" x14ac:dyDescent="0.25">
      <c r="A650" s="141"/>
      <c r="B650" s="141"/>
      <c r="C650" s="141"/>
      <c r="D650" s="141"/>
      <c r="E650" s="141"/>
      <c r="F650" s="141"/>
      <c r="G650" s="135"/>
      <c r="H650" s="141"/>
      <c r="I650" s="141"/>
      <c r="J650" s="141"/>
      <c r="K650" s="141"/>
    </row>
    <row r="651" spans="1:11" x14ac:dyDescent="0.25">
      <c r="A651" s="141"/>
      <c r="B651" s="141"/>
      <c r="C651" s="141"/>
      <c r="D651" s="141"/>
      <c r="E651" s="141"/>
      <c r="F651" s="141"/>
      <c r="G651" s="135"/>
      <c r="H651" s="141"/>
      <c r="I651" s="141"/>
      <c r="J651" s="141"/>
      <c r="K651" s="141"/>
    </row>
    <row r="652" spans="1:11" x14ac:dyDescent="0.25">
      <c r="A652" s="141"/>
      <c r="B652" s="141"/>
      <c r="C652" s="141"/>
      <c r="D652" s="141"/>
      <c r="E652" s="141"/>
      <c r="F652" s="141"/>
      <c r="G652" s="135"/>
      <c r="H652" s="141"/>
      <c r="I652" s="141"/>
      <c r="J652" s="141"/>
      <c r="K652" s="141"/>
    </row>
    <row r="653" spans="1:11" x14ac:dyDescent="0.25">
      <c r="A653" s="141"/>
      <c r="B653" s="141"/>
      <c r="C653" s="141"/>
      <c r="D653" s="141"/>
      <c r="E653" s="141"/>
      <c r="F653" s="141"/>
      <c r="G653" s="135"/>
      <c r="H653" s="141"/>
      <c r="I653" s="141"/>
      <c r="J653" s="141"/>
      <c r="K653" s="141"/>
    </row>
    <row r="654" spans="1:11" x14ac:dyDescent="0.25">
      <c r="A654" s="141"/>
      <c r="B654" s="141"/>
      <c r="C654" s="141"/>
      <c r="D654" s="141"/>
      <c r="E654" s="141"/>
      <c r="F654" s="141"/>
      <c r="G654" s="135"/>
      <c r="H654" s="141"/>
      <c r="I654" s="141"/>
      <c r="J654" s="141"/>
      <c r="K654" s="141"/>
    </row>
    <row r="655" spans="1:11" x14ac:dyDescent="0.25">
      <c r="A655" s="141"/>
      <c r="B655" s="141"/>
      <c r="C655" s="141"/>
      <c r="D655" s="141"/>
      <c r="E655" s="141"/>
      <c r="F655" s="141"/>
      <c r="G655" s="135"/>
      <c r="H655" s="141"/>
      <c r="I655" s="141"/>
      <c r="J655" s="141"/>
      <c r="K655" s="141"/>
    </row>
    <row r="656" spans="1:11" x14ac:dyDescent="0.25">
      <c r="A656" s="141"/>
      <c r="B656" s="141"/>
      <c r="C656" s="141"/>
      <c r="D656" s="141"/>
      <c r="E656" s="141"/>
      <c r="F656" s="141"/>
      <c r="G656" s="135"/>
      <c r="H656" s="141"/>
      <c r="I656" s="141"/>
      <c r="J656" s="141"/>
      <c r="K656" s="141"/>
    </row>
    <row r="657" spans="1:11" x14ac:dyDescent="0.25">
      <c r="A657" s="141"/>
      <c r="B657" s="141"/>
      <c r="C657" s="141"/>
      <c r="D657" s="141"/>
      <c r="E657" s="141"/>
      <c r="F657" s="141"/>
      <c r="G657" s="135"/>
      <c r="H657" s="141"/>
      <c r="I657" s="141"/>
      <c r="J657" s="141"/>
      <c r="K657" s="141"/>
    </row>
    <row r="658" spans="1:11" x14ac:dyDescent="0.25">
      <c r="A658" s="141"/>
      <c r="B658" s="141"/>
      <c r="C658" s="141"/>
      <c r="D658" s="141"/>
      <c r="E658" s="141"/>
      <c r="F658" s="141"/>
      <c r="G658" s="135"/>
      <c r="H658" s="141"/>
      <c r="I658" s="141"/>
      <c r="J658" s="141"/>
      <c r="K658" s="141"/>
    </row>
    <row r="659" spans="1:11" x14ac:dyDescent="0.25">
      <c r="A659" s="141"/>
      <c r="B659" s="141"/>
      <c r="C659" s="141"/>
      <c r="D659" s="141"/>
      <c r="E659" s="141"/>
      <c r="F659" s="141"/>
      <c r="G659" s="135"/>
      <c r="H659" s="141"/>
      <c r="I659" s="141"/>
      <c r="J659" s="141"/>
      <c r="K659" s="141"/>
    </row>
    <row r="660" spans="1:11" x14ac:dyDescent="0.25">
      <c r="A660" s="141"/>
      <c r="B660" s="141"/>
      <c r="C660" s="141"/>
      <c r="D660" s="141"/>
      <c r="E660" s="141"/>
      <c r="F660" s="141"/>
      <c r="G660" s="135"/>
      <c r="H660" s="141"/>
      <c r="I660" s="141"/>
      <c r="J660" s="141"/>
      <c r="K660" s="141"/>
    </row>
    <row r="661" spans="1:11" x14ac:dyDescent="0.25">
      <c r="A661" s="141"/>
      <c r="B661" s="141"/>
      <c r="C661" s="141"/>
      <c r="D661" s="141"/>
      <c r="E661" s="141"/>
      <c r="F661" s="141"/>
      <c r="G661" s="135"/>
      <c r="H661" s="141"/>
      <c r="I661" s="141"/>
      <c r="J661" s="141"/>
      <c r="K661" s="141"/>
    </row>
    <row r="662" spans="1:11" x14ac:dyDescent="0.25">
      <c r="A662" s="141"/>
      <c r="B662" s="141"/>
      <c r="C662" s="141"/>
      <c r="D662" s="141"/>
      <c r="E662" s="141"/>
      <c r="F662" s="141"/>
      <c r="G662" s="135"/>
      <c r="H662" s="141"/>
      <c r="I662" s="141"/>
      <c r="J662" s="141"/>
      <c r="K662" s="141"/>
    </row>
    <row r="663" spans="1:11" x14ac:dyDescent="0.25">
      <c r="A663" s="141"/>
      <c r="B663" s="141"/>
      <c r="C663" s="141"/>
      <c r="D663" s="141"/>
      <c r="E663" s="141"/>
      <c r="F663" s="141"/>
      <c r="G663" s="135"/>
      <c r="H663" s="141"/>
      <c r="I663" s="141"/>
      <c r="J663" s="141"/>
      <c r="K663" s="141"/>
    </row>
    <row r="664" spans="1:11" x14ac:dyDescent="0.25">
      <c r="A664" s="141"/>
      <c r="B664" s="141"/>
      <c r="C664" s="141"/>
      <c r="D664" s="141"/>
      <c r="E664" s="141"/>
      <c r="F664" s="141"/>
      <c r="G664" s="135"/>
      <c r="H664" s="141"/>
      <c r="I664" s="141"/>
      <c r="J664" s="141"/>
      <c r="K664" s="141"/>
    </row>
    <row r="665" spans="1:11" x14ac:dyDescent="0.25">
      <c r="A665" s="141"/>
      <c r="B665" s="141"/>
      <c r="C665" s="141"/>
      <c r="D665" s="141"/>
      <c r="E665" s="141"/>
      <c r="F665" s="141"/>
      <c r="G665" s="135"/>
      <c r="H665" s="141"/>
      <c r="I665" s="141"/>
      <c r="J665" s="141"/>
      <c r="K665" s="141"/>
    </row>
    <row r="666" spans="1:11" x14ac:dyDescent="0.25">
      <c r="A666" s="141"/>
      <c r="B666" s="141"/>
      <c r="C666" s="141"/>
      <c r="D666" s="141"/>
      <c r="E666" s="141"/>
      <c r="F666" s="141"/>
      <c r="G666" s="135"/>
      <c r="H666" s="141"/>
      <c r="I666" s="141"/>
      <c r="J666" s="141"/>
      <c r="K666" s="141"/>
    </row>
    <row r="667" spans="1:11" x14ac:dyDescent="0.25">
      <c r="A667" s="141"/>
      <c r="B667" s="141"/>
      <c r="C667" s="141"/>
      <c r="D667" s="141"/>
      <c r="E667" s="141"/>
      <c r="F667" s="141"/>
      <c r="G667" s="135"/>
      <c r="H667" s="141"/>
      <c r="I667" s="141"/>
      <c r="J667" s="141"/>
      <c r="K667" s="141"/>
    </row>
    <row r="668" spans="1:11" x14ac:dyDescent="0.25">
      <c r="A668" s="141"/>
      <c r="B668" s="141"/>
      <c r="C668" s="141"/>
      <c r="D668" s="141"/>
      <c r="E668" s="141"/>
      <c r="F668" s="141"/>
      <c r="G668" s="135"/>
      <c r="H668" s="141"/>
      <c r="I668" s="141"/>
      <c r="J668" s="141"/>
      <c r="K668" s="141"/>
    </row>
    <row r="669" spans="1:11" x14ac:dyDescent="0.25">
      <c r="A669" s="141"/>
      <c r="B669" s="141"/>
      <c r="C669" s="141"/>
      <c r="D669" s="141"/>
      <c r="E669" s="141"/>
      <c r="F669" s="141"/>
      <c r="G669" s="135"/>
      <c r="H669" s="141"/>
      <c r="I669" s="141"/>
      <c r="J669" s="141"/>
      <c r="K669" s="141"/>
    </row>
    <row r="670" spans="1:11" x14ac:dyDescent="0.25">
      <c r="A670" s="141"/>
      <c r="B670" s="141"/>
      <c r="C670" s="141"/>
      <c r="D670" s="141"/>
      <c r="E670" s="141"/>
      <c r="F670" s="141"/>
      <c r="G670" s="135"/>
      <c r="H670" s="141"/>
      <c r="I670" s="141"/>
      <c r="J670" s="141"/>
      <c r="K670" s="141"/>
    </row>
    <row r="671" spans="1:11" x14ac:dyDescent="0.25">
      <c r="A671" s="141"/>
      <c r="B671" s="141"/>
      <c r="C671" s="141"/>
      <c r="D671" s="141"/>
      <c r="E671" s="141"/>
      <c r="F671" s="141"/>
      <c r="G671" s="135"/>
      <c r="H671" s="141"/>
      <c r="I671" s="141"/>
      <c r="J671" s="141"/>
      <c r="K671" s="141"/>
    </row>
    <row r="672" spans="1:11" x14ac:dyDescent="0.25">
      <c r="A672" s="141"/>
      <c r="B672" s="141"/>
      <c r="C672" s="141"/>
      <c r="D672" s="141"/>
      <c r="E672" s="141"/>
      <c r="F672" s="141"/>
      <c r="G672" s="135"/>
      <c r="H672" s="141"/>
      <c r="I672" s="141"/>
      <c r="J672" s="141"/>
      <c r="K672" s="141"/>
    </row>
    <row r="673" spans="1:11" x14ac:dyDescent="0.25">
      <c r="A673" s="141"/>
      <c r="B673" s="141"/>
      <c r="C673" s="141"/>
      <c r="D673" s="141"/>
      <c r="E673" s="141"/>
      <c r="F673" s="141"/>
      <c r="G673" s="135"/>
      <c r="H673" s="141"/>
      <c r="I673" s="141"/>
      <c r="J673" s="141"/>
      <c r="K673" s="141"/>
    </row>
    <row r="674" spans="1:11" x14ac:dyDescent="0.25">
      <c r="A674" s="141"/>
      <c r="B674" s="141"/>
      <c r="C674" s="141"/>
      <c r="D674" s="141"/>
      <c r="E674" s="141"/>
      <c r="F674" s="141"/>
      <c r="G674" s="135"/>
      <c r="H674" s="141"/>
      <c r="I674" s="141"/>
      <c r="J674" s="141"/>
      <c r="K674" s="141"/>
    </row>
    <row r="675" spans="1:11" x14ac:dyDescent="0.25">
      <c r="A675" s="141"/>
      <c r="B675" s="141"/>
      <c r="C675" s="141"/>
      <c r="D675" s="141"/>
      <c r="E675" s="141"/>
      <c r="F675" s="141"/>
      <c r="G675" s="135"/>
      <c r="H675" s="141"/>
      <c r="I675" s="141"/>
      <c r="J675" s="141"/>
      <c r="K675" s="141"/>
    </row>
    <row r="676" spans="1:11" x14ac:dyDescent="0.25">
      <c r="A676" s="141"/>
      <c r="B676" s="141"/>
      <c r="C676" s="141"/>
      <c r="D676" s="141"/>
      <c r="E676" s="141"/>
      <c r="F676" s="141"/>
      <c r="G676" s="135"/>
      <c r="H676" s="141"/>
      <c r="I676" s="141"/>
      <c r="J676" s="141"/>
      <c r="K676" s="141"/>
    </row>
    <row r="677" spans="1:11" x14ac:dyDescent="0.25">
      <c r="A677" s="141"/>
      <c r="B677" s="141"/>
      <c r="C677" s="141"/>
      <c r="D677" s="141"/>
      <c r="E677" s="141"/>
      <c r="F677" s="141"/>
      <c r="G677" s="135"/>
      <c r="H677" s="141"/>
      <c r="I677" s="141"/>
      <c r="J677" s="141"/>
      <c r="K677" s="141"/>
    </row>
    <row r="678" spans="1:11" x14ac:dyDescent="0.25">
      <c r="A678" s="141"/>
      <c r="B678" s="141"/>
      <c r="C678" s="141"/>
      <c r="D678" s="141"/>
      <c r="E678" s="141"/>
      <c r="F678" s="141"/>
      <c r="G678" s="135"/>
      <c r="H678" s="141"/>
      <c r="I678" s="141"/>
      <c r="J678" s="141"/>
      <c r="K678" s="141"/>
    </row>
    <row r="679" spans="1:11" x14ac:dyDescent="0.25">
      <c r="A679" s="141"/>
      <c r="B679" s="141"/>
      <c r="C679" s="141"/>
      <c r="D679" s="141"/>
      <c r="E679" s="141"/>
      <c r="F679" s="141"/>
      <c r="G679" s="135"/>
      <c r="H679" s="141"/>
      <c r="I679" s="141"/>
      <c r="J679" s="141"/>
      <c r="K679" s="141"/>
    </row>
    <row r="680" spans="1:11" x14ac:dyDescent="0.25">
      <c r="A680" s="141"/>
      <c r="B680" s="141"/>
      <c r="C680" s="141"/>
      <c r="D680" s="141"/>
      <c r="E680" s="141"/>
      <c r="F680" s="141"/>
      <c r="G680" s="135"/>
      <c r="H680" s="141"/>
      <c r="I680" s="141"/>
      <c r="J680" s="141"/>
      <c r="K680" s="141"/>
    </row>
    <row r="681" spans="1:11" x14ac:dyDescent="0.25">
      <c r="A681" s="141"/>
      <c r="B681" s="141"/>
      <c r="C681" s="141"/>
      <c r="D681" s="141"/>
      <c r="E681" s="141"/>
      <c r="F681" s="141"/>
      <c r="G681" s="135"/>
      <c r="H681" s="141"/>
      <c r="I681" s="141"/>
      <c r="J681" s="141"/>
      <c r="K681" s="141"/>
    </row>
    <row r="682" spans="1:11" x14ac:dyDescent="0.25">
      <c r="A682" s="141"/>
      <c r="B682" s="141"/>
      <c r="C682" s="141"/>
      <c r="D682" s="141"/>
      <c r="E682" s="141"/>
      <c r="F682" s="141"/>
      <c r="G682" s="135"/>
      <c r="H682" s="141"/>
      <c r="I682" s="141"/>
      <c r="J682" s="141"/>
      <c r="K682" s="141"/>
    </row>
    <row r="683" spans="1:11" x14ac:dyDescent="0.25">
      <c r="A683" s="141"/>
      <c r="B683" s="141"/>
      <c r="C683" s="141"/>
      <c r="D683" s="141"/>
      <c r="E683" s="141"/>
      <c r="F683" s="141"/>
      <c r="G683" s="135"/>
      <c r="H683" s="141"/>
      <c r="I683" s="141"/>
      <c r="J683" s="141"/>
      <c r="K683" s="141"/>
    </row>
    <row r="684" spans="1:11" x14ac:dyDescent="0.25">
      <c r="A684" s="141"/>
      <c r="B684" s="141"/>
      <c r="C684" s="141"/>
      <c r="D684" s="141"/>
      <c r="E684" s="141"/>
      <c r="F684" s="141"/>
      <c r="G684" s="135"/>
      <c r="H684" s="141"/>
      <c r="I684" s="141"/>
      <c r="J684" s="141"/>
      <c r="K684" s="141"/>
    </row>
    <row r="685" spans="1:11" x14ac:dyDescent="0.25">
      <c r="A685" s="141"/>
      <c r="B685" s="141"/>
      <c r="C685" s="141"/>
      <c r="D685" s="141"/>
      <c r="E685" s="141"/>
      <c r="F685" s="141"/>
      <c r="G685" s="135"/>
      <c r="H685" s="141"/>
      <c r="I685" s="141"/>
      <c r="J685" s="141"/>
      <c r="K685" s="141"/>
    </row>
    <row r="686" spans="1:11" x14ac:dyDescent="0.25">
      <c r="A686" s="141"/>
      <c r="B686" s="141"/>
      <c r="C686" s="141"/>
      <c r="D686" s="141"/>
      <c r="E686" s="141"/>
      <c r="F686" s="141"/>
      <c r="G686" s="135"/>
      <c r="H686" s="141"/>
      <c r="I686" s="141"/>
      <c r="J686" s="141"/>
      <c r="K686" s="141"/>
    </row>
    <row r="687" spans="1:11" x14ac:dyDescent="0.25">
      <c r="A687" s="141"/>
      <c r="B687" s="141"/>
      <c r="C687" s="141"/>
      <c r="D687" s="141"/>
      <c r="E687" s="141"/>
      <c r="F687" s="141"/>
      <c r="G687" s="135"/>
      <c r="H687" s="141"/>
      <c r="I687" s="141"/>
      <c r="J687" s="141"/>
      <c r="K687" s="141"/>
    </row>
    <row r="688" spans="1:11" x14ac:dyDescent="0.25">
      <c r="A688" s="141"/>
      <c r="B688" s="141"/>
      <c r="C688" s="141"/>
      <c r="D688" s="141"/>
      <c r="E688" s="141"/>
      <c r="F688" s="141"/>
      <c r="G688" s="135"/>
      <c r="H688" s="141"/>
      <c r="I688" s="141"/>
      <c r="J688" s="141"/>
      <c r="K688" s="141"/>
    </row>
    <row r="689" spans="1:11" x14ac:dyDescent="0.25">
      <c r="A689" s="141"/>
      <c r="B689" s="141"/>
      <c r="C689" s="141"/>
      <c r="D689" s="141"/>
      <c r="E689" s="141"/>
      <c r="F689" s="141"/>
      <c r="G689" s="135"/>
      <c r="H689" s="141"/>
      <c r="I689" s="141"/>
      <c r="J689" s="141"/>
      <c r="K689" s="141"/>
    </row>
    <row r="690" spans="1:11" x14ac:dyDescent="0.25">
      <c r="A690" s="141"/>
      <c r="B690" s="141"/>
      <c r="C690" s="141"/>
      <c r="D690" s="141"/>
      <c r="E690" s="141"/>
      <c r="F690" s="141"/>
      <c r="G690" s="135"/>
      <c r="H690" s="141"/>
      <c r="I690" s="141"/>
      <c r="J690" s="141"/>
      <c r="K690" s="141"/>
    </row>
    <row r="691" spans="1:11" x14ac:dyDescent="0.25">
      <c r="A691" s="141"/>
      <c r="B691" s="141"/>
      <c r="C691" s="141"/>
      <c r="D691" s="141"/>
      <c r="E691" s="141"/>
      <c r="F691" s="141"/>
      <c r="G691" s="135"/>
      <c r="H691" s="141"/>
      <c r="I691" s="141"/>
      <c r="J691" s="141"/>
      <c r="K691" s="141"/>
    </row>
    <row r="692" spans="1:11" x14ac:dyDescent="0.25">
      <c r="A692" s="141"/>
      <c r="B692" s="141"/>
      <c r="C692" s="141"/>
      <c r="D692" s="141"/>
      <c r="E692" s="141"/>
      <c r="F692" s="141"/>
      <c r="G692" s="135"/>
      <c r="H692" s="141"/>
      <c r="I692" s="141"/>
      <c r="J692" s="141"/>
      <c r="K692" s="141"/>
    </row>
    <row r="693" spans="1:11" x14ac:dyDescent="0.25">
      <c r="A693" s="141"/>
      <c r="B693" s="141"/>
      <c r="C693" s="141"/>
      <c r="D693" s="141"/>
      <c r="E693" s="141"/>
      <c r="F693" s="141"/>
      <c r="G693" s="135"/>
      <c r="H693" s="141"/>
      <c r="I693" s="141"/>
      <c r="J693" s="141"/>
      <c r="K693" s="141"/>
    </row>
    <row r="694" spans="1:11" x14ac:dyDescent="0.25">
      <c r="A694" s="141"/>
      <c r="B694" s="141"/>
      <c r="C694" s="141"/>
      <c r="D694" s="141"/>
      <c r="E694" s="141"/>
      <c r="F694" s="141"/>
      <c r="G694" s="135"/>
      <c r="H694" s="141"/>
      <c r="I694" s="141"/>
      <c r="J694" s="141"/>
      <c r="K694" s="141"/>
    </row>
    <row r="695" spans="1:11" x14ac:dyDescent="0.25">
      <c r="A695" s="141"/>
      <c r="B695" s="141"/>
      <c r="C695" s="141"/>
      <c r="D695" s="141"/>
      <c r="E695" s="141"/>
      <c r="F695" s="141"/>
      <c r="G695" s="135"/>
      <c r="H695" s="141"/>
      <c r="I695" s="141"/>
      <c r="J695" s="141"/>
      <c r="K695" s="141"/>
    </row>
    <row r="696" spans="1:11" x14ac:dyDescent="0.25">
      <c r="A696" s="141"/>
      <c r="B696" s="141"/>
      <c r="C696" s="141"/>
      <c r="D696" s="141"/>
      <c r="E696" s="141"/>
      <c r="F696" s="141"/>
      <c r="G696" s="135"/>
      <c r="H696" s="141"/>
      <c r="I696" s="141"/>
      <c r="J696" s="141"/>
      <c r="K696" s="141"/>
    </row>
    <row r="697" spans="1:11" x14ac:dyDescent="0.25">
      <c r="A697" s="141"/>
      <c r="B697" s="141"/>
      <c r="C697" s="141"/>
      <c r="D697" s="141"/>
      <c r="E697" s="141"/>
      <c r="F697" s="141"/>
      <c r="G697" s="135"/>
      <c r="H697" s="141"/>
      <c r="I697" s="141"/>
      <c r="J697" s="141"/>
      <c r="K697" s="141"/>
    </row>
    <row r="698" spans="1:11" x14ac:dyDescent="0.25">
      <c r="A698" s="141"/>
      <c r="B698" s="141"/>
      <c r="C698" s="141"/>
      <c r="D698" s="141"/>
      <c r="E698" s="141"/>
      <c r="F698" s="141"/>
      <c r="G698" s="135"/>
      <c r="H698" s="141"/>
      <c r="I698" s="141"/>
      <c r="J698" s="141"/>
      <c r="K698" s="141"/>
    </row>
    <row r="699" spans="1:11" x14ac:dyDescent="0.25">
      <c r="A699" s="141"/>
      <c r="B699" s="141"/>
      <c r="C699" s="141"/>
      <c r="D699" s="141"/>
      <c r="E699" s="141"/>
      <c r="F699" s="141"/>
      <c r="G699" s="135"/>
      <c r="H699" s="141"/>
      <c r="I699" s="141"/>
      <c r="J699" s="141"/>
      <c r="K699" s="141"/>
    </row>
    <row r="700" spans="1:11" x14ac:dyDescent="0.25">
      <c r="A700" s="141"/>
      <c r="B700" s="141"/>
      <c r="C700" s="141"/>
      <c r="D700" s="141"/>
      <c r="E700" s="141"/>
      <c r="F700" s="141"/>
      <c r="G700" s="135"/>
      <c r="H700" s="141"/>
      <c r="I700" s="141"/>
      <c r="J700" s="141"/>
      <c r="K700" s="141"/>
    </row>
    <row r="701" spans="1:11" x14ac:dyDescent="0.25">
      <c r="A701" s="141"/>
      <c r="B701" s="141"/>
      <c r="C701" s="141"/>
      <c r="D701" s="141"/>
      <c r="E701" s="141"/>
      <c r="F701" s="141"/>
      <c r="G701" s="135"/>
      <c r="H701" s="141"/>
      <c r="I701" s="141"/>
      <c r="J701" s="141"/>
      <c r="K701" s="141"/>
    </row>
    <row r="702" spans="1:11" x14ac:dyDescent="0.25">
      <c r="A702" s="141"/>
      <c r="B702" s="141"/>
      <c r="C702" s="141"/>
      <c r="D702" s="141"/>
      <c r="E702" s="141"/>
      <c r="F702" s="141"/>
      <c r="G702" s="135"/>
      <c r="H702" s="141"/>
      <c r="I702" s="141"/>
      <c r="J702" s="141"/>
      <c r="K702" s="141"/>
    </row>
    <row r="703" spans="1:11" x14ac:dyDescent="0.25">
      <c r="A703" s="141"/>
      <c r="B703" s="141"/>
      <c r="C703" s="141"/>
      <c r="D703" s="141"/>
      <c r="E703" s="141"/>
      <c r="F703" s="141"/>
      <c r="G703" s="135"/>
      <c r="H703" s="141"/>
      <c r="I703" s="141"/>
      <c r="J703" s="141"/>
      <c r="K703" s="141"/>
    </row>
    <row r="704" spans="1:11" x14ac:dyDescent="0.25">
      <c r="A704" s="141"/>
      <c r="B704" s="141"/>
      <c r="C704" s="141"/>
      <c r="D704" s="141"/>
      <c r="E704" s="141"/>
      <c r="F704" s="141"/>
      <c r="G704" s="135"/>
      <c r="H704" s="141"/>
      <c r="I704" s="141"/>
      <c r="J704" s="141"/>
      <c r="K704" s="141"/>
    </row>
    <row r="705" spans="1:11" x14ac:dyDescent="0.25">
      <c r="A705" s="141"/>
      <c r="B705" s="141"/>
      <c r="C705" s="141"/>
      <c r="D705" s="141"/>
      <c r="E705" s="141"/>
      <c r="F705" s="141"/>
      <c r="G705" s="135"/>
      <c r="H705" s="141"/>
      <c r="I705" s="141"/>
      <c r="J705" s="141"/>
      <c r="K705" s="141"/>
    </row>
    <row r="706" spans="1:11" x14ac:dyDescent="0.25">
      <c r="A706" s="141"/>
      <c r="B706" s="141"/>
      <c r="C706" s="141"/>
      <c r="D706" s="141"/>
      <c r="E706" s="141"/>
      <c r="F706" s="141"/>
      <c r="G706" s="135"/>
      <c r="H706" s="141"/>
      <c r="I706" s="141"/>
      <c r="J706" s="141"/>
      <c r="K706" s="141"/>
    </row>
    <row r="707" spans="1:11" x14ac:dyDescent="0.25">
      <c r="A707" s="141"/>
      <c r="B707" s="141"/>
      <c r="C707" s="141"/>
      <c r="D707" s="141"/>
      <c r="E707" s="141"/>
      <c r="F707" s="141"/>
      <c r="G707" s="135"/>
      <c r="H707" s="141"/>
      <c r="I707" s="141"/>
      <c r="J707" s="141"/>
      <c r="K707" s="141"/>
    </row>
    <row r="708" spans="1:11" x14ac:dyDescent="0.25">
      <c r="A708" s="141"/>
      <c r="B708" s="141"/>
      <c r="C708" s="141"/>
      <c r="D708" s="141"/>
      <c r="E708" s="141"/>
      <c r="F708" s="141"/>
      <c r="G708" s="135"/>
      <c r="H708" s="141"/>
      <c r="I708" s="141"/>
      <c r="J708" s="141"/>
      <c r="K708" s="141"/>
    </row>
    <row r="709" spans="1:11" x14ac:dyDescent="0.25">
      <c r="A709" s="141"/>
      <c r="B709" s="141"/>
      <c r="C709" s="141"/>
      <c r="D709" s="141"/>
      <c r="E709" s="141"/>
      <c r="F709" s="141"/>
      <c r="G709" s="135"/>
      <c r="H709" s="141"/>
      <c r="I709" s="141"/>
      <c r="J709" s="141"/>
      <c r="K709" s="141"/>
    </row>
    <row r="710" spans="1:11" x14ac:dyDescent="0.25">
      <c r="A710" s="141"/>
      <c r="B710" s="141"/>
      <c r="C710" s="141"/>
      <c r="D710" s="141"/>
      <c r="E710" s="141"/>
      <c r="F710" s="141"/>
      <c r="G710" s="135"/>
      <c r="H710" s="141"/>
      <c r="I710" s="141"/>
      <c r="J710" s="141"/>
      <c r="K710" s="141"/>
    </row>
    <row r="711" spans="1:11" x14ac:dyDescent="0.25">
      <c r="A711" s="141"/>
      <c r="B711" s="141"/>
      <c r="C711" s="141"/>
      <c r="D711" s="141"/>
      <c r="E711" s="141"/>
      <c r="F711" s="141"/>
      <c r="G711" s="135"/>
      <c r="H711" s="141"/>
      <c r="I711" s="141"/>
      <c r="J711" s="141"/>
      <c r="K711" s="141"/>
    </row>
    <row r="712" spans="1:11" x14ac:dyDescent="0.25">
      <c r="A712" s="141"/>
      <c r="B712" s="141"/>
      <c r="C712" s="141"/>
      <c r="D712" s="141"/>
      <c r="E712" s="141"/>
      <c r="F712" s="141"/>
      <c r="G712" s="135"/>
      <c r="H712" s="141"/>
      <c r="I712" s="141"/>
      <c r="J712" s="141"/>
      <c r="K712" s="141"/>
    </row>
    <row r="713" spans="1:11" x14ac:dyDescent="0.25">
      <c r="A713" s="141"/>
      <c r="B713" s="141"/>
      <c r="C713" s="141"/>
      <c r="D713" s="141"/>
      <c r="E713" s="141"/>
      <c r="F713" s="141"/>
      <c r="G713" s="135"/>
      <c r="H713" s="141"/>
      <c r="I713" s="141"/>
      <c r="J713" s="141"/>
      <c r="K713" s="141"/>
    </row>
    <row r="714" spans="1:11" x14ac:dyDescent="0.25">
      <c r="A714" s="141"/>
      <c r="B714" s="141"/>
      <c r="C714" s="141"/>
      <c r="D714" s="141"/>
      <c r="E714" s="141"/>
      <c r="F714" s="141"/>
      <c r="G714" s="135"/>
      <c r="H714" s="141"/>
      <c r="I714" s="141"/>
      <c r="J714" s="141"/>
      <c r="K714" s="141"/>
    </row>
    <row r="715" spans="1:11" x14ac:dyDescent="0.25">
      <c r="A715" s="141"/>
      <c r="B715" s="141"/>
      <c r="C715" s="141"/>
      <c r="D715" s="141"/>
      <c r="E715" s="141"/>
      <c r="F715" s="141"/>
      <c r="G715" s="135"/>
      <c r="H715" s="141"/>
      <c r="I715" s="141"/>
      <c r="J715" s="141"/>
      <c r="K715" s="141"/>
    </row>
    <row r="716" spans="1:11" x14ac:dyDescent="0.25">
      <c r="A716" s="141"/>
      <c r="B716" s="141"/>
      <c r="C716" s="141"/>
      <c r="D716" s="141"/>
      <c r="E716" s="141"/>
      <c r="F716" s="141"/>
      <c r="G716" s="135"/>
      <c r="H716" s="141"/>
      <c r="I716" s="141"/>
      <c r="J716" s="141"/>
      <c r="K716" s="141"/>
    </row>
    <row r="717" spans="1:11" x14ac:dyDescent="0.25">
      <c r="A717" s="141"/>
      <c r="B717" s="141"/>
      <c r="C717" s="141"/>
      <c r="D717" s="141"/>
      <c r="E717" s="141"/>
      <c r="F717" s="141"/>
      <c r="G717" s="135"/>
      <c r="H717" s="141"/>
      <c r="I717" s="141"/>
      <c r="J717" s="141"/>
      <c r="K717" s="141"/>
    </row>
    <row r="718" spans="1:11" x14ac:dyDescent="0.25">
      <c r="A718" s="141"/>
      <c r="B718" s="141"/>
      <c r="C718" s="141"/>
      <c r="D718" s="141"/>
      <c r="E718" s="141"/>
      <c r="F718" s="141"/>
      <c r="G718" s="135"/>
      <c r="H718" s="141"/>
      <c r="I718" s="141"/>
      <c r="J718" s="141"/>
      <c r="K718" s="141"/>
    </row>
    <row r="719" spans="1:11" x14ac:dyDescent="0.25">
      <c r="A719" s="141"/>
      <c r="B719" s="141"/>
      <c r="C719" s="141"/>
      <c r="D719" s="141"/>
      <c r="E719" s="141"/>
      <c r="F719" s="141"/>
      <c r="G719" s="135"/>
      <c r="H719" s="141"/>
      <c r="I719" s="141"/>
      <c r="J719" s="141"/>
      <c r="K719" s="141"/>
    </row>
    <row r="720" spans="1:11" x14ac:dyDescent="0.25">
      <c r="A720" s="141"/>
      <c r="B720" s="141"/>
      <c r="C720" s="141"/>
      <c r="D720" s="141"/>
      <c r="E720" s="141"/>
      <c r="F720" s="141"/>
      <c r="G720" s="135"/>
      <c r="H720" s="141"/>
      <c r="I720" s="141"/>
      <c r="J720" s="141"/>
      <c r="K720" s="141"/>
    </row>
    <row r="721" spans="1:11" x14ac:dyDescent="0.25">
      <c r="A721" s="141"/>
      <c r="B721" s="141"/>
      <c r="C721" s="141"/>
      <c r="D721" s="141"/>
      <c r="E721" s="141"/>
      <c r="F721" s="141"/>
      <c r="G721" s="135"/>
      <c r="H721" s="141"/>
      <c r="I721" s="141"/>
      <c r="J721" s="141"/>
      <c r="K721" s="141"/>
    </row>
    <row r="722" spans="1:11" x14ac:dyDescent="0.25">
      <c r="A722" s="141"/>
      <c r="B722" s="141"/>
      <c r="C722" s="141"/>
      <c r="D722" s="141"/>
      <c r="E722" s="141"/>
      <c r="F722" s="141"/>
      <c r="G722" s="135"/>
      <c r="H722" s="141"/>
      <c r="I722" s="141"/>
      <c r="J722" s="141"/>
      <c r="K722" s="141"/>
    </row>
    <row r="723" spans="1:11" x14ac:dyDescent="0.25">
      <c r="A723" s="141"/>
      <c r="B723" s="141"/>
      <c r="C723" s="141"/>
      <c r="D723" s="141"/>
      <c r="E723" s="141"/>
      <c r="F723" s="141"/>
      <c r="G723" s="135"/>
      <c r="H723" s="141"/>
      <c r="I723" s="141"/>
      <c r="J723" s="141"/>
      <c r="K723" s="141"/>
    </row>
    <row r="724" spans="1:11" x14ac:dyDescent="0.25">
      <c r="A724" s="141"/>
      <c r="B724" s="141"/>
      <c r="C724" s="141"/>
      <c r="D724" s="141"/>
      <c r="E724" s="141"/>
      <c r="F724" s="141"/>
      <c r="G724" s="135"/>
      <c r="H724" s="141"/>
      <c r="I724" s="141"/>
      <c r="J724" s="141"/>
      <c r="K724" s="141"/>
    </row>
    <row r="725" spans="1:11" x14ac:dyDescent="0.25">
      <c r="A725" s="141"/>
      <c r="B725" s="141"/>
      <c r="C725" s="141"/>
      <c r="D725" s="141"/>
      <c r="E725" s="141"/>
      <c r="F725" s="141"/>
      <c r="G725" s="135"/>
      <c r="H725" s="141"/>
      <c r="I725" s="141"/>
      <c r="J725" s="141"/>
      <c r="K725" s="141"/>
    </row>
    <row r="726" spans="1:11" x14ac:dyDescent="0.25">
      <c r="A726" s="141"/>
      <c r="B726" s="141"/>
      <c r="C726" s="141"/>
      <c r="D726" s="141"/>
      <c r="E726" s="141"/>
      <c r="F726" s="141"/>
      <c r="G726" s="135"/>
      <c r="H726" s="141"/>
      <c r="I726" s="141"/>
      <c r="J726" s="141"/>
      <c r="K726" s="141"/>
    </row>
    <row r="727" spans="1:11" x14ac:dyDescent="0.25">
      <c r="A727" s="141"/>
      <c r="B727" s="141"/>
      <c r="C727" s="141"/>
      <c r="D727" s="141"/>
      <c r="E727" s="141"/>
      <c r="F727" s="141"/>
      <c r="G727" s="135"/>
      <c r="H727" s="141"/>
      <c r="I727" s="141"/>
      <c r="J727" s="141"/>
      <c r="K727" s="141"/>
    </row>
    <row r="728" spans="1:11" x14ac:dyDescent="0.25">
      <c r="A728" s="141"/>
      <c r="B728" s="141"/>
      <c r="C728" s="141"/>
      <c r="D728" s="141"/>
      <c r="E728" s="141"/>
      <c r="F728" s="141"/>
      <c r="G728" s="135"/>
      <c r="H728" s="141"/>
      <c r="I728" s="141"/>
      <c r="J728" s="141"/>
      <c r="K728" s="141"/>
    </row>
    <row r="729" spans="1:11" x14ac:dyDescent="0.25">
      <c r="A729" s="141"/>
      <c r="B729" s="141"/>
      <c r="C729" s="141"/>
      <c r="D729" s="141"/>
      <c r="E729" s="141"/>
      <c r="F729" s="141"/>
      <c r="G729" s="135"/>
      <c r="H729" s="141"/>
      <c r="I729" s="141"/>
      <c r="J729" s="141"/>
      <c r="K729" s="141"/>
    </row>
    <row r="730" spans="1:11" x14ac:dyDescent="0.25">
      <c r="A730" s="141"/>
      <c r="B730" s="141"/>
      <c r="C730" s="141"/>
      <c r="D730" s="141"/>
      <c r="E730" s="141"/>
      <c r="F730" s="141"/>
      <c r="G730" s="135"/>
      <c r="H730" s="141"/>
      <c r="I730" s="141"/>
      <c r="J730" s="141"/>
      <c r="K730" s="141"/>
    </row>
    <row r="731" spans="1:11" x14ac:dyDescent="0.25">
      <c r="A731" s="141"/>
      <c r="B731" s="141"/>
      <c r="C731" s="141"/>
      <c r="D731" s="141"/>
      <c r="E731" s="141"/>
      <c r="F731" s="141"/>
      <c r="G731" s="135"/>
      <c r="H731" s="141"/>
      <c r="I731" s="141"/>
      <c r="J731" s="141"/>
      <c r="K731" s="141"/>
    </row>
    <row r="732" spans="1:11" x14ac:dyDescent="0.25">
      <c r="A732" s="141"/>
      <c r="B732" s="141"/>
      <c r="C732" s="141"/>
      <c r="D732" s="141"/>
      <c r="E732" s="141"/>
      <c r="F732" s="141"/>
      <c r="G732" s="135"/>
      <c r="H732" s="141"/>
      <c r="I732" s="141"/>
      <c r="J732" s="141"/>
      <c r="K732" s="141"/>
    </row>
    <row r="733" spans="1:11" x14ac:dyDescent="0.25">
      <c r="A733" s="141"/>
      <c r="B733" s="141"/>
      <c r="C733" s="141"/>
      <c r="D733" s="141"/>
      <c r="E733" s="141"/>
      <c r="F733" s="141"/>
      <c r="G733" s="135"/>
      <c r="H733" s="141"/>
      <c r="I733" s="141"/>
      <c r="J733" s="141"/>
      <c r="K733" s="141"/>
    </row>
    <row r="734" spans="1:11" x14ac:dyDescent="0.25">
      <c r="A734" s="141"/>
      <c r="B734" s="141"/>
      <c r="C734" s="141"/>
      <c r="D734" s="141"/>
      <c r="E734" s="141"/>
      <c r="F734" s="141"/>
      <c r="G734" s="135"/>
      <c r="H734" s="141"/>
      <c r="I734" s="141"/>
      <c r="J734" s="141"/>
      <c r="K734" s="141"/>
    </row>
    <row r="735" spans="1:11" x14ac:dyDescent="0.25">
      <c r="A735" s="141"/>
      <c r="B735" s="141"/>
      <c r="C735" s="141"/>
      <c r="D735" s="141"/>
      <c r="E735" s="141"/>
      <c r="F735" s="141"/>
      <c r="G735" s="135"/>
      <c r="H735" s="141"/>
      <c r="I735" s="141"/>
      <c r="J735" s="141"/>
      <c r="K735" s="141"/>
    </row>
    <row r="736" spans="1:11" x14ac:dyDescent="0.25">
      <c r="A736" s="141"/>
      <c r="B736" s="141"/>
      <c r="C736" s="141"/>
      <c r="D736" s="141"/>
      <c r="E736" s="141"/>
      <c r="F736" s="141"/>
      <c r="G736" s="135"/>
      <c r="H736" s="141"/>
      <c r="I736" s="141"/>
      <c r="J736" s="141"/>
      <c r="K736" s="141"/>
    </row>
    <row r="737" spans="1:11" x14ac:dyDescent="0.25">
      <c r="A737" s="141"/>
      <c r="B737" s="141"/>
      <c r="C737" s="141"/>
      <c r="D737" s="141"/>
      <c r="E737" s="141"/>
      <c r="F737" s="141"/>
      <c r="G737" s="135"/>
      <c r="H737" s="141"/>
      <c r="I737" s="141"/>
      <c r="J737" s="141"/>
      <c r="K737" s="141"/>
    </row>
    <row r="738" spans="1:11" x14ac:dyDescent="0.25">
      <c r="A738" s="141"/>
      <c r="B738" s="141"/>
      <c r="C738" s="141"/>
      <c r="D738" s="141"/>
      <c r="E738" s="141"/>
      <c r="F738" s="141"/>
      <c r="G738" s="135"/>
      <c r="H738" s="141"/>
      <c r="I738" s="141"/>
      <c r="J738" s="141"/>
      <c r="K738" s="141"/>
    </row>
    <row r="739" spans="1:11" x14ac:dyDescent="0.25">
      <c r="A739" s="141"/>
      <c r="B739" s="141"/>
      <c r="C739" s="141"/>
      <c r="D739" s="141"/>
      <c r="E739" s="141"/>
      <c r="F739" s="141"/>
      <c r="G739" s="135"/>
      <c r="H739" s="141"/>
      <c r="I739" s="141"/>
      <c r="J739" s="141"/>
      <c r="K739" s="141"/>
    </row>
    <row r="740" spans="1:11" x14ac:dyDescent="0.25">
      <c r="A740" s="141"/>
      <c r="B740" s="141"/>
      <c r="C740" s="141"/>
      <c r="D740" s="141"/>
      <c r="E740" s="141"/>
      <c r="F740" s="141"/>
      <c r="G740" s="135"/>
      <c r="H740" s="141"/>
      <c r="I740" s="141"/>
      <c r="J740" s="141"/>
      <c r="K740" s="141"/>
    </row>
    <row r="741" spans="1:11" x14ac:dyDescent="0.25">
      <c r="A741" s="141"/>
      <c r="B741" s="141"/>
      <c r="C741" s="141"/>
      <c r="D741" s="141"/>
      <c r="E741" s="141"/>
      <c r="F741" s="141"/>
      <c r="G741" s="135"/>
      <c r="H741" s="141"/>
      <c r="I741" s="141"/>
      <c r="J741" s="141"/>
      <c r="K741" s="141"/>
    </row>
    <row r="742" spans="1:11" x14ac:dyDescent="0.25">
      <c r="A742" s="141"/>
      <c r="B742" s="141"/>
      <c r="C742" s="141"/>
      <c r="D742" s="141"/>
      <c r="E742" s="141"/>
      <c r="F742" s="141"/>
      <c r="G742" s="135"/>
      <c r="H742" s="141"/>
      <c r="I742" s="141"/>
      <c r="J742" s="141"/>
      <c r="K742" s="141"/>
    </row>
    <row r="743" spans="1:11" x14ac:dyDescent="0.25">
      <c r="A743" s="141"/>
      <c r="B743" s="141"/>
      <c r="C743" s="141"/>
      <c r="D743" s="141"/>
      <c r="E743" s="141"/>
      <c r="F743" s="141"/>
      <c r="G743" s="135"/>
      <c r="H743" s="141"/>
      <c r="I743" s="141"/>
      <c r="J743" s="141"/>
      <c r="K743" s="141"/>
    </row>
    <row r="744" spans="1:11" x14ac:dyDescent="0.25">
      <c r="A744" s="141"/>
      <c r="B744" s="141"/>
      <c r="C744" s="141"/>
      <c r="D744" s="141"/>
      <c r="E744" s="141"/>
      <c r="F744" s="141"/>
      <c r="G744" s="135"/>
      <c r="H744" s="141"/>
      <c r="I744" s="141"/>
      <c r="J744" s="141"/>
      <c r="K744" s="141"/>
    </row>
    <row r="745" spans="1:11" x14ac:dyDescent="0.25">
      <c r="A745" s="141"/>
      <c r="B745" s="141"/>
      <c r="C745" s="141"/>
      <c r="D745" s="141"/>
      <c r="E745" s="141"/>
      <c r="F745" s="141"/>
      <c r="G745" s="135"/>
      <c r="H745" s="141"/>
      <c r="I745" s="141"/>
      <c r="J745" s="141"/>
      <c r="K745" s="141"/>
    </row>
    <row r="746" spans="1:11" x14ac:dyDescent="0.25">
      <c r="A746" s="141"/>
      <c r="B746" s="141"/>
      <c r="C746" s="141"/>
      <c r="D746" s="141"/>
      <c r="E746" s="141"/>
      <c r="F746" s="141"/>
      <c r="G746" s="135"/>
      <c r="H746" s="141"/>
      <c r="I746" s="141"/>
      <c r="J746" s="141"/>
      <c r="K746" s="141"/>
    </row>
    <row r="747" spans="1:11" x14ac:dyDescent="0.25">
      <c r="A747" s="141"/>
      <c r="B747" s="141"/>
      <c r="C747" s="141"/>
      <c r="D747" s="141"/>
      <c r="E747" s="141"/>
      <c r="F747" s="141"/>
      <c r="G747" s="135"/>
      <c r="H747" s="141"/>
      <c r="I747" s="141"/>
      <c r="J747" s="141"/>
      <c r="K747" s="141"/>
    </row>
    <row r="748" spans="1:11" x14ac:dyDescent="0.25">
      <c r="A748" s="141"/>
      <c r="B748" s="141"/>
      <c r="C748" s="141"/>
      <c r="D748" s="141"/>
      <c r="E748" s="141"/>
      <c r="F748" s="141"/>
      <c r="G748" s="135"/>
      <c r="H748" s="141"/>
      <c r="I748" s="141"/>
      <c r="J748" s="141"/>
      <c r="K748" s="141"/>
    </row>
    <row r="749" spans="1:11" x14ac:dyDescent="0.25">
      <c r="A749" s="141"/>
      <c r="B749" s="141"/>
      <c r="C749" s="141"/>
      <c r="D749" s="141"/>
      <c r="E749" s="141"/>
      <c r="F749" s="141"/>
      <c r="G749" s="135"/>
      <c r="H749" s="141"/>
      <c r="I749" s="141"/>
      <c r="J749" s="141"/>
      <c r="K749" s="141"/>
    </row>
    <row r="750" spans="1:11" x14ac:dyDescent="0.25">
      <c r="A750" s="141"/>
      <c r="B750" s="141"/>
      <c r="C750" s="141"/>
      <c r="D750" s="141"/>
      <c r="E750" s="141"/>
      <c r="F750" s="141"/>
      <c r="G750" s="135"/>
      <c r="H750" s="141"/>
      <c r="I750" s="141"/>
      <c r="J750" s="141"/>
      <c r="K750" s="141"/>
    </row>
    <row r="751" spans="1:11" x14ac:dyDescent="0.25">
      <c r="A751" s="141"/>
      <c r="B751" s="141"/>
      <c r="C751" s="141"/>
      <c r="D751" s="141"/>
      <c r="E751" s="141"/>
      <c r="F751" s="141"/>
      <c r="G751" s="135"/>
      <c r="H751" s="141"/>
      <c r="I751" s="141"/>
      <c r="J751" s="141"/>
      <c r="K751" s="141"/>
    </row>
    <row r="752" spans="1:11" x14ac:dyDescent="0.25">
      <c r="A752" s="141"/>
      <c r="B752" s="141"/>
      <c r="C752" s="141"/>
      <c r="D752" s="141"/>
      <c r="E752" s="141"/>
      <c r="F752" s="141"/>
      <c r="G752" s="135"/>
      <c r="H752" s="141"/>
      <c r="I752" s="141"/>
      <c r="J752" s="141"/>
      <c r="K752" s="141"/>
    </row>
    <row r="753" spans="1:11" x14ac:dyDescent="0.25">
      <c r="A753" s="141"/>
      <c r="B753" s="141"/>
      <c r="C753" s="141"/>
      <c r="D753" s="141"/>
      <c r="E753" s="141"/>
      <c r="F753" s="141"/>
      <c r="G753" s="135"/>
      <c r="H753" s="141"/>
      <c r="I753" s="141"/>
      <c r="J753" s="141"/>
      <c r="K753" s="141"/>
    </row>
    <row r="754" spans="1:11" x14ac:dyDescent="0.25">
      <c r="A754" s="141"/>
      <c r="B754" s="141"/>
      <c r="C754" s="141"/>
      <c r="D754" s="141"/>
      <c r="E754" s="141"/>
      <c r="F754" s="141"/>
      <c r="G754" s="135"/>
      <c r="H754" s="141"/>
      <c r="I754" s="141"/>
      <c r="J754" s="141"/>
      <c r="K754" s="141"/>
    </row>
    <row r="755" spans="1:11" x14ac:dyDescent="0.25">
      <c r="A755" s="141"/>
      <c r="B755" s="141"/>
      <c r="C755" s="141"/>
      <c r="D755" s="141"/>
      <c r="E755" s="141"/>
      <c r="F755" s="141"/>
      <c r="G755" s="135"/>
      <c r="H755" s="141"/>
      <c r="I755" s="141"/>
      <c r="J755" s="141"/>
      <c r="K755" s="141"/>
    </row>
    <row r="756" spans="1:11" x14ac:dyDescent="0.25">
      <c r="A756" s="141"/>
      <c r="B756" s="141"/>
      <c r="C756" s="141"/>
      <c r="D756" s="141"/>
      <c r="E756" s="141"/>
      <c r="F756" s="141"/>
      <c r="G756" s="135"/>
      <c r="H756" s="141"/>
      <c r="I756" s="141"/>
      <c r="J756" s="141"/>
      <c r="K756" s="141"/>
    </row>
    <row r="757" spans="1:11" x14ac:dyDescent="0.25">
      <c r="A757" s="141"/>
      <c r="B757" s="141"/>
      <c r="C757" s="141"/>
      <c r="D757" s="141"/>
      <c r="E757" s="141"/>
      <c r="F757" s="141"/>
      <c r="G757" s="135"/>
      <c r="H757" s="141"/>
      <c r="I757" s="141"/>
      <c r="J757" s="141"/>
      <c r="K757" s="141"/>
    </row>
    <row r="758" spans="1:11" x14ac:dyDescent="0.25">
      <c r="A758" s="141"/>
      <c r="B758" s="141"/>
      <c r="C758" s="141"/>
      <c r="D758" s="141"/>
      <c r="E758" s="141"/>
      <c r="F758" s="141"/>
      <c r="G758" s="135"/>
      <c r="H758" s="141"/>
      <c r="I758" s="141"/>
      <c r="J758" s="141"/>
      <c r="K758" s="141"/>
    </row>
    <row r="759" spans="1:11" x14ac:dyDescent="0.25">
      <c r="A759" s="141"/>
      <c r="B759" s="141"/>
      <c r="C759" s="141"/>
      <c r="D759" s="141"/>
      <c r="E759" s="141"/>
      <c r="F759" s="141"/>
      <c r="G759" s="135"/>
      <c r="H759" s="141"/>
      <c r="I759" s="141"/>
      <c r="J759" s="141"/>
      <c r="K759" s="141"/>
    </row>
    <row r="760" spans="1:11" x14ac:dyDescent="0.25">
      <c r="A760" s="141"/>
      <c r="B760" s="141"/>
      <c r="C760" s="141"/>
      <c r="D760" s="141"/>
      <c r="E760" s="141"/>
      <c r="F760" s="141"/>
      <c r="G760" s="135"/>
      <c r="H760" s="141"/>
      <c r="I760" s="141"/>
      <c r="J760" s="141"/>
      <c r="K760" s="141"/>
    </row>
    <row r="761" spans="1:11" x14ac:dyDescent="0.25">
      <c r="A761" s="141"/>
      <c r="B761" s="141"/>
      <c r="C761" s="141"/>
      <c r="D761" s="141"/>
      <c r="E761" s="141"/>
      <c r="F761" s="141"/>
      <c r="G761" s="135"/>
      <c r="H761" s="141"/>
      <c r="I761" s="141"/>
      <c r="J761" s="141"/>
      <c r="K761" s="141"/>
    </row>
    <row r="762" spans="1:11" x14ac:dyDescent="0.25">
      <c r="A762" s="141"/>
      <c r="B762" s="141"/>
      <c r="C762" s="141"/>
      <c r="D762" s="141"/>
      <c r="E762" s="141"/>
      <c r="F762" s="141"/>
      <c r="G762" s="135"/>
      <c r="H762" s="141"/>
      <c r="I762" s="141"/>
      <c r="J762" s="141"/>
      <c r="K762" s="141"/>
    </row>
    <row r="763" spans="1:11" x14ac:dyDescent="0.25">
      <c r="A763" s="141"/>
      <c r="B763" s="141"/>
      <c r="C763" s="141"/>
      <c r="D763" s="141"/>
      <c r="E763" s="141"/>
      <c r="F763" s="141"/>
      <c r="G763" s="135"/>
      <c r="H763" s="141"/>
      <c r="I763" s="141"/>
      <c r="J763" s="141"/>
      <c r="K763" s="141"/>
    </row>
    <row r="764" spans="1:11" x14ac:dyDescent="0.25">
      <c r="A764" s="141"/>
      <c r="B764" s="141"/>
      <c r="C764" s="141"/>
      <c r="D764" s="141"/>
      <c r="E764" s="141"/>
      <c r="F764" s="141"/>
      <c r="G764" s="135"/>
      <c r="H764" s="141"/>
      <c r="I764" s="141"/>
      <c r="J764" s="141"/>
      <c r="K764" s="141"/>
    </row>
    <row r="765" spans="1:11" x14ac:dyDescent="0.25">
      <c r="A765" s="141"/>
      <c r="B765" s="141"/>
      <c r="C765" s="141"/>
      <c r="D765" s="141"/>
      <c r="E765" s="141"/>
      <c r="F765" s="141"/>
      <c r="G765" s="135"/>
      <c r="H765" s="141"/>
      <c r="I765" s="141"/>
      <c r="J765" s="141"/>
      <c r="K765" s="141"/>
    </row>
    <row r="766" spans="1:11" x14ac:dyDescent="0.25">
      <c r="A766" s="141"/>
      <c r="B766" s="141"/>
      <c r="C766" s="141"/>
      <c r="D766" s="141"/>
      <c r="E766" s="141"/>
      <c r="F766" s="141"/>
      <c r="G766" s="135"/>
      <c r="H766" s="141"/>
      <c r="I766" s="141"/>
      <c r="J766" s="141"/>
      <c r="K766" s="141"/>
    </row>
    <row r="767" spans="1:11" x14ac:dyDescent="0.25">
      <c r="A767" s="141"/>
      <c r="B767" s="141"/>
      <c r="C767" s="141"/>
      <c r="D767" s="141"/>
      <c r="E767" s="141"/>
      <c r="F767" s="141"/>
      <c r="G767" s="135"/>
      <c r="H767" s="141"/>
      <c r="I767" s="141"/>
      <c r="J767" s="141"/>
      <c r="K767" s="141"/>
    </row>
    <row r="768" spans="1:11" x14ac:dyDescent="0.25">
      <c r="A768" s="141"/>
      <c r="B768" s="141"/>
      <c r="C768" s="141"/>
      <c r="D768" s="141"/>
      <c r="E768" s="141"/>
      <c r="F768" s="141"/>
      <c r="G768" s="135"/>
      <c r="H768" s="141"/>
      <c r="I768" s="141"/>
      <c r="J768" s="141"/>
      <c r="K768" s="141"/>
    </row>
    <row r="769" spans="1:11" x14ac:dyDescent="0.25">
      <c r="A769" s="141"/>
      <c r="B769" s="141"/>
      <c r="C769" s="141"/>
      <c r="D769" s="141"/>
      <c r="E769" s="141"/>
      <c r="F769" s="141"/>
      <c r="G769" s="135"/>
      <c r="H769" s="141"/>
      <c r="I769" s="141"/>
      <c r="J769" s="141"/>
      <c r="K769" s="141"/>
    </row>
    <row r="770" spans="1:11" x14ac:dyDescent="0.25">
      <c r="A770" s="141"/>
      <c r="B770" s="141"/>
      <c r="C770" s="141"/>
      <c r="D770" s="141"/>
      <c r="E770" s="141"/>
      <c r="F770" s="141"/>
      <c r="G770" s="135"/>
      <c r="H770" s="141"/>
      <c r="I770" s="141"/>
      <c r="J770" s="141"/>
      <c r="K770" s="141"/>
    </row>
    <row r="771" spans="1:11" x14ac:dyDescent="0.25">
      <c r="A771" s="141"/>
      <c r="B771" s="141"/>
      <c r="C771" s="141"/>
      <c r="D771" s="141"/>
      <c r="E771" s="141"/>
      <c r="F771" s="141"/>
      <c r="G771" s="135"/>
      <c r="H771" s="141"/>
      <c r="I771" s="141"/>
      <c r="J771" s="141"/>
      <c r="K771" s="141"/>
    </row>
    <row r="772" spans="1:11" x14ac:dyDescent="0.25">
      <c r="A772" s="141"/>
      <c r="B772" s="141"/>
      <c r="C772" s="141"/>
      <c r="D772" s="141"/>
      <c r="E772" s="141"/>
      <c r="F772" s="141"/>
      <c r="G772" s="135"/>
      <c r="H772" s="141"/>
      <c r="I772" s="141"/>
      <c r="J772" s="141"/>
      <c r="K772" s="141"/>
    </row>
    <row r="773" spans="1:11" x14ac:dyDescent="0.25">
      <c r="A773" s="141"/>
      <c r="B773" s="141"/>
      <c r="C773" s="141"/>
      <c r="D773" s="141"/>
      <c r="E773" s="141"/>
      <c r="F773" s="141"/>
      <c r="G773" s="135"/>
      <c r="H773" s="141"/>
      <c r="I773" s="141"/>
      <c r="J773" s="141"/>
      <c r="K773" s="141"/>
    </row>
    <row r="774" spans="1:11" x14ac:dyDescent="0.25">
      <c r="A774" s="141"/>
      <c r="B774" s="141"/>
      <c r="C774" s="141"/>
      <c r="D774" s="141"/>
      <c r="E774" s="141"/>
      <c r="F774" s="141"/>
      <c r="G774" s="135"/>
      <c r="H774" s="141"/>
      <c r="I774" s="141"/>
      <c r="J774" s="141"/>
      <c r="K774" s="141"/>
    </row>
    <row r="775" spans="1:11" x14ac:dyDescent="0.25">
      <c r="A775" s="141"/>
      <c r="B775" s="141"/>
      <c r="C775" s="141"/>
      <c r="D775" s="141"/>
      <c r="E775" s="141"/>
      <c r="F775" s="141"/>
      <c r="G775" s="135"/>
      <c r="H775" s="141"/>
      <c r="I775" s="141"/>
      <c r="J775" s="141"/>
      <c r="K775" s="141"/>
    </row>
    <row r="776" spans="1:11" x14ac:dyDescent="0.25">
      <c r="A776" s="141"/>
      <c r="B776" s="141"/>
      <c r="C776" s="141"/>
      <c r="D776" s="141"/>
      <c r="E776" s="141"/>
      <c r="F776" s="141"/>
      <c r="G776" s="135"/>
      <c r="H776" s="141"/>
      <c r="I776" s="141"/>
      <c r="J776" s="141"/>
      <c r="K776" s="141"/>
    </row>
    <row r="777" spans="1:11" x14ac:dyDescent="0.25">
      <c r="A777" s="141"/>
      <c r="B777" s="141"/>
      <c r="C777" s="141"/>
      <c r="D777" s="141"/>
      <c r="E777" s="141"/>
      <c r="F777" s="141"/>
      <c r="G777" s="135"/>
      <c r="H777" s="141"/>
      <c r="I777" s="141"/>
      <c r="J777" s="141"/>
      <c r="K777" s="141"/>
    </row>
    <row r="778" spans="1:11" x14ac:dyDescent="0.25">
      <c r="A778" s="141"/>
      <c r="B778" s="141"/>
      <c r="C778" s="141"/>
      <c r="D778" s="141"/>
      <c r="E778" s="141"/>
      <c r="F778" s="141"/>
      <c r="G778" s="135"/>
      <c r="H778" s="141"/>
      <c r="I778" s="141"/>
      <c r="J778" s="141"/>
      <c r="K778" s="141"/>
    </row>
    <row r="779" spans="1:11" x14ac:dyDescent="0.25">
      <c r="A779" s="141"/>
      <c r="B779" s="141"/>
      <c r="C779" s="141"/>
      <c r="D779" s="141"/>
      <c r="E779" s="141"/>
      <c r="F779" s="141"/>
      <c r="G779" s="135"/>
      <c r="H779" s="141"/>
      <c r="I779" s="141"/>
      <c r="J779" s="141"/>
      <c r="K779" s="141"/>
    </row>
    <row r="780" spans="1:11" x14ac:dyDescent="0.25">
      <c r="A780" s="141"/>
      <c r="B780" s="141"/>
      <c r="C780" s="141"/>
      <c r="D780" s="141"/>
      <c r="E780" s="141"/>
      <c r="F780" s="141"/>
      <c r="G780" s="135"/>
      <c r="H780" s="141"/>
      <c r="I780" s="141"/>
      <c r="J780" s="141"/>
      <c r="K780" s="141"/>
    </row>
    <row r="781" spans="1:11" x14ac:dyDescent="0.25">
      <c r="A781" s="141"/>
      <c r="B781" s="141"/>
      <c r="C781" s="141"/>
      <c r="D781" s="141"/>
      <c r="E781" s="141"/>
      <c r="F781" s="141"/>
      <c r="G781" s="135"/>
      <c r="H781" s="141"/>
      <c r="I781" s="141"/>
      <c r="J781" s="141"/>
      <c r="K781" s="141"/>
    </row>
    <row r="782" spans="1:11" x14ac:dyDescent="0.25">
      <c r="A782" s="141"/>
      <c r="B782" s="141"/>
      <c r="C782" s="141"/>
      <c r="D782" s="141"/>
      <c r="E782" s="141"/>
      <c r="F782" s="141"/>
      <c r="G782" s="135"/>
      <c r="H782" s="141"/>
      <c r="I782" s="141"/>
      <c r="J782" s="141"/>
      <c r="K782" s="141"/>
    </row>
    <row r="783" spans="1:11" x14ac:dyDescent="0.25">
      <c r="A783" s="141"/>
      <c r="B783" s="141"/>
      <c r="C783" s="141"/>
      <c r="D783" s="141"/>
      <c r="E783" s="141"/>
      <c r="F783" s="141"/>
      <c r="G783" s="135"/>
      <c r="H783" s="141"/>
      <c r="I783" s="141"/>
      <c r="J783" s="141"/>
      <c r="K783" s="141"/>
    </row>
    <row r="784" spans="1:11" x14ac:dyDescent="0.25">
      <c r="A784" s="141"/>
      <c r="B784" s="141"/>
      <c r="C784" s="141"/>
      <c r="D784" s="141"/>
      <c r="E784" s="141"/>
      <c r="F784" s="141"/>
      <c r="G784" s="135"/>
      <c r="H784" s="141"/>
      <c r="I784" s="141"/>
      <c r="J784" s="141"/>
      <c r="K784" s="141"/>
    </row>
    <row r="785" spans="1:11" x14ac:dyDescent="0.25">
      <c r="A785" s="141"/>
      <c r="B785" s="141"/>
      <c r="C785" s="141"/>
      <c r="D785" s="141"/>
      <c r="E785" s="141"/>
      <c r="F785" s="141"/>
      <c r="G785" s="135"/>
      <c r="H785" s="141"/>
      <c r="I785" s="141"/>
      <c r="J785" s="141"/>
      <c r="K785" s="141"/>
    </row>
    <row r="786" spans="1:11" x14ac:dyDescent="0.25">
      <c r="A786" s="141"/>
      <c r="B786" s="141"/>
      <c r="C786" s="141"/>
      <c r="D786" s="141"/>
      <c r="E786" s="141"/>
      <c r="F786" s="141"/>
      <c r="G786" s="135"/>
      <c r="H786" s="141"/>
      <c r="I786" s="141"/>
      <c r="J786" s="141"/>
      <c r="K786" s="141"/>
    </row>
    <row r="787" spans="1:11" x14ac:dyDescent="0.25">
      <c r="A787" s="141"/>
      <c r="B787" s="141"/>
      <c r="C787" s="141"/>
      <c r="D787" s="141"/>
      <c r="E787" s="141"/>
      <c r="F787" s="141"/>
      <c r="G787" s="135"/>
      <c r="H787" s="141"/>
      <c r="I787" s="141"/>
      <c r="J787" s="141"/>
      <c r="K787" s="141"/>
    </row>
    <row r="788" spans="1:11" x14ac:dyDescent="0.25">
      <c r="A788" s="141"/>
      <c r="B788" s="141"/>
      <c r="C788" s="141"/>
      <c r="D788" s="141"/>
      <c r="E788" s="141"/>
      <c r="F788" s="141"/>
      <c r="G788" s="135"/>
      <c r="H788" s="141"/>
      <c r="I788" s="141"/>
      <c r="J788" s="141"/>
      <c r="K788" s="141"/>
    </row>
    <row r="789" spans="1:11" x14ac:dyDescent="0.25">
      <c r="A789" s="141"/>
      <c r="B789" s="141"/>
      <c r="C789" s="141"/>
      <c r="D789" s="141"/>
      <c r="E789" s="141"/>
      <c r="F789" s="141"/>
      <c r="G789" s="135"/>
      <c r="H789" s="141"/>
      <c r="I789" s="141"/>
      <c r="J789" s="141"/>
      <c r="K789" s="141"/>
    </row>
    <row r="790" spans="1:11" x14ac:dyDescent="0.25">
      <c r="A790" s="141"/>
      <c r="B790" s="141"/>
      <c r="C790" s="141"/>
      <c r="D790" s="141"/>
      <c r="E790" s="141"/>
      <c r="F790" s="141"/>
      <c r="G790" s="135"/>
      <c r="H790" s="141"/>
      <c r="I790" s="141"/>
      <c r="J790" s="141"/>
      <c r="K790" s="141"/>
    </row>
    <row r="791" spans="1:11" x14ac:dyDescent="0.25">
      <c r="A791" s="141"/>
      <c r="B791" s="141"/>
      <c r="C791" s="141"/>
      <c r="D791" s="141"/>
      <c r="E791" s="141"/>
      <c r="F791" s="141"/>
      <c r="G791" s="135"/>
      <c r="H791" s="141"/>
      <c r="I791" s="141"/>
      <c r="J791" s="141"/>
      <c r="K791" s="141"/>
    </row>
    <row r="792" spans="1:11" x14ac:dyDescent="0.25">
      <c r="A792" s="141"/>
      <c r="B792" s="141"/>
      <c r="C792" s="141"/>
      <c r="D792" s="141"/>
      <c r="E792" s="141"/>
      <c r="F792" s="141"/>
      <c r="G792" s="135"/>
      <c r="H792" s="141"/>
      <c r="I792" s="141"/>
      <c r="J792" s="141"/>
      <c r="K792" s="141"/>
    </row>
    <row r="793" spans="1:11" x14ac:dyDescent="0.25">
      <c r="A793" s="141"/>
      <c r="B793" s="141"/>
      <c r="C793" s="141"/>
      <c r="D793" s="141"/>
      <c r="E793" s="141"/>
      <c r="F793" s="141"/>
      <c r="G793" s="135"/>
      <c r="H793" s="141"/>
      <c r="I793" s="141"/>
      <c r="J793" s="141"/>
      <c r="K793" s="141"/>
    </row>
    <row r="794" spans="1:11" x14ac:dyDescent="0.25">
      <c r="A794" s="141"/>
      <c r="B794" s="141"/>
      <c r="C794" s="141"/>
      <c r="D794" s="141"/>
      <c r="E794" s="141"/>
      <c r="F794" s="141"/>
      <c r="G794" s="135"/>
      <c r="H794" s="141"/>
      <c r="I794" s="141"/>
      <c r="J794" s="141"/>
      <c r="K794" s="141"/>
    </row>
    <row r="795" spans="1:11" x14ac:dyDescent="0.25">
      <c r="A795" s="141"/>
      <c r="B795" s="141"/>
      <c r="C795" s="141"/>
      <c r="D795" s="141"/>
      <c r="E795" s="141"/>
      <c r="F795" s="141"/>
      <c r="G795" s="135"/>
      <c r="H795" s="141"/>
      <c r="I795" s="141"/>
      <c r="J795" s="141"/>
      <c r="K795" s="141"/>
    </row>
    <row r="796" spans="1:11" x14ac:dyDescent="0.25">
      <c r="A796" s="141"/>
      <c r="B796" s="141"/>
      <c r="C796" s="141"/>
      <c r="D796" s="141"/>
      <c r="E796" s="141"/>
      <c r="F796" s="141"/>
      <c r="G796" s="135"/>
      <c r="H796" s="141"/>
      <c r="I796" s="141"/>
      <c r="J796" s="141"/>
      <c r="K796" s="141"/>
    </row>
    <row r="797" spans="1:11" x14ac:dyDescent="0.25">
      <c r="A797" s="141"/>
      <c r="B797" s="141"/>
      <c r="C797" s="141"/>
      <c r="D797" s="141"/>
      <c r="E797" s="141"/>
      <c r="F797" s="141"/>
      <c r="G797" s="135"/>
      <c r="H797" s="141"/>
      <c r="I797" s="141"/>
      <c r="J797" s="141"/>
      <c r="K797" s="141"/>
    </row>
    <row r="798" spans="1:11" x14ac:dyDescent="0.25">
      <c r="A798" s="141"/>
      <c r="B798" s="141"/>
      <c r="C798" s="141"/>
      <c r="D798" s="141"/>
      <c r="E798" s="141"/>
      <c r="F798" s="141"/>
      <c r="G798" s="135"/>
      <c r="H798" s="141"/>
      <c r="I798" s="141"/>
      <c r="J798" s="141"/>
      <c r="K798" s="141"/>
    </row>
    <row r="799" spans="1:11" x14ac:dyDescent="0.25">
      <c r="A799" s="141"/>
      <c r="B799" s="141"/>
      <c r="C799" s="141"/>
      <c r="D799" s="141"/>
      <c r="E799" s="141"/>
      <c r="F799" s="141"/>
      <c r="G799" s="135"/>
      <c r="H799" s="141"/>
      <c r="I799" s="141"/>
      <c r="J799" s="141"/>
      <c r="K799" s="141"/>
    </row>
    <row r="800" spans="1:11" x14ac:dyDescent="0.25">
      <c r="A800" s="141"/>
      <c r="B800" s="141"/>
      <c r="C800" s="141"/>
      <c r="D800" s="141"/>
      <c r="E800" s="141"/>
      <c r="F800" s="141"/>
      <c r="G800" s="135"/>
      <c r="H800" s="141"/>
      <c r="I800" s="141"/>
      <c r="J800" s="141"/>
      <c r="K800" s="141"/>
    </row>
    <row r="801" spans="1:11" x14ac:dyDescent="0.25">
      <c r="A801" s="141"/>
      <c r="B801" s="141"/>
      <c r="C801" s="141"/>
      <c r="D801" s="141"/>
      <c r="E801" s="141"/>
      <c r="F801" s="141"/>
      <c r="G801" s="135"/>
      <c r="H801" s="141"/>
      <c r="I801" s="141"/>
      <c r="J801" s="141"/>
      <c r="K801" s="141"/>
    </row>
    <row r="802" spans="1:11" x14ac:dyDescent="0.25">
      <c r="A802" s="141"/>
      <c r="B802" s="141"/>
      <c r="C802" s="141"/>
      <c r="D802" s="141"/>
      <c r="E802" s="141"/>
      <c r="F802" s="141"/>
      <c r="G802" s="135"/>
      <c r="H802" s="141"/>
      <c r="I802" s="141"/>
      <c r="J802" s="141"/>
      <c r="K802" s="141"/>
    </row>
    <row r="803" spans="1:11" x14ac:dyDescent="0.25">
      <c r="A803" s="141"/>
      <c r="B803" s="141"/>
      <c r="C803" s="141"/>
      <c r="D803" s="141"/>
      <c r="E803" s="141"/>
      <c r="F803" s="141"/>
      <c r="G803" s="135"/>
      <c r="H803" s="141"/>
      <c r="I803" s="141"/>
      <c r="J803" s="141"/>
      <c r="K803" s="141"/>
    </row>
    <row r="804" spans="1:11" x14ac:dyDescent="0.25">
      <c r="A804" s="141"/>
      <c r="B804" s="141"/>
      <c r="C804" s="141"/>
      <c r="D804" s="141"/>
      <c r="E804" s="141"/>
      <c r="F804" s="141"/>
      <c r="G804" s="135"/>
      <c r="H804" s="141"/>
      <c r="I804" s="141"/>
      <c r="J804" s="141"/>
      <c r="K804" s="141"/>
    </row>
    <row r="805" spans="1:11" x14ac:dyDescent="0.25">
      <c r="A805" s="141"/>
      <c r="B805" s="141"/>
      <c r="C805" s="141"/>
      <c r="D805" s="141"/>
      <c r="E805" s="141"/>
      <c r="F805" s="141"/>
      <c r="G805" s="135"/>
      <c r="H805" s="141"/>
      <c r="I805" s="141"/>
      <c r="J805" s="141"/>
      <c r="K805" s="141"/>
    </row>
    <row r="806" spans="1:11" x14ac:dyDescent="0.25">
      <c r="A806" s="141"/>
      <c r="B806" s="141"/>
      <c r="C806" s="141"/>
      <c r="D806" s="141"/>
      <c r="E806" s="141"/>
      <c r="F806" s="141"/>
      <c r="G806" s="135"/>
      <c r="H806" s="141"/>
      <c r="I806" s="141"/>
      <c r="J806" s="141"/>
      <c r="K806" s="141"/>
    </row>
    <row r="807" spans="1:11" x14ac:dyDescent="0.25">
      <c r="A807" s="141"/>
      <c r="B807" s="141"/>
      <c r="C807" s="141"/>
      <c r="D807" s="141"/>
      <c r="E807" s="141"/>
      <c r="F807" s="141"/>
      <c r="G807" s="135"/>
      <c r="H807" s="141"/>
      <c r="I807" s="141"/>
      <c r="J807" s="141"/>
      <c r="K807" s="141"/>
    </row>
    <row r="808" spans="1:11" x14ac:dyDescent="0.25">
      <c r="A808" s="141"/>
      <c r="B808" s="141"/>
      <c r="C808" s="141"/>
      <c r="D808" s="141"/>
      <c r="E808" s="141"/>
      <c r="F808" s="141"/>
      <c r="G808" s="135"/>
      <c r="H808" s="141"/>
      <c r="I808" s="141"/>
      <c r="J808" s="141"/>
      <c r="K808" s="141"/>
    </row>
    <row r="809" spans="1:11" x14ac:dyDescent="0.25">
      <c r="A809" s="141"/>
      <c r="B809" s="141"/>
      <c r="C809" s="141"/>
      <c r="D809" s="141"/>
      <c r="E809" s="141"/>
      <c r="F809" s="141"/>
      <c r="G809" s="135"/>
      <c r="H809" s="141"/>
      <c r="I809" s="141"/>
      <c r="J809" s="141"/>
      <c r="K809" s="141"/>
    </row>
    <row r="810" spans="1:11" x14ac:dyDescent="0.25">
      <c r="A810" s="141"/>
      <c r="B810" s="141"/>
      <c r="C810" s="141"/>
      <c r="D810" s="141"/>
      <c r="E810" s="141"/>
      <c r="F810" s="141"/>
      <c r="G810" s="135"/>
      <c r="H810" s="141"/>
      <c r="I810" s="141"/>
      <c r="J810" s="141"/>
      <c r="K810" s="141"/>
    </row>
    <row r="811" spans="1:11" x14ac:dyDescent="0.25">
      <c r="A811" s="141"/>
      <c r="B811" s="141"/>
      <c r="C811" s="141"/>
      <c r="D811" s="141"/>
      <c r="E811" s="141"/>
      <c r="F811" s="141"/>
      <c r="G811" s="135"/>
      <c r="H811" s="141"/>
      <c r="I811" s="141"/>
      <c r="J811" s="141"/>
      <c r="K811" s="141"/>
    </row>
    <row r="812" spans="1:11" x14ac:dyDescent="0.25">
      <c r="A812" s="141"/>
      <c r="B812" s="141"/>
      <c r="C812" s="141"/>
      <c r="D812" s="141"/>
      <c r="E812" s="141"/>
      <c r="F812" s="141"/>
      <c r="G812" s="135"/>
      <c r="H812" s="141"/>
      <c r="I812" s="141"/>
      <c r="J812" s="141"/>
      <c r="K812" s="141"/>
    </row>
    <row r="813" spans="1:11" x14ac:dyDescent="0.25">
      <c r="A813" s="141"/>
      <c r="B813" s="141"/>
      <c r="C813" s="141"/>
      <c r="D813" s="141"/>
      <c r="E813" s="141"/>
      <c r="F813" s="141"/>
      <c r="G813" s="135"/>
      <c r="H813" s="141"/>
      <c r="I813" s="141"/>
      <c r="J813" s="141"/>
      <c r="K813" s="141"/>
    </row>
    <row r="814" spans="1:11" x14ac:dyDescent="0.25">
      <c r="A814" s="141"/>
      <c r="B814" s="141"/>
      <c r="C814" s="141"/>
      <c r="D814" s="141"/>
      <c r="E814" s="141"/>
      <c r="F814" s="141"/>
      <c r="G814" s="135"/>
      <c r="H814" s="141"/>
      <c r="I814" s="141"/>
      <c r="J814" s="141"/>
      <c r="K814" s="141"/>
    </row>
    <row r="815" spans="1:11" x14ac:dyDescent="0.25">
      <c r="A815" s="141"/>
      <c r="B815" s="141"/>
      <c r="C815" s="141"/>
      <c r="D815" s="141"/>
      <c r="E815" s="141"/>
      <c r="F815" s="141"/>
      <c r="G815" s="135"/>
      <c r="H815" s="141"/>
      <c r="I815" s="141"/>
      <c r="J815" s="141"/>
      <c r="K815" s="141"/>
    </row>
    <row r="816" spans="1:11" x14ac:dyDescent="0.25">
      <c r="A816" s="141"/>
      <c r="B816" s="141"/>
      <c r="C816" s="141"/>
      <c r="D816" s="141"/>
      <c r="E816" s="141"/>
      <c r="F816" s="141"/>
      <c r="G816" s="135"/>
      <c r="H816" s="141"/>
      <c r="I816" s="141"/>
      <c r="J816" s="141"/>
      <c r="K816" s="141"/>
    </row>
    <row r="817" spans="1:11" x14ac:dyDescent="0.25">
      <c r="A817" s="141"/>
      <c r="B817" s="141"/>
      <c r="C817" s="141"/>
      <c r="D817" s="141"/>
      <c r="E817" s="141"/>
      <c r="F817" s="141"/>
      <c r="G817" s="135"/>
      <c r="H817" s="141"/>
      <c r="I817" s="141"/>
      <c r="J817" s="141"/>
      <c r="K817" s="141"/>
    </row>
    <row r="818" spans="1:11" x14ac:dyDescent="0.25">
      <c r="A818" s="141"/>
      <c r="B818" s="141"/>
      <c r="C818" s="141"/>
      <c r="D818" s="141"/>
      <c r="E818" s="141"/>
      <c r="F818" s="141"/>
      <c r="G818" s="135"/>
      <c r="H818" s="141"/>
      <c r="I818" s="141"/>
      <c r="J818" s="141"/>
      <c r="K818" s="141"/>
    </row>
    <row r="819" spans="1:11" x14ac:dyDescent="0.25">
      <c r="A819" s="141"/>
      <c r="B819" s="141"/>
      <c r="C819" s="141"/>
      <c r="D819" s="141"/>
      <c r="E819" s="141"/>
      <c r="F819" s="141"/>
      <c r="G819" s="135"/>
      <c r="H819" s="141"/>
      <c r="I819" s="141"/>
      <c r="J819" s="141"/>
      <c r="K819" s="141"/>
    </row>
    <row r="820" spans="1:11" x14ac:dyDescent="0.25">
      <c r="A820" s="141"/>
      <c r="B820" s="141"/>
      <c r="C820" s="141"/>
      <c r="D820" s="141"/>
      <c r="E820" s="141"/>
      <c r="F820" s="141"/>
      <c r="G820" s="135"/>
      <c r="H820" s="141"/>
      <c r="I820" s="141"/>
      <c r="J820" s="141"/>
      <c r="K820" s="141"/>
    </row>
    <row r="821" spans="1:11" x14ac:dyDescent="0.25">
      <c r="A821" s="141"/>
      <c r="B821" s="141"/>
      <c r="C821" s="141"/>
      <c r="D821" s="141"/>
      <c r="E821" s="141"/>
      <c r="F821" s="141"/>
      <c r="G821" s="135"/>
      <c r="H821" s="141"/>
      <c r="I821" s="141"/>
      <c r="J821" s="141"/>
      <c r="K821" s="141"/>
    </row>
    <row r="822" spans="1:11" x14ac:dyDescent="0.25">
      <c r="A822" s="141"/>
      <c r="B822" s="141"/>
      <c r="C822" s="141"/>
      <c r="D822" s="141"/>
      <c r="E822" s="141"/>
      <c r="F822" s="141"/>
      <c r="G822" s="135"/>
      <c r="H822" s="141"/>
      <c r="I822" s="141"/>
      <c r="J822" s="141"/>
      <c r="K822" s="141"/>
    </row>
    <row r="823" spans="1:11" x14ac:dyDescent="0.25">
      <c r="A823" s="141"/>
      <c r="B823" s="141"/>
      <c r="C823" s="141"/>
      <c r="D823" s="141"/>
      <c r="E823" s="141"/>
      <c r="F823" s="141"/>
      <c r="G823" s="135"/>
      <c r="H823" s="141"/>
      <c r="I823" s="141"/>
      <c r="J823" s="141"/>
      <c r="K823" s="141"/>
    </row>
    <row r="824" spans="1:11" x14ac:dyDescent="0.25">
      <c r="A824" s="141"/>
      <c r="B824" s="141"/>
      <c r="C824" s="141"/>
      <c r="D824" s="141"/>
      <c r="E824" s="141"/>
      <c r="F824" s="141"/>
      <c r="G824" s="135"/>
      <c r="H824" s="141"/>
      <c r="I824" s="141"/>
      <c r="J824" s="141"/>
      <c r="K824" s="141"/>
    </row>
    <row r="825" spans="1:11" x14ac:dyDescent="0.25">
      <c r="A825" s="141"/>
      <c r="B825" s="141"/>
      <c r="C825" s="141"/>
      <c r="D825" s="141"/>
      <c r="E825" s="141"/>
      <c r="F825" s="141"/>
      <c r="G825" s="135"/>
      <c r="H825" s="141"/>
      <c r="I825" s="141"/>
      <c r="J825" s="141"/>
      <c r="K825" s="141"/>
    </row>
    <row r="826" spans="1:11" x14ac:dyDescent="0.25">
      <c r="A826" s="141"/>
      <c r="B826" s="141"/>
      <c r="C826" s="141"/>
      <c r="D826" s="141"/>
      <c r="E826" s="141"/>
      <c r="F826" s="141"/>
      <c r="G826" s="135"/>
      <c r="H826" s="141"/>
      <c r="I826" s="141"/>
      <c r="J826" s="141"/>
      <c r="K826" s="141"/>
    </row>
    <row r="827" spans="1:11" x14ac:dyDescent="0.25">
      <c r="A827" s="141"/>
      <c r="B827" s="141"/>
      <c r="C827" s="141"/>
      <c r="D827" s="141"/>
      <c r="E827" s="141"/>
      <c r="F827" s="141"/>
      <c r="G827" s="135"/>
      <c r="H827" s="141"/>
      <c r="I827" s="141"/>
      <c r="J827" s="141"/>
      <c r="K827" s="141"/>
    </row>
    <row r="828" spans="1:11" x14ac:dyDescent="0.25">
      <c r="A828" s="141"/>
      <c r="B828" s="141"/>
      <c r="C828" s="141"/>
      <c r="D828" s="141"/>
      <c r="E828" s="141"/>
      <c r="F828" s="141"/>
      <c r="G828" s="135"/>
      <c r="H828" s="141"/>
      <c r="I828" s="141"/>
      <c r="J828" s="141"/>
      <c r="K828" s="141"/>
    </row>
    <row r="829" spans="1:11" x14ac:dyDescent="0.25">
      <c r="A829" s="141"/>
      <c r="B829" s="141"/>
      <c r="C829" s="141"/>
      <c r="D829" s="141"/>
      <c r="E829" s="141"/>
      <c r="F829" s="141"/>
      <c r="G829" s="135"/>
      <c r="H829" s="141"/>
      <c r="I829" s="141"/>
      <c r="J829" s="141"/>
      <c r="K829" s="141"/>
    </row>
    <row r="830" spans="1:11" x14ac:dyDescent="0.25">
      <c r="A830" s="141"/>
      <c r="B830" s="141"/>
      <c r="C830" s="141"/>
      <c r="D830" s="141"/>
      <c r="E830" s="141"/>
      <c r="F830" s="141"/>
      <c r="G830" s="135"/>
      <c r="H830" s="141"/>
      <c r="I830" s="141"/>
      <c r="J830" s="141"/>
      <c r="K830" s="141"/>
    </row>
    <row r="831" spans="1:11" x14ac:dyDescent="0.25">
      <c r="A831" s="141"/>
      <c r="B831" s="141"/>
      <c r="C831" s="141"/>
      <c r="D831" s="141"/>
      <c r="E831" s="141"/>
      <c r="F831" s="141"/>
      <c r="G831" s="135"/>
      <c r="H831" s="141"/>
      <c r="I831" s="141"/>
      <c r="J831" s="141"/>
      <c r="K831" s="141"/>
    </row>
    <row r="832" spans="1:11" x14ac:dyDescent="0.25">
      <c r="A832" s="141"/>
      <c r="B832" s="141"/>
      <c r="C832" s="141"/>
      <c r="D832" s="141"/>
      <c r="E832" s="141"/>
      <c r="F832" s="141"/>
      <c r="G832" s="135"/>
      <c r="H832" s="141"/>
      <c r="I832" s="141"/>
      <c r="J832" s="141"/>
      <c r="K832" s="141"/>
    </row>
    <row r="833" spans="1:11" x14ac:dyDescent="0.25">
      <c r="A833" s="141"/>
      <c r="B833" s="141"/>
      <c r="C833" s="141"/>
      <c r="D833" s="141"/>
      <c r="E833" s="141"/>
      <c r="F833" s="141"/>
      <c r="G833" s="135"/>
      <c r="H833" s="141"/>
      <c r="I833" s="141"/>
      <c r="J833" s="141"/>
      <c r="K833" s="141"/>
    </row>
    <row r="834" spans="1:11" x14ac:dyDescent="0.25">
      <c r="A834" s="141"/>
      <c r="B834" s="141"/>
      <c r="C834" s="141"/>
      <c r="D834" s="141"/>
      <c r="E834" s="141"/>
      <c r="F834" s="141"/>
      <c r="G834" s="135"/>
      <c r="H834" s="141"/>
      <c r="I834" s="141"/>
      <c r="J834" s="141"/>
      <c r="K834" s="141"/>
    </row>
    <row r="835" spans="1:11" x14ac:dyDescent="0.25">
      <c r="A835" s="141"/>
      <c r="B835" s="141"/>
      <c r="C835" s="141"/>
      <c r="D835" s="141"/>
      <c r="E835" s="141"/>
      <c r="F835" s="141"/>
      <c r="G835" s="135"/>
      <c r="H835" s="141"/>
      <c r="I835" s="141"/>
      <c r="J835" s="141"/>
      <c r="K835" s="141"/>
    </row>
    <row r="836" spans="1:11" x14ac:dyDescent="0.25">
      <c r="A836" s="141"/>
      <c r="B836" s="141"/>
      <c r="C836" s="141"/>
      <c r="D836" s="141"/>
      <c r="E836" s="141"/>
      <c r="F836" s="141"/>
      <c r="G836" s="135"/>
      <c r="H836" s="141"/>
      <c r="I836" s="141"/>
      <c r="J836" s="141"/>
      <c r="K836" s="141"/>
    </row>
    <row r="837" spans="1:11" x14ac:dyDescent="0.25">
      <c r="A837" s="141"/>
      <c r="B837" s="141"/>
      <c r="C837" s="141"/>
      <c r="D837" s="141"/>
      <c r="E837" s="141"/>
      <c r="F837" s="141"/>
      <c r="G837" s="135"/>
      <c r="H837" s="141"/>
      <c r="I837" s="141"/>
      <c r="J837" s="141"/>
      <c r="K837" s="141"/>
    </row>
    <row r="838" spans="1:11" x14ac:dyDescent="0.25">
      <c r="A838" s="141"/>
      <c r="B838" s="141"/>
      <c r="C838" s="141"/>
      <c r="D838" s="141"/>
      <c r="E838" s="141"/>
      <c r="F838" s="141"/>
      <c r="G838" s="135"/>
      <c r="H838" s="141"/>
      <c r="I838" s="141"/>
      <c r="J838" s="141"/>
      <c r="K838" s="141"/>
    </row>
    <row r="839" spans="1:11" x14ac:dyDescent="0.25">
      <c r="A839" s="141"/>
      <c r="B839" s="141"/>
      <c r="C839" s="141"/>
      <c r="D839" s="141"/>
      <c r="E839" s="141"/>
      <c r="F839" s="141"/>
      <c r="G839" s="135"/>
      <c r="H839" s="141"/>
      <c r="I839" s="141"/>
      <c r="J839" s="141"/>
      <c r="K839" s="141"/>
    </row>
    <row r="840" spans="1:11" x14ac:dyDescent="0.25">
      <c r="A840" s="141"/>
      <c r="B840" s="141"/>
      <c r="C840" s="141"/>
      <c r="D840" s="141"/>
      <c r="E840" s="141"/>
      <c r="F840" s="141"/>
      <c r="G840" s="135"/>
      <c r="H840" s="141"/>
      <c r="I840" s="141"/>
      <c r="J840" s="141"/>
      <c r="K840" s="141"/>
    </row>
    <row r="841" spans="1:11" x14ac:dyDescent="0.25">
      <c r="A841" s="141"/>
      <c r="B841" s="141"/>
      <c r="C841" s="141"/>
      <c r="D841" s="141"/>
      <c r="E841" s="141"/>
      <c r="F841" s="141"/>
      <c r="G841" s="135"/>
      <c r="H841" s="141"/>
      <c r="I841" s="141"/>
      <c r="J841" s="141"/>
      <c r="K841" s="141"/>
    </row>
    <row r="842" spans="1:11" x14ac:dyDescent="0.25">
      <c r="A842" s="141"/>
      <c r="B842" s="141"/>
      <c r="C842" s="141"/>
      <c r="D842" s="141"/>
      <c r="E842" s="141"/>
      <c r="F842" s="141"/>
      <c r="G842" s="135"/>
      <c r="H842" s="141"/>
      <c r="I842" s="141"/>
      <c r="J842" s="141"/>
      <c r="K842" s="141"/>
    </row>
  </sheetData>
  <mergeCells count="16">
    <mergeCell ref="A1:H1"/>
    <mergeCell ref="A4:A6"/>
    <mergeCell ref="B4:B6"/>
    <mergeCell ref="C4:C6"/>
    <mergeCell ref="D4:G4"/>
    <mergeCell ref="H4:H6"/>
    <mergeCell ref="D5:D6"/>
    <mergeCell ref="E5:G5"/>
    <mergeCell ref="A40:H40"/>
    <mergeCell ref="A41:A43"/>
    <mergeCell ref="B41:B43"/>
    <mergeCell ref="C41:C43"/>
    <mergeCell ref="D41:G41"/>
    <mergeCell ref="H41:H43"/>
    <mergeCell ref="D42:D43"/>
    <mergeCell ref="E42:G4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49C0A2F929D14C9C339E2EE6AD2D1D" ma:contentTypeVersion="12" ma:contentTypeDescription="Create a new document." ma:contentTypeScope="" ma:versionID="0a9f2930b7d9e66e3f422f30e9afc1ab">
  <xsd:schema xmlns:xsd="http://www.w3.org/2001/XMLSchema" xmlns:xs="http://www.w3.org/2001/XMLSchema" xmlns:p="http://schemas.microsoft.com/office/2006/metadata/properties" xmlns:ns2="a5d8591c-50ca-4d8b-8b70-01a7d441adbc" xmlns:ns3="15d01e52-c672-4182-b578-c6a3bdf841c3" targetNamespace="http://schemas.microsoft.com/office/2006/metadata/properties" ma:root="true" ma:fieldsID="45768eb4dd7d1b09535fe3cb152e7cad" ns2:_="" ns3:_="">
    <xsd:import namespace="a5d8591c-50ca-4d8b-8b70-01a7d441adbc"/>
    <xsd:import namespace="15d01e52-c672-4182-b578-c6a3bdf841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8591c-50ca-4d8b-8b70-01a7d441a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d01e52-c672-4182-b578-c6a3bdf841c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3015A0-7801-4F21-AD6F-36D5A5EBC1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F24363-F89C-46AC-B161-12EA777E94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d8591c-50ca-4d8b-8b70-01a7d441adbc"/>
    <ds:schemaRef ds:uri="15d01e52-c672-4182-b578-c6a3bdf841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7ACD21-3C02-49E7-B9C7-8A0448E14B3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CUSTOMER</vt:lpstr>
      <vt:lpstr>PSTC-LU DETAILS</vt:lpstr>
      <vt:lpstr>January2021</vt:lpstr>
      <vt:lpstr>Jobs Generated</vt:lpstr>
      <vt:lpstr>CUSTOMER!Print_Titles</vt:lpstr>
    </vt:vector>
  </TitlesOfParts>
  <Manager/>
  <Company>Grizli777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ISMAEL GURTIZA</dc:creator>
  <cp:keywords/>
  <dc:description/>
  <cp:lastModifiedBy>ACER</cp:lastModifiedBy>
  <cp:revision/>
  <cp:lastPrinted>2021-02-16T02:22:19Z</cp:lastPrinted>
  <dcterms:created xsi:type="dcterms:W3CDTF">2018-01-25T01:04:10Z</dcterms:created>
  <dcterms:modified xsi:type="dcterms:W3CDTF">2021-02-16T05:11:17Z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0x0101009D49C0A2F929D14C9C339E2EE6AD2D1D</vt:lpwstr>
  </property>
</Properties>
</file>