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<sst xmlns="http://schemas.openxmlformats.org/spreadsheetml/2006/main" count="50" uniqueCount="49">
  <si>
    <t>Design</t>
  </si>
  <si>
    <t>Glider</t>
  </si>
  <si>
    <t>Ikhana</t>
  </si>
  <si>
    <t>General Atomics MQ-9 Reaper</t>
  </si>
  <si>
    <t>Past Projects: Apex Remotely Piloted Sailplane</t>
  </si>
  <si>
    <t>DG Flugzeugbau DG-800C</t>
  </si>
  <si>
    <t>X5</t>
  </si>
  <si>
    <t>Glider concept</t>
  </si>
  <si>
    <t>Weight</t>
  </si>
  <si>
    <t>W_TO (kg)</t>
  </si>
  <si>
    <t>We (kg)</t>
  </si>
  <si>
    <t>Wlanding (kg)</t>
  </si>
  <si>
    <t>Wpayload (kg)</t>
  </si>
  <si>
    <t>W/S (kg/m²)</t>
  </si>
  <si>
    <t>Configuration</t>
  </si>
  <si>
    <t>Wing</t>
  </si>
  <si>
    <t>ailes médianes</t>
  </si>
  <si>
    <t>Tail</t>
  </si>
  <si>
    <t>T-tail</t>
  </si>
  <si>
    <t>Engine position</t>
  </si>
  <si>
    <t>au dessus du cockpit</t>
  </si>
  <si>
    <t>Landing gear</t>
  </si>
  <si>
    <t>Material</t>
  </si>
  <si>
    <t xml:space="preserve">Composites </t>
  </si>
  <si>
    <t>S (m²)</t>
  </si>
  <si>
    <t>b (m)</t>
  </si>
  <si>
    <t>lenght (m)</t>
  </si>
  <si>
    <t>height (m)</t>
  </si>
  <si>
    <t>mean chord (m)</t>
  </si>
  <si>
    <t>tip chord (m)</t>
  </si>
  <si>
    <t>root chord (m)</t>
  </si>
  <si>
    <t>aspect ratio</t>
  </si>
  <si>
    <t>Performance</t>
  </si>
  <si>
    <t>L/D</t>
  </si>
  <si>
    <t>Range (km)</t>
  </si>
  <si>
    <t>Endurance (min)</t>
  </si>
  <si>
    <t>Max speed (m/s)</t>
  </si>
  <si>
    <t>Hcruise (m)</t>
  </si>
  <si>
    <t>Take off distance (m)</t>
  </si>
  <si>
    <t>x</t>
  </si>
  <si>
    <t>Landing distance (m)</t>
  </si>
  <si>
    <t>Engine</t>
  </si>
  <si>
    <t xml:space="preserve">Nbre </t>
  </si>
  <si>
    <t>Thrust (shp)</t>
  </si>
  <si>
    <t>Type</t>
  </si>
  <si>
    <t>turboprop (Honeywell TPE-331-10T)</t>
  </si>
  <si>
    <t>SOLO 2325-1</t>
  </si>
  <si>
    <t>Cb</t>
  </si>
  <si>
    <t>References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</si>
</sst>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1" fillId="0" fontId="2" numFmtId="0" xfId="0" applyAlignment="1" applyBorder="1" applyFont="1">
      <alignment horizontal="right" readingOrder="0"/>
    </xf>
    <xf borderId="1" fillId="0" fontId="1" numFmtId="1" xfId="0" applyBorder="1" applyFont="1" applyNumberFormat="1"/>
    <xf borderId="1" fillId="0" fontId="3" numFmtId="0" xfId="0" applyAlignment="1" applyBorder="1" applyFont="1">
      <alignment readingOrder="0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  <col customWidth="1" min="3" max="3" width="15.29"/>
    <col customWidth="1" min="4" max="4" width="36.14"/>
    <col customWidth="1" min="5" max="5" width="40.0"/>
    <col customWidth="1" min="6" max="6" width="23.57"/>
  </cols>
  <sheetData>
    <row r="6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>
      <c r="A7" s="2" t="s">
        <v>8</v>
      </c>
      <c r="B7" s="3" t="s">
        <v>9</v>
      </c>
      <c r="C7" s="4"/>
      <c r="D7" s="3">
        <v>4760.0</v>
      </c>
      <c r="E7" s="4"/>
      <c r="F7" s="3">
        <v>600.0</v>
      </c>
      <c r="G7" s="4"/>
      <c r="H7" s="4"/>
    </row>
    <row r="8">
      <c r="A8" s="5"/>
      <c r="B8" s="3" t="s">
        <v>10</v>
      </c>
      <c r="C8" s="4"/>
      <c r="D8" s="3">
        <v>2220.0</v>
      </c>
      <c r="E8" s="4"/>
      <c r="F8" s="3">
        <v>350.0</v>
      </c>
      <c r="G8" s="4"/>
      <c r="H8" s="4"/>
    </row>
    <row r="9">
      <c r="A9" s="5"/>
      <c r="B9" s="3" t="s">
        <v>11</v>
      </c>
      <c r="C9" s="4"/>
      <c r="D9" s="4"/>
      <c r="E9" s="4"/>
      <c r="F9" s="3">
        <v>525.0</v>
      </c>
      <c r="G9" s="4"/>
      <c r="H9" s="4"/>
    </row>
    <row r="10">
      <c r="A10" s="5"/>
      <c r="B10" s="3" t="s">
        <v>12</v>
      </c>
      <c r="C10" s="4"/>
      <c r="D10" s="3">
        <v>1701.0</v>
      </c>
      <c r="E10" s="4"/>
      <c r="F10" s="3">
        <v>150.0</v>
      </c>
      <c r="G10" s="4"/>
      <c r="H10" s="4"/>
    </row>
    <row r="11">
      <c r="A11" s="6"/>
      <c r="B11" s="3" t="s">
        <v>13</v>
      </c>
      <c r="C11" s="4"/>
      <c r="D11" s="3">
        <v>44.57</v>
      </c>
      <c r="E11" s="4"/>
      <c r="F11" s="4">
        <f>F7/F17</f>
        <v>50.84745763</v>
      </c>
      <c r="G11" s="4"/>
      <c r="H11" s="4"/>
    </row>
    <row r="12">
      <c r="A12" s="2" t="s">
        <v>14</v>
      </c>
      <c r="B12" s="3" t="s">
        <v>15</v>
      </c>
      <c r="C12" s="4"/>
      <c r="D12" s="4"/>
      <c r="E12" s="4"/>
      <c r="F12" s="7" t="s">
        <v>16</v>
      </c>
      <c r="G12" s="4"/>
      <c r="H12" s="4"/>
    </row>
    <row r="13">
      <c r="A13" s="5"/>
      <c r="B13" s="3" t="s">
        <v>17</v>
      </c>
      <c r="C13" s="4"/>
      <c r="D13" s="4"/>
      <c r="E13" s="4"/>
      <c r="F13" s="7" t="s">
        <v>18</v>
      </c>
      <c r="G13" s="4"/>
      <c r="H13" s="4"/>
    </row>
    <row r="14">
      <c r="A14" s="5"/>
      <c r="B14" s="3" t="s">
        <v>19</v>
      </c>
      <c r="C14" s="4"/>
      <c r="D14" s="4"/>
      <c r="E14" s="4"/>
      <c r="F14" s="7" t="s">
        <v>20</v>
      </c>
      <c r="G14" s="4"/>
      <c r="H14" s="4"/>
    </row>
    <row r="15">
      <c r="A15" s="5"/>
      <c r="B15" s="3" t="s">
        <v>21</v>
      </c>
      <c r="C15" s="4"/>
      <c r="D15" s="4"/>
      <c r="E15" s="4"/>
      <c r="F15" s="8"/>
      <c r="G15" s="4"/>
      <c r="H15" s="4"/>
    </row>
    <row r="16">
      <c r="A16" s="6"/>
      <c r="B16" s="3" t="s">
        <v>22</v>
      </c>
      <c r="C16" s="4"/>
      <c r="D16" s="4"/>
      <c r="E16" s="4"/>
      <c r="F16" s="9" t="s">
        <v>23</v>
      </c>
      <c r="G16" s="4"/>
      <c r="H16" s="4"/>
    </row>
    <row r="17">
      <c r="A17" s="2" t="s">
        <v>15</v>
      </c>
      <c r="B17" s="3" t="s">
        <v>24</v>
      </c>
      <c r="C17" s="4"/>
      <c r="D17" s="3">
        <v>11.5</v>
      </c>
      <c r="E17" s="4"/>
      <c r="F17" s="3">
        <v>11.8</v>
      </c>
      <c r="G17" s="4"/>
      <c r="H17" s="4"/>
    </row>
    <row r="18">
      <c r="A18" s="5"/>
      <c r="B18" s="3" t="s">
        <v>25</v>
      </c>
      <c r="C18" s="4"/>
      <c r="D18" s="3">
        <v>20.0</v>
      </c>
      <c r="E18" s="4"/>
      <c r="F18" s="3">
        <v>18.0</v>
      </c>
      <c r="G18" s="4"/>
      <c r="H18" s="4"/>
    </row>
    <row r="19">
      <c r="A19" s="5"/>
      <c r="B19" s="3" t="s">
        <v>26</v>
      </c>
      <c r="C19" s="4"/>
      <c r="D19" s="3">
        <v>11.0</v>
      </c>
      <c r="E19" s="4"/>
      <c r="F19" s="3">
        <v>7.06</v>
      </c>
      <c r="G19" s="4"/>
      <c r="H19" s="4"/>
    </row>
    <row r="20">
      <c r="A20" s="5"/>
      <c r="B20" s="3" t="s">
        <v>27</v>
      </c>
      <c r="C20" s="4"/>
      <c r="D20" s="7">
        <v>3.56</v>
      </c>
      <c r="E20" s="4"/>
      <c r="F20" s="7">
        <v>1.35</v>
      </c>
      <c r="G20" s="4"/>
      <c r="H20" s="4"/>
    </row>
    <row r="21">
      <c r="A21" s="5"/>
      <c r="B21" s="3" t="s">
        <v>28</v>
      </c>
      <c r="C21" s="4"/>
      <c r="D21" s="4">
        <f>D17/D18</f>
        <v>0.575</v>
      </c>
      <c r="E21" s="4"/>
      <c r="F21" s="7">
        <f>F17/F18</f>
        <v>0.6555555556</v>
      </c>
      <c r="G21" s="4"/>
      <c r="H21" s="4"/>
    </row>
    <row r="22">
      <c r="A22" s="5"/>
      <c r="B22" s="3" t="s">
        <v>29</v>
      </c>
      <c r="C22" s="4"/>
      <c r="D22" s="4"/>
      <c r="E22" s="4"/>
      <c r="F22" s="4"/>
      <c r="G22" s="4"/>
      <c r="H22" s="4"/>
    </row>
    <row r="23">
      <c r="A23" s="5"/>
      <c r="B23" s="3" t="s">
        <v>30</v>
      </c>
      <c r="C23" s="4"/>
      <c r="D23" s="4"/>
      <c r="E23" s="4"/>
      <c r="F23" s="4"/>
      <c r="G23" s="4"/>
      <c r="H23" s="4"/>
    </row>
    <row r="24">
      <c r="A24" s="6"/>
      <c r="B24" s="3" t="s">
        <v>31</v>
      </c>
      <c r="C24" s="4"/>
      <c r="D24" s="4">
        <f>D18*D18/D17</f>
        <v>34.7826087</v>
      </c>
      <c r="E24" s="4"/>
      <c r="F24" s="4">
        <f>F18^2/F17</f>
        <v>27.45762712</v>
      </c>
      <c r="G24" s="4"/>
      <c r="H24" s="4"/>
    </row>
    <row r="25">
      <c r="A25" s="2" t="s">
        <v>32</v>
      </c>
      <c r="B25" s="3" t="s">
        <v>33</v>
      </c>
      <c r="C25" s="4"/>
      <c r="D25" s="4"/>
      <c r="E25" s="4"/>
      <c r="F25" s="3">
        <v>52.0</v>
      </c>
      <c r="G25" s="4"/>
      <c r="H25" s="4"/>
    </row>
    <row r="26">
      <c r="A26" s="5"/>
      <c r="B26" s="3" t="s">
        <v>34</v>
      </c>
      <c r="C26" s="4"/>
      <c r="D26" s="4">
        <f>1150*1.609</f>
        <v>1850.35</v>
      </c>
      <c r="E26" s="4"/>
      <c r="F26" s="4"/>
      <c r="G26" s="4"/>
      <c r="H26" s="4"/>
    </row>
    <row r="27">
      <c r="A27" s="5"/>
      <c r="B27" s="3" t="s">
        <v>35</v>
      </c>
      <c r="C27" s="4"/>
      <c r="D27" s="4">
        <f>27*60</f>
        <v>1620</v>
      </c>
      <c r="E27" s="4"/>
      <c r="F27" s="4"/>
      <c r="G27" s="4"/>
      <c r="H27" s="4"/>
    </row>
    <row r="28">
      <c r="A28" s="5"/>
      <c r="B28" s="3" t="s">
        <v>36</v>
      </c>
      <c r="C28" s="4"/>
      <c r="D28" s="10">
        <f>480/3.6</f>
        <v>133.3333333</v>
      </c>
      <c r="E28" s="4"/>
      <c r="F28" s="4">
        <f>270/3.6</f>
        <v>75</v>
      </c>
      <c r="G28" s="4"/>
      <c r="H28" s="4"/>
    </row>
    <row r="29">
      <c r="A29" s="5"/>
      <c r="B29" s="3" t="s">
        <v>37</v>
      </c>
      <c r="C29" s="4"/>
      <c r="D29" s="3">
        <v>15200.0</v>
      </c>
      <c r="E29" s="4"/>
      <c r="F29" s="4"/>
      <c r="G29" s="4"/>
      <c r="H29" s="4"/>
    </row>
    <row r="30">
      <c r="A30" s="5"/>
      <c r="B30" s="3" t="s">
        <v>38</v>
      </c>
      <c r="C30" s="4"/>
      <c r="D30" s="4"/>
      <c r="E30" s="4"/>
      <c r="F30" s="3" t="s">
        <v>39</v>
      </c>
      <c r="G30" s="4"/>
      <c r="H30" s="4"/>
    </row>
    <row r="31">
      <c r="A31" s="6"/>
      <c r="B31" s="3" t="s">
        <v>40</v>
      </c>
      <c r="C31" s="4"/>
      <c r="D31" s="4"/>
      <c r="E31" s="4"/>
      <c r="F31" s="4"/>
      <c r="G31" s="4"/>
      <c r="H31" s="4"/>
    </row>
    <row r="32">
      <c r="A32" s="2" t="s">
        <v>41</v>
      </c>
      <c r="B32" s="3" t="s">
        <v>42</v>
      </c>
      <c r="C32" s="4"/>
      <c r="D32" s="3">
        <v>1.0</v>
      </c>
      <c r="E32" s="4"/>
      <c r="F32" s="3">
        <v>1.0</v>
      </c>
      <c r="G32" s="4"/>
      <c r="H32" s="4"/>
    </row>
    <row r="33">
      <c r="A33" s="5"/>
      <c r="B33" s="3" t="s">
        <v>43</v>
      </c>
      <c r="C33" s="4"/>
      <c r="D33" s="3">
        <v>900.0</v>
      </c>
      <c r="E33" s="4"/>
      <c r="F33" s="3"/>
      <c r="G33" s="4"/>
      <c r="H33" s="4"/>
    </row>
    <row r="34">
      <c r="A34" s="5"/>
      <c r="B34" s="3" t="s">
        <v>44</v>
      </c>
      <c r="C34" s="4"/>
      <c r="D34" s="3" t="s">
        <v>45</v>
      </c>
      <c r="E34" s="4"/>
      <c r="F34" s="3" t="s">
        <v>46</v>
      </c>
      <c r="G34" s="4"/>
      <c r="H34" s="4"/>
    </row>
    <row r="35">
      <c r="A35" s="6"/>
      <c r="B35" s="3" t="s">
        <v>47</v>
      </c>
      <c r="C35" s="4"/>
      <c r="D35" s="4"/>
      <c r="E35" s="4"/>
      <c r="F35" s="3"/>
      <c r="G35" s="4"/>
      <c r="H35" s="4"/>
    </row>
    <row r="36">
      <c r="A36" s="2" t="s">
        <v>48</v>
      </c>
      <c r="B36" s="4"/>
      <c r="C36" s="11" t="str">
        <f>HYPERLINK("https://detours.canal.fr/pilote-a-distance-nasa-cet-avion-vole-pilote/","Ref1")</f>
        <v>Ref1</v>
      </c>
      <c r="D36" s="11" t="str">
        <f>HYPERLINK("https://fr.wikipedia.org/wiki/General_Atomics_MQ-9_Reaper","Ref2")</f>
        <v>Ref2</v>
      </c>
      <c r="E36" s="11" t="str">
        <f>HYPERLINK("https://www.nasa.gov/centers/dryden/history/pastprojects/Apex/index.html","Ref3")</f>
        <v>Ref3</v>
      </c>
      <c r="F36" s="12" t="str">
        <f>HYPERLINK("https://fr.wikipedia.org/wiki/DG_Flugzeugbau_DG-800","Ref4")</f>
        <v>Ref4</v>
      </c>
      <c r="G36" s="4"/>
      <c r="H36" s="4"/>
    </row>
    <row r="37">
      <c r="A37" s="5"/>
      <c r="B37" s="4"/>
      <c r="C37" s="4"/>
      <c r="D37" s="11" t="str">
        <f>HYPERLINK("https://www.af.mil/About-Us/Fact-Sheets/Display/Article/104470/mq-9-reaper/","Ref2bis")</f>
        <v>Ref2bis</v>
      </c>
      <c r="E37" s="4"/>
      <c r="F37" s="12" t="str">
        <f>HYPERLINK("https://cevans.me/GLASS/Documentation/DG/DG800/images/Manual_800B.pdf","Ref4bis")</f>
        <v>Ref4bis</v>
      </c>
      <c r="G37" s="4"/>
      <c r="H37" s="4"/>
    </row>
    <row r="38">
      <c r="A38" s="6"/>
      <c r="B38" s="4"/>
      <c r="C38" s="4"/>
      <c r="D38" s="11" t="str">
        <f>HYPERLINK("http://www.ga-asi.com/Websites/gaasi/images/products/aircraft_systems/pdf/MQ9%20Reaper_Predator_B_032515.pdf","Ref2ter")</f>
        <v>Ref2ter</v>
      </c>
      <c r="E38" s="4"/>
      <c r="F38" s="4"/>
      <c r="G38" s="4"/>
      <c r="H38" s="4"/>
    </row>
  </sheetData>
  <mergeCells count="6">
    <mergeCell ref="A7:A11"/>
    <mergeCell ref="A12:A16"/>
    <mergeCell ref="A17:A24"/>
    <mergeCell ref="A25:A31"/>
    <mergeCell ref="A32:A35"/>
    <mergeCell ref="A36:A38"/>
  </mergeCells>
  <drawing r:id="rId1"/>
</worksheet>
</file>