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605089\Desktop\Personal Projects\Financial\"/>
    </mc:Choice>
  </mc:AlternateContent>
  <xr:revisionPtr revIDLastSave="0" documentId="13_ncr:1_{F0AEA37C-F24C-4639-8705-671476CEE0BA}" xr6:coauthVersionLast="47" xr6:coauthVersionMax="47" xr10:uidLastSave="{00000000-0000-0000-0000-000000000000}"/>
  <bookViews>
    <workbookView xWindow="9050" yWindow="350" windowWidth="10110" windowHeight="1450" activeTab="1" xr2:uid="{00000000-000D-0000-FFFF-FFFF00000000}"/>
  </bookViews>
  <sheets>
    <sheet name="Balance Sheets" sheetId="1" r:id="rId1"/>
    <sheet name="Statements of Operations" sheetId="2" r:id="rId2"/>
    <sheet name="Statements of Cash Flow" sheetId="4" r:id="rId3"/>
    <sheet name="Comprehensive Income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" i="4" l="1"/>
  <c r="J16" i="4"/>
  <c r="J12" i="4"/>
  <c r="N16" i="4"/>
  <c r="N15" i="4"/>
  <c r="A18" i="2"/>
  <c r="A17" i="2"/>
  <c r="A16" i="2"/>
  <c r="A15" i="2"/>
  <c r="A6" i="2"/>
  <c r="A7" i="2"/>
  <c r="A8" i="2"/>
  <c r="A9" i="2"/>
  <c r="A10" i="2"/>
  <c r="A11" i="2"/>
  <c r="A12" i="2"/>
  <c r="A13" i="2"/>
  <c r="A14" i="2"/>
  <c r="A5" i="2"/>
  <c r="A4" i="2"/>
  <c r="A3" i="2"/>
  <c r="A2" i="2"/>
  <c r="J29" i="1"/>
  <c r="J5" i="1"/>
  <c r="J4" i="1"/>
  <c r="A30" i="1"/>
  <c r="A31" i="1"/>
  <c r="A32" i="1"/>
  <c r="A33" i="1"/>
  <c r="A34" i="1"/>
  <c r="A35" i="1"/>
  <c r="A29" i="1"/>
  <c r="A28" i="1"/>
  <c r="A27" i="1"/>
  <c r="A26" i="1"/>
  <c r="A16" i="1"/>
  <c r="A17" i="1"/>
  <c r="A18" i="1"/>
  <c r="A19" i="1"/>
  <c r="A20" i="1"/>
  <c r="A21" i="1"/>
  <c r="A22" i="1"/>
  <c r="A23" i="1"/>
  <c r="A24" i="1"/>
  <c r="A25" i="1"/>
  <c r="A15" i="1"/>
  <c r="A14" i="1"/>
  <c r="A13" i="1"/>
  <c r="A12" i="1"/>
  <c r="A4" i="1"/>
  <c r="A5" i="1"/>
  <c r="A6" i="1"/>
  <c r="A7" i="1"/>
  <c r="A8" i="1"/>
  <c r="A9" i="1"/>
  <c r="A10" i="1"/>
  <c r="A11" i="1"/>
  <c r="A3" i="1"/>
  <c r="A2" i="1"/>
  <c r="K29" i="1"/>
  <c r="I29" i="1"/>
  <c r="K5" i="1"/>
  <c r="H8" i="1"/>
</calcChain>
</file>

<file path=xl/sharedStrings.xml><?xml version="1.0" encoding="utf-8"?>
<sst xmlns="http://schemas.openxmlformats.org/spreadsheetml/2006/main" count="158" uniqueCount="130">
  <si>
    <t>Mar. 31, 2021</t>
  </si>
  <si>
    <t>Mar. 31, 2020</t>
  </si>
  <si>
    <t>Mar. 31, 2019</t>
  </si>
  <si>
    <t>Mar. 31, 2018</t>
  </si>
  <si>
    <t>Mar. 31, 2017</t>
  </si>
  <si>
    <t>Mar. 31, 2016</t>
  </si>
  <si>
    <t>Mar. 31, 2015</t>
  </si>
  <si>
    <t>Mar. 31, 2014</t>
  </si>
  <si>
    <t>Mar. 31, 2013</t>
  </si>
  <si>
    <t>Mar. 31, 2012</t>
  </si>
  <si>
    <t>Consolidated Balance Sheets - USD ($) $ in Thousands</t>
  </si>
  <si>
    <t>CURRENT ASSETS:-1</t>
  </si>
  <si>
    <t>Cash and cash equivalents-1</t>
  </si>
  <si>
    <t>Accounts receivable, net-1</t>
  </si>
  <si>
    <t>Prepaid expenses and other current assets-1</t>
  </si>
  <si>
    <t>Total current assets-1</t>
  </si>
  <si>
    <t>Property and equipment, net of accumulated depreciation-1</t>
  </si>
  <si>
    <t>Operating lease right-of-use assets-1</t>
  </si>
  <si>
    <t>Intangible assets, net of accumulated amortization-1</t>
  </si>
  <si>
    <t>Goodwill-1</t>
  </si>
  <si>
    <t>Other long-term assets-1</t>
  </si>
  <si>
    <t>Total assets-1</t>
  </si>
  <si>
    <t>CURRENT LIABILITIES:-2</t>
  </si>
  <si>
    <t>Current portion of long-term debt-2</t>
  </si>
  <si>
    <t>Accounts payable and other accrued expenses-2</t>
  </si>
  <si>
    <t>Accrued compensation and benefits-2</t>
  </si>
  <si>
    <t>Operating lease liabilities-2</t>
  </si>
  <si>
    <t>Other current liabilities-2</t>
  </si>
  <si>
    <t>Total current liabilities-2</t>
  </si>
  <si>
    <t>Long-term debt, net of current portion-2</t>
  </si>
  <si>
    <t>Operating lease liabilities, net of current portion-2</t>
  </si>
  <si>
    <t>Deferred tax liabilities-2</t>
  </si>
  <si>
    <t>Other long-term liabilities-2</t>
  </si>
  <si>
    <t>Total liabilities-2</t>
  </si>
  <si>
    <t>STOCKHOLDERS’ EQUITY:-3</t>
  </si>
  <si>
    <t>Common Stock, Value, Issued-3</t>
  </si>
  <si>
    <t>Treasury Stock, Value-3</t>
  </si>
  <si>
    <t>Additional paid-in capital-3</t>
  </si>
  <si>
    <t>Retained earnings-3</t>
  </si>
  <si>
    <t>Accumulated other comprehensive loss-3</t>
  </si>
  <si>
    <t>Total stockholders’ equity-3</t>
  </si>
  <si>
    <t>Total liabilities and stockholders’ equity-3</t>
  </si>
  <si>
    <t>Deferred income taxes-1</t>
  </si>
  <si>
    <t>Income tax reserve-2</t>
  </si>
  <si>
    <t>Deferred income taxes-2</t>
  </si>
  <si>
    <t>Consolidated Statements of Operations - USD ($) $ in Thousands</t>
  </si>
  <si>
    <t>INCOME STATEMENT [ABSTRACT]-1</t>
  </si>
  <si>
    <t>Revenue-1</t>
  </si>
  <si>
    <t>OPERATING COSTS AND EXPENSES:-2</t>
  </si>
  <si>
    <t>Cost of revenue-2</t>
  </si>
  <si>
    <t>Billable expenses-2</t>
  </si>
  <si>
    <t>General and administrative expenses-2</t>
  </si>
  <si>
    <t>Depreciation and amortization-2</t>
  </si>
  <si>
    <t>Total operating costs and expenses-2</t>
  </si>
  <si>
    <t>Operating income-2</t>
  </si>
  <si>
    <t>Interest expense-2</t>
  </si>
  <si>
    <t>Other (expense) income, net-2</t>
  </si>
  <si>
    <t>Income before income taxes-2</t>
  </si>
  <si>
    <t>Income tax expense-2</t>
  </si>
  <si>
    <t>Net income-2</t>
  </si>
  <si>
    <t>EARNINGS PER COMMON SHARE (NOTE 3):-3</t>
  </si>
  <si>
    <t>Basic (in dollars per share)-3</t>
  </si>
  <si>
    <t>Diluted (in dollars per share)-3</t>
  </si>
  <si>
    <t>Consolidated Statements of Comprehensive Income - USD ($) $ in Thousands</t>
  </si>
  <si>
    <t>STATEMENT OF COMPREHENSIVE INCOME [ABSTRACT]-1</t>
  </si>
  <si>
    <t>Net income-1</t>
  </si>
  <si>
    <t>OTHER COMPREHENSIVE INCOME, NET OF TAX:-2</t>
  </si>
  <si>
    <t>Change in unrealized gain (loss) on derivatives designated as cash flow hedges-2</t>
  </si>
  <si>
    <t>Change in postretirement plan costs-2</t>
  </si>
  <si>
    <t>Total other comprehensive (loss) income, net of tax-2</t>
  </si>
  <si>
    <t>Comprehensive income-2</t>
  </si>
  <si>
    <t>Consolidated Statements of Cash Flows - USD ($) $ in Thousands</t>
  </si>
  <si>
    <t>CASH FLOWS FROM OPERATING ACTIVITIES-1</t>
  </si>
  <si>
    <t>ADJUSTMENTS TO RECONCILE NET INCOME TO NET CASH PROVIDED BY OPERATING ACTIVITIES:-2</t>
  </si>
  <si>
    <t>Noncash lease expense-2</t>
  </si>
  <si>
    <t>Stock-based compensation expense-2</t>
  </si>
  <si>
    <t>Amortization of debt issuance costs-2</t>
  </si>
  <si>
    <t>Loss on debt extinguishment-2</t>
  </si>
  <si>
    <t>Losses (gains) on dispositions, and other-2</t>
  </si>
  <si>
    <t>CHANGES IN ASSETS AND LIABILITIES:-3</t>
  </si>
  <si>
    <t>Accounts receivable, net-3</t>
  </si>
  <si>
    <t>Income taxes receivable / payable-3</t>
  </si>
  <si>
    <t>Prepaid expenses and other current assets-3</t>
  </si>
  <si>
    <t>Other long-term assets-3</t>
  </si>
  <si>
    <t>Accrued compensation and benefits-3</t>
  </si>
  <si>
    <t>Accounts payable and other accrued expenses-3</t>
  </si>
  <si>
    <t>Other current liabilities-3</t>
  </si>
  <si>
    <t>Operating lease liabilities-3</t>
  </si>
  <si>
    <t>Other long-term liabilities-3</t>
  </si>
  <si>
    <t>Net cash provided by operating activities-3</t>
  </si>
  <si>
    <t>CASH FLOWS FROM INVESTING ACTIVITIES-4</t>
  </si>
  <si>
    <t>Purchases of property, equipment, and software-4</t>
  </si>
  <si>
    <t>Payment for minority investment in entity-4</t>
  </si>
  <si>
    <t>Proceeds from sales of assets, net of payment-4</t>
  </si>
  <si>
    <t>Net cash used in investing activities-4</t>
  </si>
  <si>
    <t>CASH FLOWS FROM FINANCING ACTIVITIES-5</t>
  </si>
  <si>
    <t>Proceeds from issuance of common stock-5</t>
  </si>
  <si>
    <t>Stock option exercises-5</t>
  </si>
  <si>
    <t>Repurchases of common stock-5</t>
  </si>
  <si>
    <t>Cash dividends paid-5</t>
  </si>
  <si>
    <t>Debt extinguishment costs-5</t>
  </si>
  <si>
    <t>Repayment of debt-5</t>
  </si>
  <si>
    <t>Proceeds from debt issuance-5</t>
  </si>
  <si>
    <t>Payment of deferred payment obligation-5</t>
  </si>
  <si>
    <t>Other financing activities-5</t>
  </si>
  <si>
    <t>Net cash provided by (used in) financing activities-5</t>
  </si>
  <si>
    <t>Net increase (decrease) in cash and cash equivalents-5</t>
  </si>
  <si>
    <t>Cash and cash equivalents––beginning of year-5</t>
  </si>
  <si>
    <t>Cash and cash equivalents––end of year-5</t>
  </si>
  <si>
    <t>SUPPLEMENTAL DISCLOSURES OF CASH FLOW INFORMATION-6</t>
  </si>
  <si>
    <t>Interest-6</t>
  </si>
  <si>
    <t>Income taxes-6</t>
  </si>
  <si>
    <t>SUPPLEMENTAL DISCLOSURES OF NON-CASH INVESTING AND FINANCING ACTIVITIES-7</t>
  </si>
  <si>
    <t>Share repurchases transacted but not settled and paid-7</t>
  </si>
  <si>
    <t>Noncash financing activities-7</t>
  </si>
  <si>
    <t>Income tax reserves-3</t>
  </si>
  <si>
    <t>Insurance proceeds received for damage to equipment-4</t>
  </si>
  <si>
    <t>Excess tax benefits from stock-based compensation-2</t>
  </si>
  <si>
    <t>Accrued interest-3</t>
  </si>
  <si>
    <t>Excess tax benefits from stock-based compensation-5</t>
  </si>
  <si>
    <t>Dividend equivalents paid to option holders-5</t>
  </si>
  <si>
    <t>Contingent consideration arising from businesses acquired-7</t>
  </si>
  <si>
    <t>Payments for business acquisitions, net of cash acquired-4</t>
  </si>
  <si>
    <t>Escrow receipts-4</t>
  </si>
  <si>
    <t>Gain on sale of state and local transportation business-2</t>
  </si>
  <si>
    <t>Transaction costs on sale of state and local transportation business-2</t>
  </si>
  <si>
    <t>Amortization of original issuance discount on debt-2</t>
  </si>
  <si>
    <t>Non-cash expense of debt repayments-2</t>
  </si>
  <si>
    <t>Postretirement obligations-3</t>
  </si>
  <si>
    <t>Proceeds from sale of state and local transportation business-4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</si>
</sst>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6" borderId="0" applyNumberFormat="0" applyBorder="0" applyAlignment="0" applyProtection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left" vertical="top"/>
    </xf>
    <xf numFmtId="0" fontId="3" fillId="2" borderId="3" xfId="1" applyBorder="1" applyAlignment="1">
      <alignment horizontal="left" vertical="top"/>
    </xf>
    <xf numFmtId="0" fontId="3" fillId="2" borderId="4" xfId="1" applyBorder="1" applyAlignment="1">
      <alignment horizontal="center" vertical="top"/>
    </xf>
    <xf numFmtId="0" fontId="2" fillId="3" borderId="2" xfId="2" applyBorder="1" applyAlignment="1">
      <alignment horizontal="left" vertical="top"/>
    </xf>
    <xf numFmtId="0" fontId="2" fillId="3" borderId="0" xfId="2"/>
    <xf numFmtId="0" fontId="0" fillId="0" borderId="5" xfId="0" applyBorder="1"/>
    <xf numFmtId="0" fontId="0" fillId="0" borderId="6" xfId="0" applyBorder="1"/>
    <xf numFmtId="0" fontId="4" fillId="5" borderId="2" xfId="3" applyFont="1" applyFill="1" applyBorder="1" applyAlignment="1">
      <alignment horizontal="left" vertical="top"/>
    </xf>
    <xf numFmtId="0" fontId="4" fillId="5" borderId="0" xfId="3" applyFont="1" applyFill="1"/>
    <xf numFmtId="0" fontId="0" fillId="0" borderId="0" xfId="0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5" xfId="0" applyFont="1" applyBorder="1"/>
    <xf numFmtId="0" fontId="0" fillId="0" borderId="6" xfId="0" applyFont="1" applyBorder="1"/>
    <xf numFmtId="0" fontId="0" fillId="5" borderId="0" xfId="0" applyFill="1"/>
    <xf numFmtId="0" fontId="1" fillId="0" borderId="1" xfId="0" applyFont="1" applyBorder="1" applyAlignment="1">
      <alignment horizontal="left" vertical="top"/>
    </xf>
    <xf numFmtId="0" fontId="5" fillId="6" borderId="1" xfId="4" applyBorder="1" applyAlignment="1">
      <alignment horizontal="left" vertical="top"/>
    </xf>
    <xf numFmtId="0" fontId="5" fillId="6" borderId="0" xfId="4"/>
  </cellXfs>
  <cellStyles count="5">
    <cellStyle name="60% - Accent1" xfId="2" builtinId="32"/>
    <cellStyle name="Accent1" xfId="1" builtinId="29"/>
    <cellStyle name="Accent2" xfId="3" builtinId="33"/>
    <cellStyle name="Bad" xfId="4" builtinId="27"/>
    <cellStyle name="Normal" xfId="0" builtinId="0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top style="thin">
          <color auto="1"/>
        </top>
      </border>
    </dxf>
    <dxf>
      <border outline="0">
        <bottom style="thin">
          <color auto="1"/>
        </bottom>
      </border>
    </dxf>
    <dxf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AC0366-69D9-493D-8C98-C38C06D66F73}" name="Table1" displayName="Table1" ref="A1:K35" totalsRowShown="0" headerRowDxfId="15" headerRowBorderDxfId="14" tableBorderDxfId="13" headerRowCellStyle="Accent1">
  <autoFilter ref="A1:K35" xr:uid="{CBAC0366-69D9-493D-8C98-C38C06D66F73}"/>
  <tableColumns count="11">
    <tableColumn id="1" xr3:uid="{CE67CD3B-E25F-4AE4-ADF9-3DF78C09E131}" name="Consolidated Balance Sheets - USD ($) $ in Thousands" dataDxfId="12"/>
    <tableColumn id="2" xr3:uid="{AA529FF8-47C0-4FAC-B52D-7CD507F15503}" name="Mar. 31, 2021"/>
    <tableColumn id="3" xr3:uid="{7221A434-C5F8-4347-A801-32355DA6C244}" name="Mar. 31, 2020"/>
    <tableColumn id="4" xr3:uid="{A1D47DB6-27A8-486B-8892-A78413125337}" name="Mar. 31, 2019"/>
    <tableColumn id="5" xr3:uid="{C1A5F226-24A6-49A7-ABD0-4671AAA0FEBB}" name="Mar. 31, 2018"/>
    <tableColumn id="6" xr3:uid="{4C2AC37D-FB21-4CE1-A9CB-F70072E2143A}" name="Mar. 31, 2017"/>
    <tableColumn id="7" xr3:uid="{3ECD91FE-56BA-41E2-B564-5DB26B785324}" name="Mar. 31, 2016"/>
    <tableColumn id="8" xr3:uid="{50378D50-D5C3-4720-A0D1-44B8892603FB}" name="Mar. 31, 2015"/>
    <tableColumn id="9" xr3:uid="{BC00028F-4E90-4112-935D-7D30074081A1}" name="Mar. 31, 2014"/>
    <tableColumn id="10" xr3:uid="{0532AFE0-FD91-4F66-8173-5FF4AFA3DF13}" name="Mar. 31, 2013"/>
    <tableColumn id="11" xr3:uid="{FBFDE95A-AC1E-4CDC-8A86-4052EBB1CC7E}" name="Mar. 31, 20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86AA36-4A02-48C4-B628-41CB02A0DEFD}" name="Table2" displayName="Table2" ref="A1:K18" totalsRowShown="0" headerRowDxfId="11" headerRowBorderDxfId="10" tableBorderDxfId="9">
  <autoFilter ref="A1:K18" xr:uid="{7E86AA36-4A02-48C4-B628-41CB02A0DEFD}"/>
  <tableColumns count="11">
    <tableColumn id="1" xr3:uid="{CBEBFBE6-68CD-4443-B415-8566C6414B0A}" name="Consolidated Statements of Operations - USD ($) $ in Thousands" dataDxfId="8"/>
    <tableColumn id="2" xr3:uid="{5D41C2BE-3548-4FC0-B9DE-6DBC11E337F2}" name="Mar. 31, 2021"/>
    <tableColumn id="3" xr3:uid="{53AE3DF0-241D-47A3-A051-57FB12390DD4}" name="Mar. 31, 2020"/>
    <tableColumn id="4" xr3:uid="{5B051359-29C0-4230-AB21-D82F8DBFE5F0}" name="Mar. 31, 2019"/>
    <tableColumn id="5" xr3:uid="{3DB6420A-E8AC-4452-AE62-43125CA40BA2}" name="Mar. 31, 2018"/>
    <tableColumn id="6" xr3:uid="{764E6971-8161-4EAD-A39D-C044C9FBB5ED}" name="Mar. 31, 2017"/>
    <tableColumn id="7" xr3:uid="{1DA5371E-D5EF-4D23-A6A3-97396961C846}" name="Mar. 31, 2016"/>
    <tableColumn id="8" xr3:uid="{E08C3CDB-E865-425B-A132-FD3C23D1BD65}" name="Mar. 31, 2015"/>
    <tableColumn id="9" xr3:uid="{2FAEB2DE-E729-4764-926B-47AEB9844E72}" name="Mar. 31, 2014"/>
    <tableColumn id="10" xr3:uid="{179827C4-BBC4-4788-AE13-92580224F496}" name="Mar. 31, 2013"/>
    <tableColumn id="11" xr3:uid="{7F39231D-599E-4EAB-9A60-CAA8F483A94F}" name="Mar. 31, 20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7F96860-ED22-40E8-9B7B-AD87B96C9530}" name="Table4" displayName="Table4" ref="A1:K56" totalsRowShown="0" headerRowDxfId="7" headerRowBorderDxfId="6" tableBorderDxfId="5">
  <autoFilter ref="A1:K56" xr:uid="{F7F96860-ED22-40E8-9B7B-AD87B96C9530}"/>
  <tableColumns count="11">
    <tableColumn id="1" xr3:uid="{60524141-41C4-4904-B807-976465D0B860}" name="Consolidated Statements of Cash Flows - USD ($) $ in Thousands" dataDxfId="4"/>
    <tableColumn id="2" xr3:uid="{BB0B335A-771B-4DFB-AF73-ECC276DAC7D2}" name="Mar. 31, 2021"/>
    <tableColumn id="3" xr3:uid="{871445FD-8FD3-402D-8CD7-A670EACFDDCF}" name="Mar. 31, 2020"/>
    <tableColumn id="4" xr3:uid="{88AA4FD0-46FD-4425-A770-23407F6E88CC}" name="Mar. 31, 2019"/>
    <tableColumn id="5" xr3:uid="{39BF1023-E175-44A5-A04A-77786E28E8C6}" name="Mar. 31, 2018"/>
    <tableColumn id="6" xr3:uid="{15728DF6-B279-4577-B992-EB37914B063E}" name="Mar. 31, 2017"/>
    <tableColumn id="7" xr3:uid="{2127E018-B889-4CF8-A894-BD36B2C8D108}" name="Mar. 31, 2016"/>
    <tableColumn id="8" xr3:uid="{7BF12386-FFDE-494C-90AF-33BBB7F3AAC2}" name="Mar. 31, 2015"/>
    <tableColumn id="9" xr3:uid="{F27AB232-A9CD-4D1C-8A8A-2F39BCF0DC4E}" name="Mar. 31, 2014"/>
    <tableColumn id="10" xr3:uid="{10639221-1190-4249-BBD9-9882C02EFADC}" name="Mar. 31, 2013"/>
    <tableColumn id="11" xr3:uid="{17E9B8CA-75F3-46F0-9FF8-BCF1D68BF825}" name="Mar. 31, 201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246AB34-3333-4EC6-A8C7-545EC87357CE}" name="Table3" displayName="Table3" ref="A1:F8" totalsRowShown="0" headerRowDxfId="3" headerRowBorderDxfId="2" tableBorderDxfId="1">
  <autoFilter ref="A1:F8" xr:uid="{B246AB34-3333-4EC6-A8C7-545EC87357CE}"/>
  <tableColumns count="6">
    <tableColumn id="1" xr3:uid="{F0D83939-AA2B-4397-94AB-AA455CF94CA9}" name="Consolidated Statements of Comprehensive Income - USD ($) $ in Thousands" dataDxfId="0"/>
    <tableColumn id="2" xr3:uid="{84193898-5A49-4E34-A209-743890BC878A}" name="Mar. 31, 2021"/>
    <tableColumn id="3" xr3:uid="{AABC0E7B-3183-4E23-A642-F4E212E29495}" name="Mar. 31, 2020"/>
    <tableColumn id="4" xr3:uid="{DBDC26F5-0906-4809-9492-5ED39B6C7C80}" name="Mar. 31, 2019"/>
    <tableColumn id="5" xr3:uid="{329BA443-5568-43A7-9AE7-FF57420E8701}" name="Mar. 31, 2018"/>
    <tableColumn id="6" xr3:uid="{C41402DF-2109-4351-BB42-0FA439F9C5C6}" name="Mar. 31, 20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6"/>
  <sheetViews>
    <sheetView workbookViewId="0">
      <selection activeCell="J20" sqref="J20"/>
    </sheetView>
  </sheetViews>
  <sheetFormatPr defaultRowHeight="20" customHeight="1" x14ac:dyDescent="0.35"/>
  <cols>
    <col min="1" max="1" width="48.1796875" style="2" customWidth="1"/>
    <col min="2" max="2" width="16.81640625" customWidth="1"/>
    <col min="3" max="3" width="15.90625" customWidth="1"/>
    <col min="4" max="5" width="16.26953125" customWidth="1"/>
    <col min="6" max="6" width="16.1796875" customWidth="1"/>
    <col min="7" max="7" width="17.08984375" customWidth="1"/>
    <col min="8" max="8" width="16.90625" customWidth="1"/>
    <col min="9" max="9" width="16.81640625" customWidth="1"/>
    <col min="10" max="10" width="15.36328125" customWidth="1"/>
    <col min="11" max="11" width="17.26953125" customWidth="1"/>
    <col min="17" max="17" width="9.81640625" bestFit="1" customWidth="1"/>
    <col min="20" max="20" width="8.7265625" customWidth="1"/>
    <col min="21" max="21" width="0.36328125" customWidth="1"/>
  </cols>
  <sheetData>
    <row r="1" spans="1:21" ht="20" customHeight="1" x14ac:dyDescent="0.35">
      <c r="A1" s="4" t="s">
        <v>10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U1" s="12" t="s">
        <v>11</v>
      </c>
    </row>
    <row r="2" spans="1:21" ht="20" customHeight="1" x14ac:dyDescent="0.35">
      <c r="A2" s="6" t="str">
        <f>LEFT(U1, LEN(U1) - 2)</f>
        <v>CURRENT ASSETS:</v>
      </c>
      <c r="B2" s="7"/>
      <c r="C2" s="7"/>
      <c r="D2" s="7"/>
      <c r="E2" s="7"/>
      <c r="F2" s="7"/>
      <c r="G2" s="7"/>
      <c r="H2" s="7"/>
      <c r="I2" s="7"/>
      <c r="J2" s="7"/>
      <c r="K2" s="7"/>
      <c r="U2" s="12" t="s">
        <v>12</v>
      </c>
    </row>
    <row r="3" spans="1:21" ht="20" customHeight="1" x14ac:dyDescent="0.35">
      <c r="A3" s="3" t="str">
        <f>LEFT(U2, LEN(U2) - 2)</f>
        <v>Cash and cash equivalents</v>
      </c>
      <c r="B3">
        <v>990955</v>
      </c>
      <c r="C3">
        <v>741901</v>
      </c>
      <c r="D3">
        <v>283990</v>
      </c>
      <c r="E3">
        <v>286958</v>
      </c>
      <c r="F3">
        <v>217417</v>
      </c>
      <c r="G3">
        <v>187529</v>
      </c>
      <c r="H3">
        <v>207217</v>
      </c>
      <c r="I3">
        <v>259994</v>
      </c>
      <c r="J3">
        <v>350384</v>
      </c>
      <c r="K3">
        <v>484368</v>
      </c>
      <c r="U3" s="12" t="s">
        <v>13</v>
      </c>
    </row>
    <row r="4" spans="1:21" ht="20" customHeight="1" x14ac:dyDescent="0.35">
      <c r="A4" s="3" t="str">
        <f t="shared" ref="A4:A11" si="0">LEFT(U3, LEN(U3) - 2)</f>
        <v>Accounts receivable, net</v>
      </c>
      <c r="B4">
        <v>1411894</v>
      </c>
      <c r="C4">
        <v>1459471</v>
      </c>
      <c r="D4">
        <v>1330364</v>
      </c>
      <c r="E4">
        <v>1130452</v>
      </c>
      <c r="F4">
        <v>991810</v>
      </c>
      <c r="G4">
        <v>892289</v>
      </c>
      <c r="H4">
        <v>857310</v>
      </c>
      <c r="I4">
        <v>916737</v>
      </c>
      <c r="J4">
        <f>(1029586000+5689000)/1000</f>
        <v>1035275</v>
      </c>
      <c r="K4">
        <v>1077315</v>
      </c>
      <c r="U4" s="12" t="s">
        <v>14</v>
      </c>
    </row>
    <row r="5" spans="1:21" ht="20" customHeight="1" x14ac:dyDescent="0.35">
      <c r="A5" s="3" t="str">
        <f t="shared" si="0"/>
        <v>Prepaid expenses and other current assets</v>
      </c>
      <c r="B5">
        <v>233323</v>
      </c>
      <c r="C5">
        <v>126816</v>
      </c>
      <c r="D5">
        <v>84986</v>
      </c>
      <c r="E5">
        <v>71309</v>
      </c>
      <c r="F5">
        <v>85253</v>
      </c>
      <c r="G5">
        <v>109953</v>
      </c>
      <c r="H5">
        <v>84142</v>
      </c>
      <c r="I5">
        <v>49559</v>
      </c>
      <c r="J5">
        <f>(29129000+9564000)/1000</f>
        <v>38693</v>
      </c>
      <c r="K5">
        <f>17096+32090</f>
        <v>49186</v>
      </c>
      <c r="U5" s="12" t="s">
        <v>15</v>
      </c>
    </row>
    <row r="6" spans="1:21" ht="20" customHeight="1" thickBot="1" x14ac:dyDescent="0.4">
      <c r="A6" s="3" t="str">
        <f t="shared" si="0"/>
        <v>Total current assets</v>
      </c>
      <c r="B6" s="8">
        <v>2636172</v>
      </c>
      <c r="C6" s="9">
        <v>2328188</v>
      </c>
      <c r="D6" s="9">
        <v>1699340</v>
      </c>
      <c r="E6" s="9">
        <v>1488719</v>
      </c>
      <c r="F6" s="9">
        <v>1294480</v>
      </c>
      <c r="G6" s="9">
        <v>1189771</v>
      </c>
      <c r="H6" s="9">
        <v>1163208</v>
      </c>
      <c r="I6" s="9">
        <v>1255977</v>
      </c>
      <c r="J6" s="9">
        <v>1424352</v>
      </c>
      <c r="K6" s="9">
        <v>1657663</v>
      </c>
      <c r="U6" s="12" t="s">
        <v>16</v>
      </c>
    </row>
    <row r="7" spans="1:21" ht="20" customHeight="1" thickTop="1" x14ac:dyDescent="0.35">
      <c r="A7" s="3" t="str">
        <f t="shared" si="0"/>
        <v>Property and equipment, net of accumulated depreciation</v>
      </c>
      <c r="B7">
        <v>204642</v>
      </c>
      <c r="C7">
        <v>208077</v>
      </c>
      <c r="D7">
        <v>172453</v>
      </c>
      <c r="E7">
        <v>169896</v>
      </c>
      <c r="F7">
        <v>139167</v>
      </c>
      <c r="G7">
        <v>130169</v>
      </c>
      <c r="H7">
        <v>111367</v>
      </c>
      <c r="I7">
        <v>129427</v>
      </c>
      <c r="J7">
        <v>166570</v>
      </c>
      <c r="K7">
        <v>191079</v>
      </c>
      <c r="U7" s="12" t="s">
        <v>42</v>
      </c>
    </row>
    <row r="8" spans="1:21" ht="20" customHeight="1" x14ac:dyDescent="0.35">
      <c r="A8" s="3" t="str">
        <f t="shared" si="0"/>
        <v>Deferred income taxes</v>
      </c>
      <c r="F8">
        <v>10825</v>
      </c>
      <c r="G8">
        <v>22054</v>
      </c>
      <c r="H8">
        <f>14539+14758</f>
        <v>29297</v>
      </c>
      <c r="I8">
        <v>29687</v>
      </c>
      <c r="J8">
        <v>10032</v>
      </c>
      <c r="K8">
        <v>7790</v>
      </c>
      <c r="U8" s="12" t="s">
        <v>17</v>
      </c>
    </row>
    <row r="9" spans="1:21" ht="20" customHeight="1" x14ac:dyDescent="0.35">
      <c r="A9" s="3" t="str">
        <f t="shared" si="0"/>
        <v>Operating lease right-of-use assets</v>
      </c>
      <c r="B9">
        <v>239374</v>
      </c>
      <c r="C9">
        <v>240122</v>
      </c>
      <c r="U9" s="12" t="s">
        <v>18</v>
      </c>
    </row>
    <row r="10" spans="1:21" ht="20" customHeight="1" x14ac:dyDescent="0.35">
      <c r="A10" s="3" t="str">
        <f t="shared" si="0"/>
        <v>Intangible assets, net of accumulated amortization</v>
      </c>
      <c r="B10">
        <v>307128</v>
      </c>
      <c r="C10">
        <v>300987</v>
      </c>
      <c r="D10">
        <v>287051</v>
      </c>
      <c r="E10">
        <v>260972</v>
      </c>
      <c r="F10">
        <v>271880</v>
      </c>
      <c r="G10">
        <v>220658</v>
      </c>
      <c r="H10">
        <v>219382</v>
      </c>
      <c r="I10">
        <v>220887</v>
      </c>
      <c r="J10">
        <v>236220</v>
      </c>
      <c r="K10">
        <v>223834</v>
      </c>
      <c r="U10" s="12" t="s">
        <v>19</v>
      </c>
    </row>
    <row r="11" spans="1:21" ht="20" customHeight="1" x14ac:dyDescent="0.35">
      <c r="A11" s="3" t="str">
        <f t="shared" si="0"/>
        <v>Goodwill</v>
      </c>
      <c r="B11">
        <v>1581160</v>
      </c>
      <c r="C11">
        <v>1581160</v>
      </c>
      <c r="D11">
        <v>1581160</v>
      </c>
      <c r="E11">
        <v>1581146</v>
      </c>
      <c r="F11">
        <v>1571190</v>
      </c>
      <c r="G11">
        <v>1361913</v>
      </c>
      <c r="H11">
        <v>1304231</v>
      </c>
      <c r="I11">
        <v>1273789</v>
      </c>
      <c r="J11">
        <v>1277369</v>
      </c>
      <c r="K11">
        <v>1188004</v>
      </c>
      <c r="U11" s="12" t="s">
        <v>20</v>
      </c>
    </row>
    <row r="12" spans="1:21" ht="20" customHeight="1" x14ac:dyDescent="0.35">
      <c r="A12" s="3" t="str">
        <f>LEFT(U11, LEN(U11) - 2)</f>
        <v>Other long-term assets</v>
      </c>
      <c r="B12">
        <v>531125</v>
      </c>
      <c r="C12">
        <v>135432</v>
      </c>
      <c r="D12">
        <v>91837</v>
      </c>
      <c r="E12">
        <v>102633</v>
      </c>
      <c r="F12">
        <v>85563</v>
      </c>
      <c r="G12">
        <v>85606</v>
      </c>
      <c r="H12">
        <v>64547</v>
      </c>
      <c r="I12">
        <v>60738</v>
      </c>
      <c r="J12">
        <v>62985</v>
      </c>
      <c r="K12">
        <v>46421</v>
      </c>
      <c r="U12" s="12" t="s">
        <v>21</v>
      </c>
    </row>
    <row r="13" spans="1:21" ht="20" customHeight="1" x14ac:dyDescent="0.35">
      <c r="A13" s="10" t="str">
        <f>LEFT(U12, LEN(U12) - 2)</f>
        <v>Total assets</v>
      </c>
      <c r="B13" s="11">
        <v>5499601</v>
      </c>
      <c r="C13" s="11">
        <v>4793966</v>
      </c>
      <c r="D13" s="11">
        <v>3831841</v>
      </c>
      <c r="E13" s="11">
        <v>3603366</v>
      </c>
      <c r="F13" s="11">
        <v>3373105</v>
      </c>
      <c r="G13" s="11">
        <v>3010171</v>
      </c>
      <c r="H13" s="11">
        <v>2877493</v>
      </c>
      <c r="I13" s="11">
        <v>2940818</v>
      </c>
      <c r="J13" s="17">
        <v>3177528</v>
      </c>
      <c r="K13" s="11">
        <v>3314791</v>
      </c>
      <c r="U13" s="12" t="s">
        <v>22</v>
      </c>
    </row>
    <row r="14" spans="1:21" ht="20" customHeight="1" x14ac:dyDescent="0.35">
      <c r="A14" s="6" t="str">
        <f>LEFT(U13, LEN(U13) - 2)</f>
        <v>CURRENT LIABILITIES:</v>
      </c>
      <c r="B14" s="7"/>
      <c r="C14" s="7"/>
      <c r="D14" s="7"/>
      <c r="E14" s="7"/>
      <c r="F14" s="7"/>
      <c r="G14" s="7"/>
      <c r="H14" s="7"/>
      <c r="I14" s="7"/>
      <c r="J14" s="7"/>
      <c r="K14" s="7"/>
      <c r="U14" s="12" t="s">
        <v>23</v>
      </c>
    </row>
    <row r="15" spans="1:21" ht="20" customHeight="1" x14ac:dyDescent="0.35">
      <c r="A15" s="3" t="str">
        <f>LEFT(U14, LEN(U14) - 2)</f>
        <v>Current portion of long-term debt</v>
      </c>
      <c r="B15">
        <v>77865</v>
      </c>
      <c r="C15">
        <v>177865</v>
      </c>
      <c r="D15">
        <v>57924</v>
      </c>
      <c r="E15">
        <v>63100</v>
      </c>
      <c r="F15">
        <v>193150</v>
      </c>
      <c r="G15">
        <v>112813</v>
      </c>
      <c r="H15">
        <v>57063</v>
      </c>
      <c r="I15">
        <v>73688</v>
      </c>
      <c r="J15">
        <v>55562</v>
      </c>
      <c r="K15">
        <v>42500</v>
      </c>
      <c r="U15" s="12" t="s">
        <v>24</v>
      </c>
    </row>
    <row r="16" spans="1:21" ht="20" customHeight="1" x14ac:dyDescent="0.35">
      <c r="A16" s="3" t="str">
        <f t="shared" ref="A16:A25" si="1">LEFT(U15, LEN(U15) - 2)</f>
        <v>Accounts payable and other accrued expenses</v>
      </c>
      <c r="B16">
        <v>666971</v>
      </c>
      <c r="C16">
        <v>698011</v>
      </c>
      <c r="D16">
        <v>664948</v>
      </c>
      <c r="E16">
        <v>557559</v>
      </c>
      <c r="F16">
        <v>504117</v>
      </c>
      <c r="G16">
        <v>484769</v>
      </c>
      <c r="H16">
        <v>481815</v>
      </c>
      <c r="I16">
        <v>488807</v>
      </c>
      <c r="J16">
        <v>451065</v>
      </c>
      <c r="K16">
        <v>443951</v>
      </c>
      <c r="U16" s="12" t="s">
        <v>25</v>
      </c>
    </row>
    <row r="17" spans="1:21" ht="20" customHeight="1" x14ac:dyDescent="0.35">
      <c r="A17" s="3" t="str">
        <f t="shared" si="1"/>
        <v>Accrued compensation and benefits</v>
      </c>
      <c r="B17">
        <v>425615</v>
      </c>
      <c r="C17">
        <v>348775</v>
      </c>
      <c r="D17">
        <v>325553</v>
      </c>
      <c r="E17">
        <v>282750</v>
      </c>
      <c r="F17">
        <v>263816</v>
      </c>
      <c r="G17">
        <v>241367</v>
      </c>
      <c r="H17">
        <v>279239</v>
      </c>
      <c r="I17">
        <v>331440</v>
      </c>
      <c r="J17">
        <v>385433</v>
      </c>
      <c r="K17">
        <v>357872</v>
      </c>
      <c r="U17" s="12" t="s">
        <v>44</v>
      </c>
    </row>
    <row r="18" spans="1:21" ht="20" customHeight="1" x14ac:dyDescent="0.35">
      <c r="A18" s="3" t="str">
        <f t="shared" si="1"/>
        <v>Deferred income taxes</v>
      </c>
      <c r="H18">
        <v>0</v>
      </c>
      <c r="I18">
        <v>8231</v>
      </c>
      <c r="J18">
        <v>10286</v>
      </c>
      <c r="K18">
        <v>59493</v>
      </c>
      <c r="U18" s="12" t="s">
        <v>26</v>
      </c>
    </row>
    <row r="19" spans="1:21" ht="20" customHeight="1" x14ac:dyDescent="0.35">
      <c r="A19" s="3" t="str">
        <f t="shared" si="1"/>
        <v>Operating lease liabilities</v>
      </c>
      <c r="B19">
        <v>54956</v>
      </c>
      <c r="C19">
        <v>49021</v>
      </c>
      <c r="U19" s="12" t="s">
        <v>27</v>
      </c>
    </row>
    <row r="20" spans="1:21" ht="20" customHeight="1" x14ac:dyDescent="0.35">
      <c r="A20" s="3" t="str">
        <f t="shared" si="1"/>
        <v>Other current liabilities</v>
      </c>
      <c r="B20">
        <v>65698</v>
      </c>
      <c r="C20">
        <v>54006</v>
      </c>
      <c r="D20">
        <v>130814</v>
      </c>
      <c r="E20">
        <v>132757</v>
      </c>
      <c r="F20">
        <v>140318</v>
      </c>
      <c r="G20">
        <v>100964</v>
      </c>
      <c r="H20">
        <v>30877</v>
      </c>
      <c r="I20">
        <v>23169</v>
      </c>
      <c r="J20">
        <v>62300</v>
      </c>
      <c r="K20">
        <v>10630</v>
      </c>
      <c r="U20" s="12" t="s">
        <v>28</v>
      </c>
    </row>
    <row r="21" spans="1:21" ht="20" customHeight="1" thickBot="1" x14ac:dyDescent="0.4">
      <c r="A21" s="3" t="str">
        <f t="shared" si="1"/>
        <v>Total current liabilities</v>
      </c>
      <c r="B21" s="8">
        <v>1291105</v>
      </c>
      <c r="C21" s="9">
        <v>1327678</v>
      </c>
      <c r="D21" s="9">
        <v>1179239</v>
      </c>
      <c r="E21" s="9">
        <v>1036166</v>
      </c>
      <c r="F21" s="9">
        <v>1101401</v>
      </c>
      <c r="G21" s="9">
        <v>939913</v>
      </c>
      <c r="H21" s="9">
        <v>848994</v>
      </c>
      <c r="I21" s="9">
        <v>917104</v>
      </c>
      <c r="J21" s="9">
        <v>964646</v>
      </c>
      <c r="K21" s="9">
        <v>914446</v>
      </c>
      <c r="U21" s="12" t="s">
        <v>29</v>
      </c>
    </row>
    <row r="22" spans="1:21" ht="20" customHeight="1" thickTop="1" x14ac:dyDescent="0.35">
      <c r="A22" s="3" t="str">
        <f t="shared" si="1"/>
        <v>Long-term debt, net of current portion</v>
      </c>
      <c r="B22">
        <v>2278731</v>
      </c>
      <c r="C22">
        <v>2007979</v>
      </c>
      <c r="D22">
        <v>1701837</v>
      </c>
      <c r="E22">
        <v>1755479</v>
      </c>
      <c r="F22">
        <v>1470174</v>
      </c>
      <c r="G22">
        <v>1484448</v>
      </c>
      <c r="H22">
        <v>1569272</v>
      </c>
      <c r="I22">
        <v>1585231</v>
      </c>
      <c r="J22">
        <v>1659611</v>
      </c>
      <c r="K22">
        <v>922925</v>
      </c>
      <c r="U22" s="12" t="s">
        <v>43</v>
      </c>
    </row>
    <row r="23" spans="1:21" ht="20" customHeight="1" x14ac:dyDescent="0.35">
      <c r="A23" s="3" t="str">
        <f t="shared" si="1"/>
        <v>Income tax reserve</v>
      </c>
      <c r="C23">
        <v>56130</v>
      </c>
      <c r="D23">
        <v>11509</v>
      </c>
      <c r="E23">
        <v>11787</v>
      </c>
      <c r="F23">
        <v>11647</v>
      </c>
      <c r="G23">
        <v>1517</v>
      </c>
      <c r="H23">
        <v>58444</v>
      </c>
      <c r="I23">
        <v>57406</v>
      </c>
      <c r="J23">
        <v>57018</v>
      </c>
      <c r="K23">
        <v>55282</v>
      </c>
      <c r="U23" s="12" t="s">
        <v>30</v>
      </c>
    </row>
    <row r="24" spans="1:21" ht="20" customHeight="1" x14ac:dyDescent="0.35">
      <c r="A24" s="3" t="str">
        <f t="shared" si="1"/>
        <v>Operating lease liabilities, net of current portion</v>
      </c>
      <c r="B24">
        <v>263144</v>
      </c>
      <c r="C24">
        <v>270266</v>
      </c>
      <c r="U24" s="12" t="s">
        <v>31</v>
      </c>
    </row>
    <row r="25" spans="1:21" ht="20" customHeight="1" x14ac:dyDescent="0.35">
      <c r="A25" s="3" t="str">
        <f t="shared" si="1"/>
        <v>Deferred tax liabilities</v>
      </c>
      <c r="B25">
        <v>364461</v>
      </c>
      <c r="C25">
        <v>88086</v>
      </c>
      <c r="D25">
        <v>33238</v>
      </c>
      <c r="E25">
        <v>4485</v>
      </c>
      <c r="U25" s="12" t="s">
        <v>32</v>
      </c>
    </row>
    <row r="26" spans="1:21" ht="20" customHeight="1" x14ac:dyDescent="0.35">
      <c r="A26" s="3" t="str">
        <f>LEFT(U25, LEN(U25) - 2)</f>
        <v>Other long-term liabilities</v>
      </c>
      <c r="B26">
        <v>230984</v>
      </c>
      <c r="C26">
        <v>187471</v>
      </c>
      <c r="D26">
        <v>230652</v>
      </c>
      <c r="E26">
        <v>240821</v>
      </c>
      <c r="F26">
        <v>216292</v>
      </c>
      <c r="G26">
        <v>175805</v>
      </c>
      <c r="H26">
        <v>214285</v>
      </c>
      <c r="I26">
        <v>201210</v>
      </c>
      <c r="J26">
        <v>269460</v>
      </c>
      <c r="K26">
        <v>236953</v>
      </c>
      <c r="U26" s="12" t="s">
        <v>33</v>
      </c>
    </row>
    <row r="27" spans="1:21" ht="20" customHeight="1" x14ac:dyDescent="0.35">
      <c r="A27" s="10" t="str">
        <f>LEFT(U26, LEN(U26) - 2)</f>
        <v>Total liabilities</v>
      </c>
      <c r="B27" s="11">
        <v>4428425</v>
      </c>
      <c r="C27" s="11">
        <v>3937610</v>
      </c>
      <c r="D27" s="11">
        <v>3156475</v>
      </c>
      <c r="E27" s="11">
        <v>3048738</v>
      </c>
      <c r="F27" s="11">
        <v>2799514</v>
      </c>
      <c r="G27" s="11">
        <v>2601683</v>
      </c>
      <c r="H27" s="11">
        <v>2690995</v>
      </c>
      <c r="I27" s="11">
        <v>2769182</v>
      </c>
      <c r="J27" s="17">
        <v>2950735</v>
      </c>
      <c r="K27" s="11">
        <v>2129606</v>
      </c>
      <c r="U27" s="12" t="s">
        <v>34</v>
      </c>
    </row>
    <row r="28" spans="1:21" ht="20" customHeight="1" x14ac:dyDescent="0.35">
      <c r="A28" s="6" t="str">
        <f>LEFT(U27, LEN(U27) - 2)</f>
        <v>STOCKHOLDERS’ EQUITY:</v>
      </c>
      <c r="B28" s="7"/>
      <c r="C28" s="7"/>
      <c r="D28" s="7"/>
      <c r="E28" s="7"/>
      <c r="F28" s="7"/>
      <c r="G28" s="7"/>
      <c r="H28" s="7"/>
      <c r="I28" s="7"/>
      <c r="J28" s="7"/>
      <c r="K28" s="7"/>
      <c r="U28" s="12" t="s">
        <v>35</v>
      </c>
    </row>
    <row r="29" spans="1:21" ht="20" customHeight="1" x14ac:dyDescent="0.35">
      <c r="A29" s="3" t="str">
        <f>LEFT(U28, LEN(U28) - 2)</f>
        <v>Common Stock, Value, Issued</v>
      </c>
      <c r="B29">
        <v>1629</v>
      </c>
      <c r="C29">
        <v>1613</v>
      </c>
      <c r="D29">
        <v>1599</v>
      </c>
      <c r="E29">
        <v>1580</v>
      </c>
      <c r="F29">
        <v>1559</v>
      </c>
      <c r="G29">
        <v>1534</v>
      </c>
      <c r="H29">
        <v>1514</v>
      </c>
      <c r="I29">
        <f>1453+6+9+13</f>
        <v>1481</v>
      </c>
      <c r="J29">
        <f>(1364000+22000+15000+12000)/1000</f>
        <v>1413</v>
      </c>
      <c r="K29">
        <f>1287+30+15+25</f>
        <v>1357</v>
      </c>
      <c r="U29" s="12" t="s">
        <v>36</v>
      </c>
    </row>
    <row r="30" spans="1:21" ht="20" customHeight="1" x14ac:dyDescent="0.35">
      <c r="A30" s="3" t="str">
        <f t="shared" ref="A30:A35" si="2">LEFT(U29, LEN(U29) - 2)</f>
        <v>Treasury Stock, Value</v>
      </c>
      <c r="B30">
        <v>-1216163</v>
      </c>
      <c r="C30">
        <v>-898095</v>
      </c>
      <c r="D30">
        <v>-711450</v>
      </c>
      <c r="E30">
        <v>-461457</v>
      </c>
      <c r="F30">
        <v>-191900</v>
      </c>
      <c r="G30">
        <v>-135445</v>
      </c>
      <c r="H30">
        <v>-72293</v>
      </c>
      <c r="I30">
        <v>-10153</v>
      </c>
      <c r="J30">
        <v>-6444</v>
      </c>
      <c r="K30">
        <v>-5377</v>
      </c>
      <c r="U30" s="12" t="s">
        <v>37</v>
      </c>
    </row>
    <row r="31" spans="1:21" ht="20" customHeight="1" x14ac:dyDescent="0.35">
      <c r="A31" s="3" t="str">
        <f t="shared" si="2"/>
        <v>Additional paid-in capital</v>
      </c>
      <c r="B31">
        <v>557957</v>
      </c>
      <c r="C31">
        <v>468027</v>
      </c>
      <c r="D31">
        <v>401596</v>
      </c>
      <c r="E31">
        <v>346958</v>
      </c>
      <c r="F31">
        <v>302907</v>
      </c>
      <c r="G31">
        <v>243475</v>
      </c>
      <c r="H31">
        <v>174985</v>
      </c>
      <c r="I31">
        <v>144269</v>
      </c>
      <c r="J31">
        <v>120836</v>
      </c>
      <c r="K31">
        <v>898541</v>
      </c>
      <c r="U31" s="12" t="s">
        <v>38</v>
      </c>
    </row>
    <row r="32" spans="1:21" ht="20" customHeight="1" x14ac:dyDescent="0.35">
      <c r="A32" s="3" t="str">
        <f t="shared" si="2"/>
        <v>Retained earnings</v>
      </c>
      <c r="B32">
        <v>1757524</v>
      </c>
      <c r="C32">
        <v>1330812</v>
      </c>
      <c r="D32">
        <v>994811</v>
      </c>
      <c r="E32">
        <v>682653</v>
      </c>
      <c r="F32">
        <v>478102</v>
      </c>
      <c r="G32">
        <v>318537</v>
      </c>
      <c r="H32">
        <v>104457</v>
      </c>
      <c r="I32">
        <v>42688</v>
      </c>
      <c r="J32">
        <v>124775</v>
      </c>
      <c r="K32">
        <v>299379</v>
      </c>
      <c r="U32" s="12" t="s">
        <v>39</v>
      </c>
    </row>
    <row r="33" spans="1:21" ht="20" customHeight="1" x14ac:dyDescent="0.35">
      <c r="A33" s="3" t="str">
        <f t="shared" si="2"/>
        <v>Accumulated other comprehensive loss</v>
      </c>
      <c r="B33">
        <v>-29771</v>
      </c>
      <c r="C33">
        <v>-46001</v>
      </c>
      <c r="D33">
        <v>-11190</v>
      </c>
      <c r="E33">
        <v>-15106</v>
      </c>
      <c r="F33">
        <v>-17077</v>
      </c>
      <c r="G33">
        <v>-19613</v>
      </c>
      <c r="H33">
        <v>-22159</v>
      </c>
      <c r="I33">
        <v>-6636</v>
      </c>
      <c r="J33">
        <v>-13787</v>
      </c>
      <c r="K33">
        <v>-8715</v>
      </c>
      <c r="U33" s="12" t="s">
        <v>40</v>
      </c>
    </row>
    <row r="34" spans="1:21" ht="20" customHeight="1" thickBot="1" x14ac:dyDescent="0.4">
      <c r="A34" s="3" t="str">
        <f t="shared" si="2"/>
        <v>Total stockholders’ equity</v>
      </c>
      <c r="B34" s="8">
        <v>1071176</v>
      </c>
      <c r="C34" s="9">
        <v>856356</v>
      </c>
      <c r="D34" s="9">
        <v>675366</v>
      </c>
      <c r="E34" s="9">
        <v>554628</v>
      </c>
      <c r="F34" s="9">
        <v>573591</v>
      </c>
      <c r="G34" s="9">
        <v>408488</v>
      </c>
      <c r="H34" s="9">
        <v>186498</v>
      </c>
      <c r="I34" s="9">
        <v>171636</v>
      </c>
      <c r="J34" s="9">
        <v>226793</v>
      </c>
      <c r="K34" s="9">
        <v>1185185</v>
      </c>
      <c r="U34" s="12" t="s">
        <v>41</v>
      </c>
    </row>
    <row r="35" spans="1:21" ht="20" customHeight="1" thickTop="1" thickBot="1" x14ac:dyDescent="0.4">
      <c r="A35" s="3" t="str">
        <f t="shared" si="2"/>
        <v>Total liabilities and stockholders’ equity</v>
      </c>
      <c r="B35" s="8">
        <v>5499601</v>
      </c>
      <c r="C35" s="9">
        <v>4793966</v>
      </c>
      <c r="D35" s="9">
        <v>3831841</v>
      </c>
      <c r="E35" s="9">
        <v>3603366</v>
      </c>
      <c r="F35" s="9">
        <v>3373105</v>
      </c>
      <c r="G35" s="9">
        <v>3010171</v>
      </c>
      <c r="H35" s="9">
        <v>2877493</v>
      </c>
      <c r="I35" s="9">
        <v>2940818</v>
      </c>
      <c r="J35" s="14">
        <v>3177528</v>
      </c>
      <c r="K35" s="9">
        <v>3314791</v>
      </c>
    </row>
    <row r="36" spans="1:21" ht="20" customHeight="1" thickTop="1" x14ac:dyDescent="0.35"/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8"/>
  <sheetViews>
    <sheetView tabSelected="1" topLeftCell="A16" workbookViewId="0">
      <selection activeCell="A21" sqref="A21"/>
    </sheetView>
  </sheetViews>
  <sheetFormatPr defaultColWidth="16.6328125" defaultRowHeight="20" customHeight="1" x14ac:dyDescent="0.35"/>
  <cols>
    <col min="1" max="1" width="55.6328125" style="2" customWidth="1"/>
    <col min="14" max="14" width="16.6328125" customWidth="1"/>
    <col min="15" max="15" width="0.453125" customWidth="1"/>
  </cols>
  <sheetData>
    <row r="1" spans="1:15" ht="20" customHeight="1" x14ac:dyDescent="0.35">
      <c r="A1" s="3" t="s">
        <v>45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O1" s="12" t="s">
        <v>46</v>
      </c>
    </row>
    <row r="2" spans="1:15" ht="20" customHeight="1" x14ac:dyDescent="0.35">
      <c r="A2" s="6" t="str">
        <f>LEFT(O1, LEN(O1) -2)</f>
        <v>INCOME STATEMENT [ABSTRACT]</v>
      </c>
      <c r="B2" s="7"/>
      <c r="C2" s="7"/>
      <c r="D2" s="7"/>
      <c r="E2" s="7"/>
      <c r="F2" s="7"/>
      <c r="G2" s="7"/>
      <c r="H2" s="7"/>
      <c r="I2" s="7"/>
      <c r="J2" s="7"/>
      <c r="K2" s="7"/>
      <c r="O2" s="12" t="s">
        <v>47</v>
      </c>
    </row>
    <row r="3" spans="1:15" ht="20" customHeight="1" x14ac:dyDescent="0.35">
      <c r="A3" s="3" t="str">
        <f>LEFT(O2, LEN(O2) -2)</f>
        <v>Revenue</v>
      </c>
      <c r="B3">
        <v>7858938</v>
      </c>
      <c r="C3">
        <v>7463841</v>
      </c>
      <c r="D3">
        <v>6704037</v>
      </c>
      <c r="E3">
        <v>6171853</v>
      </c>
      <c r="F3">
        <v>5804284</v>
      </c>
      <c r="G3">
        <v>5405738</v>
      </c>
      <c r="H3">
        <v>5274770</v>
      </c>
      <c r="I3">
        <v>5478693</v>
      </c>
      <c r="J3">
        <v>5758059</v>
      </c>
      <c r="K3">
        <v>5859218</v>
      </c>
      <c r="O3" s="12" t="s">
        <v>48</v>
      </c>
    </row>
    <row r="4" spans="1:15" ht="20" customHeight="1" x14ac:dyDescent="0.35">
      <c r="A4" s="6" t="str">
        <f>LEFT(O3, LEN(O3) -2)</f>
        <v>OPERATING COSTS AND EXPENSES:</v>
      </c>
      <c r="B4" s="7"/>
      <c r="C4" s="7"/>
      <c r="D4" s="7"/>
      <c r="E4" s="7"/>
      <c r="F4" s="7"/>
      <c r="G4" s="7"/>
      <c r="H4" s="7"/>
      <c r="I4" s="7"/>
      <c r="J4" s="7"/>
      <c r="K4" s="7"/>
      <c r="O4" s="12" t="s">
        <v>49</v>
      </c>
    </row>
    <row r="5" spans="1:15" ht="20" customHeight="1" x14ac:dyDescent="0.35">
      <c r="A5" s="3" t="str">
        <f>LEFT(O4, LEN(O4) -2)</f>
        <v>Cost of revenue</v>
      </c>
      <c r="B5">
        <v>3657530</v>
      </c>
      <c r="C5">
        <v>3379180</v>
      </c>
      <c r="D5">
        <v>3100466</v>
      </c>
      <c r="E5">
        <v>2867103</v>
      </c>
      <c r="F5">
        <v>2691982</v>
      </c>
      <c r="G5">
        <v>2580026</v>
      </c>
      <c r="H5">
        <v>2593849</v>
      </c>
      <c r="I5">
        <v>2716113</v>
      </c>
      <c r="J5">
        <v>2871240</v>
      </c>
      <c r="K5">
        <v>2934378</v>
      </c>
      <c r="O5" s="12" t="s">
        <v>50</v>
      </c>
    </row>
    <row r="6" spans="1:15" ht="20" customHeight="1" x14ac:dyDescent="0.35">
      <c r="A6" s="3" t="str">
        <f t="shared" ref="A6:A14" si="0">LEFT(O5, LEN(O5) -2)</f>
        <v>Billable expenses</v>
      </c>
      <c r="B6">
        <v>2325888</v>
      </c>
      <c r="C6">
        <v>2298413</v>
      </c>
      <c r="D6">
        <v>2004664</v>
      </c>
      <c r="E6">
        <v>1861312</v>
      </c>
      <c r="F6">
        <v>1751077</v>
      </c>
      <c r="G6">
        <v>1513083</v>
      </c>
      <c r="H6">
        <v>1406527</v>
      </c>
      <c r="I6">
        <v>1487115</v>
      </c>
      <c r="J6">
        <v>1532590</v>
      </c>
      <c r="K6">
        <v>1542822</v>
      </c>
      <c r="O6" s="12" t="s">
        <v>51</v>
      </c>
    </row>
    <row r="7" spans="1:15" ht="20" customHeight="1" x14ac:dyDescent="0.35">
      <c r="A7" s="3" t="str">
        <f t="shared" si="0"/>
        <v>General and administrative expenses</v>
      </c>
      <c r="B7">
        <v>1036834</v>
      </c>
      <c r="C7">
        <v>1035965</v>
      </c>
      <c r="D7">
        <v>927938</v>
      </c>
      <c r="E7">
        <v>858597</v>
      </c>
      <c r="F7">
        <v>817434</v>
      </c>
      <c r="G7">
        <v>806509</v>
      </c>
      <c r="H7">
        <v>752912</v>
      </c>
      <c r="I7">
        <v>742527</v>
      </c>
      <c r="J7">
        <v>833986</v>
      </c>
      <c r="K7">
        <v>903721</v>
      </c>
      <c r="O7" s="12" t="s">
        <v>52</v>
      </c>
    </row>
    <row r="8" spans="1:15" ht="20" customHeight="1" x14ac:dyDescent="0.35">
      <c r="A8" s="3" t="str">
        <f t="shared" si="0"/>
        <v>Depreciation and amortization</v>
      </c>
      <c r="B8">
        <v>84315</v>
      </c>
      <c r="C8">
        <v>81081</v>
      </c>
      <c r="D8">
        <v>68575</v>
      </c>
      <c r="E8">
        <v>64756</v>
      </c>
      <c r="F8">
        <v>59544</v>
      </c>
      <c r="G8">
        <v>61536</v>
      </c>
      <c r="H8">
        <v>62660</v>
      </c>
      <c r="I8">
        <v>72327</v>
      </c>
      <c r="J8">
        <v>74009</v>
      </c>
      <c r="K8">
        <v>75205</v>
      </c>
      <c r="O8" s="12" t="s">
        <v>53</v>
      </c>
    </row>
    <row r="9" spans="1:15" ht="20" customHeight="1" thickBot="1" x14ac:dyDescent="0.4">
      <c r="A9" s="3" t="str">
        <f t="shared" si="0"/>
        <v>Total operating costs and expenses</v>
      </c>
      <c r="B9" s="8">
        <v>7104567</v>
      </c>
      <c r="C9" s="9">
        <v>6794639</v>
      </c>
      <c r="D9" s="9">
        <v>6101643</v>
      </c>
      <c r="E9" s="9">
        <v>5651768</v>
      </c>
      <c r="F9" s="9">
        <v>5320037</v>
      </c>
      <c r="G9" s="9">
        <v>4961154</v>
      </c>
      <c r="H9" s="9">
        <v>4815948</v>
      </c>
      <c r="I9" s="9">
        <v>5018082</v>
      </c>
      <c r="J9" s="9">
        <v>5311825</v>
      </c>
      <c r="K9" s="9">
        <v>5471786</v>
      </c>
      <c r="O9" s="12" t="s">
        <v>54</v>
      </c>
    </row>
    <row r="10" spans="1:15" ht="20" customHeight="1" thickTop="1" thickBot="1" x14ac:dyDescent="0.4">
      <c r="A10" s="3" t="str">
        <f t="shared" si="0"/>
        <v>Operating income</v>
      </c>
      <c r="B10" s="13">
        <v>754371</v>
      </c>
      <c r="C10" s="14">
        <v>669202</v>
      </c>
      <c r="D10" s="14">
        <v>602394</v>
      </c>
      <c r="E10" s="14">
        <v>520085</v>
      </c>
      <c r="F10" s="14">
        <v>484247</v>
      </c>
      <c r="G10" s="14">
        <v>444584</v>
      </c>
      <c r="H10" s="14">
        <v>458822</v>
      </c>
      <c r="I10" s="14">
        <v>460611</v>
      </c>
      <c r="J10" s="14">
        <v>446234</v>
      </c>
      <c r="K10" s="14">
        <v>387432</v>
      </c>
      <c r="O10" s="12" t="s">
        <v>55</v>
      </c>
    </row>
    <row r="11" spans="1:15" ht="20" customHeight="1" thickTop="1" x14ac:dyDescent="0.35">
      <c r="A11" s="3" t="str">
        <f t="shared" si="0"/>
        <v>Interest expense</v>
      </c>
      <c r="B11">
        <v>-81270</v>
      </c>
      <c r="C11">
        <v>-96960</v>
      </c>
      <c r="D11">
        <v>-89517</v>
      </c>
      <c r="E11">
        <v>-82269</v>
      </c>
      <c r="F11">
        <v>-62298</v>
      </c>
      <c r="G11">
        <v>-70815</v>
      </c>
      <c r="H11">
        <v>-71832</v>
      </c>
      <c r="I11">
        <v>-78030</v>
      </c>
      <c r="J11">
        <v>-70284</v>
      </c>
      <c r="K11">
        <v>-48078</v>
      </c>
      <c r="O11" s="12" t="s">
        <v>56</v>
      </c>
    </row>
    <row r="12" spans="1:15" ht="20" customHeight="1" x14ac:dyDescent="0.35">
      <c r="A12" s="3" t="str">
        <f t="shared" si="0"/>
        <v>Other (expense) income, net</v>
      </c>
      <c r="B12">
        <v>-10662</v>
      </c>
      <c r="C12">
        <v>7192</v>
      </c>
      <c r="D12">
        <v>2526</v>
      </c>
      <c r="E12">
        <v>188</v>
      </c>
      <c r="F12">
        <v>-10049</v>
      </c>
      <c r="G12">
        <v>5693</v>
      </c>
      <c r="H12">
        <v>-1072</v>
      </c>
      <c r="I12">
        <v>-1794</v>
      </c>
      <c r="J12">
        <v>-7639</v>
      </c>
      <c r="K12">
        <v>4520</v>
      </c>
      <c r="O12" s="12" t="s">
        <v>57</v>
      </c>
    </row>
    <row r="13" spans="1:15" ht="20" customHeight="1" thickBot="1" x14ac:dyDescent="0.4">
      <c r="A13" s="3" t="str">
        <f t="shared" si="0"/>
        <v>Income before income taxes</v>
      </c>
      <c r="B13" s="15">
        <v>662439</v>
      </c>
      <c r="C13" s="16">
        <v>579434</v>
      </c>
      <c r="D13" s="16">
        <v>515403</v>
      </c>
      <c r="E13" s="16">
        <v>438004</v>
      </c>
      <c r="F13" s="16">
        <v>411900</v>
      </c>
      <c r="G13" s="16">
        <v>379462</v>
      </c>
      <c r="H13" s="16">
        <v>385918</v>
      </c>
      <c r="I13" s="16">
        <v>380787</v>
      </c>
      <c r="J13" s="16">
        <v>368311</v>
      </c>
      <c r="K13" s="16">
        <v>343874</v>
      </c>
      <c r="O13" s="12" t="s">
        <v>58</v>
      </c>
    </row>
    <row r="14" spans="1:15" ht="20" customHeight="1" thickTop="1" x14ac:dyDescent="0.35">
      <c r="A14" s="3" t="str">
        <f t="shared" si="0"/>
        <v>Income tax expense</v>
      </c>
      <c r="B14">
        <v>53481</v>
      </c>
      <c r="C14">
        <v>96831</v>
      </c>
      <c r="D14">
        <v>96874</v>
      </c>
      <c r="E14">
        <v>132893</v>
      </c>
      <c r="F14">
        <v>159410</v>
      </c>
      <c r="G14">
        <v>85368</v>
      </c>
      <c r="H14">
        <v>153349</v>
      </c>
      <c r="I14">
        <v>148599</v>
      </c>
      <c r="J14">
        <v>149253</v>
      </c>
      <c r="K14">
        <v>103919</v>
      </c>
      <c r="O14" s="12" t="s">
        <v>59</v>
      </c>
    </row>
    <row r="15" spans="1:15" ht="20" customHeight="1" thickBot="1" x14ac:dyDescent="0.4">
      <c r="A15" s="3" t="str">
        <f>LEFT(O14, LEN(O14) -2)</f>
        <v>Net income</v>
      </c>
      <c r="B15" s="15">
        <v>608958</v>
      </c>
      <c r="C15" s="16">
        <v>482603</v>
      </c>
      <c r="D15" s="16">
        <v>418529</v>
      </c>
      <c r="E15" s="16">
        <v>305111</v>
      </c>
      <c r="F15" s="16">
        <v>252490</v>
      </c>
      <c r="G15" s="16">
        <v>294094</v>
      </c>
      <c r="H15" s="16">
        <v>232569</v>
      </c>
      <c r="I15" s="16">
        <v>232188</v>
      </c>
      <c r="J15" s="16">
        <v>219058</v>
      </c>
      <c r="K15" s="16">
        <v>239955</v>
      </c>
      <c r="O15" s="12" t="s">
        <v>60</v>
      </c>
    </row>
    <row r="16" spans="1:15" ht="20" customHeight="1" thickTop="1" x14ac:dyDescent="0.35">
      <c r="A16" s="6" t="str">
        <f>LEFT(O15, LEN(O15) -2)</f>
        <v>EARNINGS PER COMMON SHARE (NOTE 3):</v>
      </c>
      <c r="B16" s="7"/>
      <c r="C16" s="7"/>
      <c r="D16" s="7"/>
      <c r="E16" s="7"/>
      <c r="F16" s="7"/>
      <c r="G16" s="7"/>
      <c r="H16" s="7"/>
      <c r="I16" s="7"/>
      <c r="J16" s="7"/>
      <c r="K16" s="7"/>
      <c r="O16" s="12" t="s">
        <v>61</v>
      </c>
    </row>
    <row r="17" spans="1:15" ht="20" customHeight="1" x14ac:dyDescent="0.35">
      <c r="A17" s="3" t="str">
        <f>LEFT(O16, LEN(O16) -2)</f>
        <v>Basic (in dollars per share)</v>
      </c>
      <c r="B17">
        <v>440</v>
      </c>
      <c r="C17">
        <v>343</v>
      </c>
      <c r="D17">
        <v>294</v>
      </c>
      <c r="E17">
        <v>208</v>
      </c>
      <c r="F17">
        <v>169</v>
      </c>
      <c r="G17">
        <v>198</v>
      </c>
      <c r="H17">
        <v>158</v>
      </c>
      <c r="I17">
        <v>162</v>
      </c>
      <c r="J17">
        <v>156</v>
      </c>
      <c r="K17">
        <v>183</v>
      </c>
      <c r="O17" s="12" t="s">
        <v>62</v>
      </c>
    </row>
    <row r="18" spans="1:15" ht="20" customHeight="1" x14ac:dyDescent="0.35">
      <c r="A18" s="3" t="str">
        <f>LEFT(O17, LEN(O17) -2)</f>
        <v>Diluted (in dollars per share)</v>
      </c>
      <c r="B18">
        <v>437</v>
      </c>
      <c r="C18">
        <v>341</v>
      </c>
      <c r="D18">
        <v>291</v>
      </c>
      <c r="E18">
        <v>205</v>
      </c>
      <c r="F18">
        <v>167</v>
      </c>
      <c r="G18">
        <v>194</v>
      </c>
      <c r="H18">
        <v>152</v>
      </c>
      <c r="I18">
        <v>154</v>
      </c>
      <c r="J18">
        <v>145</v>
      </c>
      <c r="K18">
        <v>170</v>
      </c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63"/>
  <sheetViews>
    <sheetView workbookViewId="0">
      <pane ySplit="1" topLeftCell="A2" activePane="bottomLeft" state="frozen"/>
      <selection pane="bottomLeft" activeCell="K25" sqref="K25"/>
    </sheetView>
  </sheetViews>
  <sheetFormatPr defaultColWidth="16.6328125" defaultRowHeight="20" customHeight="1" x14ac:dyDescent="0.35"/>
  <cols>
    <col min="1" max="1" width="55.90625" style="2" customWidth="1"/>
  </cols>
  <sheetData>
    <row r="1" spans="1:14" ht="20" customHeight="1" x14ac:dyDescent="0.35">
      <c r="A1" s="3" t="s">
        <v>71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4" ht="20" customHeight="1" x14ac:dyDescent="0.35">
      <c r="A2" s="6" t="s">
        <v>72</v>
      </c>
      <c r="B2" s="7"/>
      <c r="C2" s="7"/>
      <c r="D2" s="7"/>
      <c r="E2" s="7"/>
      <c r="F2" s="7"/>
      <c r="G2" s="7"/>
      <c r="H2" s="7"/>
      <c r="I2" s="7"/>
      <c r="J2" s="7"/>
      <c r="K2" s="7"/>
    </row>
    <row r="3" spans="1:14" ht="20" customHeight="1" x14ac:dyDescent="0.35">
      <c r="A3" s="3" t="s">
        <v>65</v>
      </c>
      <c r="B3">
        <v>608958</v>
      </c>
      <c r="C3">
        <v>482603</v>
      </c>
      <c r="D3">
        <v>418529</v>
      </c>
      <c r="E3">
        <v>305111</v>
      </c>
      <c r="F3">
        <v>252490</v>
      </c>
      <c r="G3">
        <v>294094</v>
      </c>
      <c r="H3">
        <v>232569</v>
      </c>
      <c r="I3">
        <v>232188</v>
      </c>
      <c r="J3">
        <v>219058</v>
      </c>
      <c r="K3">
        <v>239955</v>
      </c>
    </row>
    <row r="4" spans="1:14" ht="20" customHeight="1" x14ac:dyDescent="0.35">
      <c r="A4" s="6" t="s">
        <v>73</v>
      </c>
      <c r="B4" s="7"/>
      <c r="C4" s="7"/>
      <c r="D4" s="7"/>
      <c r="E4" s="7"/>
      <c r="F4" s="7"/>
      <c r="G4" s="7"/>
      <c r="H4" s="7"/>
      <c r="I4" s="7"/>
      <c r="J4" s="7"/>
      <c r="K4" s="7"/>
    </row>
    <row r="5" spans="1:14" ht="20" customHeight="1" x14ac:dyDescent="0.35">
      <c r="A5" s="3" t="s">
        <v>52</v>
      </c>
      <c r="B5">
        <v>84315</v>
      </c>
      <c r="C5">
        <v>81081</v>
      </c>
      <c r="D5">
        <v>68575</v>
      </c>
      <c r="E5">
        <v>64756</v>
      </c>
      <c r="F5">
        <v>59544</v>
      </c>
      <c r="G5">
        <v>61536</v>
      </c>
      <c r="H5">
        <v>62660</v>
      </c>
      <c r="I5">
        <v>72327</v>
      </c>
      <c r="J5">
        <v>74009</v>
      </c>
      <c r="K5">
        <v>75205</v>
      </c>
    </row>
    <row r="6" spans="1:14" ht="20" customHeight="1" x14ac:dyDescent="0.35">
      <c r="A6" s="3" t="s">
        <v>74</v>
      </c>
      <c r="B6">
        <v>53202</v>
      </c>
      <c r="C6">
        <v>55096</v>
      </c>
    </row>
    <row r="7" spans="1:14" ht="20" customHeight="1" x14ac:dyDescent="0.35">
      <c r="A7" s="3" t="s">
        <v>75</v>
      </c>
      <c r="B7">
        <v>59844</v>
      </c>
      <c r="C7">
        <v>43290</v>
      </c>
      <c r="D7">
        <v>31275</v>
      </c>
      <c r="E7">
        <v>23318</v>
      </c>
      <c r="F7">
        <v>21249</v>
      </c>
      <c r="G7">
        <v>24992</v>
      </c>
      <c r="H7">
        <v>26163</v>
      </c>
      <c r="I7">
        <v>20065</v>
      </c>
      <c r="J7">
        <v>24841</v>
      </c>
      <c r="K7">
        <v>31263</v>
      </c>
    </row>
    <row r="8" spans="1:14" ht="20" customHeight="1" x14ac:dyDescent="0.35">
      <c r="A8" s="3" t="s">
        <v>44</v>
      </c>
      <c r="B8">
        <v>231998</v>
      </c>
      <c r="C8">
        <v>65434</v>
      </c>
      <c r="D8">
        <v>23006</v>
      </c>
      <c r="E8">
        <v>13505</v>
      </c>
      <c r="F8">
        <v>15536</v>
      </c>
      <c r="G8">
        <v>3549</v>
      </c>
      <c r="H8">
        <v>-2543</v>
      </c>
      <c r="I8">
        <v>26371</v>
      </c>
      <c r="J8">
        <v>48088</v>
      </c>
      <c r="K8">
        <v>74785</v>
      </c>
    </row>
    <row r="9" spans="1:14" ht="20" customHeight="1" x14ac:dyDescent="0.35">
      <c r="A9" s="3" t="s">
        <v>117</v>
      </c>
      <c r="D9">
        <v>-10777</v>
      </c>
      <c r="E9">
        <v>-14457</v>
      </c>
      <c r="F9">
        <v>-18175</v>
      </c>
      <c r="G9">
        <v>-31924</v>
      </c>
      <c r="H9">
        <v>-50800</v>
      </c>
      <c r="I9">
        <v>-38185</v>
      </c>
      <c r="J9">
        <v>-26860</v>
      </c>
      <c r="K9">
        <v>-16461</v>
      </c>
    </row>
    <row r="10" spans="1:14" ht="20" customHeight="1" x14ac:dyDescent="0.35">
      <c r="A10" s="3" t="s">
        <v>76</v>
      </c>
      <c r="B10">
        <v>4395</v>
      </c>
      <c r="C10">
        <v>6139</v>
      </c>
      <c r="D10">
        <v>9354</v>
      </c>
      <c r="E10">
        <v>5974</v>
      </c>
      <c r="F10">
        <v>15566</v>
      </c>
      <c r="G10">
        <v>8359</v>
      </c>
      <c r="H10">
        <v>11582</v>
      </c>
      <c r="I10">
        <v>11682</v>
      </c>
      <c r="J10">
        <v>17224</v>
      </c>
      <c r="K10">
        <v>4783</v>
      </c>
    </row>
    <row r="11" spans="1:14" ht="20" customHeight="1" x14ac:dyDescent="0.35">
      <c r="A11" s="3" t="s">
        <v>77</v>
      </c>
      <c r="B11">
        <v>13239</v>
      </c>
    </row>
    <row r="12" spans="1:14" ht="20" customHeight="1" x14ac:dyDescent="0.35">
      <c r="A12" s="3" t="s">
        <v>78</v>
      </c>
      <c r="B12">
        <v>-3322</v>
      </c>
      <c r="C12">
        <v>1772</v>
      </c>
      <c r="D12">
        <v>-5464</v>
      </c>
      <c r="E12">
        <v>-246</v>
      </c>
      <c r="F12">
        <v>4673</v>
      </c>
      <c r="G12">
        <v>547</v>
      </c>
      <c r="H12">
        <v>1541</v>
      </c>
      <c r="I12">
        <v>1024</v>
      </c>
      <c r="J12">
        <f>-254+1106</f>
        <v>852</v>
      </c>
      <c r="K12">
        <v>376</v>
      </c>
    </row>
    <row r="13" spans="1:14" ht="20" customHeight="1" x14ac:dyDescent="0.35">
      <c r="A13" s="6" t="s">
        <v>79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4" ht="20" customHeight="1" x14ac:dyDescent="0.35">
      <c r="A14" s="3" t="s">
        <v>80</v>
      </c>
      <c r="B14">
        <v>47081</v>
      </c>
      <c r="C14">
        <v>-129107</v>
      </c>
      <c r="D14">
        <v>-196453</v>
      </c>
      <c r="E14">
        <v>-135870</v>
      </c>
      <c r="F14">
        <v>-87154</v>
      </c>
      <c r="G14">
        <v>-31229</v>
      </c>
      <c r="H14">
        <v>60533</v>
      </c>
      <c r="I14">
        <v>110308</v>
      </c>
      <c r="J14">
        <v>125125</v>
      </c>
      <c r="K14">
        <v>25275</v>
      </c>
    </row>
    <row r="15" spans="1:14" ht="20" customHeight="1" x14ac:dyDescent="0.35">
      <c r="A15" s="3" t="s">
        <v>81</v>
      </c>
      <c r="B15">
        <v>-363396</v>
      </c>
      <c r="C15">
        <v>-122977</v>
      </c>
      <c r="D15">
        <v>32411</v>
      </c>
      <c r="E15">
        <v>9636</v>
      </c>
      <c r="F15">
        <v>54564</v>
      </c>
      <c r="G15">
        <v>-4170</v>
      </c>
      <c r="H15">
        <v>36456</v>
      </c>
      <c r="I15">
        <v>-1903</v>
      </c>
      <c r="J15">
        <v>104877</v>
      </c>
      <c r="K15">
        <v>-31832</v>
      </c>
      <c r="N15" t="e">
        <f>#REF!+E16</f>
        <v>#REF!</v>
      </c>
    </row>
    <row r="16" spans="1:14" ht="20" customHeight="1" x14ac:dyDescent="0.35">
      <c r="A16" s="3" t="s">
        <v>82</v>
      </c>
      <c r="B16">
        <v>-1797</v>
      </c>
      <c r="C16">
        <v>-13500</v>
      </c>
      <c r="D16">
        <v>-2328</v>
      </c>
      <c r="E16">
        <v>14119</v>
      </c>
      <c r="F16">
        <v>-115</v>
      </c>
      <c r="G16">
        <v>12242</v>
      </c>
      <c r="H16">
        <v>-1591</v>
      </c>
      <c r="I16">
        <v>-5923</v>
      </c>
      <c r="J16">
        <f>3038+6968</f>
        <v>10006</v>
      </c>
      <c r="K16">
        <f>1407+6215</f>
        <v>7622</v>
      </c>
      <c r="N16" t="e">
        <f>#REF!+D8</f>
        <v>#REF!</v>
      </c>
    </row>
    <row r="17" spans="1:11" ht="20" customHeight="1" x14ac:dyDescent="0.35">
      <c r="A17" s="3" t="s">
        <v>83</v>
      </c>
      <c r="B17">
        <v>-3272</v>
      </c>
      <c r="C17">
        <v>-6</v>
      </c>
      <c r="D17">
        <v>-15346</v>
      </c>
      <c r="E17">
        <v>-12394</v>
      </c>
      <c r="F17">
        <v>-10146</v>
      </c>
      <c r="G17">
        <v>-36429</v>
      </c>
      <c r="H17">
        <v>-8240</v>
      </c>
      <c r="I17">
        <v>-4773</v>
      </c>
      <c r="J17">
        <v>2723</v>
      </c>
      <c r="K17">
        <v>-6250</v>
      </c>
    </row>
    <row r="18" spans="1:11" ht="20" customHeight="1" x14ac:dyDescent="0.35">
      <c r="A18" s="3" t="s">
        <v>84</v>
      </c>
      <c r="B18">
        <v>71713</v>
      </c>
      <c r="C18">
        <v>18044</v>
      </c>
      <c r="D18">
        <v>44137</v>
      </c>
      <c r="E18">
        <v>11296</v>
      </c>
      <c r="F18">
        <v>21535</v>
      </c>
      <c r="G18">
        <v>-8409</v>
      </c>
      <c r="H18">
        <v>-44329</v>
      </c>
      <c r="I18">
        <v>-72881</v>
      </c>
      <c r="J18">
        <v>-26832</v>
      </c>
      <c r="K18">
        <v>-35287</v>
      </c>
    </row>
    <row r="19" spans="1:11" ht="20" customHeight="1" x14ac:dyDescent="0.35">
      <c r="A19" s="3" t="s">
        <v>85</v>
      </c>
      <c r="B19">
        <v>-31506</v>
      </c>
      <c r="C19">
        <v>48260</v>
      </c>
      <c r="D19">
        <v>107515</v>
      </c>
      <c r="E19">
        <v>47316</v>
      </c>
      <c r="F19">
        <v>14846</v>
      </c>
      <c r="G19">
        <v>4911</v>
      </c>
      <c r="H19">
        <v>-35443</v>
      </c>
      <c r="I19">
        <v>39178</v>
      </c>
      <c r="J19">
        <v>-23760</v>
      </c>
      <c r="K19">
        <v>40822</v>
      </c>
    </row>
    <row r="20" spans="1:11" ht="20" customHeight="1" x14ac:dyDescent="0.35">
      <c r="A20" s="3" t="s">
        <v>118</v>
      </c>
      <c r="D20">
        <v>122</v>
      </c>
      <c r="E20">
        <v>6218</v>
      </c>
      <c r="F20">
        <v>-806</v>
      </c>
      <c r="G20">
        <v>-2829</v>
      </c>
      <c r="H20">
        <v>5262</v>
      </c>
      <c r="I20">
        <v>0</v>
      </c>
      <c r="J20">
        <v>-3563</v>
      </c>
      <c r="K20">
        <v>-11801</v>
      </c>
    </row>
    <row r="21" spans="1:11" ht="20" customHeight="1" x14ac:dyDescent="0.35">
      <c r="A21" s="3" t="s">
        <v>115</v>
      </c>
      <c r="C21">
        <v>44621</v>
      </c>
      <c r="D21">
        <v>-278</v>
      </c>
      <c r="E21">
        <v>140</v>
      </c>
      <c r="F21">
        <v>-91</v>
      </c>
      <c r="G21">
        <v>-56927</v>
      </c>
      <c r="H21">
        <v>1038</v>
      </c>
      <c r="I21">
        <v>388</v>
      </c>
      <c r="J21">
        <v>1736</v>
      </c>
      <c r="K21">
        <v>-35192</v>
      </c>
    </row>
    <row r="22" spans="1:11" ht="20" customHeight="1" x14ac:dyDescent="0.35">
      <c r="A22" s="3" t="s">
        <v>86</v>
      </c>
      <c r="B22">
        <v>-9463</v>
      </c>
      <c r="C22">
        <v>5016</v>
      </c>
      <c r="D22">
        <v>-7878</v>
      </c>
      <c r="E22">
        <v>6461</v>
      </c>
      <c r="F22">
        <v>13256</v>
      </c>
      <c r="G22">
        <v>66031</v>
      </c>
      <c r="H22">
        <v>5127</v>
      </c>
      <c r="I22">
        <v>1090</v>
      </c>
      <c r="J22">
        <v>-11367</v>
      </c>
      <c r="K22">
        <v>-2373</v>
      </c>
    </row>
    <row r="23" spans="1:11" ht="20" customHeight="1" x14ac:dyDescent="0.35">
      <c r="A23" s="3" t="s">
        <v>87</v>
      </c>
      <c r="B23">
        <v>-53641</v>
      </c>
      <c r="C23">
        <v>-37651</v>
      </c>
    </row>
    <row r="24" spans="1:11" ht="20" customHeight="1" x14ac:dyDescent="0.35">
      <c r="A24" s="3" t="s">
        <v>88</v>
      </c>
      <c r="B24">
        <v>10336</v>
      </c>
      <c r="C24">
        <v>3313</v>
      </c>
      <c r="D24">
        <v>3210</v>
      </c>
      <c r="E24">
        <v>24260</v>
      </c>
      <c r="F24">
        <v>25505</v>
      </c>
      <c r="G24">
        <v>-55110</v>
      </c>
      <c r="H24">
        <v>9973</v>
      </c>
      <c r="I24">
        <v>-3316</v>
      </c>
      <c r="J24">
        <v>1939</v>
      </c>
      <c r="K24">
        <v>607</v>
      </c>
    </row>
    <row r="25" spans="1:11" ht="20" customHeight="1" x14ac:dyDescent="0.35">
      <c r="A25" s="3" t="s">
        <v>89</v>
      </c>
      <c r="B25">
        <v>718684</v>
      </c>
      <c r="C25">
        <v>551428</v>
      </c>
      <c r="D25">
        <v>499610</v>
      </c>
      <c r="E25">
        <v>369143</v>
      </c>
      <c r="F25">
        <v>382277</v>
      </c>
      <c r="G25">
        <v>249234</v>
      </c>
      <c r="H25">
        <v>309958</v>
      </c>
      <c r="I25">
        <v>332718</v>
      </c>
      <c r="J25">
        <v>464654</v>
      </c>
      <c r="K25">
        <v>360046</v>
      </c>
    </row>
    <row r="26" spans="1:11" ht="20" customHeight="1" x14ac:dyDescent="0.35">
      <c r="A26" s="6" t="s">
        <v>90</v>
      </c>
      <c r="B26" s="7"/>
      <c r="C26" s="7"/>
      <c r="D26" s="7"/>
      <c r="E26" s="7"/>
      <c r="F26" s="7"/>
      <c r="G26" s="7"/>
      <c r="H26" s="7"/>
      <c r="I26" s="7"/>
      <c r="J26" s="7"/>
      <c r="K26" s="7"/>
    </row>
    <row r="27" spans="1:11" ht="20" customHeight="1" x14ac:dyDescent="0.35">
      <c r="A27" s="3" t="s">
        <v>91</v>
      </c>
      <c r="B27">
        <v>-87210</v>
      </c>
      <c r="C27">
        <v>-128079</v>
      </c>
      <c r="D27">
        <v>-94681</v>
      </c>
      <c r="E27">
        <v>-78437</v>
      </c>
      <c r="F27">
        <v>-53919</v>
      </c>
      <c r="G27">
        <v>-66635</v>
      </c>
      <c r="H27">
        <v>-36041</v>
      </c>
      <c r="I27">
        <v>-20905</v>
      </c>
      <c r="J27">
        <v>-33113</v>
      </c>
      <c r="K27">
        <v>-76925</v>
      </c>
    </row>
    <row r="28" spans="1:11" ht="20" customHeight="1" x14ac:dyDescent="0.35">
      <c r="A28" s="3" t="s">
        <v>92</v>
      </c>
      <c r="B28">
        <v>-74168</v>
      </c>
    </row>
    <row r="29" spans="1:11" ht="20" customHeight="1" x14ac:dyDescent="0.35">
      <c r="A29" s="3" t="s">
        <v>122</v>
      </c>
      <c r="E29">
        <v>-19113</v>
      </c>
      <c r="F29">
        <v>-247627</v>
      </c>
      <c r="G29">
        <v>-51118</v>
      </c>
      <c r="H29">
        <v>-24534</v>
      </c>
      <c r="I29">
        <v>3563</v>
      </c>
      <c r="J29">
        <v>-157964</v>
      </c>
    </row>
    <row r="30" spans="1:11" ht="20" customHeight="1" x14ac:dyDescent="0.35">
      <c r="A30" s="3" t="s">
        <v>116</v>
      </c>
      <c r="C30">
        <v>0</v>
      </c>
      <c r="D30">
        <v>0</v>
      </c>
      <c r="E30">
        <v>1097</v>
      </c>
      <c r="F30">
        <v>650</v>
      </c>
    </row>
    <row r="31" spans="1:11" ht="20" customHeight="1" x14ac:dyDescent="0.35">
      <c r="A31" s="3" t="s">
        <v>93</v>
      </c>
      <c r="B31">
        <v>3094</v>
      </c>
      <c r="C31">
        <v>0</v>
      </c>
      <c r="D31">
        <v>5469</v>
      </c>
      <c r="J31">
        <v>625</v>
      </c>
    </row>
    <row r="32" spans="1:11" ht="20" customHeight="1" x14ac:dyDescent="0.35">
      <c r="A32" s="3" t="s">
        <v>123</v>
      </c>
      <c r="G32">
        <v>0</v>
      </c>
      <c r="H32">
        <v>0</v>
      </c>
      <c r="I32">
        <v>3786</v>
      </c>
    </row>
    <row r="33" spans="1:11" ht="20" customHeight="1" x14ac:dyDescent="0.35">
      <c r="A33" s="3" t="s">
        <v>94</v>
      </c>
      <c r="B33">
        <v>-158284</v>
      </c>
      <c r="C33">
        <v>-128079</v>
      </c>
      <c r="D33">
        <v>-89212</v>
      </c>
      <c r="E33">
        <v>-96453</v>
      </c>
      <c r="F33">
        <v>-300896</v>
      </c>
      <c r="G33">
        <v>-117753</v>
      </c>
      <c r="H33">
        <v>-60575</v>
      </c>
      <c r="I33">
        <v>-13556</v>
      </c>
      <c r="J33">
        <v>-190452</v>
      </c>
      <c r="K33">
        <v>-53593</v>
      </c>
    </row>
    <row r="34" spans="1:11" ht="20" customHeight="1" x14ac:dyDescent="0.35">
      <c r="A34" s="6" t="s">
        <v>95</v>
      </c>
      <c r="B34" s="7"/>
      <c r="C34" s="7"/>
      <c r="D34" s="7"/>
      <c r="E34" s="7"/>
      <c r="F34" s="7"/>
      <c r="G34" s="7"/>
      <c r="H34" s="7"/>
      <c r="I34" s="7"/>
      <c r="J34" s="7"/>
      <c r="K34" s="7"/>
    </row>
    <row r="35" spans="1:11" ht="20" customHeight="1" x14ac:dyDescent="0.35">
      <c r="A35" s="3" t="s">
        <v>96</v>
      </c>
      <c r="B35">
        <v>19408</v>
      </c>
      <c r="C35">
        <v>14987</v>
      </c>
      <c r="D35">
        <v>11266</v>
      </c>
      <c r="E35">
        <v>8907</v>
      </c>
      <c r="F35">
        <v>6314</v>
      </c>
      <c r="G35">
        <v>5977</v>
      </c>
      <c r="H35">
        <v>5020</v>
      </c>
      <c r="I35">
        <v>5078</v>
      </c>
      <c r="J35">
        <v>6373</v>
      </c>
      <c r="K35">
        <v>8757</v>
      </c>
    </row>
    <row r="36" spans="1:11" ht="20" customHeight="1" x14ac:dyDescent="0.35">
      <c r="A36" s="3" t="s">
        <v>97</v>
      </c>
      <c r="B36">
        <v>11747</v>
      </c>
      <c r="C36">
        <v>8925</v>
      </c>
      <c r="D36">
        <v>12116</v>
      </c>
      <c r="E36">
        <v>12095</v>
      </c>
      <c r="F36">
        <v>14687</v>
      </c>
      <c r="G36">
        <v>7962</v>
      </c>
      <c r="H36">
        <v>6099</v>
      </c>
      <c r="I36">
        <v>14620</v>
      </c>
      <c r="J36">
        <v>14977</v>
      </c>
      <c r="K36">
        <v>7349</v>
      </c>
    </row>
    <row r="37" spans="1:11" ht="20" customHeight="1" x14ac:dyDescent="0.35">
      <c r="A37" s="3" t="s">
        <v>119</v>
      </c>
      <c r="D37">
        <v>0</v>
      </c>
      <c r="E37">
        <v>0</v>
      </c>
      <c r="F37">
        <v>18175</v>
      </c>
      <c r="G37">
        <v>31924</v>
      </c>
      <c r="H37">
        <v>50800</v>
      </c>
      <c r="I37">
        <v>38185</v>
      </c>
      <c r="J37">
        <v>26860</v>
      </c>
      <c r="K37">
        <v>16461</v>
      </c>
    </row>
    <row r="38" spans="1:11" ht="20" customHeight="1" x14ac:dyDescent="0.35">
      <c r="A38" s="3" t="s">
        <v>98</v>
      </c>
      <c r="B38">
        <v>-313397</v>
      </c>
      <c r="C38">
        <v>-182224</v>
      </c>
      <c r="D38">
        <v>-252824</v>
      </c>
      <c r="E38">
        <v>-270318</v>
      </c>
      <c r="F38">
        <v>-46548</v>
      </c>
      <c r="G38">
        <v>-63152</v>
      </c>
      <c r="H38">
        <v>-62140</v>
      </c>
      <c r="I38">
        <v>-3709</v>
      </c>
      <c r="J38">
        <v>-1067</v>
      </c>
      <c r="K38">
        <v>-5377</v>
      </c>
    </row>
    <row r="39" spans="1:11" ht="20" customHeight="1" x14ac:dyDescent="0.35">
      <c r="A39" s="3" t="s">
        <v>99</v>
      </c>
      <c r="B39">
        <v>-181066</v>
      </c>
      <c r="C39">
        <v>-146602</v>
      </c>
      <c r="D39">
        <v>-114234</v>
      </c>
      <c r="E39">
        <v>-103411</v>
      </c>
      <c r="F39">
        <v>-92925</v>
      </c>
      <c r="G39">
        <v>-80015</v>
      </c>
      <c r="H39">
        <v>-215094</v>
      </c>
      <c r="I39">
        <v>-345802</v>
      </c>
      <c r="J39">
        <v>-1122457</v>
      </c>
      <c r="K39">
        <v>-11906</v>
      </c>
    </row>
    <row r="40" spans="1:11" ht="20" customHeight="1" x14ac:dyDescent="0.35">
      <c r="A40" s="3" t="s">
        <v>120</v>
      </c>
      <c r="D40">
        <v>-280</v>
      </c>
      <c r="E40">
        <v>-951</v>
      </c>
      <c r="F40">
        <v>-2254</v>
      </c>
      <c r="G40">
        <v>-31802</v>
      </c>
      <c r="H40">
        <v>-47110</v>
      </c>
      <c r="I40">
        <v>-56138</v>
      </c>
      <c r="J40">
        <v>-49765</v>
      </c>
    </row>
    <row r="41" spans="1:11" ht="20" customHeight="1" x14ac:dyDescent="0.35">
      <c r="A41" s="3" t="s">
        <v>100</v>
      </c>
      <c r="B41">
        <v>-8971</v>
      </c>
    </row>
    <row r="42" spans="1:11" ht="20" customHeight="1" x14ac:dyDescent="0.35">
      <c r="A42" s="3" t="s">
        <v>101</v>
      </c>
      <c r="B42">
        <v>-527865</v>
      </c>
      <c r="C42">
        <v>-76922</v>
      </c>
      <c r="D42">
        <v>-170512</v>
      </c>
      <c r="E42">
        <v>-317149</v>
      </c>
      <c r="F42">
        <v>-968325</v>
      </c>
      <c r="G42">
        <v>-295063</v>
      </c>
      <c r="H42">
        <v>-279563</v>
      </c>
      <c r="I42">
        <v>-355563</v>
      </c>
      <c r="J42">
        <v>-993250</v>
      </c>
      <c r="K42">
        <v>-30000</v>
      </c>
    </row>
    <row r="43" spans="1:11" ht="20" customHeight="1" x14ac:dyDescent="0.35">
      <c r="A43" s="3" t="s">
        <v>102</v>
      </c>
      <c r="B43">
        <v>691496</v>
      </c>
      <c r="C43">
        <v>497891</v>
      </c>
      <c r="D43">
        <v>102071</v>
      </c>
      <c r="E43">
        <v>467678</v>
      </c>
      <c r="F43">
        <v>1019383</v>
      </c>
      <c r="G43">
        <v>273000</v>
      </c>
      <c r="H43">
        <v>248438</v>
      </c>
      <c r="I43">
        <v>300000</v>
      </c>
      <c r="J43">
        <v>1710143</v>
      </c>
    </row>
    <row r="44" spans="1:11" ht="20" customHeight="1" x14ac:dyDescent="0.35">
      <c r="A44" s="3" t="s">
        <v>103</v>
      </c>
      <c r="B44">
        <v>0</v>
      </c>
      <c r="C44">
        <v>-80000</v>
      </c>
    </row>
    <row r="45" spans="1:11" ht="20" customHeight="1" x14ac:dyDescent="0.35">
      <c r="A45" s="3" t="s">
        <v>104</v>
      </c>
      <c r="B45">
        <v>-2698</v>
      </c>
      <c r="C45">
        <v>-1493</v>
      </c>
      <c r="D45">
        <v>-969</v>
      </c>
      <c r="H45">
        <v>-8610</v>
      </c>
      <c r="I45">
        <v>-6223</v>
      </c>
    </row>
    <row r="46" spans="1:11" ht="20" customHeight="1" x14ac:dyDescent="0.35">
      <c r="A46" s="3" t="s">
        <v>105</v>
      </c>
      <c r="B46">
        <v>-311346</v>
      </c>
      <c r="C46">
        <v>34562</v>
      </c>
      <c r="D46">
        <v>-413366</v>
      </c>
      <c r="E46">
        <v>-203149</v>
      </c>
      <c r="F46">
        <v>-51493</v>
      </c>
      <c r="G46">
        <v>-151169</v>
      </c>
      <c r="H46">
        <v>-302160</v>
      </c>
      <c r="I46">
        <v>-409552</v>
      </c>
      <c r="J46">
        <v>-408186</v>
      </c>
      <c r="K46">
        <v>-14716</v>
      </c>
    </row>
    <row r="47" spans="1:11" ht="20" customHeight="1" x14ac:dyDescent="0.35">
      <c r="A47" s="3" t="s">
        <v>106</v>
      </c>
      <c r="B47">
        <v>249054</v>
      </c>
      <c r="C47">
        <v>457911</v>
      </c>
      <c r="D47">
        <v>-2968</v>
      </c>
      <c r="E47">
        <v>69541</v>
      </c>
      <c r="F47">
        <v>29888</v>
      </c>
      <c r="G47">
        <v>-19688</v>
      </c>
      <c r="H47">
        <v>-52777</v>
      </c>
      <c r="I47">
        <v>-90390</v>
      </c>
      <c r="J47">
        <v>-133984</v>
      </c>
      <c r="K47">
        <v>291737</v>
      </c>
    </row>
    <row r="48" spans="1:11" ht="20" customHeight="1" x14ac:dyDescent="0.35">
      <c r="A48" s="3" t="s">
        <v>107</v>
      </c>
      <c r="B48">
        <v>741901</v>
      </c>
      <c r="C48">
        <v>283990</v>
      </c>
      <c r="D48">
        <v>286958</v>
      </c>
      <c r="E48">
        <v>217417</v>
      </c>
      <c r="F48">
        <v>187529</v>
      </c>
      <c r="G48">
        <v>207217</v>
      </c>
      <c r="H48">
        <v>259994</v>
      </c>
      <c r="I48">
        <v>350384</v>
      </c>
      <c r="J48">
        <v>484368</v>
      </c>
      <c r="K48">
        <v>192631</v>
      </c>
    </row>
    <row r="49" spans="1:11" ht="20" customHeight="1" x14ac:dyDescent="0.35">
      <c r="A49" s="3" t="s">
        <v>108</v>
      </c>
      <c r="B49">
        <v>990955</v>
      </c>
      <c r="C49">
        <v>741901</v>
      </c>
      <c r="D49">
        <v>283990</v>
      </c>
      <c r="E49">
        <v>286958</v>
      </c>
      <c r="F49">
        <v>217417</v>
      </c>
      <c r="G49">
        <v>187529</v>
      </c>
      <c r="H49">
        <v>207217</v>
      </c>
      <c r="I49">
        <v>259994</v>
      </c>
      <c r="J49">
        <v>350384</v>
      </c>
      <c r="K49">
        <v>484368</v>
      </c>
    </row>
    <row r="50" spans="1:11" ht="20" customHeight="1" x14ac:dyDescent="0.35">
      <c r="A50" s="6" t="s">
        <v>109</v>
      </c>
      <c r="B50" s="7"/>
      <c r="C50" s="7"/>
      <c r="D50" s="7"/>
      <c r="E50" s="7"/>
      <c r="F50" s="7"/>
      <c r="G50" s="7"/>
      <c r="H50" s="7"/>
      <c r="I50" s="7"/>
      <c r="J50" s="7"/>
      <c r="K50" s="7"/>
    </row>
    <row r="51" spans="1:11" ht="20" customHeight="1" x14ac:dyDescent="0.35">
      <c r="A51" s="3" t="s">
        <v>110</v>
      </c>
      <c r="B51">
        <v>60955</v>
      </c>
      <c r="C51">
        <v>84125</v>
      </c>
      <c r="D51">
        <v>76731</v>
      </c>
      <c r="E51">
        <v>62498</v>
      </c>
      <c r="F51">
        <v>49062</v>
      </c>
      <c r="G51">
        <v>57068</v>
      </c>
      <c r="H51">
        <v>50074</v>
      </c>
      <c r="I51">
        <v>61050</v>
      </c>
      <c r="J51">
        <v>58847</v>
      </c>
      <c r="K51">
        <v>53993</v>
      </c>
    </row>
    <row r="52" spans="1:11" ht="20" customHeight="1" x14ac:dyDescent="0.35">
      <c r="A52" s="3" t="s">
        <v>111</v>
      </c>
      <c r="B52">
        <v>176711</v>
      </c>
      <c r="C52">
        <v>109754</v>
      </c>
      <c r="D52">
        <v>52512</v>
      </c>
      <c r="E52">
        <v>128416</v>
      </c>
      <c r="F52">
        <v>89556</v>
      </c>
      <c r="G52">
        <v>143083</v>
      </c>
      <c r="H52">
        <v>122912</v>
      </c>
      <c r="I52">
        <v>178411</v>
      </c>
      <c r="J52">
        <v>90146</v>
      </c>
      <c r="K52">
        <v>89314</v>
      </c>
    </row>
    <row r="53" spans="1:11" ht="20" customHeight="1" x14ac:dyDescent="0.35">
      <c r="A53" s="6" t="s">
        <v>112</v>
      </c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 ht="20" customHeight="1" x14ac:dyDescent="0.35">
      <c r="A54" s="3" t="s">
        <v>113</v>
      </c>
      <c r="B54">
        <v>15408</v>
      </c>
      <c r="C54">
        <v>10736</v>
      </c>
      <c r="D54">
        <v>6315</v>
      </c>
      <c r="E54">
        <v>9146</v>
      </c>
      <c r="F54">
        <v>9907</v>
      </c>
    </row>
    <row r="55" spans="1:11" ht="20" customHeight="1" x14ac:dyDescent="0.35">
      <c r="A55" s="3" t="s">
        <v>121</v>
      </c>
      <c r="D55">
        <v>0</v>
      </c>
      <c r="E55">
        <v>0</v>
      </c>
      <c r="F55">
        <v>3576</v>
      </c>
    </row>
    <row r="56" spans="1:11" s="20" customFormat="1" ht="20" customHeight="1" x14ac:dyDescent="0.35">
      <c r="A56" s="3" t="s">
        <v>114</v>
      </c>
      <c r="B56">
        <v>178</v>
      </c>
      <c r="C56">
        <v>3920</v>
      </c>
      <c r="D56">
        <v>3033</v>
      </c>
      <c r="E56"/>
      <c r="F56"/>
      <c r="G56"/>
      <c r="H56"/>
      <c r="I56"/>
      <c r="J56"/>
      <c r="K56"/>
    </row>
    <row r="57" spans="1:11" s="20" customFormat="1" ht="20" customHeight="1" x14ac:dyDescent="0.35">
      <c r="A57" s="19"/>
    </row>
    <row r="58" spans="1:11" ht="20" customHeight="1" x14ac:dyDescent="0.35">
      <c r="A58" s="18" t="s">
        <v>124</v>
      </c>
      <c r="K58">
        <v>-4082</v>
      </c>
    </row>
    <row r="59" spans="1:11" ht="20" customHeight="1" x14ac:dyDescent="0.35">
      <c r="A59" s="18" t="s">
        <v>125</v>
      </c>
      <c r="K59">
        <v>-5432</v>
      </c>
    </row>
    <row r="60" spans="1:11" ht="20" customHeight="1" x14ac:dyDescent="0.35">
      <c r="A60" s="18" t="s">
        <v>126</v>
      </c>
      <c r="K60">
        <v>1097</v>
      </c>
    </row>
    <row r="61" spans="1:11" ht="20" customHeight="1" x14ac:dyDescent="0.35">
      <c r="A61" s="18" t="s">
        <v>127</v>
      </c>
    </row>
    <row r="62" spans="1:11" ht="20" customHeight="1" x14ac:dyDescent="0.35">
      <c r="A62" s="18" t="s">
        <v>128</v>
      </c>
      <c r="K62">
        <v>6966</v>
      </c>
    </row>
    <row r="63" spans="1:11" ht="20" customHeight="1" x14ac:dyDescent="0.35">
      <c r="A63" s="18" t="s">
        <v>129</v>
      </c>
      <c r="K63">
        <v>23332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"/>
  <sheetViews>
    <sheetView workbookViewId="0">
      <selection activeCell="B15" sqref="B15"/>
    </sheetView>
  </sheetViews>
  <sheetFormatPr defaultColWidth="16.6328125" defaultRowHeight="20" customHeight="1" x14ac:dyDescent="0.35"/>
  <cols>
    <col min="1" max="1" width="65.90625" style="2" customWidth="1"/>
  </cols>
  <sheetData>
    <row r="1" spans="1:6" ht="20" customHeight="1" x14ac:dyDescent="0.35">
      <c r="A1" s="3" t="s">
        <v>63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9</v>
      </c>
    </row>
    <row r="2" spans="1:6" ht="20" customHeight="1" x14ac:dyDescent="0.35">
      <c r="A2" s="3" t="s">
        <v>64</v>
      </c>
    </row>
    <row r="3" spans="1:6" ht="20" customHeight="1" x14ac:dyDescent="0.35">
      <c r="A3" s="3" t="s">
        <v>65</v>
      </c>
      <c r="B3">
        <v>608958</v>
      </c>
      <c r="C3">
        <v>482603</v>
      </c>
      <c r="D3">
        <v>418529</v>
      </c>
      <c r="E3">
        <v>305111</v>
      </c>
      <c r="F3">
        <v>239955</v>
      </c>
    </row>
    <row r="4" spans="1:6" ht="20" customHeight="1" x14ac:dyDescent="0.35">
      <c r="A4" s="3" t="s">
        <v>66</v>
      </c>
    </row>
    <row r="5" spans="1:6" ht="20" customHeight="1" x14ac:dyDescent="0.35">
      <c r="A5" s="3" t="s">
        <v>67</v>
      </c>
      <c r="B5">
        <v>13665</v>
      </c>
      <c r="C5">
        <v>-39752</v>
      </c>
      <c r="D5">
        <v>-7971</v>
      </c>
      <c r="E5">
        <v>4993</v>
      </c>
    </row>
    <row r="6" spans="1:6" ht="20" customHeight="1" x14ac:dyDescent="0.35">
      <c r="A6" s="3" t="s">
        <v>68</v>
      </c>
      <c r="B6">
        <v>2565</v>
      </c>
      <c r="C6">
        <v>4941</v>
      </c>
      <c r="D6">
        <v>11887</v>
      </c>
      <c r="E6">
        <v>-171</v>
      </c>
    </row>
    <row r="7" spans="1:6" ht="20" customHeight="1" x14ac:dyDescent="0.35">
      <c r="A7" s="3" t="s">
        <v>69</v>
      </c>
      <c r="B7">
        <v>16230</v>
      </c>
      <c r="C7">
        <v>-34811</v>
      </c>
      <c r="D7">
        <v>3916</v>
      </c>
      <c r="E7">
        <v>4822</v>
      </c>
      <c r="F7">
        <v>-3262</v>
      </c>
    </row>
    <row r="8" spans="1:6" ht="20" customHeight="1" x14ac:dyDescent="0.35">
      <c r="A8" s="3" t="s">
        <v>70</v>
      </c>
      <c r="B8">
        <v>625188</v>
      </c>
      <c r="C8">
        <v>447792</v>
      </c>
      <c r="D8">
        <v>422445</v>
      </c>
      <c r="E8">
        <v>309933</v>
      </c>
      <c r="F8">
        <v>236693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Balance Sheets</vt:lpstr>
      <vt:lpstr>Statements of Operations</vt:lpstr>
      <vt:lpstr>Statements of Cash Flow</vt:lpstr>
      <vt:lpstr>Comprehensive 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Brady, Donovan [USA]</cp:lastModifiedBy>
  <dcterms:created xsi:type="dcterms:W3CDTF">2022-02-10T03:32:07Z</dcterms:created>
  <dcterms:modified xsi:type="dcterms:W3CDTF">2022-02-11T19:05:39Z</dcterms:modified>
</cp:coreProperties>
</file>