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84d003f1f392d86e/Desktop/"/>
    </mc:Choice>
  </mc:AlternateContent>
  <xr:revisionPtr revIDLastSave="25" documentId="8_{AB89A6EC-B450-4EDD-B5CF-516DDC7E0F45}" xr6:coauthVersionLast="47" xr6:coauthVersionMax="47" xr10:uidLastSave="{3791B40B-E084-4FC9-9E14-AABD2C14227E}"/>
  <bookViews>
    <workbookView xWindow="-96" yWindow="-96" windowWidth="23232" windowHeight="12432" tabRatio="737" xr2:uid="{00000000-000D-0000-FFFF-FFFF00000000}"/>
  </bookViews>
  <sheets>
    <sheet name="Answers" sheetId="9" r:id="rId1"/>
    <sheet name="Problem 1 Model" sheetId="1" r:id="rId2"/>
    <sheet name="Problem 1 Sensitivity Report 1" sheetId="11" r:id="rId3"/>
    <sheet name="Problem 2 Model" sheetId="7" r:id="rId4"/>
    <sheet name="Problem 2 Sensitivity Report 1" sheetId="12" r:id="rId5"/>
    <sheet name="Problem 3 Model" sheetId="8" r:id="rId6"/>
  </sheets>
  <definedNames>
    <definedName name="solver_adj" localSheetId="1" hidden="1">'Problem 1 Model'!$C$9:$F$9</definedName>
    <definedName name="solver_adj" localSheetId="3" hidden="1">'Problem 2 Model'!$C$9:$E$9</definedName>
    <definedName name="solver_adj" localSheetId="5" hidden="1">'Problem 3 Model'!$B$21:$K$21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1" hidden="1">2</definedName>
    <definedName name="solver_drv" localSheetId="3" hidden="1">2</definedName>
    <definedName name="solver_drv" localSheetId="5" hidden="1">2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1" hidden="1">'Problem 1 Model'!$C$9</definedName>
    <definedName name="solver_lhs1" localSheetId="3" hidden="1">'Problem 2 Model'!$F$3:$F$5</definedName>
    <definedName name="solver_lhs1" localSheetId="5" hidden="1">'Problem 3 Model'!$B$21:$K$21</definedName>
    <definedName name="solver_lhs2" localSheetId="1" hidden="1">'Problem 1 Model'!$D$9</definedName>
    <definedName name="solver_lhs2" localSheetId="3" hidden="1">'Problem 2 Model'!$F$5</definedName>
    <definedName name="solver_lhs2" localSheetId="5" hidden="1">'Problem 3 Model'!$H$3:$H$5</definedName>
    <definedName name="solver_lhs3" localSheetId="1" hidden="1">'Problem 1 Model'!$E$9</definedName>
    <definedName name="solver_lhs3" localSheetId="3" hidden="1">'Problem 2 Model'!$F$3:$F$5</definedName>
    <definedName name="solver_lhs3" localSheetId="5" hidden="1">'Problem 3 Model'!$H$7</definedName>
    <definedName name="solver_lhs4" localSheetId="1" hidden="1">'Problem 1 Model'!$G$3:$G$5</definedName>
    <definedName name="solver_lhs4" localSheetId="3" hidden="1">'Problem 2 Model'!$F$3:$F$5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1" hidden="1">4</definedName>
    <definedName name="solver_num" localSheetId="3" hidden="1">2</definedName>
    <definedName name="solver_num" localSheetId="5" hidden="1">3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1" hidden="1">'Problem 1 Model'!$G$9</definedName>
    <definedName name="solver_opt" localSheetId="3" hidden="1">'Problem 2 Model'!$F$9</definedName>
    <definedName name="solver_opt" localSheetId="5" hidden="1">'Problem 3 Model'!$L$21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1" hidden="1">2</definedName>
    <definedName name="solver_rbv" localSheetId="3" hidden="1">2</definedName>
    <definedName name="solver_rbv" localSheetId="5" hidden="1">2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2" localSheetId="1" hidden="1">1</definedName>
    <definedName name="solver_rel2" localSheetId="3" hidden="1">2</definedName>
    <definedName name="solver_rel2" localSheetId="5" hidden="1">1</definedName>
    <definedName name="solver_rel3" localSheetId="1" hidden="1">1</definedName>
    <definedName name="solver_rel3" localSheetId="3" hidden="1">3</definedName>
    <definedName name="solver_rel3" localSheetId="5" hidden="1">3</definedName>
    <definedName name="solver_rel4" localSheetId="1" hidden="1">3</definedName>
    <definedName name="solver_rel4" localSheetId="3" hidden="1">3</definedName>
    <definedName name="solver_rhs1" localSheetId="1" hidden="1">9</definedName>
    <definedName name="solver_rhs1" localSheetId="3" hidden="1">'Problem 2 Model'!$H$3:$H$5</definedName>
    <definedName name="solver_rhs1" localSheetId="5" hidden="1">'Problem 3 Model'!$B$2:$B$11</definedName>
    <definedName name="solver_rhs2" localSheetId="1" hidden="1">6</definedName>
    <definedName name="solver_rhs2" localSheetId="3" hidden="1">'Problem 2 Model'!$H$5</definedName>
    <definedName name="solver_rhs2" localSheetId="5" hidden="1">'Problem 3 Model'!$G$3:$G$5</definedName>
    <definedName name="solver_rhs3" localSheetId="1" hidden="1">10</definedName>
    <definedName name="solver_rhs3" localSheetId="3" hidden="1">'Problem 2 Model'!$H$3:$H$5</definedName>
    <definedName name="solver_rhs3" localSheetId="5" hidden="1">'Problem 3 Model'!$G$1</definedName>
    <definedName name="solver_rhs4" localSheetId="1" hidden="1">'Problem 1 Model'!$I$3:$I$5</definedName>
    <definedName name="solver_rhs4" localSheetId="3" hidden="1">'Problem 2 Model'!$H$3:$H$5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1" hidden="1">2</definedName>
    <definedName name="solver_typ" localSheetId="3" hidden="1">1</definedName>
    <definedName name="solver_typ" localSheetId="5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1" hidden="1">3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H7" i="8"/>
  <c r="H5" i="8"/>
  <c r="H4" i="8"/>
  <c r="H3" i="8"/>
  <c r="L21" i="8"/>
  <c r="F9" i="7"/>
  <c r="F3" i="7"/>
  <c r="F4" i="7"/>
  <c r="F5" i="7"/>
  <c r="G4" i="1"/>
  <c r="G5" i="1"/>
  <c r="G3" i="1"/>
</calcChain>
</file>

<file path=xl/sharedStrings.xml><?xml version="1.0" encoding="utf-8"?>
<sst xmlns="http://schemas.openxmlformats.org/spreadsheetml/2006/main" count="186" uniqueCount="100">
  <si>
    <t>Products</t>
  </si>
  <si>
    <t>Gasoline</t>
  </si>
  <si>
    <t>Jet Fuel</t>
  </si>
  <si>
    <t>Lubricants</t>
  </si>
  <si>
    <t>Sources</t>
  </si>
  <si>
    <t>Saudi Arabia</t>
  </si>
  <si>
    <t>Venezuelan</t>
  </si>
  <si>
    <t>Min Requirement</t>
  </si>
  <si>
    <t>Resources Produced</t>
  </si>
  <si>
    <t>&gt;=</t>
  </si>
  <si>
    <t>Crude Oil Purchased</t>
  </si>
  <si>
    <t>COST (Objective Function)</t>
  </si>
  <si>
    <t>Venezuela</t>
  </si>
  <si>
    <t>Canada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</si>
  <si>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</si>
  <si>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</si>
  <si>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</si>
  <si>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</si>
  <si>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</si>
  <si>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</si>
  <si>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</si>
  <si>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</si>
  <si>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</si>
  <si>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</si>
  <si>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</si>
  <si>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</si>
  <si>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</si>
  <si>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</si>
  <si>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</si>
  <si>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</si>
  <si>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</si>
  <si>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</si>
  <si>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$C$9</t>
  </si>
  <si>
    <t>$D$9</t>
  </si>
  <si>
    <t>$E$9</t>
  </si>
  <si>
    <t>Gasoline Resources Produced</t>
  </si>
  <si>
    <t>Jet Fuel Resources Produced</t>
  </si>
  <si>
    <t>Lubricants Resources Produced</t>
  </si>
  <si>
    <t>Russia</t>
  </si>
  <si>
    <t>$F$9</t>
  </si>
  <si>
    <t>$G$3</t>
  </si>
  <si>
    <t>$G$4</t>
  </si>
  <si>
    <t>$G$5</t>
  </si>
  <si>
    <t>X</t>
  </si>
  <si>
    <t>Y</t>
  </si>
  <si>
    <t>Z</t>
  </si>
  <si>
    <t>Machines</t>
  </si>
  <si>
    <t>Milling Machine</t>
  </si>
  <si>
    <t>Lathe</t>
  </si>
  <si>
    <t>Grinder</t>
  </si>
  <si>
    <t>Max Hours Per Week</t>
  </si>
  <si>
    <t>Profit (Objective Function)</t>
  </si>
  <si>
    <t>Prices:</t>
  </si>
  <si>
    <t>&lt;=</t>
  </si>
  <si>
    <t>Pump</t>
  </si>
  <si>
    <t>Max (gal/min)</t>
  </si>
  <si>
    <t>Cost ($/gal /min)</t>
  </si>
  <si>
    <t>From Well</t>
  </si>
  <si>
    <t>Need:</t>
  </si>
  <si>
    <t>Well:</t>
  </si>
  <si>
    <t>Max</t>
  </si>
  <si>
    <t>Pumps:</t>
  </si>
  <si>
    <t>Total:</t>
  </si>
  <si>
    <t>Total All:</t>
  </si>
  <si>
    <t>gal/min</t>
  </si>
  <si>
    <t>Answers</t>
  </si>
  <si>
    <t>Solution:</t>
  </si>
  <si>
    <t>Resources Used</t>
  </si>
  <si>
    <t>Worksheet: [MATH 360 HW 2 Complete.xlsx]Problem 1 Model</t>
  </si>
  <si>
    <t>Report Created: 9/13/2022 4:12:05 PM</t>
  </si>
  <si>
    <t>Russia can raise their price to $72.49 before it is in our best interest not to buy from them. At 72.50 the solution changes.</t>
  </si>
  <si>
    <t>(3750 barrels)</t>
  </si>
  <si>
    <t>(2500 Barrels)</t>
  </si>
  <si>
    <t>1. a.</t>
  </si>
  <si>
    <t>1.b.</t>
  </si>
  <si>
    <t>1.c.</t>
  </si>
  <si>
    <t>(500)(131.25) = $65,625</t>
  </si>
  <si>
    <t>Cost would increase to $496,875</t>
  </si>
  <si>
    <t>1.d.</t>
  </si>
  <si>
    <t>(5625 Barrels)</t>
  </si>
  <si>
    <t>(1250 Barrels)</t>
  </si>
  <si>
    <t>Cost:</t>
  </si>
  <si>
    <t>2.a.</t>
  </si>
  <si>
    <t>Profit:</t>
  </si>
  <si>
    <t>2.b.</t>
  </si>
  <si>
    <t>Worksheet: [MATH 360 HW 2 Complete.xlsx]Problem 2 Model</t>
  </si>
  <si>
    <t>Report Created: 9/13/2022 4:36:27 PM</t>
  </si>
  <si>
    <t>$F$3</t>
  </si>
  <si>
    <t>Milling Machine Resources Used</t>
  </si>
  <si>
    <t>$F$4</t>
  </si>
  <si>
    <t>Lathe Resources Used</t>
  </si>
  <si>
    <t>$F$5</t>
  </si>
  <si>
    <t>Grinder Resources Used</t>
  </si>
  <si>
    <t>Product X would need to increase its profit $1.25 to $51.25</t>
  </si>
  <si>
    <t>2.c.</t>
  </si>
  <si>
    <t>At $19 profit we produce less of Y. (A $1 decrease in profit)</t>
  </si>
  <si>
    <t>2.d.</t>
  </si>
  <si>
    <t>Loss:</t>
  </si>
  <si>
    <t>gal/min:</t>
  </si>
  <si>
    <t xml:space="preserve">Cost ($/min):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</si>
</sst>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3" borderId="0" xfId="0" applyFill="1" applyAlignment="1">
      <alignment horizontal="center" vertical="center" wrapText="1"/>
    </xf>
    <xf numFmtId="0" fontId="0" fillId="7" borderId="0" xfId="0" applyFill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8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6" fontId="0" fillId="8" borderId="0" xfId="0" applyNumberForma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C6F6-3E03-43A6-966D-45D67F27E1C9}">
  <dimension ref="A1:L50"/>
  <sheetViews>
    <sheetView tabSelected="1" workbookViewId="0">
      <selection activeCell="I26" sqref="I26"/>
    </sheetView>
  </sheetViews>
  <sheetFormatPr defaultRowHeight="15.6" x14ac:dyDescent="0.6"/>
  <cols>
    <col min="1" max="1" width="14.5" customWidth="1"/>
    <col min="2" max="2" width="10.1484375" bestFit="1" customWidth="1"/>
    <col min="3" max="3" width="6.6484375" bestFit="1" customWidth="1"/>
    <col min="4" max="4" width="5.796875" bestFit="1" customWidth="1"/>
    <col min="5" max="5" width="21.8984375" bestFit="1" customWidth="1"/>
  </cols>
  <sheetData>
    <row r="1" spans="1:10" x14ac:dyDescent="0.6">
      <c r="A1" t="s">
        <v>65</v>
      </c>
    </row>
    <row r="2" spans="1:10" x14ac:dyDescent="0.6">
      <c r="A2" s="15" t="s">
        <v>73</v>
      </c>
      <c r="B2" s="16"/>
      <c r="C2" s="16"/>
      <c r="D2" s="16"/>
      <c r="E2" s="16"/>
    </row>
    <row r="3" spans="1:10" x14ac:dyDescent="0.6">
      <c r="A3" s="16" t="s">
        <v>66</v>
      </c>
      <c r="B3" s="16"/>
      <c r="C3" s="16"/>
      <c r="D3" s="16"/>
      <c r="E3" s="16"/>
    </row>
    <row r="4" spans="1:10" x14ac:dyDescent="0.6">
      <c r="A4" s="17" t="s">
        <v>5</v>
      </c>
      <c r="B4" s="17" t="s">
        <v>6</v>
      </c>
      <c r="C4" s="17" t="s">
        <v>13</v>
      </c>
      <c r="D4" s="17" t="s">
        <v>38</v>
      </c>
      <c r="E4" s="17" t="s">
        <v>11</v>
      </c>
    </row>
    <row r="5" spans="1:10" x14ac:dyDescent="0.6">
      <c r="A5" s="17">
        <v>0</v>
      </c>
      <c r="B5" s="17">
        <v>3.7500000000000018</v>
      </c>
      <c r="C5" s="17">
        <v>0</v>
      </c>
      <c r="D5" s="17">
        <v>2.4999999999999973</v>
      </c>
      <c r="E5" s="17">
        <v>431.24999999999994</v>
      </c>
    </row>
    <row r="6" spans="1:10" x14ac:dyDescent="0.6">
      <c r="A6" s="17"/>
      <c r="B6" s="17" t="s">
        <v>71</v>
      </c>
      <c r="C6" s="17"/>
      <c r="D6" s="17" t="s">
        <v>72</v>
      </c>
      <c r="E6" s="17"/>
    </row>
    <row r="7" spans="1:10" x14ac:dyDescent="0.6">
      <c r="A7" s="16"/>
      <c r="B7" s="16"/>
      <c r="C7" s="16"/>
      <c r="D7" s="16"/>
      <c r="E7" s="16"/>
    </row>
    <row r="8" spans="1:10" x14ac:dyDescent="0.6">
      <c r="A8" s="16" t="s">
        <v>81</v>
      </c>
      <c r="B8" s="18">
        <v>431250</v>
      </c>
      <c r="C8" s="16"/>
      <c r="D8" s="16"/>
      <c r="E8" s="16"/>
    </row>
    <row r="10" spans="1:10" x14ac:dyDescent="0.6">
      <c r="A10" s="16" t="s">
        <v>74</v>
      </c>
      <c r="B10" s="16"/>
      <c r="C10" s="16"/>
      <c r="D10" s="16"/>
      <c r="E10" s="16"/>
      <c r="F10" s="16"/>
      <c r="G10" s="16"/>
      <c r="H10" s="16"/>
      <c r="I10" s="16"/>
      <c r="J10" s="16"/>
    </row>
    <row r="11" spans="1:10" x14ac:dyDescent="0.6">
      <c r="A11" s="16" t="s">
        <v>70</v>
      </c>
      <c r="B11" s="16"/>
      <c r="C11" s="16"/>
      <c r="D11" s="16"/>
      <c r="E11" s="16"/>
      <c r="F11" s="16"/>
      <c r="G11" s="16"/>
      <c r="H11" s="16"/>
      <c r="I11" s="16"/>
      <c r="J11" s="16"/>
    </row>
    <row r="13" spans="1:10" x14ac:dyDescent="0.6">
      <c r="A13" s="16" t="s">
        <v>75</v>
      </c>
      <c r="B13" s="16"/>
      <c r="C13" s="16"/>
    </row>
    <row r="14" spans="1:10" x14ac:dyDescent="0.6">
      <c r="A14" s="16" t="s">
        <v>76</v>
      </c>
      <c r="B14" s="16"/>
      <c r="C14" s="16"/>
    </row>
    <row r="15" spans="1:10" x14ac:dyDescent="0.6">
      <c r="A15" s="16" t="s">
        <v>77</v>
      </c>
      <c r="B15" s="16"/>
      <c r="C15" s="16"/>
    </row>
    <row r="17" spans="1:5" x14ac:dyDescent="0.6">
      <c r="A17" s="16" t="s">
        <v>78</v>
      </c>
      <c r="B17" s="16"/>
      <c r="C17" s="16"/>
      <c r="D17" s="16"/>
      <c r="E17" s="16"/>
    </row>
    <row r="18" spans="1:5" x14ac:dyDescent="0.6">
      <c r="A18" s="16" t="s">
        <v>66</v>
      </c>
      <c r="B18" s="16"/>
      <c r="C18" s="16"/>
      <c r="D18" s="16"/>
      <c r="E18" s="16"/>
    </row>
    <row r="19" spans="1:5" x14ac:dyDescent="0.6">
      <c r="A19" s="17" t="s">
        <v>5</v>
      </c>
      <c r="B19" s="17" t="s">
        <v>6</v>
      </c>
      <c r="C19" s="17" t="s">
        <v>13</v>
      </c>
      <c r="D19" s="17" t="s">
        <v>38</v>
      </c>
      <c r="E19" s="17" t="s">
        <v>11</v>
      </c>
    </row>
    <row r="20" spans="1:5" x14ac:dyDescent="0.6">
      <c r="A20" s="17">
        <v>0</v>
      </c>
      <c r="B20" s="17">
        <v>5.6250000000000044</v>
      </c>
      <c r="C20" s="17">
        <v>0</v>
      </c>
      <c r="D20" s="17">
        <v>1.2499999999999951</v>
      </c>
      <c r="E20" s="17">
        <v>496.87500000000006</v>
      </c>
    </row>
    <row r="21" spans="1:5" x14ac:dyDescent="0.6">
      <c r="A21" s="16"/>
      <c r="B21" s="16" t="s">
        <v>79</v>
      </c>
      <c r="C21" s="16"/>
      <c r="D21" s="16" t="s">
        <v>80</v>
      </c>
      <c r="E21" s="16"/>
    </row>
    <row r="22" spans="1:5" x14ac:dyDescent="0.6">
      <c r="A22" s="16"/>
      <c r="B22" s="16"/>
      <c r="C22" s="16"/>
      <c r="D22" s="16"/>
      <c r="E22" s="16"/>
    </row>
    <row r="23" spans="1:5" x14ac:dyDescent="0.6">
      <c r="A23" s="16" t="s">
        <v>81</v>
      </c>
      <c r="B23" s="18">
        <v>496875</v>
      </c>
      <c r="C23" s="16"/>
      <c r="D23" s="16"/>
      <c r="E23" s="16"/>
    </row>
    <row r="25" spans="1:5" x14ac:dyDescent="0.6">
      <c r="A25" s="16" t="s">
        <v>82</v>
      </c>
      <c r="B25" s="16"/>
      <c r="C25" s="16"/>
      <c r="D25" s="16"/>
      <c r="E25" s="16"/>
    </row>
    <row r="26" spans="1:5" x14ac:dyDescent="0.6">
      <c r="A26" s="16" t="s">
        <v>66</v>
      </c>
      <c r="B26" s="16"/>
      <c r="C26" s="16"/>
      <c r="D26" s="16"/>
      <c r="E26" s="16"/>
    </row>
    <row r="27" spans="1:5" x14ac:dyDescent="0.6">
      <c r="A27" s="17" t="s">
        <v>43</v>
      </c>
      <c r="B27" s="17" t="s">
        <v>44</v>
      </c>
      <c r="C27" s="17" t="s">
        <v>45</v>
      </c>
      <c r="D27" s="21" t="s">
        <v>51</v>
      </c>
      <c r="E27" s="17"/>
    </row>
    <row r="28" spans="1:5" x14ac:dyDescent="0.6">
      <c r="A28" s="17">
        <v>0</v>
      </c>
      <c r="B28" s="17">
        <v>87</v>
      </c>
      <c r="C28" s="17">
        <v>47</v>
      </c>
      <c r="D28" s="17">
        <v>2915</v>
      </c>
      <c r="E28" s="17"/>
    </row>
    <row r="29" spans="1:5" x14ac:dyDescent="0.6">
      <c r="A29" s="16"/>
      <c r="B29" s="16"/>
      <c r="C29" s="16"/>
      <c r="D29" s="16"/>
      <c r="E29" s="16"/>
    </row>
    <row r="30" spans="1:5" x14ac:dyDescent="0.6">
      <c r="A30" s="16" t="s">
        <v>83</v>
      </c>
      <c r="B30" s="18">
        <v>2915</v>
      </c>
      <c r="C30" s="16"/>
      <c r="D30" s="16"/>
      <c r="E30" s="16"/>
    </row>
    <row r="32" spans="1:5" x14ac:dyDescent="0.6">
      <c r="A32" s="16" t="s">
        <v>84</v>
      </c>
      <c r="B32" s="16"/>
      <c r="C32" s="16"/>
      <c r="D32" s="16"/>
      <c r="E32" s="16"/>
    </row>
    <row r="33" spans="1:12" x14ac:dyDescent="0.6">
      <c r="A33" s="16" t="s">
        <v>93</v>
      </c>
      <c r="B33" s="16"/>
      <c r="C33" s="16"/>
      <c r="D33" s="16"/>
      <c r="E33" s="16"/>
    </row>
    <row r="35" spans="1:12" x14ac:dyDescent="0.6">
      <c r="A35" s="16" t="s">
        <v>94</v>
      </c>
      <c r="B35" s="16"/>
      <c r="C35" s="16"/>
      <c r="D35" s="16"/>
      <c r="E35" s="16"/>
    </row>
    <row r="36" spans="1:12" x14ac:dyDescent="0.6">
      <c r="A36" s="16" t="s">
        <v>95</v>
      </c>
      <c r="B36" s="16"/>
      <c r="C36" s="16"/>
      <c r="D36" s="16"/>
      <c r="E36" s="16"/>
    </row>
    <row r="38" spans="1:12" x14ac:dyDescent="0.6">
      <c r="A38" s="16" t="s">
        <v>96</v>
      </c>
      <c r="B38" s="16"/>
      <c r="C38" s="16"/>
      <c r="D38" s="16"/>
      <c r="E38" s="16"/>
      <c r="F38" s="16"/>
    </row>
    <row r="39" spans="1:12" x14ac:dyDescent="0.6">
      <c r="A39" s="16" t="s">
        <v>66</v>
      </c>
      <c r="B39" s="16"/>
      <c r="C39" s="16"/>
      <c r="D39" s="16"/>
      <c r="E39" s="16"/>
      <c r="F39" s="16"/>
    </row>
    <row r="40" spans="1:12" x14ac:dyDescent="0.6">
      <c r="A40" s="17" t="s">
        <v>43</v>
      </c>
      <c r="B40" s="17" t="s">
        <v>44</v>
      </c>
      <c r="C40" s="17" t="s">
        <v>45</v>
      </c>
      <c r="D40" s="21" t="s">
        <v>51</v>
      </c>
      <c r="E40" s="17"/>
      <c r="F40" s="16"/>
    </row>
    <row r="41" spans="1:12" x14ac:dyDescent="0.6">
      <c r="A41" s="17">
        <v>50</v>
      </c>
      <c r="B41" s="17">
        <v>16</v>
      </c>
      <c r="C41" s="17">
        <v>0</v>
      </c>
      <c r="D41" s="17">
        <v>2820</v>
      </c>
      <c r="E41" s="17"/>
      <c r="F41" s="16"/>
    </row>
    <row r="42" spans="1:12" x14ac:dyDescent="0.6">
      <c r="A42" s="16"/>
      <c r="B42" s="16"/>
      <c r="C42" s="16"/>
      <c r="D42" s="16"/>
      <c r="E42" s="16"/>
      <c r="F42" s="16"/>
    </row>
    <row r="43" spans="1:12" x14ac:dyDescent="0.6">
      <c r="A43" s="16" t="s">
        <v>83</v>
      </c>
      <c r="B43" s="18">
        <v>2820</v>
      </c>
      <c r="C43" s="16"/>
      <c r="D43" s="16" t="s">
        <v>97</v>
      </c>
      <c r="E43" s="18">
        <v>95</v>
      </c>
      <c r="F43" s="16"/>
    </row>
    <row r="45" spans="1:12" x14ac:dyDescent="0.6">
      <c r="A45" s="16">
        <v>3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x14ac:dyDescent="0.6">
      <c r="A46" s="16" t="s">
        <v>66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x14ac:dyDescent="0.6">
      <c r="A47" s="16" t="s">
        <v>61</v>
      </c>
      <c r="B47" s="17">
        <v>1</v>
      </c>
      <c r="C47" s="17">
        <v>2</v>
      </c>
      <c r="D47" s="17">
        <v>3</v>
      </c>
      <c r="E47" s="17">
        <v>4</v>
      </c>
      <c r="F47" s="17">
        <v>5</v>
      </c>
      <c r="G47" s="17">
        <v>6</v>
      </c>
      <c r="H47" s="17">
        <v>7</v>
      </c>
      <c r="I47" s="17">
        <v>8</v>
      </c>
      <c r="J47" s="17">
        <v>9</v>
      </c>
      <c r="K47" s="17">
        <v>10</v>
      </c>
      <c r="L47" s="17" t="s">
        <v>22</v>
      </c>
    </row>
    <row r="48" spans="1:12" x14ac:dyDescent="0.6">
      <c r="A48" s="16" t="s">
        <v>98</v>
      </c>
      <c r="B48" s="17">
        <v>1100</v>
      </c>
      <c r="C48" s="17">
        <v>1100</v>
      </c>
      <c r="D48" s="17">
        <v>1100</v>
      </c>
      <c r="E48" s="17">
        <v>1500</v>
      </c>
      <c r="F48" s="17">
        <v>1400</v>
      </c>
      <c r="G48" s="17">
        <v>1500</v>
      </c>
      <c r="H48" s="17">
        <v>400</v>
      </c>
      <c r="I48" s="17">
        <v>0</v>
      </c>
      <c r="J48" s="17">
        <v>1900</v>
      </c>
      <c r="K48" s="17">
        <v>0</v>
      </c>
      <c r="L48" s="17">
        <v>772</v>
      </c>
    </row>
    <row r="49" spans="1:12" x14ac:dyDescent="0.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x14ac:dyDescent="0.6">
      <c r="A50" s="16" t="s">
        <v>99</v>
      </c>
      <c r="B50" s="18">
        <v>772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45" zoomScaleNormal="145" workbookViewId="0">
      <selection activeCell="I4" sqref="I4"/>
    </sheetView>
  </sheetViews>
  <sheetFormatPr defaultRowHeight="15.6" x14ac:dyDescent="0.6"/>
  <cols>
    <col min="2" max="2" width="9.5" bestFit="1" customWidth="1"/>
    <col min="3" max="3" width="17.5" bestFit="1" customWidth="1"/>
    <col min="4" max="4" width="11.3984375" customWidth="1"/>
    <col min="5" max="5" width="14.09765625" customWidth="1"/>
    <col min="6" max="6" width="17.34765625" bestFit="1" customWidth="1"/>
    <col min="7" max="7" width="11.8984375" customWidth="1"/>
  </cols>
  <sheetData>
    <row r="1" spans="1:10" x14ac:dyDescent="0.6">
      <c r="C1" s="19" t="s">
        <v>4</v>
      </c>
      <c r="D1" s="20"/>
    </row>
    <row r="2" spans="1:10" ht="29.25" customHeight="1" x14ac:dyDescent="0.6">
      <c r="C2" s="9" t="s">
        <v>5</v>
      </c>
      <c r="D2" s="9" t="s">
        <v>12</v>
      </c>
      <c r="E2" s="9" t="s">
        <v>13</v>
      </c>
      <c r="F2" s="9" t="s">
        <v>38</v>
      </c>
      <c r="G2" s="3" t="s">
        <v>8</v>
      </c>
      <c r="H2" s="3"/>
      <c r="I2" s="3" t="s">
        <v>7</v>
      </c>
      <c r="J2" s="3"/>
    </row>
    <row r="3" spans="1:10" x14ac:dyDescent="0.6">
      <c r="A3" s="4"/>
      <c r="B3" s="4" t="s">
        <v>1</v>
      </c>
      <c r="C3" s="2">
        <v>0.3</v>
      </c>
      <c r="D3" s="2">
        <v>0.4</v>
      </c>
      <c r="E3" s="2">
        <v>0.3</v>
      </c>
      <c r="F3" s="2">
        <v>0.2</v>
      </c>
      <c r="G3" s="6">
        <f>C3*$C$9 + D3*$D$9 +E3*$E$9 + F3*$F$9</f>
        <v>2.0000000000000004</v>
      </c>
      <c r="H3" t="s">
        <v>9</v>
      </c>
      <c r="I3" s="2">
        <v>2</v>
      </c>
    </row>
    <row r="4" spans="1:10" x14ac:dyDescent="0.6">
      <c r="A4" s="5" t="s">
        <v>0</v>
      </c>
      <c r="B4" s="4" t="s">
        <v>2</v>
      </c>
      <c r="C4" s="2">
        <v>0.4</v>
      </c>
      <c r="D4" s="2">
        <v>0.2</v>
      </c>
      <c r="E4" s="2">
        <v>0.3</v>
      </c>
      <c r="F4" s="2">
        <v>0.3</v>
      </c>
      <c r="G4" s="6">
        <f t="shared" ref="G4:G5" si="0">C4*$C$9 + D4*$D$9 +E4*$E$9 + F4*$F$9</f>
        <v>1.4999999999999996</v>
      </c>
      <c r="H4" t="s">
        <v>9</v>
      </c>
      <c r="I4" s="2">
        <v>1.5</v>
      </c>
    </row>
    <row r="5" spans="1:10" x14ac:dyDescent="0.6">
      <c r="A5" s="4"/>
      <c r="B5" s="4" t="s">
        <v>3</v>
      </c>
      <c r="C5" s="2">
        <v>0.2</v>
      </c>
      <c r="D5" s="2">
        <v>0.3</v>
      </c>
      <c r="E5" s="2">
        <v>0.3</v>
      </c>
      <c r="F5" s="2">
        <v>0.4</v>
      </c>
      <c r="G5" s="6">
        <f t="shared" si="0"/>
        <v>2.1249999999999996</v>
      </c>
      <c r="H5" t="s">
        <v>9</v>
      </c>
      <c r="I5" s="2">
        <v>0.5</v>
      </c>
    </row>
    <row r="7" spans="1:10" x14ac:dyDescent="0.6">
      <c r="C7" s="1" t="s">
        <v>10</v>
      </c>
      <c r="D7" s="1"/>
    </row>
    <row r="8" spans="1:10" ht="33.75" customHeight="1" x14ac:dyDescent="0.6">
      <c r="B8" s="1"/>
      <c r="C8" t="s">
        <v>5</v>
      </c>
      <c r="D8" t="s">
        <v>6</v>
      </c>
      <c r="E8" t="s">
        <v>13</v>
      </c>
      <c r="F8" t="s">
        <v>38</v>
      </c>
      <c r="G8" s="3" t="s">
        <v>11</v>
      </c>
    </row>
    <row r="9" spans="1:10" x14ac:dyDescent="0.6">
      <c r="C9" s="7">
        <v>0</v>
      </c>
      <c r="D9" s="7">
        <v>3.7500000000000018</v>
      </c>
      <c r="E9" s="7">
        <v>0</v>
      </c>
      <c r="F9" s="7">
        <v>2.4999999999999973</v>
      </c>
      <c r="G9" s="8">
        <f>100*C9 + 75*D9 + 90*E9 + 60*F9</f>
        <v>431.24999999999994</v>
      </c>
    </row>
    <row r="10" spans="1:10" x14ac:dyDescent="0.6">
      <c r="C10" s="2"/>
      <c r="D10" s="2"/>
    </row>
    <row r="11" spans="1:10" x14ac:dyDescent="0.6">
      <c r="C11" s="2"/>
      <c r="D11" s="2"/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9A45-8E0A-4BA6-9611-CA0870564059}">
  <dimension ref="A1:H19"/>
  <sheetViews>
    <sheetView showGridLines="0" workbookViewId="0"/>
  </sheetViews>
  <sheetFormatPr defaultRowHeight="15.6" x14ac:dyDescent="0.6"/>
  <cols>
    <col min="1" max="1" width="2.046875" customWidth="1"/>
    <col min="2" max="2" width="4.8984375" bestFit="1" customWidth="1"/>
    <col min="3" max="3" width="26.296875" bestFit="1" customWidth="1"/>
    <col min="4" max="4" width="5.6484375" bestFit="1" customWidth="1"/>
    <col min="5" max="5" width="7.796875" bestFit="1" customWidth="1"/>
    <col min="6" max="6" width="9.69921875" bestFit="1" customWidth="1"/>
    <col min="7" max="8" width="9" bestFit="1" customWidth="1"/>
  </cols>
  <sheetData>
    <row r="1" spans="1:8" x14ac:dyDescent="0.6">
      <c r="A1" s="1" t="s">
        <v>14</v>
      </c>
    </row>
    <row r="2" spans="1:8" x14ac:dyDescent="0.6">
      <c r="A2" s="1" t="s">
        <v>68</v>
      </c>
    </row>
    <row r="3" spans="1:8" x14ac:dyDescent="0.6">
      <c r="A3" s="1" t="s">
        <v>69</v>
      </c>
    </row>
    <row r="6" spans="1:8" ht="15.9" thickBot="1" x14ac:dyDescent="0.65">
      <c r="A6" t="s">
        <v>15</v>
      </c>
    </row>
    <row r="7" spans="1:8" x14ac:dyDescent="0.6">
      <c r="B7" s="13"/>
      <c r="C7" s="13"/>
      <c r="D7" s="13" t="s">
        <v>18</v>
      </c>
      <c r="E7" s="13" t="s">
        <v>20</v>
      </c>
      <c r="F7" s="13" t="s">
        <v>22</v>
      </c>
      <c r="G7" s="13" t="s">
        <v>24</v>
      </c>
      <c r="H7" s="13" t="s">
        <v>24</v>
      </c>
    </row>
    <row r="8" spans="1:8" ht="15.9" thickBot="1" x14ac:dyDescent="0.65">
      <c r="B8" s="14" t="s">
        <v>16</v>
      </c>
      <c r="C8" s="14" t="s">
        <v>17</v>
      </c>
      <c r="D8" s="14" t="s">
        <v>19</v>
      </c>
      <c r="E8" s="14" t="s">
        <v>21</v>
      </c>
      <c r="F8" s="14" t="s">
        <v>23</v>
      </c>
      <c r="G8" s="14" t="s">
        <v>25</v>
      </c>
      <c r="H8" s="14" t="s">
        <v>26</v>
      </c>
    </row>
    <row r="9" spans="1:8" x14ac:dyDescent="0.6">
      <c r="B9" s="11" t="s">
        <v>32</v>
      </c>
      <c r="C9" s="11" t="s">
        <v>5</v>
      </c>
      <c r="D9" s="11">
        <v>0</v>
      </c>
      <c r="E9" s="11">
        <v>15.624999999999995</v>
      </c>
      <c r="F9" s="11">
        <v>100</v>
      </c>
      <c r="G9" s="11">
        <v>1E+30</v>
      </c>
      <c r="H9" s="11">
        <v>15.624999999999995</v>
      </c>
    </row>
    <row r="10" spans="1:8" x14ac:dyDescent="0.6">
      <c r="B10" s="11" t="s">
        <v>33</v>
      </c>
      <c r="C10" s="11" t="s">
        <v>6</v>
      </c>
      <c r="D10" s="11">
        <v>3.7500000000000018</v>
      </c>
      <c r="E10" s="11">
        <v>0</v>
      </c>
      <c r="F10" s="11">
        <v>75</v>
      </c>
      <c r="G10" s="11">
        <v>44.999999999999922</v>
      </c>
      <c r="H10" s="11">
        <v>34.999999999999986</v>
      </c>
    </row>
    <row r="11" spans="1:8" x14ac:dyDescent="0.6">
      <c r="B11" s="11" t="s">
        <v>34</v>
      </c>
      <c r="C11" s="11" t="s">
        <v>13</v>
      </c>
      <c r="D11" s="11">
        <v>0</v>
      </c>
      <c r="E11" s="11">
        <v>16.874999999999989</v>
      </c>
      <c r="F11" s="11">
        <v>90</v>
      </c>
      <c r="G11" s="11">
        <v>1E+30</v>
      </c>
      <c r="H11" s="11">
        <v>16.874999999999989</v>
      </c>
    </row>
    <row r="12" spans="1:8" ht="15.9" thickBot="1" x14ac:dyDescent="0.65">
      <c r="B12" s="12" t="s">
        <v>39</v>
      </c>
      <c r="C12" s="12" t="s">
        <v>38</v>
      </c>
      <c r="D12" s="12">
        <v>2.4999999999999973</v>
      </c>
      <c r="E12" s="12">
        <v>0</v>
      </c>
      <c r="F12" s="12">
        <v>60</v>
      </c>
      <c r="G12" s="12">
        <v>12.500000000000002</v>
      </c>
      <c r="H12" s="12">
        <v>22.500000000000011</v>
      </c>
    </row>
    <row r="14" spans="1:8" ht="15.9" thickBot="1" x14ac:dyDescent="0.65">
      <c r="A14" t="s">
        <v>27</v>
      </c>
    </row>
    <row r="15" spans="1:8" x14ac:dyDescent="0.6">
      <c r="B15" s="13"/>
      <c r="C15" s="13"/>
      <c r="D15" s="13" t="s">
        <v>18</v>
      </c>
      <c r="E15" s="13" t="s">
        <v>28</v>
      </c>
      <c r="F15" s="13" t="s">
        <v>30</v>
      </c>
      <c r="G15" s="13" t="s">
        <v>24</v>
      </c>
      <c r="H15" s="13" t="s">
        <v>24</v>
      </c>
    </row>
    <row r="16" spans="1:8" ht="15.9" thickBot="1" x14ac:dyDescent="0.65">
      <c r="B16" s="14" t="s">
        <v>16</v>
      </c>
      <c r="C16" s="14" t="s">
        <v>17</v>
      </c>
      <c r="D16" s="14" t="s">
        <v>19</v>
      </c>
      <c r="E16" s="14" t="s">
        <v>29</v>
      </c>
      <c r="F16" s="14" t="s">
        <v>31</v>
      </c>
      <c r="G16" s="14" t="s">
        <v>25</v>
      </c>
      <c r="H16" s="14" t="s">
        <v>26</v>
      </c>
    </row>
    <row r="17" spans="2:8" x14ac:dyDescent="0.6">
      <c r="B17" s="11" t="s">
        <v>40</v>
      </c>
      <c r="C17" s="11" t="s">
        <v>35</v>
      </c>
      <c r="D17" s="11">
        <v>2.0000000000000004</v>
      </c>
      <c r="E17" s="11">
        <v>131.24999999999994</v>
      </c>
      <c r="F17" s="11">
        <v>2</v>
      </c>
      <c r="G17" s="11">
        <v>0.59999999999999964</v>
      </c>
      <c r="H17" s="11">
        <v>1.0000000000000007</v>
      </c>
    </row>
    <row r="18" spans="2:8" x14ac:dyDescent="0.6">
      <c r="B18" s="11" t="s">
        <v>41</v>
      </c>
      <c r="C18" s="11" t="s">
        <v>36</v>
      </c>
      <c r="D18" s="11">
        <v>1.4999999999999996</v>
      </c>
      <c r="E18" s="11">
        <v>112.50000000000003</v>
      </c>
      <c r="F18" s="11">
        <v>1.5</v>
      </c>
      <c r="G18" s="11">
        <v>1.5000000000000016</v>
      </c>
      <c r="H18" s="11">
        <v>0.49999999999999956</v>
      </c>
    </row>
    <row r="19" spans="2:8" ht="15.9" thickBot="1" x14ac:dyDescent="0.65">
      <c r="B19" s="12" t="s">
        <v>42</v>
      </c>
      <c r="C19" s="12" t="s">
        <v>37</v>
      </c>
      <c r="D19" s="12">
        <v>2.1249999999999996</v>
      </c>
      <c r="E19" s="12">
        <v>0</v>
      </c>
      <c r="F19" s="12">
        <v>0.5</v>
      </c>
      <c r="G19" s="12">
        <v>1.6249999999999998</v>
      </c>
      <c r="H19" s="12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D1D5-44C3-4E50-B5C8-22A7A8660150}">
  <dimension ref="A1:I11"/>
  <sheetViews>
    <sheetView zoomScale="145" zoomScaleNormal="145" workbookViewId="0">
      <selection activeCell="C8" sqref="C8:F9"/>
    </sheetView>
  </sheetViews>
  <sheetFormatPr defaultRowHeight="15.6" x14ac:dyDescent="0.6"/>
  <cols>
    <col min="1" max="1" width="8" bestFit="1" customWidth="1"/>
    <col min="2" max="2" width="13.69921875" bestFit="1" customWidth="1"/>
    <col min="3" max="3" width="17.5" bestFit="1" customWidth="1"/>
    <col min="4" max="4" width="10.1484375" bestFit="1" customWidth="1"/>
    <col min="5" max="5" width="6.69921875" bestFit="1" customWidth="1"/>
    <col min="6" max="6" width="24.09765625" customWidth="1"/>
    <col min="7" max="7" width="2.6484375" bestFit="1" customWidth="1"/>
    <col min="8" max="8" width="17.8984375" bestFit="1" customWidth="1"/>
  </cols>
  <sheetData>
    <row r="1" spans="1:9" x14ac:dyDescent="0.6">
      <c r="C1" s="19" t="s">
        <v>0</v>
      </c>
      <c r="D1" s="20"/>
    </row>
    <row r="2" spans="1:9" ht="29.25" customHeight="1" x14ac:dyDescent="0.6">
      <c r="C2" s="9" t="s">
        <v>43</v>
      </c>
      <c r="D2" s="9" t="s">
        <v>44</v>
      </c>
      <c r="E2" s="9" t="s">
        <v>45</v>
      </c>
      <c r="F2" s="3" t="s">
        <v>67</v>
      </c>
      <c r="G2" s="3"/>
      <c r="H2" s="3" t="s">
        <v>50</v>
      </c>
      <c r="I2" s="3"/>
    </row>
    <row r="3" spans="1:9" x14ac:dyDescent="0.6">
      <c r="A3" s="4"/>
      <c r="B3" s="4" t="s">
        <v>47</v>
      </c>
      <c r="C3" s="2">
        <v>9</v>
      </c>
      <c r="D3" s="2">
        <v>3</v>
      </c>
      <c r="E3" s="2">
        <v>5</v>
      </c>
      <c r="F3" s="6">
        <f>C3*$C$9 + D3*$D$9 +E3*$E$9</f>
        <v>498</v>
      </c>
      <c r="G3" t="s">
        <v>53</v>
      </c>
      <c r="H3" s="2">
        <v>500</v>
      </c>
    </row>
    <row r="4" spans="1:9" x14ac:dyDescent="0.6">
      <c r="A4" s="5" t="s">
        <v>46</v>
      </c>
      <c r="B4" s="4" t="s">
        <v>48</v>
      </c>
      <c r="C4" s="2">
        <v>5</v>
      </c>
      <c r="D4" s="2">
        <v>4</v>
      </c>
      <c r="E4" s="2">
        <v>0</v>
      </c>
      <c r="F4" s="6">
        <f t="shared" ref="F4:F5" si="0">C4*$C$9 + D4*$D$9 +E4*$E$9</f>
        <v>314</v>
      </c>
      <c r="G4" t="s">
        <v>53</v>
      </c>
      <c r="H4" s="2">
        <v>350</v>
      </c>
    </row>
    <row r="5" spans="1:9" x14ac:dyDescent="0.6">
      <c r="A5" s="4"/>
      <c r="B5" s="4" t="s">
        <v>49</v>
      </c>
      <c r="C5" s="2">
        <v>3</v>
      </c>
      <c r="D5" s="2">
        <v>0</v>
      </c>
      <c r="E5" s="2">
        <v>2</v>
      </c>
      <c r="F5" s="6">
        <f t="shared" si="0"/>
        <v>150</v>
      </c>
      <c r="G5" t="s">
        <v>53</v>
      </c>
      <c r="H5" s="2">
        <v>150</v>
      </c>
    </row>
    <row r="7" spans="1:9" x14ac:dyDescent="0.6">
      <c r="C7" s="1" t="s">
        <v>10</v>
      </c>
      <c r="D7" s="1"/>
    </row>
    <row r="8" spans="1:9" ht="33.75" customHeight="1" x14ac:dyDescent="0.6">
      <c r="B8" s="1"/>
      <c r="C8" t="s">
        <v>43</v>
      </c>
      <c r="D8" t="s">
        <v>44</v>
      </c>
      <c r="E8" t="s">
        <v>45</v>
      </c>
      <c r="F8" s="3" t="s">
        <v>51</v>
      </c>
    </row>
    <row r="9" spans="1:9" x14ac:dyDescent="0.6">
      <c r="C9" s="7">
        <v>50</v>
      </c>
      <c r="D9" s="7">
        <v>16</v>
      </c>
      <c r="E9" s="7">
        <v>0</v>
      </c>
      <c r="F9" s="8">
        <f>C11*C9+D11*D9+E11*E9</f>
        <v>2820</v>
      </c>
    </row>
    <row r="10" spans="1:9" x14ac:dyDescent="0.6">
      <c r="C10" s="2"/>
      <c r="D10" s="2"/>
    </row>
    <row r="11" spans="1:9" x14ac:dyDescent="0.6">
      <c r="B11" t="s">
        <v>52</v>
      </c>
      <c r="C11" s="2">
        <v>50</v>
      </c>
      <c r="D11" s="2">
        <v>20</v>
      </c>
      <c r="E11">
        <v>25</v>
      </c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FFC8-359A-486F-ADBC-5025618C4E36}">
  <dimension ref="A1:H18"/>
  <sheetViews>
    <sheetView showGridLines="0" workbookViewId="0"/>
  </sheetViews>
  <sheetFormatPr defaultRowHeight="15.6" x14ac:dyDescent="0.6"/>
  <cols>
    <col min="1" max="1" width="2.046875" customWidth="1"/>
    <col min="2" max="2" width="4.8984375" bestFit="1" customWidth="1"/>
    <col min="3" max="3" width="27.25" bestFit="1" customWidth="1"/>
    <col min="4" max="4" width="5.3984375" bestFit="1" customWidth="1"/>
    <col min="5" max="5" width="7.796875" bestFit="1" customWidth="1"/>
    <col min="6" max="6" width="9.69921875" bestFit="1" customWidth="1"/>
    <col min="7" max="8" width="11.6484375" bestFit="1" customWidth="1"/>
  </cols>
  <sheetData>
    <row r="1" spans="1:8" x14ac:dyDescent="0.6">
      <c r="A1" s="1" t="s">
        <v>14</v>
      </c>
    </row>
    <row r="2" spans="1:8" x14ac:dyDescent="0.6">
      <c r="A2" s="1" t="s">
        <v>85</v>
      </c>
    </row>
    <row r="3" spans="1:8" x14ac:dyDescent="0.6">
      <c r="A3" s="1" t="s">
        <v>86</v>
      </c>
    </row>
    <row r="6" spans="1:8" ht="15.9" thickBot="1" x14ac:dyDescent="0.65">
      <c r="A6" t="s">
        <v>15</v>
      </c>
    </row>
    <row r="7" spans="1:8" x14ac:dyDescent="0.6">
      <c r="B7" s="13"/>
      <c r="C7" s="13"/>
      <c r="D7" s="13" t="s">
        <v>18</v>
      </c>
      <c r="E7" s="13" t="s">
        <v>20</v>
      </c>
      <c r="F7" s="13" t="s">
        <v>22</v>
      </c>
      <c r="G7" s="13" t="s">
        <v>24</v>
      </c>
      <c r="H7" s="13" t="s">
        <v>24</v>
      </c>
    </row>
    <row r="8" spans="1:8" ht="15.9" thickBot="1" x14ac:dyDescent="0.65">
      <c r="B8" s="14" t="s">
        <v>16</v>
      </c>
      <c r="C8" s="14" t="s">
        <v>17</v>
      </c>
      <c r="D8" s="14" t="s">
        <v>19</v>
      </c>
      <c r="E8" s="14" t="s">
        <v>21</v>
      </c>
      <c r="F8" s="14" t="s">
        <v>23</v>
      </c>
      <c r="G8" s="14" t="s">
        <v>25</v>
      </c>
      <c r="H8" s="14" t="s">
        <v>26</v>
      </c>
    </row>
    <row r="9" spans="1:8" x14ac:dyDescent="0.6">
      <c r="B9" s="11" t="s">
        <v>32</v>
      </c>
      <c r="C9" s="11" t="s">
        <v>43</v>
      </c>
      <c r="D9" s="11">
        <v>0</v>
      </c>
      <c r="E9" s="11">
        <v>-1.2500000000000058</v>
      </c>
      <c r="F9" s="11">
        <v>50</v>
      </c>
      <c r="G9" s="11">
        <v>1.2500000000000058</v>
      </c>
      <c r="H9" s="11">
        <v>1E+30</v>
      </c>
    </row>
    <row r="10" spans="1:8" x14ac:dyDescent="0.6">
      <c r="B10" s="11" t="s">
        <v>33</v>
      </c>
      <c r="C10" s="11" t="s">
        <v>44</v>
      </c>
      <c r="D10" s="11">
        <v>87.5</v>
      </c>
      <c r="E10" s="11">
        <v>0</v>
      </c>
      <c r="F10" s="11">
        <v>20</v>
      </c>
      <c r="G10" s="11">
        <v>1E+30</v>
      </c>
      <c r="H10" s="11">
        <v>1.0000000000000049</v>
      </c>
    </row>
    <row r="11" spans="1:8" ht="15.9" thickBot="1" x14ac:dyDescent="0.65">
      <c r="B11" s="12" t="s">
        <v>34</v>
      </c>
      <c r="C11" s="12" t="s">
        <v>45</v>
      </c>
      <c r="D11" s="12">
        <v>47.500000000000007</v>
      </c>
      <c r="E11" s="12">
        <v>0</v>
      </c>
      <c r="F11" s="12">
        <v>25</v>
      </c>
      <c r="G11" s="12">
        <v>8.3333333333333339</v>
      </c>
      <c r="H11" s="12">
        <v>1.190476190476196</v>
      </c>
    </row>
    <row r="13" spans="1:8" ht="15.9" thickBot="1" x14ac:dyDescent="0.65">
      <c r="A13" t="s">
        <v>27</v>
      </c>
    </row>
    <row r="14" spans="1:8" x14ac:dyDescent="0.6">
      <c r="B14" s="13"/>
      <c r="C14" s="13"/>
      <c r="D14" s="13" t="s">
        <v>18</v>
      </c>
      <c r="E14" s="13" t="s">
        <v>28</v>
      </c>
      <c r="F14" s="13" t="s">
        <v>30</v>
      </c>
      <c r="G14" s="13" t="s">
        <v>24</v>
      </c>
      <c r="H14" s="13" t="s">
        <v>24</v>
      </c>
    </row>
    <row r="15" spans="1:8" ht="15.9" thickBot="1" x14ac:dyDescent="0.65">
      <c r="B15" s="14" t="s">
        <v>16</v>
      </c>
      <c r="C15" s="14" t="s">
        <v>17</v>
      </c>
      <c r="D15" s="14" t="s">
        <v>19</v>
      </c>
      <c r="E15" s="14" t="s">
        <v>29</v>
      </c>
      <c r="F15" s="14" t="s">
        <v>31</v>
      </c>
      <c r="G15" s="14" t="s">
        <v>25</v>
      </c>
      <c r="H15" s="14" t="s">
        <v>26</v>
      </c>
    </row>
    <row r="16" spans="1:8" x14ac:dyDescent="0.6">
      <c r="B16" s="11" t="s">
        <v>87</v>
      </c>
      <c r="C16" s="11" t="s">
        <v>88</v>
      </c>
      <c r="D16" s="11">
        <v>500</v>
      </c>
      <c r="E16" s="11">
        <v>4.9999999999999991</v>
      </c>
      <c r="F16" s="11">
        <v>500</v>
      </c>
      <c r="G16" s="11">
        <v>137.5</v>
      </c>
      <c r="H16" s="11">
        <v>237.50000000000003</v>
      </c>
    </row>
    <row r="17" spans="2:8" x14ac:dyDescent="0.6">
      <c r="B17" s="11" t="s">
        <v>89</v>
      </c>
      <c r="C17" s="11" t="s">
        <v>90</v>
      </c>
      <c r="D17" s="11">
        <v>350</v>
      </c>
      <c r="E17" s="11">
        <v>1.25</v>
      </c>
      <c r="F17" s="11">
        <v>350</v>
      </c>
      <c r="G17" s="11">
        <v>316.66666666666674</v>
      </c>
      <c r="H17" s="11">
        <v>183.33333333333331</v>
      </c>
    </row>
    <row r="18" spans="2:8" ht="15.9" thickBot="1" x14ac:dyDescent="0.65">
      <c r="B18" s="12" t="s">
        <v>91</v>
      </c>
      <c r="C18" s="12" t="s">
        <v>92</v>
      </c>
      <c r="D18" s="12">
        <v>95.000000000000014</v>
      </c>
      <c r="E18" s="12">
        <v>0</v>
      </c>
      <c r="F18" s="12">
        <v>150</v>
      </c>
      <c r="G18" s="12">
        <v>1E+30</v>
      </c>
      <c r="H18" s="12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6B73-E659-4C0A-A350-8C6624A97574}">
  <dimension ref="A1:L21"/>
  <sheetViews>
    <sheetView topLeftCell="A7" workbookViewId="0">
      <selection activeCell="M15" sqref="M15"/>
    </sheetView>
  </sheetViews>
  <sheetFormatPr defaultRowHeight="15.6" x14ac:dyDescent="0.6"/>
  <cols>
    <col min="1" max="1" width="7.3984375" bestFit="1" customWidth="1"/>
    <col min="2" max="2" width="12" bestFit="1" customWidth="1"/>
    <col min="3" max="3" width="14.296875" bestFit="1" customWidth="1"/>
    <col min="4" max="4" width="9.046875" bestFit="1" customWidth="1"/>
    <col min="7" max="7" width="12.296875" bestFit="1" customWidth="1"/>
    <col min="11" max="11" width="5.546875" bestFit="1" customWidth="1"/>
    <col min="12" max="12" width="12.296875" bestFit="1" customWidth="1"/>
  </cols>
  <sheetData>
    <row r="1" spans="1:8" x14ac:dyDescent="0.6">
      <c r="A1" t="s">
        <v>54</v>
      </c>
      <c r="B1" t="s">
        <v>55</v>
      </c>
      <c r="C1" t="s">
        <v>56</v>
      </c>
      <c r="D1" t="s">
        <v>57</v>
      </c>
      <c r="F1" t="s">
        <v>58</v>
      </c>
      <c r="G1">
        <v>10000</v>
      </c>
      <c r="H1" t="s">
        <v>64</v>
      </c>
    </row>
    <row r="2" spans="1:8" x14ac:dyDescent="0.6">
      <c r="A2">
        <v>1</v>
      </c>
      <c r="B2">
        <v>1100</v>
      </c>
      <c r="C2">
        <v>0.05</v>
      </c>
      <c r="D2">
        <v>1</v>
      </c>
      <c r="F2" t="s">
        <v>59</v>
      </c>
      <c r="G2" t="s">
        <v>60</v>
      </c>
      <c r="H2" t="s">
        <v>62</v>
      </c>
    </row>
    <row r="3" spans="1:8" x14ac:dyDescent="0.6">
      <c r="A3">
        <v>2</v>
      </c>
      <c r="B3">
        <v>1100</v>
      </c>
      <c r="C3">
        <v>0.05</v>
      </c>
      <c r="D3">
        <v>2</v>
      </c>
      <c r="F3">
        <v>1</v>
      </c>
      <c r="G3">
        <v>3000</v>
      </c>
      <c r="H3">
        <f>B21+E21+H21</f>
        <v>3000</v>
      </c>
    </row>
    <row r="4" spans="1:8" x14ac:dyDescent="0.6">
      <c r="A4">
        <v>3</v>
      </c>
      <c r="B4">
        <v>1100</v>
      </c>
      <c r="C4">
        <v>0.05</v>
      </c>
      <c r="D4">
        <v>3</v>
      </c>
      <c r="F4">
        <v>2</v>
      </c>
      <c r="G4">
        <v>2500</v>
      </c>
      <c r="H4">
        <f>C21+F21+I21</f>
        <v>2500</v>
      </c>
    </row>
    <row r="5" spans="1:8" x14ac:dyDescent="0.6">
      <c r="A5">
        <v>4</v>
      </c>
      <c r="B5">
        <v>1500</v>
      </c>
      <c r="C5">
        <v>7.0000000000000007E-2</v>
      </c>
      <c r="D5">
        <v>1</v>
      </c>
      <c r="F5">
        <v>3</v>
      </c>
      <c r="G5">
        <v>7000</v>
      </c>
      <c r="H5">
        <f>D21+G21+J21+K21</f>
        <v>4500</v>
      </c>
    </row>
    <row r="6" spans="1:8" x14ac:dyDescent="0.6">
      <c r="A6">
        <v>5</v>
      </c>
      <c r="B6">
        <v>1500</v>
      </c>
      <c r="C6">
        <v>7.0000000000000007E-2</v>
      </c>
      <c r="D6">
        <v>2</v>
      </c>
    </row>
    <row r="7" spans="1:8" x14ac:dyDescent="0.6">
      <c r="A7">
        <v>6</v>
      </c>
      <c r="B7">
        <v>1500</v>
      </c>
      <c r="C7">
        <v>7.0000000000000007E-2</v>
      </c>
      <c r="D7">
        <v>3</v>
      </c>
      <c r="G7" t="s">
        <v>63</v>
      </c>
      <c r="H7">
        <f>SUM(B21:K21)</f>
        <v>10000</v>
      </c>
    </row>
    <row r="8" spans="1:8" x14ac:dyDescent="0.6">
      <c r="A8">
        <v>7</v>
      </c>
      <c r="B8">
        <v>2500</v>
      </c>
      <c r="C8">
        <v>0.13</v>
      </c>
      <c r="D8">
        <v>1</v>
      </c>
    </row>
    <row r="9" spans="1:8" x14ac:dyDescent="0.6">
      <c r="A9">
        <v>8</v>
      </c>
      <c r="B9">
        <v>2500</v>
      </c>
      <c r="C9">
        <v>0.13</v>
      </c>
      <c r="D9">
        <v>2</v>
      </c>
    </row>
    <row r="10" spans="1:8" x14ac:dyDescent="0.6">
      <c r="A10">
        <v>9</v>
      </c>
      <c r="B10">
        <v>2500</v>
      </c>
      <c r="C10">
        <v>0.13</v>
      </c>
      <c r="D10">
        <v>3</v>
      </c>
    </row>
    <row r="11" spans="1:8" x14ac:dyDescent="0.6">
      <c r="A11">
        <v>10</v>
      </c>
      <c r="B11">
        <v>2500</v>
      </c>
      <c r="C11">
        <v>0.13</v>
      </c>
      <c r="D11">
        <v>3</v>
      </c>
    </row>
    <row r="20" spans="1:12" x14ac:dyDescent="0.6">
      <c r="A20" t="s">
        <v>61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 t="s">
        <v>22</v>
      </c>
    </row>
    <row r="21" spans="1:12" x14ac:dyDescent="0.6">
      <c r="A21" t="s">
        <v>98</v>
      </c>
      <c r="B21" s="10">
        <v>1100</v>
      </c>
      <c r="C21" s="10">
        <v>1100</v>
      </c>
      <c r="D21" s="10">
        <v>1100</v>
      </c>
      <c r="E21" s="10">
        <v>1500</v>
      </c>
      <c r="F21" s="10">
        <v>1400</v>
      </c>
      <c r="G21" s="10">
        <v>1500</v>
      </c>
      <c r="H21" s="10">
        <v>400</v>
      </c>
      <c r="I21" s="10">
        <v>0</v>
      </c>
      <c r="J21" s="10">
        <v>1900</v>
      </c>
      <c r="K21" s="10">
        <v>0</v>
      </c>
      <c r="L21">
        <f>B21*C2+C21*C3+D21*C4+E21*C5+F21*C6+G21*C7+H21*C8+I21*C9+J21*C10+K21*C11</f>
        <v>772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B979C2786B8141AB9A1FE43156CD94" ma:contentTypeVersion="4" ma:contentTypeDescription="Create a new document." ma:contentTypeScope="" ma:versionID="4ec8fac7ea3ec6ff93100ffd04dc3634">
  <xsd:schema xmlns:xsd="http://www.w3.org/2001/XMLSchema" xmlns:xs="http://www.w3.org/2001/XMLSchema" xmlns:p="http://schemas.microsoft.com/office/2006/metadata/properties" xmlns:ns3="af8187cd-6c37-418e-b840-e665d4978309" targetNamespace="http://schemas.microsoft.com/office/2006/metadata/properties" ma:root="true" ma:fieldsID="0b272f969acfaea6628698edf7009e37" ns3:_="">
    <xsd:import namespace="af8187cd-6c37-418e-b840-e665d49783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187cd-6c37-418e-b840-e665d4978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3A2DB1-00A9-4ADA-A3A1-2F5FF09E6863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af8187cd-6c37-418e-b840-e665d4978309"/>
  </ds:schemaRefs>
</ds:datastoreItem>
</file>

<file path=customXml/itemProps2.xml><?xml version="1.0" encoding="utf-8"?>
<ds:datastoreItem xmlns:ds="http://schemas.openxmlformats.org/officeDocument/2006/customXml" ds:itemID="{95B92F0A-3E48-4E7D-A00C-A7DD70DA53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8187cd-6c37-418e-b840-e665d4978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6262FE-D872-4BAD-B4E7-2D06193C59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Answers</vt:lpstr>
      <vt:lpstr>Problem 1 Model</vt:lpstr>
      <vt:lpstr>Problem 1 Sensitivity Report 1</vt:lpstr>
      <vt:lpstr>Problem 2 Model</vt:lpstr>
      <vt:lpstr>Problem 2 Sensitivity Report 1</vt:lpstr>
      <vt:lpstr>Problem 3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Trouba</dc:creator>
  <cp:lastModifiedBy>Don parker</cp:lastModifiedBy>
  <dcterms:created xsi:type="dcterms:W3CDTF">2016-09-06T15:07:17Z</dcterms:created>
  <dcterms:modified xsi:type="dcterms:W3CDTF">2022-09-13T23:15:46Z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0x0101006DB979C2786B8141AB9A1FE43156CD94</vt:lpwstr>
  </property>
</Properties>
</file>