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003f1f392d86e/Desktop/"/>
    </mc:Choice>
  </mc:AlternateContent>
  <xr:revisionPtr revIDLastSave="15658" documentId="8_{827759C8-903B-4583-8491-CDFD2BF91010}" xr6:coauthVersionLast="47" xr6:coauthVersionMax="47" xr10:uidLastSave="{B6C44E46-2781-4BB7-9DBF-5842E03E452C}"/>
  <bookViews>
    <workbookView xWindow="-96" yWindow="-96" windowWidth="23232" windowHeight="12432" firstSheet="6" activeTab="12" xr2:uid="{75649C84-4143-4F2F-90A2-CD1853A3CD61}"/>
  </bookViews>
  <sheets>
    <sheet name="Problem 1 (a)" sheetId="1" r:id="rId1"/>
    <sheet name="Problem 1 (b)" sheetId="5" r:id="rId2"/>
    <sheet name="Problem 1 (c)" sheetId="6" r:id="rId3"/>
    <sheet name="Sensitivity Report 1 (c)" sheetId="7" r:id="rId4"/>
    <sheet name="Problem 1 (g)" sheetId="8" r:id="rId5"/>
    <sheet name="Sensitivity Report 1 (g)" sheetId="10" r:id="rId6"/>
    <sheet name="Problem 2" sheetId="14" r:id="rId7"/>
    <sheet name="Sensitivity Report Problem 2" sheetId="24" r:id="rId8"/>
    <sheet name="Problem 2 (c)" sheetId="25" r:id="rId9"/>
    <sheet name="Problem 2 (d)" sheetId="26" r:id="rId10"/>
    <sheet name="Problem 2 (f)" sheetId="27" r:id="rId11"/>
    <sheet name="Sensitivity Report 2 (f)" sheetId="29" r:id="rId12"/>
    <sheet name="Solutions" sheetId="4" r:id="rId13"/>
  </sheets>
  <definedNames>
    <definedName name="solver_adj" localSheetId="0" hidden="1">'Problem 1 (a)'!$B$2:$B$5</definedName>
    <definedName name="solver_adj" localSheetId="1" hidden="1">'Problem 1 (b)'!$B$2:$B$5</definedName>
    <definedName name="solver_adj" localSheetId="2" hidden="1">'Problem 1 (c)'!$B$2:$B$5</definedName>
    <definedName name="solver_adj" localSheetId="4" hidden="1">'Problem 1 (g)'!$B$2:$B$6</definedName>
    <definedName name="solver_adj" localSheetId="6" hidden="1">'Problem 2'!$H$3:$H$6,'Problem 2'!$I$3:$I$10,'Problem 2'!$J$7:$J$10,'Problem 2'!$K$3:$K$5,'Problem 2'!$K$7:$K$9</definedName>
    <definedName name="solver_adj" localSheetId="8" hidden="1">'Problem 2 (c)'!$H$3:$H$6,'Problem 2 (c)'!$I$3:$I$10,'Problem 2 (c)'!$J$7:$J$10,'Problem 2 (c)'!$K$3:$K$5,'Problem 2 (c)'!$K$7:$K$9,'Problem 2 (c)'!$H$13:$K$13</definedName>
    <definedName name="solver_adj" localSheetId="9" hidden="1">'Problem 2 (d)'!$H$3:$H$6,'Problem 2 (d)'!$I$3:$I$10,'Problem 2 (d)'!$J$7:$J$10,'Problem 2 (d)'!$K$3:$K$5,'Problem 2 (d)'!$K$7:$K$9,'Problem 2 (d)'!$H$13:$K$13</definedName>
    <definedName name="solver_adj" localSheetId="10" hidden="1">'Problem 2 (f)'!$H$3:$H$6,'Problem 2 (f)'!$I$3:$I$10,'Problem 2 (f)'!$J$7:$J$10,'Problem 2 (f)'!$K$3:$K$5,'Problem 2 (f)'!$K$7:$K$9,'Problem 2 (f)'!$K$6,'Problem 2 (f)'!$K$10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cvg" localSheetId="6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drv" localSheetId="6" hidden="1">2</definedName>
    <definedName name="solver_drv" localSheetId="8" hidden="1">2</definedName>
    <definedName name="solver_drv" localSheetId="9" hidden="1">2</definedName>
    <definedName name="solver_drv" localSheetId="10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4" hidden="1">2</definedName>
    <definedName name="solver_eng" localSheetId="6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est" localSheetId="6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itr" localSheetId="6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lhs1" localSheetId="0" hidden="1">'Problem 1 (a)'!$B$5</definedName>
    <definedName name="solver_lhs1" localSheetId="1" hidden="1">'Problem 1 (b)'!$B$5</definedName>
    <definedName name="solver_lhs1" localSheetId="2" hidden="1">'Problem 1 (c)'!$B$3</definedName>
    <definedName name="solver_lhs1" localSheetId="4" hidden="1">'Problem 1 (g)'!$B$3</definedName>
    <definedName name="solver_lhs1" localSheetId="6" hidden="1">'Problem 2'!$H$11:$K$11</definedName>
    <definedName name="solver_lhs1" localSheetId="8" hidden="1">'Problem 2 (c)'!$H$11:$K$11</definedName>
    <definedName name="solver_lhs1" localSheetId="9" hidden="1">'Problem 2 (d)'!$H$11:$K$11</definedName>
    <definedName name="solver_lhs1" localSheetId="10" hidden="1">'Problem 2 (f)'!$H$11:$K$11</definedName>
    <definedName name="solver_lhs2" localSheetId="0" hidden="1">'Problem 1 (a)'!$D$7</definedName>
    <definedName name="solver_lhs2" localSheetId="1" hidden="1">'Problem 1 (b)'!$D$7</definedName>
    <definedName name="solver_lhs2" localSheetId="2" hidden="1">'Problem 1 (c)'!$B$5</definedName>
    <definedName name="solver_lhs2" localSheetId="4" hidden="1">'Problem 1 (g)'!$B$5</definedName>
    <definedName name="solver_lhs2" localSheetId="6" hidden="1">'Problem 2'!$H$11:$K$11</definedName>
    <definedName name="solver_lhs2" localSheetId="8" hidden="1">'Problem 2 (c)'!$H$11:$K$11</definedName>
    <definedName name="solver_lhs2" localSheetId="9" hidden="1">'Problem 2 (d)'!$H$11:$K$11</definedName>
    <definedName name="solver_lhs2" localSheetId="10" hidden="1">'Problem 2 (f)'!$H$11:$K$11</definedName>
    <definedName name="solver_lhs3" localSheetId="2" hidden="1">'Problem 1 (c)'!$D$7</definedName>
    <definedName name="solver_lhs3" localSheetId="4" hidden="1">'Problem 1 (g)'!$D$8</definedName>
    <definedName name="solver_lhs3" localSheetId="6" hidden="1">'Problem 2'!$L$3:$L$10</definedName>
    <definedName name="solver_lhs3" localSheetId="8" hidden="1">'Problem 2 (c)'!$H$13</definedName>
    <definedName name="solver_lhs3" localSheetId="9" hidden="1">'Problem 2 (d)'!$H$13</definedName>
    <definedName name="solver_lhs3" localSheetId="10" hidden="1">'Problem 2 (f)'!$L$3:$L$10</definedName>
    <definedName name="solver_lhs4" localSheetId="6" hidden="1">'Problem 2'!$L$3:$L$10</definedName>
    <definedName name="solver_lhs4" localSheetId="8" hidden="1">'Problem 2 (c)'!$H$13:$K$13</definedName>
    <definedName name="solver_lhs4" localSheetId="9" hidden="1">'Problem 2 (d)'!$H$13:$K$13</definedName>
    <definedName name="solver_lhs4" localSheetId="10" hidden="1">'Problem 2 (f)'!$L$3:$L$10</definedName>
    <definedName name="solver_lhs5" localSheetId="8" hidden="1">'Problem 2 (c)'!$K$11</definedName>
    <definedName name="solver_lhs5" localSheetId="9" hidden="1">'Problem 2 (d)'!$K$11</definedName>
    <definedName name="solver_lhs6" localSheetId="8" hidden="1">'Problem 2 (c)'!$L$3:$L$10</definedName>
    <definedName name="solver_lhs6" localSheetId="9" hidden="1">'Problem 2 (d)'!$L$3:$L$10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ip" localSheetId="6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ni" localSheetId="6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rt" localSheetId="6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msl" localSheetId="6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eg" localSheetId="6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od" localSheetId="6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um" localSheetId="0" hidden="1">2</definedName>
    <definedName name="solver_num" localSheetId="1" hidden="1">2</definedName>
    <definedName name="solver_num" localSheetId="2" hidden="1">3</definedName>
    <definedName name="solver_num" localSheetId="4" hidden="1">3</definedName>
    <definedName name="solver_num" localSheetId="6" hidden="1">3</definedName>
    <definedName name="solver_num" localSheetId="8" hidden="1">6</definedName>
    <definedName name="solver_num" localSheetId="9" hidden="1">6</definedName>
    <definedName name="solver_num" localSheetId="10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nwt" localSheetId="6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opt" localSheetId="0" hidden="1">'Problem 1 (a)'!$C$7</definedName>
    <definedName name="solver_opt" localSheetId="1" hidden="1">'Problem 1 (b)'!$C$7</definedName>
    <definedName name="solver_opt" localSheetId="2" hidden="1">'Problem 1 (c)'!$C$7</definedName>
    <definedName name="solver_opt" localSheetId="4" hidden="1">'Problem 1 (g)'!$C$8</definedName>
    <definedName name="solver_opt" localSheetId="6" hidden="1">'Problem 2'!$O$11</definedName>
    <definedName name="solver_opt" localSheetId="8" hidden="1">'Problem 2 (c)'!$O$11</definedName>
    <definedName name="solver_opt" localSheetId="9" hidden="1">'Problem 2 (d)'!$O$11</definedName>
    <definedName name="solver_opt" localSheetId="10" hidden="1">'Problem 2 (f)'!$O$11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pre" localSheetId="6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bv" localSheetId="6" hidden="1">2</definedName>
    <definedName name="solver_rbv" localSheetId="8" hidden="1">2</definedName>
    <definedName name="solver_rbv" localSheetId="9" hidden="1">2</definedName>
    <definedName name="solver_rbv" localSheetId="10" hidden="1">2</definedName>
    <definedName name="solver_rel1" localSheetId="0" hidden="1">1</definedName>
    <definedName name="solver_rel1" localSheetId="1" hidden="1">2</definedName>
    <definedName name="solver_rel1" localSheetId="2" hidden="1">3</definedName>
    <definedName name="solver_rel1" localSheetId="4" hidden="1">3</definedName>
    <definedName name="solver_rel1" localSheetId="6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2" localSheetId="0" hidden="1">3</definedName>
    <definedName name="solver_rel2" localSheetId="1" hidden="1">3</definedName>
    <definedName name="solver_rel2" localSheetId="2" hidden="1">2</definedName>
    <definedName name="solver_rel2" localSheetId="4" hidden="1">2</definedName>
    <definedName name="solver_rel2" localSheetId="6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3" localSheetId="2" hidden="1">3</definedName>
    <definedName name="solver_rel3" localSheetId="4" hidden="1">3</definedName>
    <definedName name="solver_rel3" localSheetId="6" hidden="1">3</definedName>
    <definedName name="solver_rel3" localSheetId="8" hidden="1">1</definedName>
    <definedName name="solver_rel3" localSheetId="9" hidden="1">1</definedName>
    <definedName name="solver_rel3" localSheetId="10" hidden="1">3</definedName>
    <definedName name="solver_rel4" localSheetId="6" hidden="1">3</definedName>
    <definedName name="solver_rel4" localSheetId="8" hidden="1">5</definedName>
    <definedName name="solver_rel4" localSheetId="9" hidden="1">5</definedName>
    <definedName name="solver_rel4" localSheetId="10" hidden="1">3</definedName>
    <definedName name="solver_rel5" localSheetId="8" hidden="1">2</definedName>
    <definedName name="solver_rel5" localSheetId="9" hidden="1">2</definedName>
    <definedName name="solver_rel6" localSheetId="8" hidden="1">3</definedName>
    <definedName name="solver_rel6" localSheetId="9" hidden="1">3</definedName>
    <definedName name="solver_rhs1" localSheetId="0" hidden="1">164 - 'Problem 1 (a)'!$E$7</definedName>
    <definedName name="solver_rhs1" localSheetId="1" hidden="1">0</definedName>
    <definedName name="solver_rhs1" localSheetId="2" hidden="1">600</definedName>
    <definedName name="solver_rhs1" localSheetId="4" hidden="1">600</definedName>
    <definedName name="solver_rhs1" localSheetId="6" hidden="1">360</definedName>
    <definedName name="solver_rhs1" localSheetId="8" hidden="1">'Problem 2 (c)'!$H$15:$K$15</definedName>
    <definedName name="solver_rhs1" localSheetId="9" hidden="1">'Problem 2 (d)'!$H$15:$K$15</definedName>
    <definedName name="solver_rhs1" localSheetId="10" hidden="1">360</definedName>
    <definedName name="solver_rhs2" localSheetId="0" hidden="1">1000</definedName>
    <definedName name="solver_rhs2" localSheetId="1" hidden="1">1000</definedName>
    <definedName name="solver_rhs2" localSheetId="2" hidden="1">0</definedName>
    <definedName name="solver_rhs2" localSheetId="4" hidden="1">0</definedName>
    <definedName name="solver_rhs2" localSheetId="6" hidden="1">120</definedName>
    <definedName name="solver_rhs2" localSheetId="8" hidden="1">'Problem 2 (c)'!$H$14:$K$14</definedName>
    <definedName name="solver_rhs2" localSheetId="9" hidden="1">'Problem 2 (d)'!$H$14:$K$14</definedName>
    <definedName name="solver_rhs2" localSheetId="10" hidden="1">120</definedName>
    <definedName name="solver_rhs3" localSheetId="2" hidden="1">1000</definedName>
    <definedName name="solver_rhs3" localSheetId="4" hidden="1">1000</definedName>
    <definedName name="solver_rhs3" localSheetId="6" hidden="1">'Problem 2'!$M$3:$M$10</definedName>
    <definedName name="solver_rhs3" localSheetId="8" hidden="1">3 - 'Problem 2 (c)'!$I$13 - 'Problem 2 (c)'!$J$13 - 'Problem 2 (c)'!$K$13</definedName>
    <definedName name="solver_rhs3" localSheetId="9" hidden="1">3 - 'Problem 2 (d)'!$I$13 - 'Problem 2 (d)'!$J$13 - 'Problem 2 (d)'!$K$13</definedName>
    <definedName name="solver_rhs3" localSheetId="10" hidden="1">'Problem 2 (f)'!$M$3:$M$10</definedName>
    <definedName name="solver_rhs4" localSheetId="6" hidden="1">'Problem 2'!$M$3:$M$10</definedName>
    <definedName name="solver_rhs4" localSheetId="8" hidden="1">"binary"</definedName>
    <definedName name="solver_rhs4" localSheetId="9" hidden="1">"binary"</definedName>
    <definedName name="solver_rhs4" localSheetId="10" hidden="1">'Problem 2 (f)'!$M$3:$M$10</definedName>
    <definedName name="solver_rhs5" localSheetId="8" hidden="1">0</definedName>
    <definedName name="solver_rhs5" localSheetId="9" hidden="1">0</definedName>
    <definedName name="solver_rhs6" localSheetId="8" hidden="1">'Problem 2 (c)'!$M$3:$M$10</definedName>
    <definedName name="solver_rhs6" localSheetId="9" hidden="1">'Problem 2 (d)'!$M$3:$M$10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lx" localSheetId="6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rsd" localSheetId="6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cl" localSheetId="6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ho" localSheetId="6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ssz" localSheetId="6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im" localSheetId="6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ol" localSheetId="6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4" hidden="1">2</definedName>
    <definedName name="solver_typ" localSheetId="6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6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6" hidden="1">3</definedName>
    <definedName name="solver_ver" localSheetId="8" hidden="1">3</definedName>
    <definedName name="solver_ver" localSheetId="9" hidden="1">3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4" l="1"/>
  <c r="D116" i="4"/>
  <c r="K11" i="27"/>
  <c r="J11" i="27"/>
  <c r="I11" i="27"/>
  <c r="H11" i="27"/>
  <c r="O10" i="27"/>
  <c r="L10" i="27"/>
  <c r="O9" i="27"/>
  <c r="L9" i="27"/>
  <c r="O8" i="27"/>
  <c r="L8" i="27"/>
  <c r="O7" i="27"/>
  <c r="L7" i="27"/>
  <c r="O6" i="27"/>
  <c r="L6" i="27"/>
  <c r="O5" i="27"/>
  <c r="L5" i="27"/>
  <c r="O4" i="27"/>
  <c r="L4" i="27"/>
  <c r="O3" i="27"/>
  <c r="L3" i="27"/>
  <c r="D102" i="4"/>
  <c r="D103" i="4"/>
  <c r="D104" i="4"/>
  <c r="D105" i="4"/>
  <c r="D106" i="4"/>
  <c r="D101" i="4"/>
  <c r="K15" i="26"/>
  <c r="J15" i="26"/>
  <c r="I15" i="26"/>
  <c r="H15" i="26"/>
  <c r="K14" i="26"/>
  <c r="J14" i="26"/>
  <c r="I14" i="26"/>
  <c r="H14" i="26"/>
  <c r="K11" i="26"/>
  <c r="J11" i="26"/>
  <c r="I11" i="26"/>
  <c r="H11" i="26"/>
  <c r="O10" i="26"/>
  <c r="L10" i="26"/>
  <c r="O9" i="26"/>
  <c r="L9" i="26"/>
  <c r="O8" i="26"/>
  <c r="L8" i="26"/>
  <c r="O7" i="26"/>
  <c r="L7" i="26"/>
  <c r="O6" i="26"/>
  <c r="L6" i="26"/>
  <c r="O5" i="26"/>
  <c r="L5" i="26"/>
  <c r="O4" i="26"/>
  <c r="L4" i="26"/>
  <c r="O3" i="26"/>
  <c r="L3" i="26"/>
  <c r="I15" i="25"/>
  <c r="J15" i="25"/>
  <c r="K15" i="25"/>
  <c r="I14" i="25"/>
  <c r="J14" i="25"/>
  <c r="K14" i="25"/>
  <c r="H15" i="25"/>
  <c r="H14" i="25"/>
  <c r="K11" i="25"/>
  <c r="J11" i="25"/>
  <c r="I11" i="25"/>
  <c r="H11" i="25"/>
  <c r="O10" i="25"/>
  <c r="L10" i="25"/>
  <c r="O9" i="25"/>
  <c r="L9" i="25"/>
  <c r="O8" i="25"/>
  <c r="L8" i="25"/>
  <c r="O7" i="25"/>
  <c r="L7" i="25"/>
  <c r="O6" i="25"/>
  <c r="L6" i="25"/>
  <c r="O5" i="25"/>
  <c r="L5" i="25"/>
  <c r="O4" i="25"/>
  <c r="L4" i="25"/>
  <c r="O3" i="25"/>
  <c r="L3" i="25"/>
  <c r="O4" i="14"/>
  <c r="O5" i="14"/>
  <c r="O6" i="14"/>
  <c r="O7" i="14"/>
  <c r="O8" i="14"/>
  <c r="O9" i="14"/>
  <c r="O10" i="14"/>
  <c r="O3" i="14"/>
  <c r="L4" i="14"/>
  <c r="L5" i="14"/>
  <c r="L6" i="14"/>
  <c r="L7" i="14"/>
  <c r="L8" i="14"/>
  <c r="L9" i="14"/>
  <c r="L10" i="14"/>
  <c r="L3" i="14"/>
  <c r="I11" i="14"/>
  <c r="J11" i="14"/>
  <c r="K11" i="14"/>
  <c r="H11" i="14"/>
  <c r="E8" i="8"/>
  <c r="D8" i="8"/>
  <c r="C8" i="8"/>
  <c r="B8" i="8"/>
  <c r="E7" i="6"/>
  <c r="D7" i="6"/>
  <c r="C7" i="6"/>
  <c r="B7" i="6"/>
  <c r="B21" i="4"/>
  <c r="B20" i="4"/>
  <c r="E7" i="5"/>
  <c r="D7" i="5"/>
  <c r="C7" i="5"/>
  <c r="B7" i="5"/>
  <c r="E7" i="1"/>
  <c r="B7" i="1"/>
  <c r="D7" i="1"/>
  <c r="C7" i="1"/>
  <c r="O11" i="27" l="1"/>
  <c r="B22" i="4"/>
  <c r="O11" i="26"/>
  <c r="O11" i="25"/>
  <c r="O11" i="14"/>
</calcChain>
</file>

<file path=xl/sharedStrings.xml><?xml version="1.0" encoding="utf-8"?>
<sst xmlns="http://schemas.openxmlformats.org/spreadsheetml/2006/main" count="707" uniqueCount="180">
  <si>
    <t xml:space="preserve">Undergraduate </t>
  </si>
  <si>
    <t>Graduate</t>
  </si>
  <si>
    <t>Professional</t>
  </si>
  <si>
    <t>Employee Type:</t>
  </si>
  <si>
    <t>Rate:</t>
  </si>
  <si>
    <t>Productivity per Hour:</t>
  </si>
  <si>
    <t>Hours:</t>
  </si>
  <si>
    <t>Totals:</t>
  </si>
  <si>
    <t>Professor P</t>
  </si>
  <si>
    <t>Time w/ Professor P: (Per Hour)</t>
  </si>
  <si>
    <t>Unit Cost ($)</t>
  </si>
  <si>
    <t>Product</t>
  </si>
  <si>
    <t>Mill 1</t>
  </si>
  <si>
    <t>Mill 2</t>
  </si>
  <si>
    <t>Mill 3</t>
  </si>
  <si>
    <t>Mill 4</t>
  </si>
  <si>
    <t>0.5 in. solid</t>
  </si>
  <si>
    <t>1 in. solid</t>
  </si>
  <si>
    <t>2 in. solid</t>
  </si>
  <si>
    <t>4 in. solid</t>
  </si>
  <si>
    <t>0.5 in. hollow</t>
  </si>
  <si>
    <t>1 in. hollow</t>
  </si>
  <si>
    <t>2 in. hollow</t>
  </si>
  <si>
    <t>4 in. hollow</t>
  </si>
  <si>
    <t>Unit Time (in minutes)</t>
  </si>
  <si>
    <t>Unit Req.</t>
  </si>
  <si>
    <t>Time Sum:</t>
  </si>
  <si>
    <t>Unit Cost:</t>
  </si>
  <si>
    <t>Total Costs:</t>
  </si>
  <si>
    <t>Microsoft Excel 16.0 Sensitivity Report</t>
  </si>
  <si>
    <t>Worksheet: [MATH 360 HW 5.xlsx]Problem 2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</si>
  <si>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</si>
  <si>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</si>
  <si>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</si>
  <si>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</si>
  <si>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</si>
  <si>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</si>
  <si>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</si>
  <si>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</si>
  <si>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</si>
  <si>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</si>
  <si>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</si>
  <si>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</si>
  <si>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</si>
  <si>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</si>
  <si>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</si>
  <si>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</si>
  <si>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</si>
  <si>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$H$3</t>
  </si>
  <si>
    <t>0.5 in. solid Mill 1</t>
  </si>
  <si>
    <t>$H$4</t>
  </si>
  <si>
    <t>1 in. solid Mill 1</t>
  </si>
  <si>
    <t>$H$5</t>
  </si>
  <si>
    <t>2 in. solid Mill 1</t>
  </si>
  <si>
    <t>$H$6</t>
  </si>
  <si>
    <t>4 in. solid Mill 1</t>
  </si>
  <si>
    <t>$I$3</t>
  </si>
  <si>
    <t>0.5 in. solid Mill 2</t>
  </si>
  <si>
    <t>$I$4</t>
  </si>
  <si>
    <t>1 in. solid Mill 2</t>
  </si>
  <si>
    <t>$I$5</t>
  </si>
  <si>
    <t>2 in. solid Mill 2</t>
  </si>
  <si>
    <t>$I$6</t>
  </si>
  <si>
    <t>4 in. solid Mill 2</t>
  </si>
  <si>
    <t>$I$7</t>
  </si>
  <si>
    <t>0.5 in. hollow Mill 2</t>
  </si>
  <si>
    <t>$I$8</t>
  </si>
  <si>
    <t>1 in. hollow Mill 2</t>
  </si>
  <si>
    <t>$I$9</t>
  </si>
  <si>
    <t>2 in. hollow Mill 2</t>
  </si>
  <si>
    <t>$I$10</t>
  </si>
  <si>
    <t>4 in. hollow Mill 2</t>
  </si>
  <si>
    <t>$J$7</t>
  </si>
  <si>
    <t>0.5 in. hollow Mill 3</t>
  </si>
  <si>
    <t>$J$8</t>
  </si>
  <si>
    <t>1 in. hollow Mill 3</t>
  </si>
  <si>
    <t>$J$9</t>
  </si>
  <si>
    <t>2 in. hollow Mill 3</t>
  </si>
  <si>
    <t>$J$10</t>
  </si>
  <si>
    <t>4 in. hollow Mill 3</t>
  </si>
  <si>
    <t>$K$3</t>
  </si>
  <si>
    <t>0.5 in. solid Mill 4</t>
  </si>
  <si>
    <t>$K$4</t>
  </si>
  <si>
    <t>1 in. solid Mill 4</t>
  </si>
  <si>
    <t>$K$5</t>
  </si>
  <si>
    <t>2 in. solid Mill 4</t>
  </si>
  <si>
    <t>$K$7</t>
  </si>
  <si>
    <t>0.5 in. hollow Mill 4</t>
  </si>
  <si>
    <t>$K$8</t>
  </si>
  <si>
    <t>1 in. hollow Mill 4</t>
  </si>
  <si>
    <t>$K$9</t>
  </si>
  <si>
    <t>2 in. hollow Mill 4</t>
  </si>
  <si>
    <t>$H$11</t>
  </si>
  <si>
    <t>Time Sum: Mill 1</t>
  </si>
  <si>
    <t>$I$11</t>
  </si>
  <si>
    <t>Time Sum: Mill 2</t>
  </si>
  <si>
    <t>$J$11</t>
  </si>
  <si>
    <t>Time Sum: Mill 3</t>
  </si>
  <si>
    <t>$K$11</t>
  </si>
  <si>
    <t>Time Sum: Mill 4</t>
  </si>
  <si>
    <t>$L$3</t>
  </si>
  <si>
    <t>$L$4</t>
  </si>
  <si>
    <t>$L$5</t>
  </si>
  <si>
    <t>$L$6</t>
  </si>
  <si>
    <t>$L$7</t>
  </si>
  <si>
    <t>$L$8</t>
  </si>
  <si>
    <t>$L$9</t>
  </si>
  <si>
    <t>$L$10</t>
  </si>
  <si>
    <t>1a.</t>
  </si>
  <si>
    <t>1b.</t>
  </si>
  <si>
    <t>1.b.a</t>
  </si>
  <si>
    <t>Difference Hours:</t>
  </si>
  <si>
    <t xml:space="preserve">Hourly "wage": </t>
  </si>
  <si>
    <t>Difference Cost:</t>
  </si>
  <si>
    <t>1.c</t>
  </si>
  <si>
    <t>1.d</t>
  </si>
  <si>
    <t>Worksheet: [MATH 360 HW 5.xlsx]Problem 1 (c)</t>
  </si>
  <si>
    <t>Report Created: 10/7/2022 4:59:12 PM</t>
  </si>
  <si>
    <t>$B$2</t>
  </si>
  <si>
    <t>Undergraduate  Hours:</t>
  </si>
  <si>
    <t>$B$3</t>
  </si>
  <si>
    <t>Graduate Hours:</t>
  </si>
  <si>
    <t>$B$4</t>
  </si>
  <si>
    <t>Professional Hours:</t>
  </si>
  <si>
    <t>$B$5</t>
  </si>
  <si>
    <t>Professor P Hours:</t>
  </si>
  <si>
    <t>$D$7</t>
  </si>
  <si>
    <t>Totals: Productivity per Hour:</t>
  </si>
  <si>
    <t>The hourly rate of graduate student programmers would need to be reduced by $1 down to $9.</t>
  </si>
  <si>
    <t>1.e</t>
  </si>
  <si>
    <t>The hourly rate of undergraduate student progammers would need to be reduced by $2 down to $6.</t>
  </si>
  <si>
    <t>1.f</t>
  </si>
  <si>
    <t>The hourly rate of professional programmers would need to increase $3.34 (or more than 3 1/3 dollars) up to $33.34.</t>
  </si>
  <si>
    <t>1.g</t>
  </si>
  <si>
    <t>Colleague</t>
  </si>
  <si>
    <t>Worksheet: [MATH 360 HW 5.xlsx]Problem 1 (g)</t>
  </si>
  <si>
    <t>$B$6</t>
  </si>
  <si>
    <t>Colleague Hours:</t>
  </si>
  <si>
    <t>$D$8</t>
  </si>
  <si>
    <t>Report Created: 10/7/2022 5:10:24 PM</t>
  </si>
  <si>
    <t xml:space="preserve">The colleague should be paid &lt;= $24 /hour to be as efficient as possible. At any higher rate it would not be worth it. </t>
  </si>
  <si>
    <t>2.a.</t>
  </si>
  <si>
    <t>($thousands)</t>
  </si>
  <si>
    <t>Amount Each Product Made</t>
  </si>
  <si>
    <t>Cost:</t>
  </si>
  <si>
    <t>0.5 in. solid Cost:</t>
  </si>
  <si>
    <t>1 in. solid Cost:</t>
  </si>
  <si>
    <t>2 in. solid Cost:</t>
  </si>
  <si>
    <t>4 in. solid Cost:</t>
  </si>
  <si>
    <t>0.5 in. hollow Cost:</t>
  </si>
  <si>
    <t>1 in. hollow Cost:</t>
  </si>
  <si>
    <t>2 in. hollow Cost:</t>
  </si>
  <si>
    <t>4 in. hollow Cost:</t>
  </si>
  <si>
    <t>2.b.</t>
  </si>
  <si>
    <t>Report Created: 10/7/2022 7:36:51 PM</t>
  </si>
  <si>
    <t>Marginal Cost</t>
  </si>
  <si>
    <t>2.c.</t>
  </si>
  <si>
    <t>Operating</t>
  </si>
  <si>
    <t>Hours Min</t>
  </si>
  <si>
    <t>Hours Max</t>
  </si>
  <si>
    <t>-</t>
  </si>
  <si>
    <t>=</t>
  </si>
  <si>
    <t>2d.</t>
  </si>
  <si>
    <t>2.e.</t>
  </si>
  <si>
    <t>Current</t>
  </si>
  <si>
    <t>Final After</t>
  </si>
  <si>
    <t>Reduced Costs (rounded)</t>
  </si>
  <si>
    <t>2.f.</t>
  </si>
  <si>
    <t>Worksheet: [MATH 360 HW 5.xlsx]Problem 2 (f)</t>
  </si>
  <si>
    <t>Report Created: 10/7/2022 9:16:14 PM</t>
  </si>
  <si>
    <t>$K$6</t>
  </si>
  <si>
    <t>4 in. solid Mill 4</t>
  </si>
  <si>
    <t>$K$10</t>
  </si>
  <si>
    <t>4 in. hollow Mill 4</t>
  </si>
  <si>
    <t>Production</t>
  </si>
  <si>
    <t xml:space="preserve">After </t>
  </si>
  <si>
    <t>Decrease (Rounded)</t>
  </si>
  <si>
    <t>(less than)</t>
  </si>
  <si>
    <t>Optimal Value:</t>
  </si>
  <si>
    <t>(saved)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</si>
</sst>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7" xfId="0" applyFill="1" applyBorder="1"/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/>
    <xf numFmtId="44" fontId="0" fillId="0" borderId="0" xfId="1" applyFont="1"/>
    <xf numFmtId="0" fontId="0" fillId="0" borderId="13" xfId="0" applyBorder="1"/>
    <xf numFmtId="0" fontId="0" fillId="0" borderId="14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0" borderId="13" xfId="0" applyFill="1" applyBorder="1" applyAlignment="1"/>
    <xf numFmtId="0" fontId="0" fillId="0" borderId="14" xfId="0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355D-5D5F-40FF-AD1D-06851AFAC351}">
  <dimension ref="A1:E7"/>
  <sheetViews>
    <sheetView workbookViewId="0">
      <selection activeCell="C15" sqref="C15"/>
    </sheetView>
  </sheetViews>
  <sheetFormatPr defaultRowHeight="14.4" x14ac:dyDescent="0.55000000000000004"/>
  <cols>
    <col min="1" max="1" width="15.20703125" bestFit="1" customWidth="1"/>
    <col min="2" max="2" width="5.89453125" bestFit="1" customWidth="1"/>
    <col min="3" max="4" width="18.20703125" bestFit="1" customWidth="1"/>
    <col min="5" max="5" width="25.734375" bestFit="1" customWidth="1"/>
  </cols>
  <sheetData>
    <row r="1" spans="1:5" x14ac:dyDescent="0.55000000000000004">
      <c r="A1" t="s">
        <v>3</v>
      </c>
      <c r="B1" t="s">
        <v>6</v>
      </c>
      <c r="C1" t="s">
        <v>4</v>
      </c>
      <c r="D1" t="s">
        <v>5</v>
      </c>
      <c r="E1" t="s">
        <v>9</v>
      </c>
    </row>
    <row r="2" spans="1:5" x14ac:dyDescent="0.55000000000000004">
      <c r="A2" t="s">
        <v>0</v>
      </c>
      <c r="B2" s="1">
        <v>0</v>
      </c>
      <c r="C2">
        <v>8</v>
      </c>
      <c r="D2">
        <v>0.2</v>
      </c>
      <c r="E2">
        <v>0.2</v>
      </c>
    </row>
    <row r="3" spans="1:5" x14ac:dyDescent="0.55000000000000004">
      <c r="A3" t="s">
        <v>1</v>
      </c>
      <c r="B3" s="1">
        <v>0</v>
      </c>
      <c r="C3">
        <v>10</v>
      </c>
      <c r="D3">
        <v>0.3</v>
      </c>
      <c r="E3">
        <v>0.1</v>
      </c>
    </row>
    <row r="4" spans="1:5" x14ac:dyDescent="0.55000000000000004">
      <c r="A4" t="s">
        <v>2</v>
      </c>
      <c r="B4" s="1">
        <v>879.9999999999842</v>
      </c>
      <c r="C4">
        <v>30</v>
      </c>
      <c r="D4">
        <v>1</v>
      </c>
      <c r="E4">
        <v>0.05</v>
      </c>
    </row>
    <row r="5" spans="1:5" x14ac:dyDescent="0.55000000000000004">
      <c r="A5" t="s">
        <v>8</v>
      </c>
      <c r="B5" s="1">
        <v>120.00000000001579</v>
      </c>
      <c r="C5">
        <v>0</v>
      </c>
      <c r="D5">
        <v>1</v>
      </c>
      <c r="E5">
        <v>0</v>
      </c>
    </row>
    <row r="7" spans="1:5" x14ac:dyDescent="0.55000000000000004">
      <c r="A7" t="s">
        <v>7</v>
      </c>
      <c r="B7">
        <f>SUM(B2:B5)</f>
        <v>1000</v>
      </c>
      <c r="C7" s="2">
        <f>SUMPRODUCT($B$2:$B$5,C2:C5)</f>
        <v>26399.999999999527</v>
      </c>
      <c r="D7" s="3">
        <f>SUMPRODUCT($B$2:$B$5,D2:D5)</f>
        <v>1000</v>
      </c>
      <c r="E7" s="3">
        <f>SUMPRODUCT($B$2:$B$5,E2:E5)</f>
        <v>43.999999999999211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CB77-FBDA-4BB2-A864-AC5167D708ED}">
  <dimension ref="A1:E7"/>
  <sheetViews>
    <sheetView workbookViewId="0">
      <selection sqref="A1:E7"/>
    </sheetView>
  </sheetViews>
  <sheetFormatPr defaultRowHeight="14.4" x14ac:dyDescent="0.55000000000000004"/>
  <cols>
    <col min="1" max="1" width="15.20703125" bestFit="1" customWidth="1"/>
    <col min="2" max="2" width="5.89453125" bestFit="1" customWidth="1"/>
    <col min="3" max="4" width="18.20703125" bestFit="1" customWidth="1"/>
    <col min="5" max="5" width="25.734375" bestFit="1" customWidth="1"/>
  </cols>
  <sheetData>
    <row r="1" spans="1:5" x14ac:dyDescent="0.55000000000000004">
      <c r="A1" t="s">
        <v>3</v>
      </c>
      <c r="B1" t="s">
        <v>6</v>
      </c>
      <c r="C1" t="s">
        <v>4</v>
      </c>
      <c r="D1" t="s">
        <v>5</v>
      </c>
      <c r="E1" t="s">
        <v>9</v>
      </c>
    </row>
    <row r="2" spans="1:5" x14ac:dyDescent="0.55000000000000004">
      <c r="A2" t="s">
        <v>0</v>
      </c>
      <c r="B2" s="1">
        <v>0</v>
      </c>
      <c r="C2">
        <v>8</v>
      </c>
      <c r="D2">
        <v>0.2</v>
      </c>
      <c r="E2">
        <v>0.2</v>
      </c>
    </row>
    <row r="3" spans="1:5" x14ac:dyDescent="0.55000000000000004">
      <c r="A3" t="s">
        <v>1</v>
      </c>
      <c r="B3" s="1">
        <v>0</v>
      </c>
      <c r="C3">
        <v>10</v>
      </c>
      <c r="D3">
        <v>0.3</v>
      </c>
      <c r="E3">
        <v>0.1</v>
      </c>
    </row>
    <row r="4" spans="1:5" x14ac:dyDescent="0.55000000000000004">
      <c r="A4" t="s">
        <v>2</v>
      </c>
      <c r="B4" s="1">
        <v>1000</v>
      </c>
      <c r="C4">
        <v>30</v>
      </c>
      <c r="D4">
        <v>1</v>
      </c>
      <c r="E4">
        <v>0.05</v>
      </c>
    </row>
    <row r="5" spans="1:5" x14ac:dyDescent="0.55000000000000004">
      <c r="A5" t="s">
        <v>8</v>
      </c>
      <c r="B5" s="1">
        <v>0</v>
      </c>
      <c r="C5">
        <v>0</v>
      </c>
      <c r="D5">
        <v>1</v>
      </c>
      <c r="E5">
        <v>0</v>
      </c>
    </row>
    <row r="7" spans="1:5" x14ac:dyDescent="0.55000000000000004">
      <c r="A7" t="s">
        <v>7</v>
      </c>
      <c r="B7">
        <f>SUM(B2:B5)</f>
        <v>1000</v>
      </c>
      <c r="C7" s="2">
        <f>SUMPRODUCT($B$2:$B$5,C2:C5)</f>
        <v>30000</v>
      </c>
      <c r="D7" s="3">
        <f>SUMPRODUCT($B$2:$B$5,D2:D5)</f>
        <v>1000</v>
      </c>
      <c r="E7" s="3">
        <f>SUMPRODUCT($B$2:$B$5,E2:E5)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DDA4-6D7F-4CD9-8381-18279FC3E232}">
  <dimension ref="A1:E7"/>
  <sheetViews>
    <sheetView workbookViewId="0">
      <selection activeCell="C5" sqref="C5"/>
    </sheetView>
  </sheetViews>
  <sheetFormatPr defaultRowHeight="14.4" x14ac:dyDescent="0.55000000000000004"/>
  <cols>
    <col min="1" max="1" width="15.20703125" bestFit="1" customWidth="1"/>
    <col min="2" max="2" width="5.89453125" bestFit="1" customWidth="1"/>
    <col min="3" max="4" width="18.20703125" bestFit="1" customWidth="1"/>
    <col min="5" max="5" width="25.734375" bestFit="1" customWidth="1"/>
  </cols>
  <sheetData>
    <row r="1" spans="1:5" x14ac:dyDescent="0.55000000000000004">
      <c r="A1" t="s">
        <v>3</v>
      </c>
      <c r="B1" t="s">
        <v>6</v>
      </c>
      <c r="C1" t="s">
        <v>4</v>
      </c>
      <c r="D1" t="s">
        <v>5</v>
      </c>
      <c r="E1" t="s">
        <v>9</v>
      </c>
    </row>
    <row r="2" spans="1:5" x14ac:dyDescent="0.55000000000000004">
      <c r="A2" t="s">
        <v>0</v>
      </c>
      <c r="B2" s="1">
        <v>0</v>
      </c>
      <c r="C2">
        <v>8</v>
      </c>
      <c r="D2">
        <v>0.2</v>
      </c>
      <c r="E2">
        <v>0.2</v>
      </c>
    </row>
    <row r="3" spans="1:5" x14ac:dyDescent="0.55000000000000004">
      <c r="A3" t="s">
        <v>1</v>
      </c>
      <c r="B3" s="1">
        <v>600</v>
      </c>
      <c r="C3">
        <v>10</v>
      </c>
      <c r="D3">
        <v>0.3</v>
      </c>
      <c r="E3">
        <v>0.1</v>
      </c>
    </row>
    <row r="4" spans="1:5" x14ac:dyDescent="0.55000000000000004">
      <c r="A4" t="s">
        <v>2</v>
      </c>
      <c r="B4" s="1">
        <v>820</v>
      </c>
      <c r="C4">
        <v>30</v>
      </c>
      <c r="D4">
        <v>1</v>
      </c>
      <c r="E4">
        <v>0.05</v>
      </c>
    </row>
    <row r="5" spans="1:5" x14ac:dyDescent="0.55000000000000004">
      <c r="A5" t="s">
        <v>8</v>
      </c>
      <c r="B5" s="1">
        <v>0</v>
      </c>
      <c r="C5">
        <v>0</v>
      </c>
      <c r="D5">
        <v>1</v>
      </c>
      <c r="E5">
        <v>0</v>
      </c>
    </row>
    <row r="7" spans="1:5" x14ac:dyDescent="0.55000000000000004">
      <c r="A7" t="s">
        <v>7</v>
      </c>
      <c r="B7">
        <f>SUM(B2:B5)</f>
        <v>1420</v>
      </c>
      <c r="C7" s="2">
        <f>SUMPRODUCT($B$2:$B$5,C2:C5)</f>
        <v>30600</v>
      </c>
      <c r="D7" s="3">
        <f>SUMPRODUCT($B$2:$B$5,D2:D5)</f>
        <v>1000</v>
      </c>
      <c r="E7" s="3">
        <f>SUMPRODUCT($B$2:$B$5,E2:E5)</f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7429-F95A-4036-B158-1E7D211EA628}">
  <dimension ref="A1:H17"/>
  <sheetViews>
    <sheetView showGridLines="0" workbookViewId="0"/>
  </sheetViews>
  <sheetFormatPr defaultRowHeight="14.4" x14ac:dyDescent="0.55000000000000004"/>
  <cols>
    <col min="1" max="1" width="2.1015625" customWidth="1"/>
    <col min="2" max="2" width="4.89453125" bestFit="1" customWidth="1"/>
    <col min="3" max="3" width="23.9453125" bestFit="1" customWidth="1"/>
    <col min="4" max="4" width="5.3125" bestFit="1" customWidth="1"/>
    <col min="5" max="5" width="7.734375" bestFit="1" customWidth="1"/>
    <col min="6" max="6" width="9.5234375" bestFit="1" customWidth="1"/>
    <col min="7" max="7" width="11.68359375" bestFit="1" customWidth="1"/>
    <col min="8" max="8" width="8.7890625" bestFit="1" customWidth="1"/>
  </cols>
  <sheetData>
    <row r="1" spans="1:8" x14ac:dyDescent="0.55000000000000004">
      <c r="A1" s="17" t="s">
        <v>29</v>
      </c>
    </row>
    <row r="2" spans="1:8" x14ac:dyDescent="0.55000000000000004">
      <c r="A2" s="17" t="s">
        <v>116</v>
      </c>
    </row>
    <row r="3" spans="1:8" x14ac:dyDescent="0.55000000000000004">
      <c r="A3" s="17" t="s">
        <v>117</v>
      </c>
    </row>
    <row r="6" spans="1:8" ht="14.7" thickBot="1" x14ac:dyDescent="0.6">
      <c r="A6" t="s">
        <v>31</v>
      </c>
    </row>
    <row r="7" spans="1:8" x14ac:dyDescent="0.55000000000000004">
      <c r="B7" s="21"/>
      <c r="C7" s="21"/>
      <c r="D7" s="21" t="s">
        <v>34</v>
      </c>
      <c r="E7" s="21" t="s">
        <v>36</v>
      </c>
      <c r="F7" s="21" t="s">
        <v>38</v>
      </c>
      <c r="G7" s="21" t="s">
        <v>40</v>
      </c>
      <c r="H7" s="21" t="s">
        <v>40</v>
      </c>
    </row>
    <row r="8" spans="1:8" ht="14.7" thickBot="1" x14ac:dyDescent="0.6">
      <c r="B8" s="22" t="s">
        <v>32</v>
      </c>
      <c r="C8" s="22" t="s">
        <v>33</v>
      </c>
      <c r="D8" s="22" t="s">
        <v>35</v>
      </c>
      <c r="E8" s="22" t="s">
        <v>37</v>
      </c>
      <c r="F8" s="22" t="s">
        <v>39</v>
      </c>
      <c r="G8" s="22" t="s">
        <v>41</v>
      </c>
      <c r="H8" s="22" t="s">
        <v>42</v>
      </c>
    </row>
    <row r="9" spans="1:8" x14ac:dyDescent="0.55000000000000004">
      <c r="B9" s="19" t="s">
        <v>118</v>
      </c>
      <c r="C9" s="19" t="s">
        <v>119</v>
      </c>
      <c r="D9" s="19">
        <v>0</v>
      </c>
      <c r="E9" s="19">
        <v>2</v>
      </c>
      <c r="F9" s="19">
        <v>8</v>
      </c>
      <c r="G9" s="19">
        <v>1E+30</v>
      </c>
      <c r="H9" s="19">
        <v>2</v>
      </c>
    </row>
    <row r="10" spans="1:8" x14ac:dyDescent="0.55000000000000004">
      <c r="B10" s="19" t="s">
        <v>120</v>
      </c>
      <c r="C10" s="19" t="s">
        <v>121</v>
      </c>
      <c r="D10" s="19">
        <v>600</v>
      </c>
      <c r="E10" s="19">
        <v>1.0000000000000004</v>
      </c>
      <c r="F10" s="19">
        <v>10</v>
      </c>
      <c r="G10" s="19">
        <v>1E+30</v>
      </c>
      <c r="H10" s="19">
        <v>1.0000000000000004</v>
      </c>
    </row>
    <row r="11" spans="1:8" x14ac:dyDescent="0.55000000000000004">
      <c r="B11" s="19" t="s">
        <v>122</v>
      </c>
      <c r="C11" s="19" t="s">
        <v>123</v>
      </c>
      <c r="D11" s="19">
        <v>820</v>
      </c>
      <c r="E11" s="19">
        <v>0</v>
      </c>
      <c r="F11" s="19">
        <v>30</v>
      </c>
      <c r="G11" s="19">
        <v>3.3333333333333344</v>
      </c>
      <c r="H11" s="19">
        <v>30</v>
      </c>
    </row>
    <row r="12" spans="1:8" ht="14.7" thickBot="1" x14ac:dyDescent="0.6">
      <c r="B12" s="20" t="s">
        <v>124</v>
      </c>
      <c r="C12" s="20" t="s">
        <v>125</v>
      </c>
      <c r="D12" s="20">
        <v>0</v>
      </c>
      <c r="E12" s="20">
        <v>-30</v>
      </c>
      <c r="F12" s="20">
        <v>0</v>
      </c>
      <c r="G12" s="20">
        <v>1E+30</v>
      </c>
      <c r="H12" s="20">
        <v>30</v>
      </c>
    </row>
    <row r="14" spans="1:8" ht="14.7" thickBot="1" x14ac:dyDescent="0.6">
      <c r="A14" t="s">
        <v>43</v>
      </c>
    </row>
    <row r="15" spans="1:8" x14ac:dyDescent="0.55000000000000004">
      <c r="B15" s="21"/>
      <c r="C15" s="21"/>
      <c r="D15" s="21" t="s">
        <v>34</v>
      </c>
      <c r="E15" s="21" t="s">
        <v>44</v>
      </c>
      <c r="F15" s="21" t="s">
        <v>46</v>
      </c>
      <c r="G15" s="21" t="s">
        <v>40</v>
      </c>
      <c r="H15" s="21" t="s">
        <v>40</v>
      </c>
    </row>
    <row r="16" spans="1:8" ht="14.7" thickBot="1" x14ac:dyDescent="0.6">
      <c r="B16" s="22" t="s">
        <v>32</v>
      </c>
      <c r="C16" s="22" t="s">
        <v>33</v>
      </c>
      <c r="D16" s="22" t="s">
        <v>35</v>
      </c>
      <c r="E16" s="22" t="s">
        <v>45</v>
      </c>
      <c r="F16" s="22" t="s">
        <v>47</v>
      </c>
      <c r="G16" s="22" t="s">
        <v>41</v>
      </c>
      <c r="H16" s="22" t="s">
        <v>42</v>
      </c>
    </row>
    <row r="17" spans="2:8" ht="14.7" thickBot="1" x14ac:dyDescent="0.6">
      <c r="B17" s="20" t="s">
        <v>126</v>
      </c>
      <c r="C17" s="20" t="s">
        <v>127</v>
      </c>
      <c r="D17" s="20">
        <v>1000</v>
      </c>
      <c r="E17" s="20">
        <v>30</v>
      </c>
      <c r="F17" s="20">
        <v>1000</v>
      </c>
      <c r="G17" s="20">
        <v>1E+30</v>
      </c>
      <c r="H17" s="20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82C-01F6-4793-8D32-4F7F4F4BF05B}">
  <dimension ref="A1:E8"/>
  <sheetViews>
    <sheetView workbookViewId="0">
      <selection activeCell="J8" sqref="J8"/>
    </sheetView>
  </sheetViews>
  <sheetFormatPr defaultRowHeight="14.4" x14ac:dyDescent="0.55000000000000004"/>
  <cols>
    <col min="1" max="1" width="15.20703125" bestFit="1" customWidth="1"/>
    <col min="2" max="2" width="5.89453125" bestFit="1" customWidth="1"/>
    <col min="3" max="4" width="18.20703125" bestFit="1" customWidth="1"/>
    <col min="5" max="5" width="25.734375" bestFit="1" customWidth="1"/>
  </cols>
  <sheetData>
    <row r="1" spans="1:5" x14ac:dyDescent="0.55000000000000004">
      <c r="A1" t="s">
        <v>3</v>
      </c>
      <c r="B1" t="s">
        <v>6</v>
      </c>
      <c r="C1" t="s">
        <v>4</v>
      </c>
      <c r="D1" t="s">
        <v>5</v>
      </c>
      <c r="E1" t="s">
        <v>9</v>
      </c>
    </row>
    <row r="2" spans="1:5" x14ac:dyDescent="0.55000000000000004">
      <c r="A2" t="s">
        <v>0</v>
      </c>
      <c r="B2" s="1">
        <v>0</v>
      </c>
      <c r="C2">
        <v>8</v>
      </c>
      <c r="D2">
        <v>0.2</v>
      </c>
      <c r="E2">
        <v>0.2</v>
      </c>
    </row>
    <row r="3" spans="1:5" x14ac:dyDescent="0.55000000000000004">
      <c r="A3" t="s">
        <v>1</v>
      </c>
      <c r="B3" s="1">
        <v>600</v>
      </c>
      <c r="C3">
        <v>10</v>
      </c>
      <c r="D3">
        <v>0.3</v>
      </c>
      <c r="E3">
        <v>0.1</v>
      </c>
    </row>
    <row r="4" spans="1:5" x14ac:dyDescent="0.55000000000000004">
      <c r="A4" t="s">
        <v>2</v>
      </c>
      <c r="B4" s="1">
        <v>820</v>
      </c>
      <c r="C4">
        <v>30</v>
      </c>
      <c r="D4">
        <v>1</v>
      </c>
      <c r="E4">
        <v>0.05</v>
      </c>
    </row>
    <row r="5" spans="1:5" x14ac:dyDescent="0.55000000000000004">
      <c r="A5" t="s">
        <v>8</v>
      </c>
      <c r="B5" s="1">
        <v>0</v>
      </c>
      <c r="C5">
        <v>0</v>
      </c>
      <c r="D5">
        <v>1</v>
      </c>
      <c r="E5">
        <v>0</v>
      </c>
    </row>
    <row r="6" spans="1:5" x14ac:dyDescent="0.55000000000000004">
      <c r="A6" t="s">
        <v>134</v>
      </c>
      <c r="B6" s="1">
        <v>0</v>
      </c>
      <c r="C6">
        <v>30</v>
      </c>
      <c r="D6">
        <v>0.8</v>
      </c>
      <c r="E6">
        <v>0.1</v>
      </c>
    </row>
    <row r="8" spans="1:5" x14ac:dyDescent="0.55000000000000004">
      <c r="A8" t="s">
        <v>7</v>
      </c>
      <c r="B8">
        <f>SUM(B2:B5)</f>
        <v>1420</v>
      </c>
      <c r="C8" s="2">
        <f>SUMPRODUCT($B$2:$B$6,C2:C6)</f>
        <v>30600</v>
      </c>
      <c r="D8" s="3">
        <f>SUMPRODUCT($B$2:$B$6,D2:D6)</f>
        <v>1000</v>
      </c>
      <c r="E8" s="3">
        <f>SUMPRODUCT($B$2:$B$6,E2:E6)</f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7885-3BD7-4204-8CAB-2DAC3DF86708}">
  <dimension ref="A1:H18"/>
  <sheetViews>
    <sheetView showGridLines="0" workbookViewId="0"/>
  </sheetViews>
  <sheetFormatPr defaultRowHeight="14.4" x14ac:dyDescent="0.55000000000000004"/>
  <cols>
    <col min="1" max="1" width="2.1015625" customWidth="1"/>
    <col min="2" max="2" width="4.89453125" bestFit="1" customWidth="1"/>
    <col min="3" max="3" width="23.9453125" bestFit="1" customWidth="1"/>
    <col min="4" max="4" width="5.3125" bestFit="1" customWidth="1"/>
    <col min="5" max="5" width="7.734375" bestFit="1" customWidth="1"/>
    <col min="6" max="6" width="9.5234375" bestFit="1" customWidth="1"/>
    <col min="7" max="7" width="11.68359375" bestFit="1" customWidth="1"/>
    <col min="8" max="8" width="8.7890625" bestFit="1" customWidth="1"/>
  </cols>
  <sheetData>
    <row r="1" spans="1:8" x14ac:dyDescent="0.55000000000000004">
      <c r="A1" s="17" t="s">
        <v>29</v>
      </c>
    </row>
    <row r="2" spans="1:8" x14ac:dyDescent="0.55000000000000004">
      <c r="A2" s="17" t="s">
        <v>135</v>
      </c>
    </row>
    <row r="3" spans="1:8" x14ac:dyDescent="0.55000000000000004">
      <c r="A3" s="17" t="s">
        <v>139</v>
      </c>
    </row>
    <row r="6" spans="1:8" ht="14.7" thickBot="1" x14ac:dyDescent="0.6">
      <c r="A6" t="s">
        <v>31</v>
      </c>
    </row>
    <row r="7" spans="1:8" x14ac:dyDescent="0.55000000000000004">
      <c r="B7" s="21"/>
      <c r="C7" s="21"/>
      <c r="D7" s="21" t="s">
        <v>34</v>
      </c>
      <c r="E7" s="21" t="s">
        <v>36</v>
      </c>
      <c r="F7" s="21" t="s">
        <v>38</v>
      </c>
      <c r="G7" s="21" t="s">
        <v>40</v>
      </c>
      <c r="H7" s="21" t="s">
        <v>40</v>
      </c>
    </row>
    <row r="8" spans="1:8" ht="14.7" thickBot="1" x14ac:dyDescent="0.6">
      <c r="B8" s="22" t="s">
        <v>32</v>
      </c>
      <c r="C8" s="22" t="s">
        <v>33</v>
      </c>
      <c r="D8" s="22" t="s">
        <v>35</v>
      </c>
      <c r="E8" s="22" t="s">
        <v>37</v>
      </c>
      <c r="F8" s="22" t="s">
        <v>39</v>
      </c>
      <c r="G8" s="22" t="s">
        <v>41</v>
      </c>
      <c r="H8" s="22" t="s">
        <v>42</v>
      </c>
    </row>
    <row r="9" spans="1:8" x14ac:dyDescent="0.55000000000000004">
      <c r="B9" s="19" t="s">
        <v>118</v>
      </c>
      <c r="C9" s="19" t="s">
        <v>119</v>
      </c>
      <c r="D9" s="19">
        <v>0</v>
      </c>
      <c r="E9" s="19">
        <v>2</v>
      </c>
      <c r="F9" s="19">
        <v>8</v>
      </c>
      <c r="G9" s="19">
        <v>1E+30</v>
      </c>
      <c r="H9" s="19">
        <v>2</v>
      </c>
    </row>
    <row r="10" spans="1:8" x14ac:dyDescent="0.55000000000000004">
      <c r="B10" s="19" t="s">
        <v>120</v>
      </c>
      <c r="C10" s="19" t="s">
        <v>121</v>
      </c>
      <c r="D10" s="19">
        <v>600</v>
      </c>
      <c r="E10" s="19">
        <v>1.0000000000000004</v>
      </c>
      <c r="F10" s="19">
        <v>10</v>
      </c>
      <c r="G10" s="19">
        <v>1E+30</v>
      </c>
      <c r="H10" s="19">
        <v>1.0000000000000004</v>
      </c>
    </row>
    <row r="11" spans="1:8" x14ac:dyDescent="0.55000000000000004">
      <c r="B11" s="19" t="s">
        <v>122</v>
      </c>
      <c r="C11" s="19" t="s">
        <v>123</v>
      </c>
      <c r="D11" s="19">
        <v>820</v>
      </c>
      <c r="E11" s="19">
        <v>0</v>
      </c>
      <c r="F11" s="19">
        <v>30</v>
      </c>
      <c r="G11" s="19">
        <v>3.3333333333333344</v>
      </c>
      <c r="H11" s="19">
        <v>30</v>
      </c>
    </row>
    <row r="12" spans="1:8" x14ac:dyDescent="0.55000000000000004">
      <c r="B12" s="19" t="s">
        <v>124</v>
      </c>
      <c r="C12" s="19" t="s">
        <v>125</v>
      </c>
      <c r="D12" s="19">
        <v>0</v>
      </c>
      <c r="E12" s="19">
        <v>-30</v>
      </c>
      <c r="F12" s="19">
        <v>0</v>
      </c>
      <c r="G12" s="19">
        <v>1E+30</v>
      </c>
      <c r="H12" s="19">
        <v>30</v>
      </c>
    </row>
    <row r="13" spans="1:8" ht="14.7" thickBot="1" x14ac:dyDescent="0.6">
      <c r="B13" s="20" t="s">
        <v>136</v>
      </c>
      <c r="C13" s="20" t="s">
        <v>137</v>
      </c>
      <c r="D13" s="20">
        <v>0</v>
      </c>
      <c r="E13" s="20">
        <v>6.0000000000000053</v>
      </c>
      <c r="F13" s="20">
        <v>30</v>
      </c>
      <c r="G13" s="20">
        <v>1E+30</v>
      </c>
      <c r="H13" s="20">
        <v>6.0000000000000053</v>
      </c>
    </row>
    <row r="15" spans="1:8" ht="14.7" thickBot="1" x14ac:dyDescent="0.6">
      <c r="A15" t="s">
        <v>43</v>
      </c>
    </row>
    <row r="16" spans="1:8" x14ac:dyDescent="0.55000000000000004">
      <c r="B16" s="21"/>
      <c r="C16" s="21"/>
      <c r="D16" s="21" t="s">
        <v>34</v>
      </c>
      <c r="E16" s="21" t="s">
        <v>44</v>
      </c>
      <c r="F16" s="21" t="s">
        <v>46</v>
      </c>
      <c r="G16" s="21" t="s">
        <v>40</v>
      </c>
      <c r="H16" s="21" t="s">
        <v>40</v>
      </c>
    </row>
    <row r="17" spans="2:8" ht="14.7" thickBot="1" x14ac:dyDescent="0.6">
      <c r="B17" s="22" t="s">
        <v>32</v>
      </c>
      <c r="C17" s="22" t="s">
        <v>33</v>
      </c>
      <c r="D17" s="22" t="s">
        <v>35</v>
      </c>
      <c r="E17" s="22" t="s">
        <v>45</v>
      </c>
      <c r="F17" s="22" t="s">
        <v>47</v>
      </c>
      <c r="G17" s="22" t="s">
        <v>41</v>
      </c>
      <c r="H17" s="22" t="s">
        <v>42</v>
      </c>
    </row>
    <row r="18" spans="2:8" ht="14.7" thickBot="1" x14ac:dyDescent="0.6">
      <c r="B18" s="20" t="s">
        <v>138</v>
      </c>
      <c r="C18" s="20" t="s">
        <v>127</v>
      </c>
      <c r="D18" s="20">
        <v>1000</v>
      </c>
      <c r="E18" s="20">
        <v>30</v>
      </c>
      <c r="F18" s="20">
        <v>1000</v>
      </c>
      <c r="G18" s="20">
        <v>1E+30</v>
      </c>
      <c r="H18" s="20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FA3C-5C16-4AA3-8BF5-40743112F6E3}">
  <dimension ref="A1:P21"/>
  <sheetViews>
    <sheetView workbookViewId="0">
      <selection activeCell="E10" sqref="E10"/>
    </sheetView>
  </sheetViews>
  <sheetFormatPr defaultRowHeight="14.4" x14ac:dyDescent="0.55000000000000004"/>
  <cols>
    <col min="7" max="7" width="8.05078125" bestFit="1" customWidth="1"/>
    <col min="12" max="12" width="10.26171875" bestFit="1" customWidth="1"/>
    <col min="14" max="14" width="9.83984375" bestFit="1" customWidth="1"/>
  </cols>
  <sheetData>
    <row r="1" spans="1:16" ht="14.7" thickBot="1" x14ac:dyDescent="0.6">
      <c r="A1" s="4"/>
      <c r="B1" s="24" t="s">
        <v>10</v>
      </c>
      <c r="C1" s="25"/>
      <c r="D1" s="25"/>
      <c r="E1" s="26"/>
      <c r="G1" s="4"/>
      <c r="H1" s="24" t="s">
        <v>143</v>
      </c>
      <c r="I1" s="25"/>
      <c r="J1" s="25"/>
      <c r="K1" s="26"/>
    </row>
    <row r="2" spans="1:16" ht="14.7" thickBot="1" x14ac:dyDescent="0.6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G2" s="6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t="s">
        <v>144</v>
      </c>
      <c r="M2" s="9" t="s">
        <v>25</v>
      </c>
      <c r="O2" s="9" t="s">
        <v>27</v>
      </c>
    </row>
    <row r="3" spans="1:16" ht="29.1" thickBot="1" x14ac:dyDescent="0.6">
      <c r="A3" s="5" t="s">
        <v>16</v>
      </c>
      <c r="B3" s="7">
        <v>0.1</v>
      </c>
      <c r="C3" s="7">
        <v>0.1</v>
      </c>
      <c r="D3" s="7"/>
      <c r="E3" s="7">
        <v>0.15</v>
      </c>
      <c r="G3" s="5" t="s">
        <v>16</v>
      </c>
      <c r="H3" s="10">
        <v>250</v>
      </c>
      <c r="I3" s="10">
        <v>0</v>
      </c>
      <c r="J3" s="7"/>
      <c r="K3" s="14">
        <v>0</v>
      </c>
      <c r="L3" s="13">
        <f>SUM(H3:K3)</f>
        <v>250</v>
      </c>
      <c r="M3" s="9">
        <v>250</v>
      </c>
      <c r="O3">
        <f>SUMPRODUCT(H3:K3,B3:E3)</f>
        <v>25</v>
      </c>
    </row>
    <row r="4" spans="1:16" ht="14.7" thickBot="1" x14ac:dyDescent="0.6">
      <c r="A4" s="5" t="s">
        <v>17</v>
      </c>
      <c r="B4" s="7">
        <v>0.15</v>
      </c>
      <c r="C4" s="7">
        <v>0.18</v>
      </c>
      <c r="D4" s="7"/>
      <c r="E4" s="7">
        <v>0.2</v>
      </c>
      <c r="G4" s="5" t="s">
        <v>17</v>
      </c>
      <c r="H4" s="10">
        <v>150</v>
      </c>
      <c r="I4" s="10">
        <v>0</v>
      </c>
      <c r="J4" s="7"/>
      <c r="K4" s="14">
        <v>0</v>
      </c>
      <c r="L4" s="13">
        <f t="shared" ref="L4:L10" si="0">SUM(H4:K4)</f>
        <v>150</v>
      </c>
      <c r="M4" s="9">
        <v>150</v>
      </c>
      <c r="O4">
        <f t="shared" ref="O4:O10" si="1">SUMPRODUCT(H4:K4,B4:E4)</f>
        <v>22.5</v>
      </c>
    </row>
    <row r="5" spans="1:16" ht="14.7" thickBot="1" x14ac:dyDescent="0.6">
      <c r="A5" s="5" t="s">
        <v>18</v>
      </c>
      <c r="B5" s="7">
        <v>0.25</v>
      </c>
      <c r="C5" s="7">
        <v>0.15</v>
      </c>
      <c r="D5" s="7"/>
      <c r="E5" s="7">
        <v>0.3</v>
      </c>
      <c r="G5" s="5" t="s">
        <v>18</v>
      </c>
      <c r="H5" s="10">
        <v>0</v>
      </c>
      <c r="I5" s="10">
        <v>150</v>
      </c>
      <c r="J5" s="7"/>
      <c r="K5" s="14">
        <v>0</v>
      </c>
      <c r="L5" s="13">
        <f t="shared" si="0"/>
        <v>150</v>
      </c>
      <c r="M5" s="9">
        <v>150</v>
      </c>
      <c r="O5">
        <f t="shared" si="1"/>
        <v>22.5</v>
      </c>
    </row>
    <row r="6" spans="1:16" ht="14.7" thickBot="1" x14ac:dyDescent="0.6">
      <c r="A6" s="5" t="s">
        <v>19</v>
      </c>
      <c r="B6" s="7">
        <v>0.55000000000000004</v>
      </c>
      <c r="C6" s="7">
        <v>0.5</v>
      </c>
      <c r="D6" s="7"/>
      <c r="E6" s="7"/>
      <c r="G6" s="5" t="s">
        <v>19</v>
      </c>
      <c r="H6" s="10">
        <v>0</v>
      </c>
      <c r="I6" s="10">
        <v>80</v>
      </c>
      <c r="J6" s="7"/>
      <c r="K6" s="16"/>
      <c r="L6" s="13">
        <f t="shared" si="0"/>
        <v>80</v>
      </c>
      <c r="M6" s="9">
        <v>80</v>
      </c>
      <c r="O6">
        <f t="shared" si="1"/>
        <v>40</v>
      </c>
    </row>
    <row r="7" spans="1:16" ht="29.1" thickBot="1" x14ac:dyDescent="0.6">
      <c r="A7" s="5" t="s">
        <v>20</v>
      </c>
      <c r="B7" s="7"/>
      <c r="C7" s="7">
        <v>0.2</v>
      </c>
      <c r="D7" s="7">
        <v>0.13</v>
      </c>
      <c r="E7" s="7">
        <v>0.25</v>
      </c>
      <c r="G7" s="5" t="s">
        <v>20</v>
      </c>
      <c r="H7" s="7"/>
      <c r="I7" s="10">
        <v>14.000000000000242</v>
      </c>
      <c r="J7" s="10">
        <v>0</v>
      </c>
      <c r="K7" s="14">
        <v>175.99999999999977</v>
      </c>
      <c r="L7" s="13">
        <f t="shared" si="0"/>
        <v>190</v>
      </c>
      <c r="M7" s="9">
        <v>190</v>
      </c>
      <c r="O7">
        <f t="shared" si="1"/>
        <v>46.79999999999999</v>
      </c>
    </row>
    <row r="8" spans="1:16" ht="29.1" thickBot="1" x14ac:dyDescent="0.6">
      <c r="A8" s="5" t="s">
        <v>21</v>
      </c>
      <c r="B8" s="7"/>
      <c r="C8" s="7">
        <v>0.3</v>
      </c>
      <c r="D8" s="7">
        <v>0.18</v>
      </c>
      <c r="E8" s="7">
        <v>0.35</v>
      </c>
      <c r="G8" s="5" t="s">
        <v>21</v>
      </c>
      <c r="H8" s="7"/>
      <c r="I8" s="10">
        <v>0</v>
      </c>
      <c r="J8" s="10">
        <v>136.66666666666652</v>
      </c>
      <c r="K8" s="14">
        <v>53.333333333333513</v>
      </c>
      <c r="L8" s="13">
        <f t="shared" si="0"/>
        <v>190.00000000000003</v>
      </c>
      <c r="M8" s="9">
        <v>190</v>
      </c>
      <c r="O8">
        <f t="shared" si="1"/>
        <v>43.266666666666701</v>
      </c>
    </row>
    <row r="9" spans="1:16" ht="29.1" thickBot="1" x14ac:dyDescent="0.6">
      <c r="A9" s="5" t="s">
        <v>22</v>
      </c>
      <c r="B9" s="7"/>
      <c r="C9" s="7">
        <v>0.5</v>
      </c>
      <c r="D9" s="7">
        <v>0.28000000000000003</v>
      </c>
      <c r="E9" s="7">
        <v>0.55000000000000004</v>
      </c>
      <c r="G9" s="5" t="s">
        <v>22</v>
      </c>
      <c r="H9" s="7"/>
      <c r="I9" s="10">
        <v>0</v>
      </c>
      <c r="J9" s="10">
        <v>160</v>
      </c>
      <c r="K9" s="14">
        <v>0</v>
      </c>
      <c r="L9" s="13">
        <f t="shared" si="0"/>
        <v>160</v>
      </c>
      <c r="M9" s="9">
        <v>160</v>
      </c>
      <c r="O9">
        <f t="shared" si="1"/>
        <v>44.800000000000004</v>
      </c>
    </row>
    <row r="10" spans="1:16" ht="29.1" thickBot="1" x14ac:dyDescent="0.6">
      <c r="A10" s="5" t="s">
        <v>23</v>
      </c>
      <c r="B10" s="7"/>
      <c r="C10" s="7">
        <v>1</v>
      </c>
      <c r="D10" s="7">
        <v>0.6</v>
      </c>
      <c r="E10" s="7"/>
      <c r="G10" s="5" t="s">
        <v>23</v>
      </c>
      <c r="H10" s="15"/>
      <c r="I10" s="12">
        <v>0</v>
      </c>
      <c r="J10" s="12">
        <v>150</v>
      </c>
      <c r="K10" s="9"/>
      <c r="L10" s="13">
        <f t="shared" si="0"/>
        <v>150</v>
      </c>
      <c r="M10" s="9">
        <v>150</v>
      </c>
      <c r="O10">
        <f t="shared" si="1"/>
        <v>90</v>
      </c>
    </row>
    <row r="11" spans="1:16" ht="29.1" thickBot="1" x14ac:dyDescent="0.6">
      <c r="A11" s="8"/>
      <c r="G11" s="11" t="s">
        <v>26</v>
      </c>
      <c r="H11" s="13">
        <f>SUMPRODUCT(H3:H10,B14:B21)</f>
        <v>215</v>
      </c>
      <c r="I11" s="13">
        <f t="shared" ref="I11:K11" si="2">SUMPRODUCT(I3:I10,C14:C21)</f>
        <v>184.00000000000023</v>
      </c>
      <c r="J11" s="13">
        <f t="shared" si="2"/>
        <v>359.99999999999989</v>
      </c>
      <c r="K11" s="13">
        <f t="shared" si="2"/>
        <v>120</v>
      </c>
      <c r="N11" t="s">
        <v>28</v>
      </c>
      <c r="O11" s="2">
        <f>SUM(O3:O10)</f>
        <v>334.86666666666667</v>
      </c>
      <c r="P11" t="s">
        <v>142</v>
      </c>
    </row>
    <row r="12" spans="1:16" ht="14.7" thickBot="1" x14ac:dyDescent="0.6">
      <c r="A12" s="4"/>
      <c r="B12" s="24" t="s">
        <v>24</v>
      </c>
      <c r="C12" s="25"/>
      <c r="D12" s="25"/>
      <c r="E12" s="26"/>
    </row>
    <row r="13" spans="1:16" ht="14.7" thickBot="1" x14ac:dyDescent="0.6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</row>
    <row r="14" spans="1:16" ht="29.1" thickBot="1" x14ac:dyDescent="0.6">
      <c r="A14" s="5" t="s">
        <v>16</v>
      </c>
      <c r="B14" s="7">
        <v>0.5</v>
      </c>
      <c r="C14" s="7">
        <v>0.5</v>
      </c>
      <c r="D14" s="7"/>
      <c r="E14" s="7">
        <v>0.1</v>
      </c>
      <c r="G14" s="9"/>
    </row>
    <row r="15" spans="1:16" ht="14.7" thickBot="1" x14ac:dyDescent="0.6">
      <c r="A15" s="5" t="s">
        <v>17</v>
      </c>
      <c r="B15" s="7">
        <v>0.6</v>
      </c>
      <c r="C15" s="7">
        <v>0.6</v>
      </c>
      <c r="D15" s="7"/>
      <c r="E15" s="7">
        <v>0.3</v>
      </c>
      <c r="G15" s="9"/>
    </row>
    <row r="16" spans="1:16" ht="14.7" thickBot="1" x14ac:dyDescent="0.6">
      <c r="A16" s="5" t="s">
        <v>18</v>
      </c>
      <c r="B16" s="7">
        <v>0.8</v>
      </c>
      <c r="C16" s="7">
        <v>0.6</v>
      </c>
      <c r="D16" s="7"/>
      <c r="E16" s="7">
        <v>0.6</v>
      </c>
    </row>
    <row r="17" spans="1:5" ht="14.7" thickBot="1" x14ac:dyDescent="0.6">
      <c r="A17" s="5" t="s">
        <v>19</v>
      </c>
      <c r="B17" s="7">
        <v>0.1</v>
      </c>
      <c r="C17" s="7">
        <v>1</v>
      </c>
      <c r="D17" s="7"/>
      <c r="E17" s="7"/>
    </row>
    <row r="18" spans="1:5" ht="29.1" thickBot="1" x14ac:dyDescent="0.6">
      <c r="A18" s="5" t="s">
        <v>20</v>
      </c>
      <c r="B18" s="7"/>
      <c r="C18" s="7">
        <v>1</v>
      </c>
      <c r="D18" s="7">
        <v>0.5</v>
      </c>
      <c r="E18" s="7">
        <v>0.5</v>
      </c>
    </row>
    <row r="19" spans="1:5" ht="29.1" thickBot="1" x14ac:dyDescent="0.6">
      <c r="A19" s="5" t="s">
        <v>21</v>
      </c>
      <c r="B19" s="7"/>
      <c r="C19" s="7">
        <v>1.2</v>
      </c>
      <c r="D19" s="7">
        <v>0.6</v>
      </c>
      <c r="E19" s="7">
        <v>0.6</v>
      </c>
    </row>
    <row r="20" spans="1:5" ht="29.1" thickBot="1" x14ac:dyDescent="0.6">
      <c r="A20" s="5" t="s">
        <v>22</v>
      </c>
      <c r="B20" s="7"/>
      <c r="C20" s="7">
        <v>1.6</v>
      </c>
      <c r="D20" s="7">
        <v>0.8</v>
      </c>
      <c r="E20" s="7">
        <v>0.8</v>
      </c>
    </row>
    <row r="21" spans="1:5" ht="29.1" thickBot="1" x14ac:dyDescent="0.6">
      <c r="A21" s="5" t="s">
        <v>23</v>
      </c>
      <c r="B21" s="7"/>
      <c r="C21" s="7">
        <v>2</v>
      </c>
      <c r="D21" s="7">
        <v>1</v>
      </c>
      <c r="E21" s="7"/>
    </row>
  </sheetData>
  <mergeCells count="3">
    <mergeCell ref="B1:E1"/>
    <mergeCell ref="H1:K1"/>
    <mergeCell ref="B12:E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E7AF-B9AF-4B06-AC4F-F82713F46D9D}">
  <dimension ref="A1:H50"/>
  <sheetViews>
    <sheetView showGridLines="0" topLeftCell="A6" workbookViewId="0">
      <selection activeCell="B8" sqref="B7:H8"/>
    </sheetView>
  </sheetViews>
  <sheetFormatPr defaultRowHeight="14.4" x14ac:dyDescent="0.55000000000000004"/>
  <cols>
    <col min="1" max="1" width="2.1015625" customWidth="1"/>
    <col min="2" max="2" width="5.89453125" bestFit="1" customWidth="1"/>
    <col min="3" max="3" width="16.05078125" bestFit="1" customWidth="1"/>
    <col min="4" max="4" width="11.68359375" bestFit="1" customWidth="1"/>
    <col min="5" max="5" width="12.26171875" bestFit="1" customWidth="1"/>
    <col min="6" max="6" width="9.5234375" bestFit="1" customWidth="1"/>
    <col min="7" max="8" width="11.68359375" bestFit="1" customWidth="1"/>
  </cols>
  <sheetData>
    <row r="1" spans="1:8" x14ac:dyDescent="0.55000000000000004">
      <c r="A1" s="17" t="s">
        <v>29</v>
      </c>
    </row>
    <row r="2" spans="1:8" x14ac:dyDescent="0.55000000000000004">
      <c r="A2" s="17" t="s">
        <v>30</v>
      </c>
    </row>
    <row r="3" spans="1:8" x14ac:dyDescent="0.55000000000000004">
      <c r="A3" s="17" t="s">
        <v>154</v>
      </c>
    </row>
    <row r="6" spans="1:8" ht="14.7" thickBot="1" x14ac:dyDescent="0.6">
      <c r="A6" t="s">
        <v>31</v>
      </c>
    </row>
    <row r="7" spans="1:8" x14ac:dyDescent="0.55000000000000004">
      <c r="B7" s="21"/>
      <c r="C7" s="21"/>
      <c r="D7" s="21" t="s">
        <v>34</v>
      </c>
      <c r="E7" s="21" t="s">
        <v>36</v>
      </c>
      <c r="F7" s="21" t="s">
        <v>38</v>
      </c>
      <c r="G7" s="21" t="s">
        <v>40</v>
      </c>
      <c r="H7" s="21" t="s">
        <v>40</v>
      </c>
    </row>
    <row r="8" spans="1:8" ht="14.7" thickBot="1" x14ac:dyDescent="0.6">
      <c r="B8" s="22" t="s">
        <v>32</v>
      </c>
      <c r="C8" s="22" t="s">
        <v>33</v>
      </c>
      <c r="D8" s="22" t="s">
        <v>35</v>
      </c>
      <c r="E8" s="22" t="s">
        <v>37</v>
      </c>
      <c r="F8" s="22" t="s">
        <v>39</v>
      </c>
      <c r="G8" s="22" t="s">
        <v>41</v>
      </c>
      <c r="H8" s="22" t="s">
        <v>42</v>
      </c>
    </row>
    <row r="9" spans="1:8" x14ac:dyDescent="0.55000000000000004">
      <c r="B9" s="19" t="s">
        <v>48</v>
      </c>
      <c r="C9" s="19" t="s">
        <v>49</v>
      </c>
      <c r="D9" s="19">
        <v>250</v>
      </c>
      <c r="E9" s="19">
        <v>0</v>
      </c>
      <c r="F9" s="19">
        <v>0.1</v>
      </c>
      <c r="G9" s="19">
        <v>0</v>
      </c>
      <c r="H9" s="19">
        <v>0.1</v>
      </c>
    </row>
    <row r="10" spans="1:8" x14ac:dyDescent="0.55000000000000004">
      <c r="B10" s="19" t="s">
        <v>50</v>
      </c>
      <c r="C10" s="19" t="s">
        <v>51</v>
      </c>
      <c r="D10" s="19">
        <v>150</v>
      </c>
      <c r="E10" s="19">
        <v>0</v>
      </c>
      <c r="F10" s="19">
        <v>0.15</v>
      </c>
      <c r="G10" s="19">
        <v>1.9999999999999379E-2</v>
      </c>
      <c r="H10" s="19">
        <v>0.15</v>
      </c>
    </row>
    <row r="11" spans="1:8" x14ac:dyDescent="0.55000000000000004">
      <c r="B11" s="19" t="s">
        <v>52</v>
      </c>
      <c r="C11" s="19" t="s">
        <v>53</v>
      </c>
      <c r="D11" s="19">
        <v>0</v>
      </c>
      <c r="E11" s="19">
        <v>0.10000000000000009</v>
      </c>
      <c r="F11" s="19">
        <v>0.25</v>
      </c>
      <c r="G11" s="19">
        <v>1E+30</v>
      </c>
      <c r="H11" s="19">
        <v>0.10000000000000009</v>
      </c>
    </row>
    <row r="12" spans="1:8" x14ac:dyDescent="0.55000000000000004">
      <c r="B12" s="19" t="s">
        <v>54</v>
      </c>
      <c r="C12" s="19" t="s">
        <v>55</v>
      </c>
      <c r="D12" s="19">
        <v>0</v>
      </c>
      <c r="E12" s="19">
        <v>5.0000000000000044E-2</v>
      </c>
      <c r="F12" s="19">
        <v>0.55000000000000004</v>
      </c>
      <c r="G12" s="19">
        <v>1E+30</v>
      </c>
      <c r="H12" s="19">
        <v>5.0000000000000044E-2</v>
      </c>
    </row>
    <row r="13" spans="1:8" x14ac:dyDescent="0.55000000000000004">
      <c r="B13" s="19" t="s">
        <v>56</v>
      </c>
      <c r="C13" s="19" t="s">
        <v>57</v>
      </c>
      <c r="D13" s="19">
        <v>0</v>
      </c>
      <c r="E13" s="19">
        <v>0</v>
      </c>
      <c r="F13" s="19">
        <v>9.9999999999999867E-2</v>
      </c>
      <c r="G13" s="19">
        <v>1E+30</v>
      </c>
      <c r="H13" s="19">
        <v>0</v>
      </c>
    </row>
    <row r="14" spans="1:8" x14ac:dyDescent="0.55000000000000004">
      <c r="B14" s="19" t="s">
        <v>58</v>
      </c>
      <c r="C14" s="19" t="s">
        <v>59</v>
      </c>
      <c r="D14" s="19">
        <v>0</v>
      </c>
      <c r="E14" s="19">
        <v>3.0000000000000169E-2</v>
      </c>
      <c r="F14" s="19">
        <v>0.18000000000000016</v>
      </c>
      <c r="G14" s="19">
        <v>1E+30</v>
      </c>
      <c r="H14" s="19">
        <v>3.0000000000000169E-2</v>
      </c>
    </row>
    <row r="15" spans="1:8" x14ac:dyDescent="0.55000000000000004">
      <c r="B15" s="19" t="s">
        <v>60</v>
      </c>
      <c r="C15" s="19" t="s">
        <v>61</v>
      </c>
      <c r="D15" s="19">
        <v>150</v>
      </c>
      <c r="E15" s="19">
        <v>0</v>
      </c>
      <c r="F15" s="19">
        <v>0.14999999999999991</v>
      </c>
      <c r="G15" s="19">
        <v>9.0000000000000968E-2</v>
      </c>
      <c r="H15" s="19">
        <v>0.14999999999999991</v>
      </c>
    </row>
    <row r="16" spans="1:8" x14ac:dyDescent="0.55000000000000004">
      <c r="B16" s="19" t="s">
        <v>62</v>
      </c>
      <c r="C16" s="19" t="s">
        <v>63</v>
      </c>
      <c r="D16" s="19">
        <v>80</v>
      </c>
      <c r="E16" s="19">
        <v>0</v>
      </c>
      <c r="F16" s="19">
        <v>0.5</v>
      </c>
      <c r="G16" s="19">
        <v>5.0000000000000044E-2</v>
      </c>
      <c r="H16" s="19">
        <v>0.5</v>
      </c>
    </row>
    <row r="17" spans="1:8" x14ac:dyDescent="0.55000000000000004">
      <c r="B17" s="19" t="s">
        <v>64</v>
      </c>
      <c r="C17" s="19" t="s">
        <v>65</v>
      </c>
      <c r="D17" s="19">
        <v>14.000000000000242</v>
      </c>
      <c r="E17" s="19">
        <v>0</v>
      </c>
      <c r="F17" s="19">
        <v>0.20000000000000018</v>
      </c>
      <c r="G17" s="19">
        <v>8.3333333333332985E-3</v>
      </c>
      <c r="H17" s="19">
        <v>3.3333333333332292E-2</v>
      </c>
    </row>
    <row r="18" spans="1:8" x14ac:dyDescent="0.55000000000000004">
      <c r="B18" s="19" t="s">
        <v>66</v>
      </c>
      <c r="C18" s="19" t="s">
        <v>67</v>
      </c>
      <c r="D18" s="19">
        <v>0</v>
      </c>
      <c r="E18" s="19">
        <v>9.9999999999999603E-3</v>
      </c>
      <c r="F18" s="19">
        <v>0.29999999999999982</v>
      </c>
      <c r="G18" s="19">
        <v>1E+30</v>
      </c>
      <c r="H18" s="19">
        <v>9.9999999999999603E-3</v>
      </c>
    </row>
    <row r="19" spans="1:8" x14ac:dyDescent="0.55000000000000004">
      <c r="B19" s="19" t="s">
        <v>68</v>
      </c>
      <c r="C19" s="19" t="s">
        <v>69</v>
      </c>
      <c r="D19" s="19">
        <v>0</v>
      </c>
      <c r="E19" s="19">
        <v>7.3333333333334166E-2</v>
      </c>
      <c r="F19" s="19">
        <v>0.5</v>
      </c>
      <c r="G19" s="19">
        <v>1E+30</v>
      </c>
      <c r="H19" s="19">
        <v>7.3333333333334166E-2</v>
      </c>
    </row>
    <row r="20" spans="1:8" x14ac:dyDescent="0.55000000000000004">
      <c r="B20" s="19" t="s">
        <v>70</v>
      </c>
      <c r="C20" s="19" t="s">
        <v>71</v>
      </c>
      <c r="D20" s="19">
        <v>0</v>
      </c>
      <c r="E20" s="19">
        <v>0.21666666666666831</v>
      </c>
      <c r="F20" s="19">
        <v>1</v>
      </c>
      <c r="G20" s="19">
        <v>1E+30</v>
      </c>
      <c r="H20" s="19">
        <v>0.21666666666666831</v>
      </c>
    </row>
    <row r="21" spans="1:8" x14ac:dyDescent="0.55000000000000004">
      <c r="B21" s="19" t="s">
        <v>72</v>
      </c>
      <c r="C21" s="19" t="s">
        <v>73</v>
      </c>
      <c r="D21" s="19">
        <v>0</v>
      </c>
      <c r="E21" s="19">
        <v>2.166666666666529E-2</v>
      </c>
      <c r="F21" s="19">
        <v>0.12999999999999945</v>
      </c>
      <c r="G21" s="19">
        <v>1E+30</v>
      </c>
      <c r="H21" s="19">
        <v>2.166666666666529E-2</v>
      </c>
    </row>
    <row r="22" spans="1:8" x14ac:dyDescent="0.55000000000000004">
      <c r="B22" s="19" t="s">
        <v>74</v>
      </c>
      <c r="C22" s="19" t="s">
        <v>75</v>
      </c>
      <c r="D22" s="19">
        <v>136.66666666666652</v>
      </c>
      <c r="E22" s="19">
        <v>0</v>
      </c>
      <c r="F22" s="19">
        <v>0.1800000000000006</v>
      </c>
      <c r="G22" s="19">
        <v>2.5999999999998354E-2</v>
      </c>
      <c r="H22" s="19">
        <v>3.2500000000001278E-2</v>
      </c>
    </row>
    <row r="23" spans="1:8" x14ac:dyDescent="0.55000000000000004">
      <c r="B23" s="19" t="s">
        <v>76</v>
      </c>
      <c r="C23" s="19" t="s">
        <v>77</v>
      </c>
      <c r="D23" s="19">
        <v>160</v>
      </c>
      <c r="E23" s="19">
        <v>0</v>
      </c>
      <c r="F23" s="19">
        <v>0.28000000000000025</v>
      </c>
      <c r="G23" s="19">
        <v>4.3333333333335042E-2</v>
      </c>
      <c r="H23" s="19">
        <v>0.42666666666666586</v>
      </c>
    </row>
    <row r="24" spans="1:8" x14ac:dyDescent="0.55000000000000004">
      <c r="B24" s="19" t="s">
        <v>78</v>
      </c>
      <c r="C24" s="19" t="s">
        <v>79</v>
      </c>
      <c r="D24" s="19">
        <v>150</v>
      </c>
      <c r="E24" s="19">
        <v>0</v>
      </c>
      <c r="F24" s="19">
        <v>0.59999999999999964</v>
      </c>
      <c r="G24" s="19">
        <v>0.21666666666666831</v>
      </c>
      <c r="H24" s="19">
        <v>0.78333333333333177</v>
      </c>
    </row>
    <row r="25" spans="1:8" x14ac:dyDescent="0.55000000000000004">
      <c r="B25" s="19" t="s">
        <v>80</v>
      </c>
      <c r="C25" s="19" t="s">
        <v>81</v>
      </c>
      <c r="D25" s="19">
        <v>0</v>
      </c>
      <c r="E25" s="19">
        <v>4.0000000000000382E-2</v>
      </c>
      <c r="F25" s="19">
        <v>0.15000000000000036</v>
      </c>
      <c r="G25" s="19">
        <v>1E+30</v>
      </c>
      <c r="H25" s="19">
        <v>4.0000000000000382E-2</v>
      </c>
    </row>
    <row r="26" spans="1:8" x14ac:dyDescent="0.55000000000000004">
      <c r="B26" s="19" t="s">
        <v>82</v>
      </c>
      <c r="C26" s="19" t="s">
        <v>83</v>
      </c>
      <c r="D26" s="19">
        <v>0</v>
      </c>
      <c r="E26" s="19">
        <v>1.9999999999999379E-2</v>
      </c>
      <c r="F26" s="19">
        <v>0.19999999999999929</v>
      </c>
      <c r="G26" s="19">
        <v>1E+30</v>
      </c>
      <c r="H26" s="19">
        <v>1.9999999999999379E-2</v>
      </c>
    </row>
    <row r="27" spans="1:8" x14ac:dyDescent="0.55000000000000004">
      <c r="B27" s="19" t="s">
        <v>84</v>
      </c>
      <c r="C27" s="19" t="s">
        <v>85</v>
      </c>
      <c r="D27" s="19">
        <v>0</v>
      </c>
      <c r="E27" s="19">
        <v>9.0000000000000968E-2</v>
      </c>
      <c r="F27" s="19">
        <v>0.30000000000000071</v>
      </c>
      <c r="G27" s="19">
        <v>1E+30</v>
      </c>
      <c r="H27" s="19">
        <v>9.0000000000000968E-2</v>
      </c>
    </row>
    <row r="28" spans="1:8" x14ac:dyDescent="0.55000000000000004">
      <c r="B28" s="19" t="s">
        <v>86</v>
      </c>
      <c r="C28" s="19" t="s">
        <v>87</v>
      </c>
      <c r="D28" s="19">
        <v>175.99999999999977</v>
      </c>
      <c r="E28" s="19">
        <v>0</v>
      </c>
      <c r="F28" s="19">
        <v>0.25</v>
      </c>
      <c r="G28" s="19">
        <v>2.166666666666529E-2</v>
      </c>
      <c r="H28" s="19">
        <v>8.3333333333332985E-3</v>
      </c>
    </row>
    <row r="29" spans="1:8" x14ac:dyDescent="0.55000000000000004">
      <c r="B29" s="19" t="s">
        <v>88</v>
      </c>
      <c r="C29" s="19" t="s">
        <v>89</v>
      </c>
      <c r="D29" s="19">
        <v>53.333333333333513</v>
      </c>
      <c r="E29" s="19">
        <v>0</v>
      </c>
      <c r="F29" s="19">
        <v>0.34999999999999964</v>
      </c>
      <c r="G29" s="19">
        <v>9.9999999999999603E-3</v>
      </c>
      <c r="H29" s="19">
        <v>2.5999999999998354E-2</v>
      </c>
    </row>
    <row r="30" spans="1:8" ht="14.7" thickBot="1" x14ac:dyDescent="0.6">
      <c r="B30" s="20" t="s">
        <v>90</v>
      </c>
      <c r="C30" s="20" t="s">
        <v>91</v>
      </c>
      <c r="D30" s="20">
        <v>0</v>
      </c>
      <c r="E30" s="20">
        <v>4.3333333333335042E-2</v>
      </c>
      <c r="F30" s="20">
        <v>0.55000000000000071</v>
      </c>
      <c r="G30" s="20">
        <v>1E+30</v>
      </c>
      <c r="H30" s="20">
        <v>4.3333333333335042E-2</v>
      </c>
    </row>
    <row r="32" spans="1:8" ht="14.7" thickBot="1" x14ac:dyDescent="0.6">
      <c r="A32" t="s">
        <v>43</v>
      </c>
    </row>
    <row r="33" spans="2:8" x14ac:dyDescent="0.55000000000000004">
      <c r="B33" s="21"/>
      <c r="C33" s="21"/>
      <c r="D33" s="21" t="s">
        <v>34</v>
      </c>
      <c r="E33" s="21" t="s">
        <v>44</v>
      </c>
      <c r="F33" s="21" t="s">
        <v>46</v>
      </c>
      <c r="G33" s="21" t="s">
        <v>40</v>
      </c>
      <c r="H33" s="21" t="s">
        <v>40</v>
      </c>
    </row>
    <row r="34" spans="2:8" ht="14.7" thickBot="1" x14ac:dyDescent="0.6">
      <c r="B34" s="22" t="s">
        <v>32</v>
      </c>
      <c r="C34" s="22" t="s">
        <v>33</v>
      </c>
      <c r="D34" s="22" t="s">
        <v>35</v>
      </c>
      <c r="E34" s="22" t="s">
        <v>45</v>
      </c>
      <c r="F34" s="22" t="s">
        <v>47</v>
      </c>
      <c r="G34" s="22" t="s">
        <v>41</v>
      </c>
      <c r="H34" s="22" t="s">
        <v>42</v>
      </c>
    </row>
    <row r="35" spans="2:8" x14ac:dyDescent="0.55000000000000004">
      <c r="B35" s="19" t="s">
        <v>92</v>
      </c>
      <c r="C35" s="19" t="s">
        <v>93</v>
      </c>
      <c r="D35" s="19">
        <v>215</v>
      </c>
      <c r="E35" s="19">
        <v>0</v>
      </c>
      <c r="F35" s="19">
        <v>360</v>
      </c>
      <c r="G35" s="19">
        <v>1E+30</v>
      </c>
      <c r="H35" s="19">
        <v>145</v>
      </c>
    </row>
    <row r="36" spans="2:8" x14ac:dyDescent="0.55000000000000004">
      <c r="B36" s="19" t="s">
        <v>94</v>
      </c>
      <c r="C36" s="19" t="s">
        <v>95</v>
      </c>
      <c r="D36" s="19">
        <v>184.00000000000023</v>
      </c>
      <c r="E36" s="19">
        <v>0</v>
      </c>
      <c r="F36" s="19">
        <v>360</v>
      </c>
      <c r="G36" s="19">
        <v>1E+30</v>
      </c>
      <c r="H36" s="19">
        <v>175.99999999999977</v>
      </c>
    </row>
    <row r="37" spans="2:8" x14ac:dyDescent="0.55000000000000004">
      <c r="B37" s="19" t="s">
        <v>96</v>
      </c>
      <c r="C37" s="19" t="s">
        <v>97</v>
      </c>
      <c r="D37" s="19">
        <v>359.99999999999989</v>
      </c>
      <c r="E37" s="19">
        <v>-0.18333333333333202</v>
      </c>
      <c r="F37" s="19">
        <v>360</v>
      </c>
      <c r="G37" s="19">
        <v>7.0000000000001208</v>
      </c>
      <c r="H37" s="19">
        <v>81.999999999999929</v>
      </c>
    </row>
    <row r="38" spans="2:8" x14ac:dyDescent="0.55000000000000004">
      <c r="B38" s="19" t="s">
        <v>98</v>
      </c>
      <c r="C38" s="19" t="s">
        <v>99</v>
      </c>
      <c r="D38" s="19">
        <v>120</v>
      </c>
      <c r="E38" s="19">
        <v>0</v>
      </c>
      <c r="F38" s="19">
        <v>360</v>
      </c>
      <c r="G38" s="19">
        <v>1E+30</v>
      </c>
      <c r="H38" s="19">
        <v>240</v>
      </c>
    </row>
    <row r="39" spans="2:8" x14ac:dyDescent="0.55000000000000004">
      <c r="B39" s="19" t="s">
        <v>92</v>
      </c>
      <c r="C39" s="19" t="s">
        <v>93</v>
      </c>
      <c r="D39" s="19">
        <v>215</v>
      </c>
      <c r="E39" s="19">
        <v>0</v>
      </c>
      <c r="F39" s="19">
        <v>120</v>
      </c>
      <c r="G39" s="19">
        <v>94.999999999999972</v>
      </c>
      <c r="H39" s="19">
        <v>1E+30</v>
      </c>
    </row>
    <row r="40" spans="2:8" x14ac:dyDescent="0.55000000000000004">
      <c r="B40" s="19" t="s">
        <v>94</v>
      </c>
      <c r="C40" s="19" t="s">
        <v>95</v>
      </c>
      <c r="D40" s="19">
        <v>184.00000000000023</v>
      </c>
      <c r="E40" s="19">
        <v>0</v>
      </c>
      <c r="F40" s="19">
        <v>120</v>
      </c>
      <c r="G40" s="19">
        <v>64.000000000000242</v>
      </c>
      <c r="H40" s="19">
        <v>1E+30</v>
      </c>
    </row>
    <row r="41" spans="2:8" x14ac:dyDescent="0.55000000000000004">
      <c r="B41" s="19" t="s">
        <v>96</v>
      </c>
      <c r="C41" s="19" t="s">
        <v>97</v>
      </c>
      <c r="D41" s="19">
        <v>359.99999999999989</v>
      </c>
      <c r="E41" s="19">
        <v>0</v>
      </c>
      <c r="F41" s="19">
        <v>120</v>
      </c>
      <c r="G41" s="19">
        <v>239.99999999999997</v>
      </c>
      <c r="H41" s="19">
        <v>1E+30</v>
      </c>
    </row>
    <row r="42" spans="2:8" x14ac:dyDescent="0.55000000000000004">
      <c r="B42" s="19" t="s">
        <v>98</v>
      </c>
      <c r="C42" s="19" t="s">
        <v>99</v>
      </c>
      <c r="D42" s="19">
        <v>120</v>
      </c>
      <c r="E42" s="19">
        <v>9.9999999999999714E-2</v>
      </c>
      <c r="F42" s="19">
        <v>120</v>
      </c>
      <c r="G42" s="19">
        <v>7.0000000000001243</v>
      </c>
      <c r="H42" s="19">
        <v>87.999999999999915</v>
      </c>
    </row>
    <row r="43" spans="2:8" x14ac:dyDescent="0.55000000000000004">
      <c r="B43" s="19" t="s">
        <v>100</v>
      </c>
      <c r="C43" s="19" t="s">
        <v>145</v>
      </c>
      <c r="D43" s="19">
        <v>250</v>
      </c>
      <c r="E43" s="19">
        <v>0.1</v>
      </c>
      <c r="F43" s="19">
        <v>250</v>
      </c>
      <c r="G43" s="19">
        <v>290</v>
      </c>
      <c r="H43" s="19">
        <v>189.99999999999994</v>
      </c>
    </row>
    <row r="44" spans="2:8" x14ac:dyDescent="0.55000000000000004">
      <c r="B44" s="19" t="s">
        <v>101</v>
      </c>
      <c r="C44" s="19" t="s">
        <v>146</v>
      </c>
      <c r="D44" s="19">
        <v>150</v>
      </c>
      <c r="E44" s="19">
        <v>0.15</v>
      </c>
      <c r="F44" s="19">
        <v>150</v>
      </c>
      <c r="G44" s="19">
        <v>241.66666666666663</v>
      </c>
      <c r="H44" s="19">
        <v>150</v>
      </c>
    </row>
    <row r="45" spans="2:8" x14ac:dyDescent="0.55000000000000004">
      <c r="B45" s="19" t="s">
        <v>102</v>
      </c>
      <c r="C45" s="19" t="s">
        <v>147</v>
      </c>
      <c r="D45" s="19">
        <v>150</v>
      </c>
      <c r="E45" s="19">
        <v>0.14999999999999991</v>
      </c>
      <c r="F45" s="19">
        <v>150</v>
      </c>
      <c r="G45" s="19">
        <v>293.33333333333292</v>
      </c>
      <c r="H45" s="19">
        <v>106.66666666666706</v>
      </c>
    </row>
    <row r="46" spans="2:8" x14ac:dyDescent="0.55000000000000004">
      <c r="B46" s="19" t="s">
        <v>103</v>
      </c>
      <c r="C46" s="19" t="s">
        <v>148</v>
      </c>
      <c r="D46" s="19">
        <v>80</v>
      </c>
      <c r="E46" s="19">
        <v>0.5</v>
      </c>
      <c r="F46" s="19">
        <v>80</v>
      </c>
      <c r="G46" s="19">
        <v>175.99999999999977</v>
      </c>
      <c r="H46" s="19">
        <v>64.000000000000242</v>
      </c>
    </row>
    <row r="47" spans="2:8" x14ac:dyDescent="0.55000000000000004">
      <c r="B47" s="19" t="s">
        <v>104</v>
      </c>
      <c r="C47" s="19" t="s">
        <v>149</v>
      </c>
      <c r="D47" s="19">
        <v>190</v>
      </c>
      <c r="E47" s="19">
        <v>0.20000000000000018</v>
      </c>
      <c r="F47" s="19">
        <v>190</v>
      </c>
      <c r="G47" s="19">
        <v>175.99999999999977</v>
      </c>
      <c r="H47" s="19">
        <v>14.000000000000242</v>
      </c>
    </row>
    <row r="48" spans="2:8" x14ac:dyDescent="0.55000000000000004">
      <c r="B48" s="19" t="s">
        <v>105</v>
      </c>
      <c r="C48" s="19" t="s">
        <v>150</v>
      </c>
      <c r="D48" s="19">
        <v>190.00000000000003</v>
      </c>
      <c r="E48" s="19">
        <v>0.28999999999999981</v>
      </c>
      <c r="F48" s="19">
        <v>190</v>
      </c>
      <c r="G48" s="19">
        <v>146.66666666666643</v>
      </c>
      <c r="H48" s="19">
        <v>11.666666666666863</v>
      </c>
    </row>
    <row r="49" spans="2:8" x14ac:dyDescent="0.55000000000000004">
      <c r="B49" s="19" t="s">
        <v>106</v>
      </c>
      <c r="C49" s="19" t="s">
        <v>151</v>
      </c>
      <c r="D49" s="19">
        <v>160</v>
      </c>
      <c r="E49" s="19">
        <v>0.42666666666666597</v>
      </c>
      <c r="F49" s="19">
        <v>160</v>
      </c>
      <c r="G49" s="19">
        <v>102.49999999999987</v>
      </c>
      <c r="H49" s="19">
        <v>8.7500000000001474</v>
      </c>
    </row>
    <row r="50" spans="2:8" ht="14.7" thickBot="1" x14ac:dyDescent="0.6">
      <c r="B50" s="20" t="s">
        <v>107</v>
      </c>
      <c r="C50" s="20" t="s">
        <v>152</v>
      </c>
      <c r="D50" s="20">
        <v>150</v>
      </c>
      <c r="E50" s="20">
        <v>0.78333333333333177</v>
      </c>
      <c r="F50" s="20">
        <v>150</v>
      </c>
      <c r="G50" s="20">
        <v>81.999999999999915</v>
      </c>
      <c r="H50" s="20">
        <v>7.000000000000119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4D90-EDE9-42EB-A9AE-94524888E620}">
  <dimension ref="A1:P21"/>
  <sheetViews>
    <sheetView workbookViewId="0">
      <selection activeCell="O11" sqref="O11"/>
    </sheetView>
  </sheetViews>
  <sheetFormatPr defaultRowHeight="14.4" x14ac:dyDescent="0.55000000000000004"/>
  <cols>
    <col min="7" max="7" width="9.83984375" customWidth="1"/>
    <col min="12" max="12" width="10.26171875" bestFit="1" customWidth="1"/>
    <col min="14" max="14" width="9.83984375" bestFit="1" customWidth="1"/>
  </cols>
  <sheetData>
    <row r="1" spans="1:16" ht="14.7" thickBot="1" x14ac:dyDescent="0.6">
      <c r="A1" s="4"/>
      <c r="B1" s="24" t="s">
        <v>10</v>
      </c>
      <c r="C1" s="25"/>
      <c r="D1" s="25"/>
      <c r="E1" s="26"/>
      <c r="G1" s="4"/>
      <c r="H1" s="24" t="s">
        <v>143</v>
      </c>
      <c r="I1" s="25"/>
      <c r="J1" s="25"/>
      <c r="K1" s="26"/>
    </row>
    <row r="2" spans="1:16" ht="14.7" thickBot="1" x14ac:dyDescent="0.6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G2" s="6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t="s">
        <v>144</v>
      </c>
      <c r="M2" s="9" t="s">
        <v>25</v>
      </c>
      <c r="O2" s="9" t="s">
        <v>27</v>
      </c>
    </row>
    <row r="3" spans="1:16" ht="29.1" thickBot="1" x14ac:dyDescent="0.6">
      <c r="A3" s="5" t="s">
        <v>16</v>
      </c>
      <c r="B3" s="7">
        <v>0.1</v>
      </c>
      <c r="C3" s="7">
        <v>0.1</v>
      </c>
      <c r="D3" s="7"/>
      <c r="E3" s="7">
        <v>0.15</v>
      </c>
      <c r="G3" s="5" t="s">
        <v>16</v>
      </c>
      <c r="H3" s="10">
        <v>250</v>
      </c>
      <c r="I3" s="10">
        <v>0</v>
      </c>
      <c r="J3" s="7"/>
      <c r="K3" s="14">
        <v>0</v>
      </c>
      <c r="L3" s="13">
        <f>SUM(H3:K3)</f>
        <v>250</v>
      </c>
      <c r="M3" s="9">
        <v>250</v>
      </c>
      <c r="O3">
        <f>SUMPRODUCT(H3:K3,B3:E3)</f>
        <v>25</v>
      </c>
    </row>
    <row r="4" spans="1:16" ht="14.7" thickBot="1" x14ac:dyDescent="0.6">
      <c r="A4" s="5" t="s">
        <v>17</v>
      </c>
      <c r="B4" s="7">
        <v>0.15</v>
      </c>
      <c r="C4" s="7">
        <v>0.18</v>
      </c>
      <c r="D4" s="7"/>
      <c r="E4" s="7">
        <v>0.2</v>
      </c>
      <c r="G4" s="5" t="s">
        <v>17</v>
      </c>
      <c r="H4" s="10">
        <v>150</v>
      </c>
      <c r="I4" s="10">
        <v>0</v>
      </c>
      <c r="J4" s="7"/>
      <c r="K4" s="14">
        <v>0</v>
      </c>
      <c r="L4" s="13">
        <f t="shared" ref="L4:L10" si="0">SUM(H4:K4)</f>
        <v>150</v>
      </c>
      <c r="M4" s="9">
        <v>150</v>
      </c>
      <c r="O4">
        <f t="shared" ref="O4:O10" si="1">SUMPRODUCT(H4:K4,B4:E4)</f>
        <v>22.5</v>
      </c>
    </row>
    <row r="5" spans="1:16" ht="14.7" thickBot="1" x14ac:dyDescent="0.6">
      <c r="A5" s="5" t="s">
        <v>18</v>
      </c>
      <c r="B5" s="7">
        <v>0.25</v>
      </c>
      <c r="C5" s="7">
        <v>0.15</v>
      </c>
      <c r="D5" s="7"/>
      <c r="E5" s="7">
        <v>0.3</v>
      </c>
      <c r="G5" s="5" t="s">
        <v>18</v>
      </c>
      <c r="H5" s="10">
        <v>0</v>
      </c>
      <c r="I5" s="10">
        <v>150</v>
      </c>
      <c r="J5" s="7"/>
      <c r="K5" s="14">
        <v>0</v>
      </c>
      <c r="L5" s="13">
        <f t="shared" si="0"/>
        <v>150</v>
      </c>
      <c r="M5" s="9">
        <v>150</v>
      </c>
      <c r="O5">
        <f t="shared" si="1"/>
        <v>22.5</v>
      </c>
    </row>
    <row r="6" spans="1:16" ht="14.7" thickBot="1" x14ac:dyDescent="0.6">
      <c r="A6" s="5" t="s">
        <v>19</v>
      </c>
      <c r="B6" s="7">
        <v>0.55000000000000004</v>
      </c>
      <c r="C6" s="7">
        <v>0.5</v>
      </c>
      <c r="D6" s="7"/>
      <c r="E6" s="7"/>
      <c r="G6" s="5" t="s">
        <v>19</v>
      </c>
      <c r="H6" s="10">
        <v>63.999999999999972</v>
      </c>
      <c r="I6" s="10">
        <v>16.000000000000032</v>
      </c>
      <c r="J6" s="7"/>
      <c r="K6" s="16"/>
      <c r="L6" s="13">
        <f t="shared" si="0"/>
        <v>80</v>
      </c>
      <c r="M6" s="9">
        <v>80</v>
      </c>
      <c r="O6">
        <f t="shared" si="1"/>
        <v>43.2</v>
      </c>
    </row>
    <row r="7" spans="1:16" ht="29.1" thickBot="1" x14ac:dyDescent="0.6">
      <c r="A7" s="5" t="s">
        <v>20</v>
      </c>
      <c r="B7" s="7"/>
      <c r="C7" s="7">
        <v>0.2</v>
      </c>
      <c r="D7" s="7">
        <v>0.13</v>
      </c>
      <c r="E7" s="7">
        <v>0.25</v>
      </c>
      <c r="G7" s="5" t="s">
        <v>20</v>
      </c>
      <c r="H7" s="7"/>
      <c r="I7" s="10">
        <v>190</v>
      </c>
      <c r="J7" s="10">
        <v>0</v>
      </c>
      <c r="K7" s="14">
        <v>0</v>
      </c>
      <c r="L7" s="13">
        <f t="shared" si="0"/>
        <v>190</v>
      </c>
      <c r="M7" s="9">
        <v>190</v>
      </c>
      <c r="O7">
        <f t="shared" si="1"/>
        <v>38</v>
      </c>
    </row>
    <row r="8" spans="1:16" ht="29.1" thickBot="1" x14ac:dyDescent="0.6">
      <c r="A8" s="5" t="s">
        <v>21</v>
      </c>
      <c r="B8" s="7"/>
      <c r="C8" s="7">
        <v>0.3</v>
      </c>
      <c r="D8" s="7">
        <v>0.18</v>
      </c>
      <c r="E8" s="7">
        <v>0.35</v>
      </c>
      <c r="G8" s="5" t="s">
        <v>21</v>
      </c>
      <c r="H8" s="7"/>
      <c r="I8" s="10">
        <v>53.33333333333335</v>
      </c>
      <c r="J8" s="10">
        <v>136.66666666666666</v>
      </c>
      <c r="K8" s="14">
        <v>0</v>
      </c>
      <c r="L8" s="13">
        <f t="shared" si="0"/>
        <v>190</v>
      </c>
      <c r="M8" s="9">
        <v>190</v>
      </c>
      <c r="O8">
        <f t="shared" si="1"/>
        <v>40.6</v>
      </c>
    </row>
    <row r="9" spans="1:16" ht="29.1" thickBot="1" x14ac:dyDescent="0.6">
      <c r="A9" s="5" t="s">
        <v>22</v>
      </c>
      <c r="B9" s="7"/>
      <c r="C9" s="7">
        <v>0.5</v>
      </c>
      <c r="D9" s="7">
        <v>0.28000000000000003</v>
      </c>
      <c r="E9" s="7">
        <v>0.55000000000000004</v>
      </c>
      <c r="G9" s="5" t="s">
        <v>22</v>
      </c>
      <c r="H9" s="7"/>
      <c r="I9" s="10">
        <v>0</v>
      </c>
      <c r="J9" s="10">
        <v>160</v>
      </c>
      <c r="K9" s="14">
        <v>0</v>
      </c>
      <c r="L9" s="13">
        <f t="shared" si="0"/>
        <v>160</v>
      </c>
      <c r="M9" s="9">
        <v>160</v>
      </c>
      <c r="O9">
        <f t="shared" si="1"/>
        <v>44.800000000000004</v>
      </c>
    </row>
    <row r="10" spans="1:16" ht="29.1" thickBot="1" x14ac:dyDescent="0.6">
      <c r="A10" s="5" t="s">
        <v>23</v>
      </c>
      <c r="B10" s="7"/>
      <c r="C10" s="7">
        <v>1</v>
      </c>
      <c r="D10" s="7">
        <v>0.6</v>
      </c>
      <c r="E10" s="7"/>
      <c r="G10" s="5" t="s">
        <v>23</v>
      </c>
      <c r="H10" s="15"/>
      <c r="I10" s="12">
        <v>0</v>
      </c>
      <c r="J10" s="12">
        <v>150</v>
      </c>
      <c r="K10" s="9"/>
      <c r="L10" s="13">
        <f t="shared" si="0"/>
        <v>150</v>
      </c>
      <c r="M10" s="9">
        <v>150</v>
      </c>
      <c r="O10">
        <f t="shared" si="1"/>
        <v>90</v>
      </c>
    </row>
    <row r="11" spans="1:16" ht="29.1" thickBot="1" x14ac:dyDescent="0.6">
      <c r="A11" s="8"/>
      <c r="G11" s="11" t="s">
        <v>26</v>
      </c>
      <c r="H11" s="13">
        <f>SUMPRODUCT(H3:H10,B14:B21)</f>
        <v>221.4</v>
      </c>
      <c r="I11" s="13">
        <f t="shared" ref="I11:K11" si="2">SUMPRODUCT(I3:I10,C14:C21)</f>
        <v>360</v>
      </c>
      <c r="J11" s="13">
        <f t="shared" si="2"/>
        <v>360</v>
      </c>
      <c r="K11" s="13">
        <f t="shared" si="2"/>
        <v>0</v>
      </c>
      <c r="N11" t="s">
        <v>28</v>
      </c>
      <c r="O11" s="2">
        <f>SUM(O3:O10)</f>
        <v>326.60000000000002</v>
      </c>
      <c r="P11" t="s">
        <v>142</v>
      </c>
    </row>
    <row r="12" spans="1:16" ht="14.7" thickBot="1" x14ac:dyDescent="0.6">
      <c r="A12" s="4"/>
      <c r="B12" s="24" t="s">
        <v>24</v>
      </c>
      <c r="C12" s="25"/>
      <c r="D12" s="25"/>
      <c r="E12" s="26"/>
    </row>
    <row r="13" spans="1:16" ht="29.1" thickBot="1" x14ac:dyDescent="0.6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  <c r="G13" s="9" t="s">
        <v>157</v>
      </c>
      <c r="H13" s="1">
        <v>1</v>
      </c>
      <c r="I13" s="1">
        <v>1</v>
      </c>
      <c r="J13" s="1">
        <v>1</v>
      </c>
      <c r="K13" s="1">
        <v>0</v>
      </c>
    </row>
    <row r="14" spans="1:16" ht="29.1" thickBot="1" x14ac:dyDescent="0.6">
      <c r="A14" s="5" t="s">
        <v>16</v>
      </c>
      <c r="B14" s="7">
        <v>0.5</v>
      </c>
      <c r="C14" s="7">
        <v>0.5</v>
      </c>
      <c r="D14" s="7"/>
      <c r="E14" s="7">
        <v>0.1</v>
      </c>
      <c r="G14" s="9" t="s">
        <v>158</v>
      </c>
      <c r="H14">
        <f>120 * H13</f>
        <v>120</v>
      </c>
      <c r="I14">
        <f t="shared" ref="I14:K14" si="3">120 * I13</f>
        <v>120</v>
      </c>
      <c r="J14">
        <f t="shared" si="3"/>
        <v>120</v>
      </c>
      <c r="K14">
        <f t="shared" si="3"/>
        <v>0</v>
      </c>
    </row>
    <row r="15" spans="1:16" ht="14.7" thickBot="1" x14ac:dyDescent="0.6">
      <c r="A15" s="5" t="s">
        <v>17</v>
      </c>
      <c r="B15" s="7">
        <v>0.6</v>
      </c>
      <c r="C15" s="7">
        <v>0.6</v>
      </c>
      <c r="D15" s="7"/>
      <c r="E15" s="7">
        <v>0.3</v>
      </c>
      <c r="G15" s="9" t="s">
        <v>159</v>
      </c>
      <c r="H15">
        <f>360 * H13</f>
        <v>360</v>
      </c>
      <c r="I15">
        <f t="shared" ref="I15:K15" si="4">360 * I13</f>
        <v>360</v>
      </c>
      <c r="J15">
        <f t="shared" si="4"/>
        <v>360</v>
      </c>
      <c r="K15">
        <f t="shared" si="4"/>
        <v>0</v>
      </c>
    </row>
    <row r="16" spans="1:16" ht="14.7" thickBot="1" x14ac:dyDescent="0.6">
      <c r="A16" s="5" t="s">
        <v>18</v>
      </c>
      <c r="B16" s="7">
        <v>0.8</v>
      </c>
      <c r="C16" s="7">
        <v>0.6</v>
      </c>
      <c r="D16" s="7"/>
      <c r="E16" s="7">
        <v>0.6</v>
      </c>
    </row>
    <row r="17" spans="1:5" ht="14.7" thickBot="1" x14ac:dyDescent="0.6">
      <c r="A17" s="5" t="s">
        <v>19</v>
      </c>
      <c r="B17" s="7">
        <v>0.1</v>
      </c>
      <c r="C17" s="7">
        <v>1</v>
      </c>
      <c r="D17" s="7"/>
      <c r="E17" s="7"/>
    </row>
    <row r="18" spans="1:5" ht="29.1" thickBot="1" x14ac:dyDescent="0.6">
      <c r="A18" s="5" t="s">
        <v>20</v>
      </c>
      <c r="B18" s="7"/>
      <c r="C18" s="7">
        <v>1</v>
      </c>
      <c r="D18" s="7">
        <v>0.5</v>
      </c>
      <c r="E18" s="7">
        <v>0.5</v>
      </c>
    </row>
    <row r="19" spans="1:5" ht="29.1" thickBot="1" x14ac:dyDescent="0.6">
      <c r="A19" s="5" t="s">
        <v>21</v>
      </c>
      <c r="B19" s="7"/>
      <c r="C19" s="7">
        <v>1.2</v>
      </c>
      <c r="D19" s="7">
        <v>0.6</v>
      </c>
      <c r="E19" s="7">
        <v>0.6</v>
      </c>
    </row>
    <row r="20" spans="1:5" ht="29.1" thickBot="1" x14ac:dyDescent="0.6">
      <c r="A20" s="5" t="s">
        <v>22</v>
      </c>
      <c r="B20" s="7"/>
      <c r="C20" s="7">
        <v>1.6</v>
      </c>
      <c r="D20" s="7">
        <v>0.8</v>
      </c>
      <c r="E20" s="7">
        <v>0.8</v>
      </c>
    </row>
    <row r="21" spans="1:5" ht="29.1" thickBot="1" x14ac:dyDescent="0.6">
      <c r="A21" s="5" t="s">
        <v>23</v>
      </c>
      <c r="B21" s="7"/>
      <c r="C21" s="7">
        <v>2</v>
      </c>
      <c r="D21" s="7">
        <v>1</v>
      </c>
      <c r="E21" s="7"/>
    </row>
  </sheetData>
  <mergeCells count="3">
    <mergeCell ref="B1:E1"/>
    <mergeCell ref="H1:K1"/>
    <mergeCell ref="B12:E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7840-B6C3-4C73-AF7C-3381C6AFD987}">
  <dimension ref="A1:P21"/>
  <sheetViews>
    <sheetView workbookViewId="0">
      <selection activeCell="K19" sqref="K19"/>
    </sheetView>
  </sheetViews>
  <sheetFormatPr defaultRowHeight="14.4" x14ac:dyDescent="0.55000000000000004"/>
  <cols>
    <col min="7" max="7" width="9.83984375" customWidth="1"/>
    <col min="12" max="12" width="10.26171875" bestFit="1" customWidth="1"/>
    <col min="14" max="14" width="9.83984375" bestFit="1" customWidth="1"/>
  </cols>
  <sheetData>
    <row r="1" spans="1:16" ht="14.7" thickBot="1" x14ac:dyDescent="0.6">
      <c r="A1" s="4"/>
      <c r="B1" s="24" t="s">
        <v>10</v>
      </c>
      <c r="C1" s="25"/>
      <c r="D1" s="25"/>
      <c r="E1" s="26"/>
      <c r="G1" s="4"/>
      <c r="H1" s="24" t="s">
        <v>143</v>
      </c>
      <c r="I1" s="25"/>
      <c r="J1" s="25"/>
      <c r="K1" s="26"/>
    </row>
    <row r="2" spans="1:16" ht="14.7" thickBot="1" x14ac:dyDescent="0.6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G2" s="6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t="s">
        <v>144</v>
      </c>
      <c r="M2" s="9" t="s">
        <v>25</v>
      </c>
      <c r="O2" s="9" t="s">
        <v>27</v>
      </c>
    </row>
    <row r="3" spans="1:16" ht="29.1" thickBot="1" x14ac:dyDescent="0.6">
      <c r="A3" s="5" t="s">
        <v>16</v>
      </c>
      <c r="B3" s="7">
        <v>0.1</v>
      </c>
      <c r="C3" s="7">
        <v>0.1</v>
      </c>
      <c r="D3" s="7"/>
      <c r="E3" s="7">
        <v>0.15</v>
      </c>
      <c r="G3" s="5" t="s">
        <v>16</v>
      </c>
      <c r="H3" s="10">
        <v>60.000000000000028</v>
      </c>
      <c r="I3" s="10">
        <v>189.99999999999997</v>
      </c>
      <c r="J3" s="7"/>
      <c r="K3" s="14">
        <v>0</v>
      </c>
      <c r="L3" s="13">
        <f>SUM(H3:K3)</f>
        <v>250</v>
      </c>
      <c r="M3" s="9">
        <v>250</v>
      </c>
      <c r="O3">
        <f>SUMPRODUCT(H3:K3,B3:E3)</f>
        <v>25</v>
      </c>
    </row>
    <row r="4" spans="1:16" ht="14.7" thickBot="1" x14ac:dyDescent="0.6">
      <c r="A4" s="5" t="s">
        <v>17</v>
      </c>
      <c r="B4" s="7">
        <v>0.15</v>
      </c>
      <c r="C4" s="7">
        <v>0.18</v>
      </c>
      <c r="D4" s="7"/>
      <c r="E4" s="7">
        <v>0.2</v>
      </c>
      <c r="G4" s="5" t="s">
        <v>17</v>
      </c>
      <c r="H4" s="10">
        <v>150</v>
      </c>
      <c r="I4" s="10">
        <v>0</v>
      </c>
      <c r="J4" s="7"/>
      <c r="K4" s="14">
        <v>0</v>
      </c>
      <c r="L4" s="13">
        <f t="shared" ref="L4:L10" si="0">SUM(H4:K4)</f>
        <v>150</v>
      </c>
      <c r="M4" s="9">
        <v>150</v>
      </c>
      <c r="O4">
        <f t="shared" ref="O4:O10" si="1">SUMPRODUCT(H4:K4,B4:E4)</f>
        <v>22.5</v>
      </c>
    </row>
    <row r="5" spans="1:16" ht="14.7" thickBot="1" x14ac:dyDescent="0.6">
      <c r="A5" s="5" t="s">
        <v>18</v>
      </c>
      <c r="B5" s="7">
        <v>0.25</v>
      </c>
      <c r="C5" s="7">
        <v>0.15</v>
      </c>
      <c r="D5" s="7"/>
      <c r="E5" s="7">
        <v>0.3</v>
      </c>
      <c r="G5" s="5" t="s">
        <v>18</v>
      </c>
      <c r="H5" s="10">
        <v>0</v>
      </c>
      <c r="I5" s="10">
        <v>150</v>
      </c>
      <c r="J5" s="7"/>
      <c r="K5" s="14">
        <v>0</v>
      </c>
      <c r="L5" s="13">
        <f t="shared" si="0"/>
        <v>150</v>
      </c>
      <c r="M5" s="9">
        <v>150</v>
      </c>
      <c r="O5">
        <f t="shared" si="1"/>
        <v>22.5</v>
      </c>
    </row>
    <row r="6" spans="1:16" ht="14.7" thickBot="1" x14ac:dyDescent="0.6">
      <c r="A6" s="5" t="s">
        <v>19</v>
      </c>
      <c r="B6" s="7">
        <v>0.55000000000000004</v>
      </c>
      <c r="C6" s="7">
        <v>0.5</v>
      </c>
      <c r="D6" s="7"/>
      <c r="E6" s="7"/>
      <c r="G6" s="5" t="s">
        <v>19</v>
      </c>
      <c r="H6" s="10">
        <v>0</v>
      </c>
      <c r="I6" s="10">
        <v>80</v>
      </c>
      <c r="J6" s="7"/>
      <c r="K6" s="16"/>
      <c r="L6" s="13">
        <f t="shared" si="0"/>
        <v>80</v>
      </c>
      <c r="M6" s="9">
        <v>80</v>
      </c>
      <c r="O6">
        <f t="shared" si="1"/>
        <v>40</v>
      </c>
    </row>
    <row r="7" spans="1:16" ht="29.1" thickBot="1" x14ac:dyDescent="0.6">
      <c r="A7" s="5" t="s">
        <v>20</v>
      </c>
      <c r="B7" s="7"/>
      <c r="C7" s="7">
        <v>0.2</v>
      </c>
      <c r="D7" s="7">
        <v>0.13</v>
      </c>
      <c r="E7" s="7">
        <v>0.25</v>
      </c>
      <c r="G7" s="5" t="s">
        <v>20</v>
      </c>
      <c r="H7" s="7"/>
      <c r="I7" s="10">
        <v>0</v>
      </c>
      <c r="J7" s="10">
        <v>190</v>
      </c>
      <c r="K7" s="14">
        <v>0</v>
      </c>
      <c r="L7" s="13">
        <f t="shared" si="0"/>
        <v>190</v>
      </c>
      <c r="M7" s="9">
        <v>190</v>
      </c>
      <c r="O7">
        <f t="shared" si="1"/>
        <v>24.7</v>
      </c>
    </row>
    <row r="8" spans="1:16" ht="29.1" thickBot="1" x14ac:dyDescent="0.6">
      <c r="A8" s="5" t="s">
        <v>21</v>
      </c>
      <c r="B8" s="7"/>
      <c r="C8" s="7">
        <v>0.3</v>
      </c>
      <c r="D8" s="7">
        <v>0.18</v>
      </c>
      <c r="E8" s="7">
        <v>0.35</v>
      </c>
      <c r="G8" s="5" t="s">
        <v>21</v>
      </c>
      <c r="H8" s="7"/>
      <c r="I8" s="10">
        <v>0</v>
      </c>
      <c r="J8" s="10">
        <v>190</v>
      </c>
      <c r="K8" s="14">
        <v>0</v>
      </c>
      <c r="L8" s="13">
        <f t="shared" si="0"/>
        <v>190</v>
      </c>
      <c r="M8" s="9">
        <v>190</v>
      </c>
      <c r="O8">
        <f t="shared" si="1"/>
        <v>34.199999999999996</v>
      </c>
    </row>
    <row r="9" spans="1:16" ht="29.1" thickBot="1" x14ac:dyDescent="0.6">
      <c r="A9" s="5" t="s">
        <v>22</v>
      </c>
      <c r="B9" s="7"/>
      <c r="C9" s="7">
        <v>0.5</v>
      </c>
      <c r="D9" s="7">
        <v>0.28000000000000003</v>
      </c>
      <c r="E9" s="7">
        <v>0.55000000000000004</v>
      </c>
      <c r="G9" s="5" t="s">
        <v>22</v>
      </c>
      <c r="H9" s="7"/>
      <c r="I9" s="10">
        <v>0</v>
      </c>
      <c r="J9" s="10">
        <v>160</v>
      </c>
      <c r="K9" s="14">
        <v>0</v>
      </c>
      <c r="L9" s="13">
        <f t="shared" si="0"/>
        <v>160</v>
      </c>
      <c r="M9" s="9">
        <v>160</v>
      </c>
      <c r="O9">
        <f t="shared" si="1"/>
        <v>44.800000000000004</v>
      </c>
    </row>
    <row r="10" spans="1:16" ht="29.1" thickBot="1" x14ac:dyDescent="0.6">
      <c r="A10" s="5" t="s">
        <v>23</v>
      </c>
      <c r="B10" s="7"/>
      <c r="C10" s="7">
        <v>1</v>
      </c>
      <c r="D10" s="7">
        <v>0.6</v>
      </c>
      <c r="E10" s="7"/>
      <c r="G10" s="5" t="s">
        <v>23</v>
      </c>
      <c r="H10" s="15"/>
      <c r="I10" s="12">
        <v>0</v>
      </c>
      <c r="J10" s="12">
        <v>150</v>
      </c>
      <c r="K10" s="9"/>
      <c r="L10" s="13">
        <f t="shared" si="0"/>
        <v>150</v>
      </c>
      <c r="M10" s="9">
        <v>150</v>
      </c>
      <c r="O10">
        <f t="shared" si="1"/>
        <v>90</v>
      </c>
    </row>
    <row r="11" spans="1:16" ht="14.7" thickBot="1" x14ac:dyDescent="0.6">
      <c r="A11" s="8"/>
      <c r="G11" s="11" t="s">
        <v>26</v>
      </c>
      <c r="H11" s="13">
        <f>SUMPRODUCT(H3:H10,B14:B21)</f>
        <v>120.00000000000001</v>
      </c>
      <c r="I11" s="13">
        <f t="shared" ref="I11:K11" si="2">SUMPRODUCT(I3:I10,C14:C21)</f>
        <v>265</v>
      </c>
      <c r="J11" s="13">
        <f t="shared" si="2"/>
        <v>487</v>
      </c>
      <c r="K11" s="13">
        <f t="shared" si="2"/>
        <v>0</v>
      </c>
      <c r="N11" t="s">
        <v>28</v>
      </c>
      <c r="O11" s="2">
        <f>SUM(O3:O10)</f>
        <v>303.7</v>
      </c>
      <c r="P11" t="s">
        <v>142</v>
      </c>
    </row>
    <row r="12" spans="1:16" ht="14.7" thickBot="1" x14ac:dyDescent="0.6">
      <c r="A12" s="4"/>
      <c r="B12" s="24" t="s">
        <v>24</v>
      </c>
      <c r="C12" s="25"/>
      <c r="D12" s="25"/>
      <c r="E12" s="26"/>
    </row>
    <row r="13" spans="1:16" ht="14.7" thickBot="1" x14ac:dyDescent="0.6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  <c r="G13" s="9" t="s">
        <v>157</v>
      </c>
      <c r="H13" s="1">
        <v>1</v>
      </c>
      <c r="I13" s="1">
        <v>1</v>
      </c>
      <c r="J13" s="1">
        <v>1</v>
      </c>
      <c r="K13" s="1">
        <v>0</v>
      </c>
    </row>
    <row r="14" spans="1:16" ht="29.1" thickBot="1" x14ac:dyDescent="0.6">
      <c r="A14" s="5" t="s">
        <v>16</v>
      </c>
      <c r="B14" s="7">
        <v>0.5</v>
      </c>
      <c r="C14" s="7">
        <v>0.5</v>
      </c>
      <c r="D14" s="7"/>
      <c r="E14" s="7">
        <v>0.1</v>
      </c>
      <c r="G14" s="9" t="s">
        <v>158</v>
      </c>
      <c r="H14">
        <f>120 * H13</f>
        <v>120</v>
      </c>
      <c r="I14">
        <f t="shared" ref="I14:K14" si="3">120 * I13</f>
        <v>120</v>
      </c>
      <c r="J14">
        <f t="shared" si="3"/>
        <v>120</v>
      </c>
      <c r="K14">
        <f t="shared" si="3"/>
        <v>0</v>
      </c>
    </row>
    <row r="15" spans="1:16" ht="14.7" thickBot="1" x14ac:dyDescent="0.6">
      <c r="A15" s="5" t="s">
        <v>17</v>
      </c>
      <c r="B15" s="7">
        <v>0.6</v>
      </c>
      <c r="C15" s="7">
        <v>0.6</v>
      </c>
      <c r="D15" s="7"/>
      <c r="E15" s="7">
        <v>0.3</v>
      </c>
      <c r="G15" s="9" t="s">
        <v>159</v>
      </c>
      <c r="H15">
        <f>504 * H13</f>
        <v>504</v>
      </c>
      <c r="I15">
        <f>504 * I13</f>
        <v>504</v>
      </c>
      <c r="J15">
        <f>504 * J13</f>
        <v>504</v>
      </c>
      <c r="K15">
        <f>504* K13</f>
        <v>0</v>
      </c>
    </row>
    <row r="16" spans="1:16" ht="14.7" thickBot="1" x14ac:dyDescent="0.6">
      <c r="A16" s="5" t="s">
        <v>18</v>
      </c>
      <c r="B16" s="7">
        <v>0.8</v>
      </c>
      <c r="C16" s="7">
        <v>0.6</v>
      </c>
      <c r="D16" s="7"/>
      <c r="E16" s="7">
        <v>0.6</v>
      </c>
    </row>
    <row r="17" spans="1:5" ht="14.7" thickBot="1" x14ac:dyDescent="0.6">
      <c r="A17" s="5" t="s">
        <v>19</v>
      </c>
      <c r="B17" s="7">
        <v>0.1</v>
      </c>
      <c r="C17" s="7">
        <v>1</v>
      </c>
      <c r="D17" s="7"/>
      <c r="E17" s="7"/>
    </row>
    <row r="18" spans="1:5" ht="29.1" thickBot="1" x14ac:dyDescent="0.6">
      <c r="A18" s="5" t="s">
        <v>20</v>
      </c>
      <c r="B18" s="7"/>
      <c r="C18" s="7">
        <v>1</v>
      </c>
      <c r="D18" s="7">
        <v>0.5</v>
      </c>
      <c r="E18" s="7">
        <v>0.5</v>
      </c>
    </row>
    <row r="19" spans="1:5" ht="29.1" thickBot="1" x14ac:dyDescent="0.6">
      <c r="A19" s="5" t="s">
        <v>21</v>
      </c>
      <c r="B19" s="7"/>
      <c r="C19" s="7">
        <v>1.2</v>
      </c>
      <c r="D19" s="7">
        <v>0.6</v>
      </c>
      <c r="E19" s="7">
        <v>0.6</v>
      </c>
    </row>
    <row r="20" spans="1:5" ht="29.1" thickBot="1" x14ac:dyDescent="0.6">
      <c r="A20" s="5" t="s">
        <v>22</v>
      </c>
      <c r="B20" s="7"/>
      <c r="C20" s="7">
        <v>1.6</v>
      </c>
      <c r="D20" s="7">
        <v>0.8</v>
      </c>
      <c r="E20" s="7">
        <v>0.8</v>
      </c>
    </row>
    <row r="21" spans="1:5" ht="29.1" thickBot="1" x14ac:dyDescent="0.6">
      <c r="A21" s="5" t="s">
        <v>23</v>
      </c>
      <c r="B21" s="7"/>
      <c r="C21" s="7">
        <v>2</v>
      </c>
      <c r="D21" s="7">
        <v>1</v>
      </c>
      <c r="E21" s="7"/>
    </row>
  </sheetData>
  <mergeCells count="3">
    <mergeCell ref="B1:E1"/>
    <mergeCell ref="H1:K1"/>
    <mergeCell ref="B12:E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C3F4-F68A-495A-92B3-E1B5F88DE3DA}">
  <dimension ref="A1:P21"/>
  <sheetViews>
    <sheetView workbookViewId="0">
      <selection activeCell="E7" sqref="E7"/>
    </sheetView>
  </sheetViews>
  <sheetFormatPr defaultRowHeight="14.4" x14ac:dyDescent="0.55000000000000004"/>
  <cols>
    <col min="7" max="7" width="8.05078125" bestFit="1" customWidth="1"/>
    <col min="12" max="12" width="10.26171875" bestFit="1" customWidth="1"/>
    <col min="14" max="14" width="9.83984375" bestFit="1" customWidth="1"/>
  </cols>
  <sheetData>
    <row r="1" spans="1:16" ht="14.7" thickBot="1" x14ac:dyDescent="0.6">
      <c r="A1" s="4"/>
      <c r="B1" s="24" t="s">
        <v>10</v>
      </c>
      <c r="C1" s="25"/>
      <c r="D1" s="25"/>
      <c r="E1" s="26"/>
      <c r="G1" s="4"/>
      <c r="H1" s="24" t="s">
        <v>143</v>
      </c>
      <c r="I1" s="25"/>
      <c r="J1" s="25"/>
      <c r="K1" s="26"/>
    </row>
    <row r="2" spans="1:16" ht="14.7" thickBot="1" x14ac:dyDescent="0.6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G2" s="6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t="s">
        <v>144</v>
      </c>
      <c r="M2" s="9" t="s">
        <v>25</v>
      </c>
      <c r="O2" s="9" t="s">
        <v>27</v>
      </c>
    </row>
    <row r="3" spans="1:16" ht="29.1" thickBot="1" x14ac:dyDescent="0.6">
      <c r="A3" s="5" t="s">
        <v>16</v>
      </c>
      <c r="B3" s="7">
        <v>0.1</v>
      </c>
      <c r="C3" s="7">
        <v>0.1</v>
      </c>
      <c r="D3" s="7"/>
      <c r="E3" s="7">
        <v>0.15</v>
      </c>
      <c r="G3" s="5" t="s">
        <v>16</v>
      </c>
      <c r="H3" s="10">
        <v>250</v>
      </c>
      <c r="I3" s="10">
        <v>0</v>
      </c>
      <c r="J3" s="7"/>
      <c r="K3" s="14">
        <v>0</v>
      </c>
      <c r="L3" s="13">
        <f>SUM(H3:K3)</f>
        <v>250</v>
      </c>
      <c r="M3" s="9">
        <v>250</v>
      </c>
      <c r="O3">
        <f>SUMPRODUCT(H3:K3,B3:E3)</f>
        <v>25</v>
      </c>
    </row>
    <row r="4" spans="1:16" ht="14.7" thickBot="1" x14ac:dyDescent="0.6">
      <c r="A4" s="5" t="s">
        <v>17</v>
      </c>
      <c r="B4" s="7">
        <v>0.15</v>
      </c>
      <c r="C4" s="7">
        <v>0.18</v>
      </c>
      <c r="D4" s="7"/>
      <c r="E4" s="7">
        <v>0.2</v>
      </c>
      <c r="G4" s="5" t="s">
        <v>17</v>
      </c>
      <c r="H4" s="10">
        <v>150</v>
      </c>
      <c r="I4" s="10">
        <v>0</v>
      </c>
      <c r="J4" s="7"/>
      <c r="K4" s="14">
        <v>0</v>
      </c>
      <c r="L4" s="13">
        <f t="shared" ref="L4:L10" si="0">SUM(H4:K4)</f>
        <v>150</v>
      </c>
      <c r="M4" s="9">
        <v>150</v>
      </c>
      <c r="O4">
        <f t="shared" ref="O4:O10" si="1">SUMPRODUCT(H4:K4,B4:E4)</f>
        <v>22.5</v>
      </c>
    </row>
    <row r="5" spans="1:16" ht="14.7" thickBot="1" x14ac:dyDescent="0.6">
      <c r="A5" s="5" t="s">
        <v>18</v>
      </c>
      <c r="B5" s="7">
        <v>0.25</v>
      </c>
      <c r="C5" s="7">
        <v>0.15</v>
      </c>
      <c r="D5" s="7"/>
      <c r="E5" s="7">
        <v>0.3</v>
      </c>
      <c r="G5" s="5" t="s">
        <v>18</v>
      </c>
      <c r="H5" s="10">
        <v>0</v>
      </c>
      <c r="I5" s="10">
        <v>150</v>
      </c>
      <c r="J5" s="7"/>
      <c r="K5" s="14">
        <v>0</v>
      </c>
      <c r="L5" s="13">
        <f t="shared" si="0"/>
        <v>150</v>
      </c>
      <c r="M5" s="9">
        <v>150</v>
      </c>
      <c r="O5">
        <f t="shared" si="1"/>
        <v>22.5</v>
      </c>
    </row>
    <row r="6" spans="1:16" ht="14.7" thickBot="1" x14ac:dyDescent="0.6">
      <c r="A6" s="5" t="s">
        <v>19</v>
      </c>
      <c r="B6" s="7">
        <v>0.55000000000000004</v>
      </c>
      <c r="C6" s="7">
        <v>0.5</v>
      </c>
      <c r="D6" s="7"/>
      <c r="E6" s="29">
        <v>0.6</v>
      </c>
      <c r="G6" s="5" t="s">
        <v>19</v>
      </c>
      <c r="H6" s="10">
        <v>0</v>
      </c>
      <c r="I6" s="10">
        <v>80</v>
      </c>
      <c r="J6" s="7"/>
      <c r="K6" s="34">
        <v>0</v>
      </c>
      <c r="L6" s="13">
        <f t="shared" si="0"/>
        <v>80</v>
      </c>
      <c r="M6" s="9">
        <v>80</v>
      </c>
      <c r="O6">
        <f t="shared" si="1"/>
        <v>40</v>
      </c>
    </row>
    <row r="7" spans="1:16" ht="29.1" thickBot="1" x14ac:dyDescent="0.6">
      <c r="A7" s="5" t="s">
        <v>20</v>
      </c>
      <c r="B7" s="7"/>
      <c r="C7" s="7">
        <v>0.2</v>
      </c>
      <c r="D7" s="7">
        <v>0.13</v>
      </c>
      <c r="E7" s="7">
        <v>0.25</v>
      </c>
      <c r="G7" s="5" t="s">
        <v>20</v>
      </c>
      <c r="H7" s="7"/>
      <c r="I7" s="10">
        <v>14.000000000000133</v>
      </c>
      <c r="J7" s="10">
        <v>0</v>
      </c>
      <c r="K7" s="14">
        <v>175.99999999999986</v>
      </c>
      <c r="L7" s="13">
        <f t="shared" si="0"/>
        <v>190</v>
      </c>
      <c r="M7" s="9">
        <v>190</v>
      </c>
      <c r="O7">
        <f t="shared" si="1"/>
        <v>46.79999999999999</v>
      </c>
    </row>
    <row r="8" spans="1:16" ht="29.1" thickBot="1" x14ac:dyDescent="0.6">
      <c r="A8" s="5" t="s">
        <v>21</v>
      </c>
      <c r="B8" s="7"/>
      <c r="C8" s="7">
        <v>0.3</v>
      </c>
      <c r="D8" s="7">
        <v>0.18</v>
      </c>
      <c r="E8" s="7">
        <v>0.35</v>
      </c>
      <c r="G8" s="5" t="s">
        <v>21</v>
      </c>
      <c r="H8" s="7"/>
      <c r="I8" s="10">
        <v>0</v>
      </c>
      <c r="J8" s="10">
        <v>136.66666666666654</v>
      </c>
      <c r="K8" s="14">
        <v>53.333333333333485</v>
      </c>
      <c r="L8" s="13">
        <f t="shared" si="0"/>
        <v>190.00000000000003</v>
      </c>
      <c r="M8" s="9">
        <v>190</v>
      </c>
      <c r="O8">
        <f t="shared" si="1"/>
        <v>43.266666666666694</v>
      </c>
    </row>
    <row r="9" spans="1:16" ht="29.1" thickBot="1" x14ac:dyDescent="0.6">
      <c r="A9" s="5" t="s">
        <v>22</v>
      </c>
      <c r="B9" s="7"/>
      <c r="C9" s="7">
        <v>0.5</v>
      </c>
      <c r="D9" s="7">
        <v>0.28000000000000003</v>
      </c>
      <c r="E9" s="7">
        <v>0.55000000000000004</v>
      </c>
      <c r="G9" s="5" t="s">
        <v>22</v>
      </c>
      <c r="H9" s="7"/>
      <c r="I9" s="10">
        <v>0</v>
      </c>
      <c r="J9" s="10">
        <v>160</v>
      </c>
      <c r="K9" s="14">
        <v>0</v>
      </c>
      <c r="L9" s="13">
        <f t="shared" si="0"/>
        <v>160</v>
      </c>
      <c r="M9" s="9">
        <v>160</v>
      </c>
      <c r="O9">
        <f t="shared" si="1"/>
        <v>44.800000000000004</v>
      </c>
    </row>
    <row r="10" spans="1:16" ht="29.1" thickBot="1" x14ac:dyDescent="0.6">
      <c r="A10" s="5" t="s">
        <v>23</v>
      </c>
      <c r="B10" s="7"/>
      <c r="C10" s="7">
        <v>1</v>
      </c>
      <c r="D10" s="7">
        <v>0.6</v>
      </c>
      <c r="E10" s="29">
        <v>1</v>
      </c>
      <c r="G10" s="5" t="s">
        <v>23</v>
      </c>
      <c r="H10" s="15"/>
      <c r="I10" s="12">
        <v>0</v>
      </c>
      <c r="J10" s="12">
        <v>150</v>
      </c>
      <c r="K10" s="35">
        <v>0</v>
      </c>
      <c r="L10" s="13">
        <f t="shared" si="0"/>
        <v>150</v>
      </c>
      <c r="M10" s="9">
        <v>150</v>
      </c>
      <c r="O10">
        <f t="shared" si="1"/>
        <v>90</v>
      </c>
    </row>
    <row r="11" spans="1:16" ht="29.1" thickBot="1" x14ac:dyDescent="0.6">
      <c r="A11" s="8"/>
      <c r="G11" s="11" t="s">
        <v>26</v>
      </c>
      <c r="H11" s="13">
        <f>SUMPRODUCT(H3:H10,B14:B21)</f>
        <v>215</v>
      </c>
      <c r="I11" s="13">
        <f t="shared" ref="I11:K11" si="2">SUMPRODUCT(I3:I10,C14:C21)</f>
        <v>184.00000000000014</v>
      </c>
      <c r="J11" s="13">
        <f t="shared" si="2"/>
        <v>359.99999999999994</v>
      </c>
      <c r="K11" s="13">
        <f t="shared" si="2"/>
        <v>120.00000000000003</v>
      </c>
      <c r="N11" t="s">
        <v>28</v>
      </c>
      <c r="O11" s="2">
        <f>SUM(O3:O10)</f>
        <v>334.86666666666667</v>
      </c>
      <c r="P11" t="s">
        <v>142</v>
      </c>
    </row>
    <row r="12" spans="1:16" ht="14.7" thickBot="1" x14ac:dyDescent="0.6">
      <c r="A12" s="4"/>
      <c r="B12" s="24" t="s">
        <v>24</v>
      </c>
      <c r="C12" s="25"/>
      <c r="D12" s="25"/>
      <c r="E12" s="26"/>
    </row>
    <row r="13" spans="1:16" ht="14.7" thickBot="1" x14ac:dyDescent="0.6">
      <c r="A13" s="6" t="s">
        <v>11</v>
      </c>
      <c r="B13" s="7" t="s">
        <v>12</v>
      </c>
      <c r="C13" s="7" t="s">
        <v>13</v>
      </c>
      <c r="D13" s="7" t="s">
        <v>14</v>
      </c>
      <c r="E13" s="7" t="s">
        <v>15</v>
      </c>
    </row>
    <row r="14" spans="1:16" ht="29.1" thickBot="1" x14ac:dyDescent="0.6">
      <c r="A14" s="5" t="s">
        <v>16</v>
      </c>
      <c r="B14" s="7">
        <v>0.5</v>
      </c>
      <c r="C14" s="7">
        <v>0.5</v>
      </c>
      <c r="D14" s="7"/>
      <c r="E14" s="7">
        <v>0.1</v>
      </c>
      <c r="G14" s="9"/>
    </row>
    <row r="15" spans="1:16" ht="14.7" thickBot="1" x14ac:dyDescent="0.6">
      <c r="A15" s="5" t="s">
        <v>17</v>
      </c>
      <c r="B15" s="7">
        <v>0.6</v>
      </c>
      <c r="C15" s="7">
        <v>0.6</v>
      </c>
      <c r="D15" s="7"/>
      <c r="E15" s="7">
        <v>0.3</v>
      </c>
      <c r="G15" s="9"/>
    </row>
    <row r="16" spans="1:16" ht="14.7" thickBot="1" x14ac:dyDescent="0.6">
      <c r="A16" s="5" t="s">
        <v>18</v>
      </c>
      <c r="B16" s="7">
        <v>0.8</v>
      </c>
      <c r="C16" s="7">
        <v>0.6</v>
      </c>
      <c r="D16" s="7"/>
      <c r="E16" s="7">
        <v>0.6</v>
      </c>
    </row>
    <row r="17" spans="1:5" ht="14.7" thickBot="1" x14ac:dyDescent="0.6">
      <c r="A17" s="5" t="s">
        <v>19</v>
      </c>
      <c r="B17" s="7">
        <v>0.1</v>
      </c>
      <c r="C17" s="7">
        <v>1</v>
      </c>
      <c r="D17" s="7"/>
      <c r="E17" s="29">
        <v>1</v>
      </c>
    </row>
    <row r="18" spans="1:5" ht="29.1" thickBot="1" x14ac:dyDescent="0.6">
      <c r="A18" s="5" t="s">
        <v>20</v>
      </c>
      <c r="B18" s="7"/>
      <c r="C18" s="7">
        <v>1</v>
      </c>
      <c r="D18" s="7">
        <v>0.5</v>
      </c>
      <c r="E18" s="7">
        <v>0.5</v>
      </c>
    </row>
    <row r="19" spans="1:5" ht="29.1" thickBot="1" x14ac:dyDescent="0.6">
      <c r="A19" s="5" t="s">
        <v>21</v>
      </c>
      <c r="B19" s="7"/>
      <c r="C19" s="7">
        <v>1.2</v>
      </c>
      <c r="D19" s="7">
        <v>0.6</v>
      </c>
      <c r="E19" s="7">
        <v>0.6</v>
      </c>
    </row>
    <row r="20" spans="1:5" ht="29.1" thickBot="1" x14ac:dyDescent="0.6">
      <c r="A20" s="5" t="s">
        <v>22</v>
      </c>
      <c r="B20" s="7"/>
      <c r="C20" s="7">
        <v>1.6</v>
      </c>
      <c r="D20" s="7">
        <v>0.8</v>
      </c>
      <c r="E20" s="7">
        <v>0.8</v>
      </c>
    </row>
    <row r="21" spans="1:5" ht="29.1" thickBot="1" x14ac:dyDescent="0.6">
      <c r="A21" s="5" t="s">
        <v>23</v>
      </c>
      <c r="B21" s="7"/>
      <c r="C21" s="7">
        <v>2</v>
      </c>
      <c r="D21" s="7">
        <v>1</v>
      </c>
      <c r="E21" s="29">
        <v>1</v>
      </c>
    </row>
  </sheetData>
  <mergeCells count="3">
    <mergeCell ref="B1:E1"/>
    <mergeCell ref="H1:K1"/>
    <mergeCell ref="B12:E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253D-7F64-4242-BDA5-E590B9330823}">
  <dimension ref="A1:H52"/>
  <sheetViews>
    <sheetView showGridLines="0" topLeftCell="A6" workbookViewId="0">
      <selection activeCell="B31" sqref="B31:H32"/>
    </sheetView>
  </sheetViews>
  <sheetFormatPr defaultRowHeight="14.4" x14ac:dyDescent="0.55000000000000004"/>
  <cols>
    <col min="1" max="1" width="2.1015625" customWidth="1"/>
    <col min="2" max="2" width="5.89453125" bestFit="1" customWidth="1"/>
    <col min="3" max="3" width="16.05078125" bestFit="1" customWidth="1"/>
    <col min="4" max="4" width="11.68359375" bestFit="1" customWidth="1"/>
    <col min="5" max="5" width="12.26171875" bestFit="1" customWidth="1"/>
    <col min="6" max="6" width="9.5234375" bestFit="1" customWidth="1"/>
    <col min="7" max="8" width="11.68359375" bestFit="1" customWidth="1"/>
  </cols>
  <sheetData>
    <row r="1" spans="1:8" x14ac:dyDescent="0.55000000000000004">
      <c r="A1" s="17" t="s">
        <v>29</v>
      </c>
    </row>
    <row r="2" spans="1:8" x14ac:dyDescent="0.55000000000000004">
      <c r="A2" s="17" t="s">
        <v>168</v>
      </c>
    </row>
    <row r="3" spans="1:8" x14ac:dyDescent="0.55000000000000004">
      <c r="A3" s="17" t="s">
        <v>169</v>
      </c>
    </row>
    <row r="6" spans="1:8" ht="14.7" thickBot="1" x14ac:dyDescent="0.6">
      <c r="A6" t="s">
        <v>31</v>
      </c>
    </row>
    <row r="7" spans="1:8" x14ac:dyDescent="0.55000000000000004">
      <c r="B7" s="32"/>
      <c r="C7" s="32"/>
      <c r="D7" s="32" t="s">
        <v>34</v>
      </c>
      <c r="E7" s="32" t="s">
        <v>36</v>
      </c>
      <c r="F7" s="32" t="s">
        <v>38</v>
      </c>
      <c r="G7" s="32" t="s">
        <v>40</v>
      </c>
      <c r="H7" s="32" t="s">
        <v>40</v>
      </c>
    </row>
    <row r="8" spans="1:8" ht="14.7" thickBot="1" x14ac:dyDescent="0.6">
      <c r="B8" s="33" t="s">
        <v>32</v>
      </c>
      <c r="C8" s="33" t="s">
        <v>33</v>
      </c>
      <c r="D8" s="33" t="s">
        <v>35</v>
      </c>
      <c r="E8" s="33" t="s">
        <v>37</v>
      </c>
      <c r="F8" s="33" t="s">
        <v>39</v>
      </c>
      <c r="G8" s="33" t="s">
        <v>41</v>
      </c>
      <c r="H8" s="33" t="s">
        <v>42</v>
      </c>
    </row>
    <row r="9" spans="1:8" x14ac:dyDescent="0.55000000000000004">
      <c r="B9" s="30" t="s">
        <v>48</v>
      </c>
      <c r="C9" s="30" t="s">
        <v>49</v>
      </c>
      <c r="D9" s="30">
        <v>250</v>
      </c>
      <c r="E9" s="30">
        <v>0</v>
      </c>
      <c r="F9" s="30">
        <v>0.1</v>
      </c>
      <c r="G9" s="30">
        <v>0</v>
      </c>
      <c r="H9" s="30">
        <v>0.1</v>
      </c>
    </row>
    <row r="10" spans="1:8" x14ac:dyDescent="0.55000000000000004">
      <c r="B10" s="30" t="s">
        <v>50</v>
      </c>
      <c r="C10" s="30" t="s">
        <v>51</v>
      </c>
      <c r="D10" s="30">
        <v>150</v>
      </c>
      <c r="E10" s="30">
        <v>0</v>
      </c>
      <c r="F10" s="30">
        <v>0.15</v>
      </c>
      <c r="G10" s="30">
        <v>1.99999999999994E-2</v>
      </c>
      <c r="H10" s="30">
        <v>0.15</v>
      </c>
    </row>
    <row r="11" spans="1:8" x14ac:dyDescent="0.55000000000000004">
      <c r="B11" s="30" t="s">
        <v>52</v>
      </c>
      <c r="C11" s="30" t="s">
        <v>53</v>
      </c>
      <c r="D11" s="30">
        <v>0</v>
      </c>
      <c r="E11" s="30">
        <v>0.1000000000000001</v>
      </c>
      <c r="F11" s="30">
        <v>0.25</v>
      </c>
      <c r="G11" s="30">
        <v>1E+30</v>
      </c>
      <c r="H11" s="30">
        <v>0.1000000000000001</v>
      </c>
    </row>
    <row r="12" spans="1:8" x14ac:dyDescent="0.55000000000000004">
      <c r="B12" s="30" t="s">
        <v>54</v>
      </c>
      <c r="C12" s="30" t="s">
        <v>55</v>
      </c>
      <c r="D12" s="30">
        <v>0</v>
      </c>
      <c r="E12" s="30">
        <v>5.0000000000000072E-2</v>
      </c>
      <c r="F12" s="30">
        <v>0.55000000000000004</v>
      </c>
      <c r="G12" s="30">
        <v>1E+30</v>
      </c>
      <c r="H12" s="30">
        <v>5.0000000000000072E-2</v>
      </c>
    </row>
    <row r="13" spans="1:8" x14ac:dyDescent="0.55000000000000004">
      <c r="B13" s="30" t="s">
        <v>56</v>
      </c>
      <c r="C13" s="30" t="s">
        <v>57</v>
      </c>
      <c r="D13" s="30">
        <v>0</v>
      </c>
      <c r="E13" s="30">
        <v>0</v>
      </c>
      <c r="F13" s="30">
        <v>9.9999999999999867E-2</v>
      </c>
      <c r="G13" s="30">
        <v>1E+30</v>
      </c>
      <c r="H13" s="30">
        <v>0</v>
      </c>
    </row>
    <row r="14" spans="1:8" x14ac:dyDescent="0.55000000000000004">
      <c r="B14" s="30" t="s">
        <v>58</v>
      </c>
      <c r="C14" s="30" t="s">
        <v>59</v>
      </c>
      <c r="D14" s="30">
        <v>0</v>
      </c>
      <c r="E14" s="30">
        <v>3.0000000000000124E-2</v>
      </c>
      <c r="F14" s="30">
        <v>0.18000000000000016</v>
      </c>
      <c r="G14" s="30">
        <v>1E+30</v>
      </c>
      <c r="H14" s="30">
        <v>3.0000000000000124E-2</v>
      </c>
    </row>
    <row r="15" spans="1:8" x14ac:dyDescent="0.55000000000000004">
      <c r="B15" s="30" t="s">
        <v>60</v>
      </c>
      <c r="C15" s="30" t="s">
        <v>61</v>
      </c>
      <c r="D15" s="30">
        <v>150</v>
      </c>
      <c r="E15" s="30">
        <v>0</v>
      </c>
      <c r="F15" s="30">
        <v>0.14999999999999991</v>
      </c>
      <c r="G15" s="30">
        <v>9.0000000000000996E-2</v>
      </c>
      <c r="H15" s="30">
        <v>0.14999999999999991</v>
      </c>
    </row>
    <row r="16" spans="1:8" x14ac:dyDescent="0.55000000000000004">
      <c r="B16" s="30" t="s">
        <v>62</v>
      </c>
      <c r="C16" s="30" t="s">
        <v>63</v>
      </c>
      <c r="D16" s="30">
        <v>80</v>
      </c>
      <c r="E16" s="30">
        <v>0</v>
      </c>
      <c r="F16" s="30">
        <v>0.5</v>
      </c>
      <c r="G16" s="30">
        <v>5.0000000000000072E-2</v>
      </c>
      <c r="H16" s="30">
        <v>0.49999999999999989</v>
      </c>
    </row>
    <row r="17" spans="2:8" x14ac:dyDescent="0.55000000000000004">
      <c r="B17" s="30" t="s">
        <v>64</v>
      </c>
      <c r="C17" s="30" t="s">
        <v>65</v>
      </c>
      <c r="D17" s="30">
        <v>14.000000000000135</v>
      </c>
      <c r="E17" s="30">
        <v>0</v>
      </c>
      <c r="F17" s="30">
        <v>0.20000000000000018</v>
      </c>
      <c r="G17" s="30">
        <v>8.3333333333332239E-3</v>
      </c>
      <c r="H17" s="30">
        <v>3.3333333333332327E-2</v>
      </c>
    </row>
    <row r="18" spans="2:8" x14ac:dyDescent="0.55000000000000004">
      <c r="B18" s="30" t="s">
        <v>66</v>
      </c>
      <c r="C18" s="30" t="s">
        <v>67</v>
      </c>
      <c r="D18" s="30">
        <v>0</v>
      </c>
      <c r="E18" s="30">
        <v>9.9999999999998701E-3</v>
      </c>
      <c r="F18" s="30">
        <v>0.29999999999999982</v>
      </c>
      <c r="G18" s="30">
        <v>1E+30</v>
      </c>
      <c r="H18" s="30">
        <v>9.9999999999998701E-3</v>
      </c>
    </row>
    <row r="19" spans="2:8" x14ac:dyDescent="0.55000000000000004">
      <c r="B19" s="30" t="s">
        <v>68</v>
      </c>
      <c r="C19" s="30" t="s">
        <v>69</v>
      </c>
      <c r="D19" s="30">
        <v>0</v>
      </c>
      <c r="E19" s="30">
        <v>7.3333333333333958E-2</v>
      </c>
      <c r="F19" s="30">
        <v>0.5</v>
      </c>
      <c r="G19" s="30">
        <v>1E+30</v>
      </c>
      <c r="H19" s="30">
        <v>7.3333333333333958E-2</v>
      </c>
    </row>
    <row r="20" spans="2:8" x14ac:dyDescent="0.55000000000000004">
      <c r="B20" s="30" t="s">
        <v>70</v>
      </c>
      <c r="C20" s="30" t="s">
        <v>71</v>
      </c>
      <c r="D20" s="30">
        <v>0</v>
      </c>
      <c r="E20" s="30">
        <v>0.21666666666666809</v>
      </c>
      <c r="F20" s="30">
        <v>1</v>
      </c>
      <c r="G20" s="30">
        <v>1E+30</v>
      </c>
      <c r="H20" s="30">
        <v>0.21666666666666809</v>
      </c>
    </row>
    <row r="21" spans="2:8" x14ac:dyDescent="0.55000000000000004">
      <c r="B21" s="30" t="s">
        <v>72</v>
      </c>
      <c r="C21" s="30" t="s">
        <v>73</v>
      </c>
      <c r="D21" s="30">
        <v>0</v>
      </c>
      <c r="E21" s="30">
        <v>2.1666666666665405E-2</v>
      </c>
      <c r="F21" s="30">
        <v>0.12999999999999945</v>
      </c>
      <c r="G21" s="30">
        <v>1E+30</v>
      </c>
      <c r="H21" s="30">
        <v>2.1666666666665405E-2</v>
      </c>
    </row>
    <row r="22" spans="2:8" x14ac:dyDescent="0.55000000000000004">
      <c r="B22" s="30" t="s">
        <v>74</v>
      </c>
      <c r="C22" s="30" t="s">
        <v>75</v>
      </c>
      <c r="D22" s="30">
        <v>136.6666666666666</v>
      </c>
      <c r="E22" s="30">
        <v>0</v>
      </c>
      <c r="F22" s="30">
        <v>0.1800000000000006</v>
      </c>
      <c r="G22" s="30">
        <v>2.5999999999998483E-2</v>
      </c>
      <c r="H22" s="30">
        <v>3.2500000000001243E-2</v>
      </c>
    </row>
    <row r="23" spans="2:8" x14ac:dyDescent="0.55000000000000004">
      <c r="B23" s="30" t="s">
        <v>76</v>
      </c>
      <c r="C23" s="30" t="s">
        <v>77</v>
      </c>
      <c r="D23" s="30">
        <v>160</v>
      </c>
      <c r="E23" s="30">
        <v>0</v>
      </c>
      <c r="F23" s="30">
        <v>0.28000000000000025</v>
      </c>
      <c r="G23" s="30">
        <v>4.3333333333334986E-2</v>
      </c>
      <c r="H23" s="30">
        <v>0.42666666666666586</v>
      </c>
    </row>
    <row r="24" spans="2:8" x14ac:dyDescent="0.55000000000000004">
      <c r="B24" s="30" t="s">
        <v>78</v>
      </c>
      <c r="C24" s="30" t="s">
        <v>79</v>
      </c>
      <c r="D24" s="30">
        <v>150</v>
      </c>
      <c r="E24" s="30">
        <v>0</v>
      </c>
      <c r="F24" s="30">
        <v>0.59999999999999964</v>
      </c>
      <c r="G24" s="30">
        <v>0.11666666666666875</v>
      </c>
      <c r="H24" s="30">
        <v>0.78333333333333166</v>
      </c>
    </row>
    <row r="25" spans="2:8" x14ac:dyDescent="0.55000000000000004">
      <c r="B25" s="30" t="s">
        <v>80</v>
      </c>
      <c r="C25" s="30" t="s">
        <v>81</v>
      </c>
      <c r="D25" s="30">
        <v>0</v>
      </c>
      <c r="E25" s="30">
        <v>4.0000000000000389E-2</v>
      </c>
      <c r="F25" s="30">
        <v>0.15000000000000036</v>
      </c>
      <c r="G25" s="30">
        <v>1E+30</v>
      </c>
      <c r="H25" s="30">
        <v>4.0000000000000389E-2</v>
      </c>
    </row>
    <row r="26" spans="2:8" x14ac:dyDescent="0.55000000000000004">
      <c r="B26" s="30" t="s">
        <v>82</v>
      </c>
      <c r="C26" s="30" t="s">
        <v>83</v>
      </c>
      <c r="D26" s="30">
        <v>0</v>
      </c>
      <c r="E26" s="30">
        <v>1.99999999999994E-2</v>
      </c>
      <c r="F26" s="30">
        <v>0.19999999999999929</v>
      </c>
      <c r="G26" s="30">
        <v>1E+30</v>
      </c>
      <c r="H26" s="30">
        <v>1.99999999999994E-2</v>
      </c>
    </row>
    <row r="27" spans="2:8" x14ac:dyDescent="0.55000000000000004">
      <c r="B27" s="30" t="s">
        <v>84</v>
      </c>
      <c r="C27" s="30" t="s">
        <v>85</v>
      </c>
      <c r="D27" s="30">
        <v>0</v>
      </c>
      <c r="E27" s="30">
        <v>9.0000000000000982E-2</v>
      </c>
      <c r="F27" s="30">
        <v>0.30000000000000071</v>
      </c>
      <c r="G27" s="30">
        <v>1E+30</v>
      </c>
      <c r="H27" s="30">
        <v>9.0000000000000982E-2</v>
      </c>
    </row>
    <row r="28" spans="2:8" x14ac:dyDescent="0.55000000000000004">
      <c r="B28" s="30" t="s">
        <v>86</v>
      </c>
      <c r="C28" s="30" t="s">
        <v>87</v>
      </c>
      <c r="D28" s="30">
        <v>175.99999999999991</v>
      </c>
      <c r="E28" s="30">
        <v>0</v>
      </c>
      <c r="F28" s="30">
        <v>0.25</v>
      </c>
      <c r="G28" s="30">
        <v>2.1666666666665394E-2</v>
      </c>
      <c r="H28" s="30">
        <v>8.3333333333332222E-3</v>
      </c>
    </row>
    <row r="29" spans="2:8" x14ac:dyDescent="0.55000000000000004">
      <c r="B29" s="30" t="s">
        <v>88</v>
      </c>
      <c r="C29" s="30" t="s">
        <v>89</v>
      </c>
      <c r="D29" s="30">
        <v>53.333333333333428</v>
      </c>
      <c r="E29" s="30">
        <v>0</v>
      </c>
      <c r="F29" s="30">
        <v>0.34999999999999964</v>
      </c>
      <c r="G29" s="30">
        <v>9.9999999999998718E-3</v>
      </c>
      <c r="H29" s="30">
        <v>2.5999999999998486E-2</v>
      </c>
    </row>
    <row r="30" spans="2:8" x14ac:dyDescent="0.55000000000000004">
      <c r="B30" s="30" t="s">
        <v>90</v>
      </c>
      <c r="C30" s="30" t="s">
        <v>91</v>
      </c>
      <c r="D30" s="30">
        <v>0</v>
      </c>
      <c r="E30" s="30">
        <v>4.3333333333334986E-2</v>
      </c>
      <c r="F30" s="30">
        <v>0.55000000000000071</v>
      </c>
      <c r="G30" s="30">
        <v>1E+30</v>
      </c>
      <c r="H30" s="30">
        <v>4.3333333333334986E-2</v>
      </c>
    </row>
    <row r="31" spans="2:8" x14ac:dyDescent="0.55000000000000004">
      <c r="B31" s="30" t="s">
        <v>170</v>
      </c>
      <c r="C31" s="30" t="s">
        <v>171</v>
      </c>
      <c r="D31" s="30">
        <v>0</v>
      </c>
      <c r="E31" s="30">
        <v>0.40000000000000019</v>
      </c>
      <c r="F31" s="30">
        <v>1</v>
      </c>
      <c r="G31" s="30">
        <v>1E+30</v>
      </c>
      <c r="H31" s="30">
        <v>0.40000000000000019</v>
      </c>
    </row>
    <row r="32" spans="2:8" ht="14.7" thickBot="1" x14ac:dyDescent="0.6">
      <c r="B32" s="31" t="s">
        <v>172</v>
      </c>
      <c r="C32" s="31" t="s">
        <v>173</v>
      </c>
      <c r="D32" s="31">
        <v>0</v>
      </c>
      <c r="E32" s="31">
        <v>0.11666666666666875</v>
      </c>
      <c r="F32" s="31">
        <v>1</v>
      </c>
      <c r="G32" s="31">
        <v>1E+30</v>
      </c>
      <c r="H32" s="31">
        <v>0.11666666666666875</v>
      </c>
    </row>
    <row r="34" spans="1:8" ht="14.7" thickBot="1" x14ac:dyDescent="0.6">
      <c r="A34" t="s">
        <v>43</v>
      </c>
    </row>
    <row r="35" spans="1:8" x14ac:dyDescent="0.55000000000000004">
      <c r="B35" s="32"/>
      <c r="C35" s="32"/>
      <c r="D35" s="32" t="s">
        <v>34</v>
      </c>
      <c r="E35" s="32" t="s">
        <v>44</v>
      </c>
      <c r="F35" s="32" t="s">
        <v>46</v>
      </c>
      <c r="G35" s="32" t="s">
        <v>40</v>
      </c>
      <c r="H35" s="32" t="s">
        <v>40</v>
      </c>
    </row>
    <row r="36" spans="1:8" ht="14.7" thickBot="1" x14ac:dyDescent="0.6">
      <c r="B36" s="33" t="s">
        <v>32</v>
      </c>
      <c r="C36" s="33" t="s">
        <v>33</v>
      </c>
      <c r="D36" s="33" t="s">
        <v>35</v>
      </c>
      <c r="E36" s="33" t="s">
        <v>45</v>
      </c>
      <c r="F36" s="33" t="s">
        <v>47</v>
      </c>
      <c r="G36" s="33" t="s">
        <v>41</v>
      </c>
      <c r="H36" s="33" t="s">
        <v>42</v>
      </c>
    </row>
    <row r="37" spans="1:8" x14ac:dyDescent="0.55000000000000004">
      <c r="B37" s="30" t="s">
        <v>92</v>
      </c>
      <c r="C37" s="30" t="s">
        <v>93</v>
      </c>
      <c r="D37" s="30">
        <v>215</v>
      </c>
      <c r="E37" s="30">
        <v>0</v>
      </c>
      <c r="F37" s="30">
        <v>360</v>
      </c>
      <c r="G37" s="30">
        <v>1E+30</v>
      </c>
      <c r="H37" s="30">
        <v>145.00000000000003</v>
      </c>
    </row>
    <row r="38" spans="1:8" x14ac:dyDescent="0.55000000000000004">
      <c r="B38" s="30" t="s">
        <v>94</v>
      </c>
      <c r="C38" s="30" t="s">
        <v>95</v>
      </c>
      <c r="D38" s="30">
        <v>184.00000000000014</v>
      </c>
      <c r="E38" s="30">
        <v>0</v>
      </c>
      <c r="F38" s="30">
        <v>360</v>
      </c>
      <c r="G38" s="30">
        <v>1E+30</v>
      </c>
      <c r="H38" s="30">
        <v>175.99999999999986</v>
      </c>
    </row>
    <row r="39" spans="1:8" x14ac:dyDescent="0.55000000000000004">
      <c r="B39" s="30" t="s">
        <v>96</v>
      </c>
      <c r="C39" s="30" t="s">
        <v>97</v>
      </c>
      <c r="D39" s="30">
        <v>359.99999999999994</v>
      </c>
      <c r="E39" s="30">
        <v>-0.18333333333333207</v>
      </c>
      <c r="F39" s="30">
        <v>360</v>
      </c>
      <c r="G39" s="30">
        <v>7.0000000000000693</v>
      </c>
      <c r="H39" s="30">
        <v>81.999999999999972</v>
      </c>
    </row>
    <row r="40" spans="1:8" x14ac:dyDescent="0.55000000000000004">
      <c r="B40" s="30" t="s">
        <v>98</v>
      </c>
      <c r="C40" s="30" t="s">
        <v>99</v>
      </c>
      <c r="D40" s="30">
        <v>120.00000000000001</v>
      </c>
      <c r="E40" s="30">
        <v>0</v>
      </c>
      <c r="F40" s="30">
        <v>360</v>
      </c>
      <c r="G40" s="30">
        <v>1E+30</v>
      </c>
      <c r="H40" s="30">
        <v>240</v>
      </c>
    </row>
    <row r="41" spans="1:8" x14ac:dyDescent="0.55000000000000004">
      <c r="B41" s="30" t="s">
        <v>92</v>
      </c>
      <c r="C41" s="30" t="s">
        <v>93</v>
      </c>
      <c r="D41" s="30">
        <v>215</v>
      </c>
      <c r="E41" s="30">
        <v>0</v>
      </c>
      <c r="F41" s="30">
        <v>120</v>
      </c>
      <c r="G41" s="30">
        <v>94.999999999999957</v>
      </c>
      <c r="H41" s="30">
        <v>1E+30</v>
      </c>
    </row>
    <row r="42" spans="1:8" x14ac:dyDescent="0.55000000000000004">
      <c r="B42" s="30" t="s">
        <v>94</v>
      </c>
      <c r="C42" s="30" t="s">
        <v>95</v>
      </c>
      <c r="D42" s="30">
        <v>184.00000000000014</v>
      </c>
      <c r="E42" s="30">
        <v>0</v>
      </c>
      <c r="F42" s="30">
        <v>120</v>
      </c>
      <c r="G42" s="30">
        <v>64.000000000000156</v>
      </c>
      <c r="H42" s="30">
        <v>1E+30</v>
      </c>
    </row>
    <row r="43" spans="1:8" x14ac:dyDescent="0.55000000000000004">
      <c r="B43" s="30" t="s">
        <v>96</v>
      </c>
      <c r="C43" s="30" t="s">
        <v>97</v>
      </c>
      <c r="D43" s="30">
        <v>359.99999999999994</v>
      </c>
      <c r="E43" s="30">
        <v>0</v>
      </c>
      <c r="F43" s="30">
        <v>120</v>
      </c>
      <c r="G43" s="30">
        <v>240.00000000000003</v>
      </c>
      <c r="H43" s="30">
        <v>1E+30</v>
      </c>
    </row>
    <row r="44" spans="1:8" x14ac:dyDescent="0.55000000000000004">
      <c r="B44" s="30" t="s">
        <v>98</v>
      </c>
      <c r="C44" s="30" t="s">
        <v>99</v>
      </c>
      <c r="D44" s="30">
        <v>120.00000000000001</v>
      </c>
      <c r="E44" s="30">
        <v>9.9999999999999728E-2</v>
      </c>
      <c r="F44" s="30">
        <v>120</v>
      </c>
      <c r="G44" s="30">
        <v>7.0000000000000675</v>
      </c>
      <c r="H44" s="30">
        <v>87.999999999999929</v>
      </c>
    </row>
    <row r="45" spans="1:8" x14ac:dyDescent="0.55000000000000004">
      <c r="B45" s="30" t="s">
        <v>100</v>
      </c>
      <c r="C45" s="30" t="s">
        <v>145</v>
      </c>
      <c r="D45" s="30">
        <v>250</v>
      </c>
      <c r="E45" s="30">
        <v>0.1</v>
      </c>
      <c r="F45" s="30">
        <v>250</v>
      </c>
      <c r="G45" s="30">
        <v>290.00000000000006</v>
      </c>
      <c r="H45" s="30">
        <v>189.99999999999991</v>
      </c>
    </row>
    <row r="46" spans="1:8" x14ac:dyDescent="0.55000000000000004">
      <c r="B46" s="30" t="s">
        <v>101</v>
      </c>
      <c r="C46" s="30" t="s">
        <v>146</v>
      </c>
      <c r="D46" s="30">
        <v>150</v>
      </c>
      <c r="E46" s="30">
        <v>0.15</v>
      </c>
      <c r="F46" s="30">
        <v>150</v>
      </c>
      <c r="G46" s="30">
        <v>241.66666666666669</v>
      </c>
      <c r="H46" s="30">
        <v>150</v>
      </c>
    </row>
    <row r="47" spans="1:8" x14ac:dyDescent="0.55000000000000004">
      <c r="B47" s="30" t="s">
        <v>102</v>
      </c>
      <c r="C47" s="30" t="s">
        <v>147</v>
      </c>
      <c r="D47" s="30">
        <v>150</v>
      </c>
      <c r="E47" s="30">
        <v>0.14999999999999991</v>
      </c>
      <c r="F47" s="30">
        <v>150</v>
      </c>
      <c r="G47" s="30">
        <v>293.33333333333303</v>
      </c>
      <c r="H47" s="30">
        <v>106.66666666666691</v>
      </c>
    </row>
    <row r="48" spans="1:8" x14ac:dyDescent="0.55000000000000004">
      <c r="B48" s="30" t="s">
        <v>103</v>
      </c>
      <c r="C48" s="30" t="s">
        <v>148</v>
      </c>
      <c r="D48" s="30">
        <v>80</v>
      </c>
      <c r="E48" s="30">
        <v>0.49999999999999989</v>
      </c>
      <c r="F48" s="30">
        <v>80</v>
      </c>
      <c r="G48" s="30">
        <v>175.99999999999986</v>
      </c>
      <c r="H48" s="30">
        <v>64.000000000000156</v>
      </c>
    </row>
    <row r="49" spans="2:8" x14ac:dyDescent="0.55000000000000004">
      <c r="B49" s="30" t="s">
        <v>104</v>
      </c>
      <c r="C49" s="30" t="s">
        <v>149</v>
      </c>
      <c r="D49" s="30">
        <v>190.00000000000006</v>
      </c>
      <c r="E49" s="30">
        <v>0.20000000000000009</v>
      </c>
      <c r="F49" s="30">
        <v>190</v>
      </c>
      <c r="G49" s="30">
        <v>175.99999999999989</v>
      </c>
      <c r="H49" s="30">
        <v>14.000000000000139</v>
      </c>
    </row>
    <row r="50" spans="2:8" x14ac:dyDescent="0.55000000000000004">
      <c r="B50" s="30" t="s">
        <v>105</v>
      </c>
      <c r="C50" s="30" t="s">
        <v>150</v>
      </c>
      <c r="D50" s="30">
        <v>190.00000000000003</v>
      </c>
      <c r="E50" s="30">
        <v>0.28999999999999987</v>
      </c>
      <c r="F50" s="30">
        <v>190</v>
      </c>
      <c r="G50" s="30">
        <v>146.66666666666652</v>
      </c>
      <c r="H50" s="30">
        <v>11.666666666666778</v>
      </c>
    </row>
    <row r="51" spans="2:8" x14ac:dyDescent="0.55000000000000004">
      <c r="B51" s="30" t="s">
        <v>106</v>
      </c>
      <c r="C51" s="30" t="s">
        <v>151</v>
      </c>
      <c r="D51" s="30">
        <v>160</v>
      </c>
      <c r="E51" s="30">
        <v>0.42666666666666586</v>
      </c>
      <c r="F51" s="30">
        <v>160</v>
      </c>
      <c r="G51" s="30">
        <v>102.49999999999996</v>
      </c>
      <c r="H51" s="30">
        <v>8.7500000000000853</v>
      </c>
    </row>
    <row r="52" spans="2:8" ht="14.7" thickBot="1" x14ac:dyDescent="0.6">
      <c r="B52" s="31" t="s">
        <v>107</v>
      </c>
      <c r="C52" s="31" t="s">
        <v>152</v>
      </c>
      <c r="D52" s="31">
        <v>150</v>
      </c>
      <c r="E52" s="31">
        <v>0.78333333333333166</v>
      </c>
      <c r="F52" s="31">
        <v>150</v>
      </c>
      <c r="G52" s="31">
        <v>81.999999999999957</v>
      </c>
      <c r="H52" s="31">
        <v>7.0000000000000675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AC75-D43D-4026-848F-423499A80452}">
  <dimension ref="A1:O117"/>
  <sheetViews>
    <sheetView tabSelected="1" workbookViewId="0">
      <selection activeCell="F71" sqref="F71"/>
    </sheetView>
  </sheetViews>
  <sheetFormatPr defaultRowHeight="14.4" x14ac:dyDescent="0.55000000000000004"/>
  <cols>
    <col min="1" max="1" width="14.5234375" bestFit="1" customWidth="1"/>
    <col min="2" max="2" width="10.26171875" customWidth="1"/>
    <col min="3" max="3" width="11.68359375" bestFit="1" customWidth="1"/>
    <col min="4" max="4" width="18.20703125" bestFit="1" customWidth="1"/>
    <col min="5" max="5" width="25.734375" bestFit="1" customWidth="1"/>
    <col min="7" max="7" width="12.3671875" bestFit="1" customWidth="1"/>
    <col min="8" max="8" width="10.7890625" bestFit="1" customWidth="1"/>
  </cols>
  <sheetData>
    <row r="1" spans="1:15" x14ac:dyDescent="0.55000000000000004">
      <c r="A1" s="37" t="s">
        <v>108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x14ac:dyDescent="0.55000000000000004">
      <c r="A2" t="s">
        <v>3</v>
      </c>
      <c r="B2" t="s">
        <v>6</v>
      </c>
      <c r="C2" t="s">
        <v>4</v>
      </c>
      <c r="D2" t="s">
        <v>5</v>
      </c>
      <c r="E2" t="s">
        <v>9</v>
      </c>
      <c r="G2" t="s">
        <v>178</v>
      </c>
      <c r="H2" s="18">
        <v>26400</v>
      </c>
    </row>
    <row r="3" spans="1:15" x14ac:dyDescent="0.55000000000000004">
      <c r="A3" t="s">
        <v>0</v>
      </c>
      <c r="B3" s="1">
        <v>0</v>
      </c>
      <c r="C3">
        <v>8</v>
      </c>
      <c r="D3">
        <v>0.2</v>
      </c>
      <c r="E3">
        <v>0.2</v>
      </c>
    </row>
    <row r="4" spans="1:15" x14ac:dyDescent="0.55000000000000004">
      <c r="A4" t="s">
        <v>1</v>
      </c>
      <c r="B4" s="1">
        <v>0</v>
      </c>
      <c r="C4">
        <v>10</v>
      </c>
      <c r="D4">
        <v>0.3</v>
      </c>
      <c r="E4">
        <v>0.1</v>
      </c>
    </row>
    <row r="5" spans="1:15" x14ac:dyDescent="0.55000000000000004">
      <c r="A5" t="s">
        <v>2</v>
      </c>
      <c r="B5" s="1">
        <v>879.9999999999842</v>
      </c>
      <c r="C5">
        <v>30</v>
      </c>
      <c r="D5">
        <v>1</v>
      </c>
      <c r="E5">
        <v>0.05</v>
      </c>
    </row>
    <row r="6" spans="1:15" x14ac:dyDescent="0.55000000000000004">
      <c r="A6" t="s">
        <v>8</v>
      </c>
      <c r="B6" s="1">
        <v>120.00000000001579</v>
      </c>
      <c r="C6">
        <v>0</v>
      </c>
      <c r="D6">
        <v>1</v>
      </c>
      <c r="E6">
        <v>0</v>
      </c>
    </row>
    <row r="8" spans="1:15" x14ac:dyDescent="0.55000000000000004">
      <c r="A8" t="s">
        <v>7</v>
      </c>
      <c r="B8">
        <v>1000</v>
      </c>
      <c r="C8" s="2">
        <v>26399.999999999527</v>
      </c>
      <c r="D8" s="3">
        <v>1000</v>
      </c>
      <c r="E8" s="3">
        <v>43.999999999999211</v>
      </c>
    </row>
    <row r="10" spans="1:15" x14ac:dyDescent="0.55000000000000004">
      <c r="A10" s="37" t="s">
        <v>109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5" x14ac:dyDescent="0.55000000000000004">
      <c r="A11" t="s">
        <v>3</v>
      </c>
      <c r="B11" t="s">
        <v>6</v>
      </c>
      <c r="C11" t="s">
        <v>4</v>
      </c>
      <c r="D11" t="s">
        <v>5</v>
      </c>
      <c r="E11" t="s">
        <v>9</v>
      </c>
      <c r="G11" t="s">
        <v>178</v>
      </c>
      <c r="H11" s="18">
        <v>30000</v>
      </c>
    </row>
    <row r="12" spans="1:15" x14ac:dyDescent="0.55000000000000004">
      <c r="A12" t="s">
        <v>0</v>
      </c>
      <c r="B12" s="1">
        <v>0</v>
      </c>
      <c r="C12">
        <v>8</v>
      </c>
      <c r="D12">
        <v>0.2</v>
      </c>
      <c r="E12">
        <v>0.2</v>
      </c>
    </row>
    <row r="13" spans="1:15" x14ac:dyDescent="0.55000000000000004">
      <c r="A13" t="s">
        <v>1</v>
      </c>
      <c r="B13" s="1">
        <v>0</v>
      </c>
      <c r="C13">
        <v>10</v>
      </c>
      <c r="D13">
        <v>0.3</v>
      </c>
      <c r="E13">
        <v>0.1</v>
      </c>
    </row>
    <row r="14" spans="1:15" x14ac:dyDescent="0.55000000000000004">
      <c r="A14" t="s">
        <v>2</v>
      </c>
      <c r="B14" s="1">
        <v>1000</v>
      </c>
      <c r="C14">
        <v>30</v>
      </c>
      <c r="D14">
        <v>1</v>
      </c>
      <c r="E14">
        <v>0.05</v>
      </c>
    </row>
    <row r="15" spans="1:15" x14ac:dyDescent="0.55000000000000004">
      <c r="A15" t="s">
        <v>8</v>
      </c>
      <c r="B15" s="1">
        <v>0</v>
      </c>
      <c r="C15">
        <v>0</v>
      </c>
      <c r="D15">
        <v>1</v>
      </c>
      <c r="E15">
        <v>0</v>
      </c>
    </row>
    <row r="17" spans="1:15" x14ac:dyDescent="0.55000000000000004">
      <c r="A17" t="s">
        <v>7</v>
      </c>
      <c r="B17">
        <v>1000</v>
      </c>
      <c r="C17" s="2">
        <v>30000</v>
      </c>
      <c r="D17" s="3">
        <v>1000</v>
      </c>
      <c r="E17" s="3">
        <v>50</v>
      </c>
    </row>
    <row r="19" spans="1:15" x14ac:dyDescent="0.55000000000000004">
      <c r="A19" s="37" t="s">
        <v>110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1:15" x14ac:dyDescent="0.55000000000000004">
      <c r="A20" t="s">
        <v>113</v>
      </c>
      <c r="B20">
        <f>C17 - C8</f>
        <v>3600.0000000004729</v>
      </c>
    </row>
    <row r="21" spans="1:15" x14ac:dyDescent="0.55000000000000004">
      <c r="A21" t="s">
        <v>111</v>
      </c>
      <c r="B21">
        <f>(B6 + E8) - (B15 + E17)</f>
        <v>114.00000000001501</v>
      </c>
    </row>
    <row r="22" spans="1:15" x14ac:dyDescent="0.55000000000000004">
      <c r="A22" t="s">
        <v>112</v>
      </c>
      <c r="B22" s="18">
        <f>B20/B21</f>
        <v>31.578947368421044</v>
      </c>
    </row>
    <row r="24" spans="1:15" x14ac:dyDescent="0.55000000000000004">
      <c r="A24" s="37" t="s">
        <v>114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pans="1:15" x14ac:dyDescent="0.55000000000000004">
      <c r="A25" t="s">
        <v>3</v>
      </c>
      <c r="B25" t="s">
        <v>6</v>
      </c>
      <c r="C25" t="s">
        <v>4</v>
      </c>
      <c r="D25" t="s">
        <v>5</v>
      </c>
      <c r="E25" t="s">
        <v>9</v>
      </c>
      <c r="G25" t="s">
        <v>178</v>
      </c>
      <c r="H25" s="18">
        <v>30600</v>
      </c>
    </row>
    <row r="26" spans="1:15" x14ac:dyDescent="0.55000000000000004">
      <c r="A26" t="s">
        <v>0</v>
      </c>
      <c r="B26" s="1">
        <v>0</v>
      </c>
      <c r="C26">
        <v>8</v>
      </c>
      <c r="D26">
        <v>0.2</v>
      </c>
      <c r="E26">
        <v>0.2</v>
      </c>
    </row>
    <row r="27" spans="1:15" x14ac:dyDescent="0.55000000000000004">
      <c r="A27" t="s">
        <v>1</v>
      </c>
      <c r="B27" s="1">
        <v>600</v>
      </c>
      <c r="C27">
        <v>10</v>
      </c>
      <c r="D27">
        <v>0.3</v>
      </c>
      <c r="E27">
        <v>0.1</v>
      </c>
    </row>
    <row r="28" spans="1:15" x14ac:dyDescent="0.55000000000000004">
      <c r="A28" t="s">
        <v>2</v>
      </c>
      <c r="B28" s="1">
        <v>820</v>
      </c>
      <c r="C28">
        <v>30</v>
      </c>
      <c r="D28">
        <v>1</v>
      </c>
      <c r="E28">
        <v>0.05</v>
      </c>
    </row>
    <row r="29" spans="1:15" x14ac:dyDescent="0.55000000000000004">
      <c r="A29" t="s">
        <v>8</v>
      </c>
      <c r="B29" s="1">
        <v>0</v>
      </c>
      <c r="C29">
        <v>0</v>
      </c>
      <c r="D29">
        <v>1</v>
      </c>
      <c r="E29">
        <v>0</v>
      </c>
    </row>
    <row r="31" spans="1:15" x14ac:dyDescent="0.55000000000000004">
      <c r="A31" t="s">
        <v>7</v>
      </c>
      <c r="B31">
        <v>1420</v>
      </c>
      <c r="C31" s="2">
        <v>30600</v>
      </c>
      <c r="D31" s="3">
        <v>1000</v>
      </c>
      <c r="E31" s="3">
        <v>101</v>
      </c>
    </row>
    <row r="33" spans="1:15" x14ac:dyDescent="0.55000000000000004">
      <c r="A33" s="37" t="s">
        <v>115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1:15" x14ac:dyDescent="0.55000000000000004">
      <c r="A34" t="s">
        <v>128</v>
      </c>
    </row>
    <row r="36" spans="1:15" x14ac:dyDescent="0.55000000000000004">
      <c r="A36" s="37" t="s">
        <v>129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1:15" x14ac:dyDescent="0.55000000000000004">
      <c r="A37" t="s">
        <v>130</v>
      </c>
    </row>
    <row r="39" spans="1:15" x14ac:dyDescent="0.55000000000000004">
      <c r="A39" s="37" t="s">
        <v>131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 x14ac:dyDescent="0.55000000000000004">
      <c r="A40" t="s">
        <v>132</v>
      </c>
    </row>
    <row r="42" spans="1:15" x14ac:dyDescent="0.55000000000000004">
      <c r="A42" s="37" t="s">
        <v>133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1:15" x14ac:dyDescent="0.55000000000000004">
      <c r="A43" t="s">
        <v>140</v>
      </c>
    </row>
    <row r="45" spans="1:15" ht="14.7" thickBot="1" x14ac:dyDescent="0.6">
      <c r="A45" s="37" t="s">
        <v>141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1:15" ht="14.7" thickBot="1" x14ac:dyDescent="0.6">
      <c r="A46" s="4"/>
      <c r="B46" s="24" t="s">
        <v>143</v>
      </c>
      <c r="C46" s="25"/>
      <c r="D46" s="25"/>
      <c r="E46" s="26"/>
    </row>
    <row r="47" spans="1:15" ht="14.7" thickBot="1" x14ac:dyDescent="0.6">
      <c r="A47" s="6" t="s">
        <v>11</v>
      </c>
      <c r="B47" s="7" t="s">
        <v>12</v>
      </c>
      <c r="C47" s="7" t="s">
        <v>13</v>
      </c>
      <c r="D47" s="7" t="s">
        <v>14</v>
      </c>
      <c r="E47" s="7" t="s">
        <v>15</v>
      </c>
      <c r="F47" t="s">
        <v>144</v>
      </c>
      <c r="G47" s="9" t="s">
        <v>25</v>
      </c>
      <c r="I47" s="9" t="s">
        <v>27</v>
      </c>
    </row>
    <row r="48" spans="1:15" ht="14.7" thickBot="1" x14ac:dyDescent="0.6">
      <c r="A48" s="5" t="s">
        <v>16</v>
      </c>
      <c r="B48" s="10">
        <v>250</v>
      </c>
      <c r="C48" s="10">
        <v>0</v>
      </c>
      <c r="D48" s="7"/>
      <c r="E48" s="14">
        <v>0</v>
      </c>
      <c r="F48" s="13">
        <v>250</v>
      </c>
      <c r="G48" s="9">
        <v>250</v>
      </c>
      <c r="I48">
        <v>25</v>
      </c>
    </row>
    <row r="49" spans="1:15" ht="14.7" thickBot="1" x14ac:dyDescent="0.6">
      <c r="A49" s="5" t="s">
        <v>17</v>
      </c>
      <c r="B49" s="10">
        <v>150</v>
      </c>
      <c r="C49" s="10">
        <v>0</v>
      </c>
      <c r="D49" s="7"/>
      <c r="E49" s="14">
        <v>0</v>
      </c>
      <c r="F49" s="13">
        <v>150</v>
      </c>
      <c r="G49" s="9">
        <v>150</v>
      </c>
      <c r="I49">
        <v>22.5</v>
      </c>
    </row>
    <row r="50" spans="1:15" ht="14.7" thickBot="1" x14ac:dyDescent="0.6">
      <c r="A50" s="5" t="s">
        <v>18</v>
      </c>
      <c r="B50" s="10">
        <v>0</v>
      </c>
      <c r="C50" s="10">
        <v>150</v>
      </c>
      <c r="D50" s="7"/>
      <c r="E50" s="14">
        <v>0</v>
      </c>
      <c r="F50" s="13">
        <v>150</v>
      </c>
      <c r="G50" s="9">
        <v>150</v>
      </c>
      <c r="I50">
        <v>22.5</v>
      </c>
    </row>
    <row r="51" spans="1:15" ht="14.7" thickBot="1" x14ac:dyDescent="0.6">
      <c r="A51" s="5" t="s">
        <v>19</v>
      </c>
      <c r="B51" s="10">
        <v>0</v>
      </c>
      <c r="C51" s="10">
        <v>80</v>
      </c>
      <c r="D51" s="7"/>
      <c r="E51" s="16"/>
      <c r="F51" s="13">
        <v>80</v>
      </c>
      <c r="G51" s="9">
        <v>80</v>
      </c>
      <c r="I51">
        <v>40</v>
      </c>
    </row>
    <row r="52" spans="1:15" ht="14.7" thickBot="1" x14ac:dyDescent="0.6">
      <c r="A52" s="5" t="s">
        <v>20</v>
      </c>
      <c r="B52" s="7"/>
      <c r="C52" s="10">
        <v>14.000000000000242</v>
      </c>
      <c r="D52" s="10">
        <v>0</v>
      </c>
      <c r="E52" s="14">
        <v>175.99999999999977</v>
      </c>
      <c r="F52" s="13">
        <v>190</v>
      </c>
      <c r="G52" s="9">
        <v>190</v>
      </c>
      <c r="I52">
        <v>46.79999999999999</v>
      </c>
    </row>
    <row r="53" spans="1:15" ht="14.7" thickBot="1" x14ac:dyDescent="0.6">
      <c r="A53" s="5" t="s">
        <v>21</v>
      </c>
      <c r="B53" s="7"/>
      <c r="C53" s="10">
        <v>0</v>
      </c>
      <c r="D53" s="10">
        <v>136.66666666666652</v>
      </c>
      <c r="E53" s="14">
        <v>53.333333333333513</v>
      </c>
      <c r="F53" s="13">
        <v>190.00000000000003</v>
      </c>
      <c r="G53" s="9">
        <v>190</v>
      </c>
      <c r="I53">
        <v>43.266666666666701</v>
      </c>
    </row>
    <row r="54" spans="1:15" ht="14.7" thickBot="1" x14ac:dyDescent="0.6">
      <c r="A54" s="5" t="s">
        <v>22</v>
      </c>
      <c r="B54" s="7"/>
      <c r="C54" s="10">
        <v>0</v>
      </c>
      <c r="D54" s="10">
        <v>160</v>
      </c>
      <c r="E54" s="14">
        <v>0</v>
      </c>
      <c r="F54" s="13">
        <v>160</v>
      </c>
      <c r="G54" s="9">
        <v>160</v>
      </c>
      <c r="I54">
        <v>44.800000000000004</v>
      </c>
    </row>
    <row r="55" spans="1:15" ht="14.7" thickBot="1" x14ac:dyDescent="0.6">
      <c r="A55" s="5" t="s">
        <v>23</v>
      </c>
      <c r="B55" s="15"/>
      <c r="C55" s="12">
        <v>0</v>
      </c>
      <c r="D55" s="12">
        <v>150</v>
      </c>
      <c r="E55" s="9"/>
      <c r="F55" s="13">
        <v>150</v>
      </c>
      <c r="G55" s="9">
        <v>150</v>
      </c>
      <c r="I55">
        <v>90</v>
      </c>
    </row>
    <row r="56" spans="1:15" x14ac:dyDescent="0.55000000000000004">
      <c r="A56" s="11" t="s">
        <v>26</v>
      </c>
      <c r="B56" s="13">
        <v>215</v>
      </c>
      <c r="C56" s="13">
        <v>184.00000000000023</v>
      </c>
      <c r="D56" s="13">
        <v>359.99999999999989</v>
      </c>
      <c r="E56" s="13">
        <v>120</v>
      </c>
      <c r="H56" t="s">
        <v>28</v>
      </c>
      <c r="I56" s="2">
        <v>334.86666666666667</v>
      </c>
      <c r="J56" t="s">
        <v>142</v>
      </c>
    </row>
    <row r="58" spans="1:15" x14ac:dyDescent="0.55000000000000004">
      <c r="A58" s="38" t="s">
        <v>153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1:15" x14ac:dyDescent="0.55000000000000004">
      <c r="A59" s="9" t="s">
        <v>11</v>
      </c>
      <c r="B59" t="s">
        <v>155</v>
      </c>
    </row>
    <row r="60" spans="1:15" x14ac:dyDescent="0.55000000000000004">
      <c r="A60" t="s">
        <v>145</v>
      </c>
      <c r="B60" s="18">
        <v>0.1</v>
      </c>
    </row>
    <row r="61" spans="1:15" x14ac:dyDescent="0.55000000000000004">
      <c r="A61" t="s">
        <v>146</v>
      </c>
      <c r="B61" s="18">
        <v>0.15</v>
      </c>
    </row>
    <row r="62" spans="1:15" x14ac:dyDescent="0.55000000000000004">
      <c r="A62" t="s">
        <v>147</v>
      </c>
      <c r="B62" s="18">
        <v>0.14999999999999991</v>
      </c>
    </row>
    <row r="63" spans="1:15" x14ac:dyDescent="0.55000000000000004">
      <c r="A63" t="s">
        <v>148</v>
      </c>
      <c r="B63" s="18">
        <v>0.5</v>
      </c>
    </row>
    <row r="64" spans="1:15" x14ac:dyDescent="0.55000000000000004">
      <c r="A64" t="s">
        <v>149</v>
      </c>
      <c r="B64" s="18">
        <v>0.20000000000000018</v>
      </c>
    </row>
    <row r="65" spans="1:15" x14ac:dyDescent="0.55000000000000004">
      <c r="A65" t="s">
        <v>150</v>
      </c>
      <c r="B65" s="18">
        <v>0.28999999999999981</v>
      </c>
    </row>
    <row r="66" spans="1:15" x14ac:dyDescent="0.55000000000000004">
      <c r="A66" t="s">
        <v>151</v>
      </c>
      <c r="B66" s="18">
        <v>0.42666666666666597</v>
      </c>
    </row>
    <row r="67" spans="1:15" x14ac:dyDescent="0.55000000000000004">
      <c r="A67" t="s">
        <v>152</v>
      </c>
      <c r="B67" s="18">
        <v>0.78333333333333177</v>
      </c>
    </row>
    <row r="69" spans="1:15" x14ac:dyDescent="0.55000000000000004">
      <c r="A69" s="37" t="s">
        <v>156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x14ac:dyDescent="0.55000000000000004">
      <c r="A70">
        <v>334.86666666666667</v>
      </c>
      <c r="B70" s="23" t="s">
        <v>160</v>
      </c>
      <c r="C70">
        <v>326.60000000000002</v>
      </c>
      <c r="D70" t="s">
        <v>161</v>
      </c>
      <c r="E70" s="18">
        <v>8266.67</v>
      </c>
      <c r="F70" t="s">
        <v>179</v>
      </c>
    </row>
    <row r="72" spans="1:15" ht="14.7" thickBot="1" x14ac:dyDescent="0.6">
      <c r="A72" s="37" t="s">
        <v>162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4.7" thickBot="1" x14ac:dyDescent="0.6">
      <c r="A73" s="4"/>
      <c r="B73" s="24" t="s">
        <v>143</v>
      </c>
      <c r="C73" s="25"/>
      <c r="D73" s="25"/>
      <c r="E73" s="26"/>
    </row>
    <row r="74" spans="1:15" ht="14.7" thickBot="1" x14ac:dyDescent="0.6">
      <c r="A74" s="6" t="s">
        <v>11</v>
      </c>
      <c r="B74" s="7" t="s">
        <v>12</v>
      </c>
      <c r="C74" s="7" t="s">
        <v>13</v>
      </c>
      <c r="D74" s="7" t="s">
        <v>14</v>
      </c>
      <c r="E74" s="7" t="s">
        <v>15</v>
      </c>
      <c r="F74" t="s">
        <v>144</v>
      </c>
      <c r="G74" s="9" t="s">
        <v>25</v>
      </c>
      <c r="I74" s="9" t="s">
        <v>27</v>
      </c>
    </row>
    <row r="75" spans="1:15" ht="14.7" thickBot="1" x14ac:dyDescent="0.6">
      <c r="A75" s="5" t="s">
        <v>16</v>
      </c>
      <c r="B75" s="10">
        <v>60.000000000000028</v>
      </c>
      <c r="C75" s="10">
        <v>189.99999999999997</v>
      </c>
      <c r="D75" s="7"/>
      <c r="E75" s="14">
        <v>0</v>
      </c>
      <c r="F75" s="13">
        <v>250</v>
      </c>
      <c r="G75" s="9">
        <v>250</v>
      </c>
      <c r="I75">
        <v>25</v>
      </c>
    </row>
    <row r="76" spans="1:15" ht="14.7" thickBot="1" x14ac:dyDescent="0.6">
      <c r="A76" s="5" t="s">
        <v>17</v>
      </c>
      <c r="B76" s="10">
        <v>150</v>
      </c>
      <c r="C76" s="10">
        <v>0</v>
      </c>
      <c r="D76" s="7"/>
      <c r="E76" s="14">
        <v>0</v>
      </c>
      <c r="F76" s="13">
        <v>150</v>
      </c>
      <c r="G76" s="9">
        <v>150</v>
      </c>
      <c r="I76">
        <v>22.5</v>
      </c>
    </row>
    <row r="77" spans="1:15" ht="14.7" thickBot="1" x14ac:dyDescent="0.6">
      <c r="A77" s="5" t="s">
        <v>18</v>
      </c>
      <c r="B77" s="10">
        <v>0</v>
      </c>
      <c r="C77" s="10">
        <v>150</v>
      </c>
      <c r="D77" s="7"/>
      <c r="E77" s="14">
        <v>0</v>
      </c>
      <c r="F77" s="13">
        <v>150</v>
      </c>
      <c r="G77" s="9">
        <v>150</v>
      </c>
      <c r="I77">
        <v>22.5</v>
      </c>
    </row>
    <row r="78" spans="1:15" ht="14.7" thickBot="1" x14ac:dyDescent="0.6">
      <c r="A78" s="5" t="s">
        <v>19</v>
      </c>
      <c r="B78" s="10">
        <v>0</v>
      </c>
      <c r="C78" s="10">
        <v>80</v>
      </c>
      <c r="D78" s="7"/>
      <c r="E78" s="16"/>
      <c r="F78" s="13">
        <v>80</v>
      </c>
      <c r="G78" s="9">
        <v>80</v>
      </c>
      <c r="I78">
        <v>40</v>
      </c>
    </row>
    <row r="79" spans="1:15" ht="14.7" thickBot="1" x14ac:dyDescent="0.6">
      <c r="A79" s="5" t="s">
        <v>20</v>
      </c>
      <c r="B79" s="7"/>
      <c r="C79" s="10">
        <v>0</v>
      </c>
      <c r="D79" s="10">
        <v>190</v>
      </c>
      <c r="E79" s="14">
        <v>0</v>
      </c>
      <c r="F79" s="13">
        <v>190</v>
      </c>
      <c r="G79" s="9">
        <v>190</v>
      </c>
      <c r="I79">
        <v>24.7</v>
      </c>
    </row>
    <row r="80" spans="1:15" ht="14.7" thickBot="1" x14ac:dyDescent="0.6">
      <c r="A80" s="5" t="s">
        <v>21</v>
      </c>
      <c r="B80" s="7"/>
      <c r="C80" s="10">
        <v>0</v>
      </c>
      <c r="D80" s="10">
        <v>190</v>
      </c>
      <c r="E80" s="14">
        <v>0</v>
      </c>
      <c r="F80" s="13">
        <v>190</v>
      </c>
      <c r="G80" s="9">
        <v>190</v>
      </c>
      <c r="I80">
        <v>34.199999999999996</v>
      </c>
    </row>
    <row r="81" spans="1:15" ht="14.7" thickBot="1" x14ac:dyDescent="0.6">
      <c r="A81" s="5" t="s">
        <v>22</v>
      </c>
      <c r="B81" s="7"/>
      <c r="C81" s="10">
        <v>0</v>
      </c>
      <c r="D81" s="10">
        <v>160</v>
      </c>
      <c r="E81" s="14">
        <v>0</v>
      </c>
      <c r="F81" s="13">
        <v>160</v>
      </c>
      <c r="G81" s="9">
        <v>160</v>
      </c>
      <c r="I81">
        <v>44.800000000000004</v>
      </c>
    </row>
    <row r="82" spans="1:15" ht="14.7" thickBot="1" x14ac:dyDescent="0.6">
      <c r="A82" s="5" t="s">
        <v>23</v>
      </c>
      <c r="B82" s="15"/>
      <c r="C82" s="12">
        <v>0</v>
      </c>
      <c r="D82" s="12">
        <v>150</v>
      </c>
      <c r="E82" s="9"/>
      <c r="F82" s="13">
        <v>150</v>
      </c>
      <c r="G82" s="9">
        <v>150</v>
      </c>
      <c r="I82">
        <v>90</v>
      </c>
    </row>
    <row r="83" spans="1:15" x14ac:dyDescent="0.55000000000000004">
      <c r="A83" s="11" t="s">
        <v>26</v>
      </c>
      <c r="B83" s="13">
        <v>120.00000000000001</v>
      </c>
      <c r="C83" s="13">
        <v>265</v>
      </c>
      <c r="D83" s="13">
        <v>487</v>
      </c>
      <c r="E83" s="13">
        <v>0</v>
      </c>
      <c r="H83" t="s">
        <v>28</v>
      </c>
      <c r="I83" s="2">
        <v>303.7</v>
      </c>
      <c r="J83" t="s">
        <v>142</v>
      </c>
    </row>
    <row r="85" spans="1:15" x14ac:dyDescent="0.55000000000000004">
      <c r="A85" s="9" t="s">
        <v>157</v>
      </c>
      <c r="B85" s="1">
        <v>1</v>
      </c>
      <c r="C85" s="1">
        <v>1</v>
      </c>
      <c r="D85" s="1">
        <v>1</v>
      </c>
      <c r="E85" s="1">
        <v>0</v>
      </c>
    </row>
    <row r="86" spans="1:15" x14ac:dyDescent="0.55000000000000004">
      <c r="A86" s="9" t="s">
        <v>158</v>
      </c>
      <c r="B86">
        <v>120</v>
      </c>
      <c r="C86">
        <v>120</v>
      </c>
      <c r="D86">
        <v>120</v>
      </c>
      <c r="E86">
        <v>0</v>
      </c>
    </row>
    <row r="87" spans="1:15" x14ac:dyDescent="0.55000000000000004">
      <c r="A87" s="9" t="s">
        <v>159</v>
      </c>
      <c r="B87">
        <v>504</v>
      </c>
      <c r="C87">
        <v>504</v>
      </c>
      <c r="D87">
        <v>504</v>
      </c>
      <c r="E87">
        <v>0</v>
      </c>
    </row>
    <row r="89" spans="1:15" ht="14.7" thickBot="1" x14ac:dyDescent="0.6">
      <c r="A89" s="38" t="s">
        <v>163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</row>
    <row r="90" spans="1:15" x14ac:dyDescent="0.55000000000000004">
      <c r="A90" s="21"/>
      <c r="B90" s="21"/>
      <c r="C90" s="21" t="s">
        <v>34</v>
      </c>
      <c r="D90" s="21" t="s">
        <v>36</v>
      </c>
      <c r="E90" s="21" t="s">
        <v>38</v>
      </c>
      <c r="F90" s="21" t="s">
        <v>40</v>
      </c>
      <c r="G90" s="27" t="s">
        <v>40</v>
      </c>
    </row>
    <row r="91" spans="1:15" ht="14.7" thickBot="1" x14ac:dyDescent="0.6">
      <c r="A91" s="22" t="s">
        <v>32</v>
      </c>
      <c r="B91" s="22" t="s">
        <v>33</v>
      </c>
      <c r="C91" s="22" t="s">
        <v>35</v>
      </c>
      <c r="D91" s="22" t="s">
        <v>37</v>
      </c>
      <c r="E91" s="22" t="s">
        <v>39</v>
      </c>
      <c r="F91" s="22" t="s">
        <v>41</v>
      </c>
      <c r="G91" s="28" t="s">
        <v>42</v>
      </c>
    </row>
    <row r="92" spans="1:15" x14ac:dyDescent="0.55000000000000004">
      <c r="A92" t="s">
        <v>80</v>
      </c>
      <c r="B92" t="s">
        <v>81</v>
      </c>
      <c r="C92">
        <v>0</v>
      </c>
      <c r="D92">
        <v>4.0000000000000382E-2</v>
      </c>
      <c r="E92">
        <v>0.15000000000000036</v>
      </c>
      <c r="F92">
        <v>1E+30</v>
      </c>
      <c r="G92" s="2">
        <v>4.0000000000000382E-2</v>
      </c>
    </row>
    <row r="93" spans="1:15" x14ac:dyDescent="0.55000000000000004">
      <c r="A93" t="s">
        <v>82</v>
      </c>
      <c r="B93" t="s">
        <v>83</v>
      </c>
      <c r="C93">
        <v>0</v>
      </c>
      <c r="D93">
        <v>1.9999999999999379E-2</v>
      </c>
      <c r="E93">
        <v>0.19999999999999929</v>
      </c>
      <c r="F93">
        <v>1E+30</v>
      </c>
      <c r="G93" s="2">
        <v>1.9999999999999379E-2</v>
      </c>
    </row>
    <row r="94" spans="1:15" x14ac:dyDescent="0.55000000000000004">
      <c r="A94" t="s">
        <v>84</v>
      </c>
      <c r="B94" t="s">
        <v>85</v>
      </c>
      <c r="C94">
        <v>0</v>
      </c>
      <c r="D94">
        <v>9.0000000000000968E-2</v>
      </c>
      <c r="E94">
        <v>0.30000000000000071</v>
      </c>
      <c r="F94">
        <v>1E+30</v>
      </c>
      <c r="G94" s="2">
        <v>9.0000000000000968E-2</v>
      </c>
    </row>
    <row r="95" spans="1:15" x14ac:dyDescent="0.55000000000000004">
      <c r="A95" t="s">
        <v>86</v>
      </c>
      <c r="B95" t="s">
        <v>87</v>
      </c>
      <c r="C95">
        <v>175.99999999999977</v>
      </c>
      <c r="D95">
        <v>0</v>
      </c>
      <c r="E95">
        <v>0.25</v>
      </c>
      <c r="F95">
        <v>2.166666666666529E-2</v>
      </c>
      <c r="G95" s="2">
        <v>8.3333333333332985E-3</v>
      </c>
    </row>
    <row r="96" spans="1:15" x14ac:dyDescent="0.55000000000000004">
      <c r="A96" t="s">
        <v>88</v>
      </c>
      <c r="B96" t="s">
        <v>89</v>
      </c>
      <c r="C96">
        <v>53.333333333333513</v>
      </c>
      <c r="D96">
        <v>0</v>
      </c>
      <c r="E96">
        <v>0.34999999999999964</v>
      </c>
      <c r="F96">
        <v>9.9999999999999603E-3</v>
      </c>
      <c r="G96" s="2">
        <v>2.5999999999998354E-2</v>
      </c>
    </row>
    <row r="97" spans="1:15" x14ac:dyDescent="0.55000000000000004">
      <c r="A97" t="s">
        <v>90</v>
      </c>
      <c r="B97" t="s">
        <v>91</v>
      </c>
      <c r="C97">
        <v>0</v>
      </c>
      <c r="D97">
        <v>4.3333333333335042E-2</v>
      </c>
      <c r="E97">
        <v>0.55000000000000071</v>
      </c>
      <c r="F97">
        <v>1E+30</v>
      </c>
      <c r="G97" s="2">
        <v>4.3333333333335042E-2</v>
      </c>
    </row>
    <row r="98" spans="1:15" ht="14.7" thickBot="1" x14ac:dyDescent="0.6"/>
    <row r="99" spans="1:15" x14ac:dyDescent="0.55000000000000004">
      <c r="A99" s="21"/>
      <c r="B99" s="21" t="s">
        <v>164</v>
      </c>
      <c r="C99" s="27" t="s">
        <v>40</v>
      </c>
      <c r="D99" t="s">
        <v>165</v>
      </c>
    </row>
    <row r="100" spans="1:15" ht="14.7" thickBot="1" x14ac:dyDescent="0.6">
      <c r="A100" s="22" t="s">
        <v>33</v>
      </c>
      <c r="B100" s="22" t="s">
        <v>37</v>
      </c>
      <c r="C100" s="28" t="s">
        <v>42</v>
      </c>
      <c r="D100" t="s">
        <v>166</v>
      </c>
    </row>
    <row r="101" spans="1:15" x14ac:dyDescent="0.55000000000000004">
      <c r="A101" t="s">
        <v>81</v>
      </c>
      <c r="B101">
        <v>0.15000000000000036</v>
      </c>
      <c r="C101" s="2">
        <v>4.0000000000000382E-2</v>
      </c>
      <c r="D101" s="18">
        <f>B101 - C101</f>
        <v>0.10999999999999997</v>
      </c>
    </row>
    <row r="102" spans="1:15" x14ac:dyDescent="0.55000000000000004">
      <c r="A102" t="s">
        <v>83</v>
      </c>
      <c r="B102">
        <v>0.19999999999999929</v>
      </c>
      <c r="C102" s="2">
        <v>1.9999999999999379E-2</v>
      </c>
      <c r="D102" s="18">
        <f t="shared" ref="D102:D106" si="0">B102 - C102</f>
        <v>0.17999999999999991</v>
      </c>
    </row>
    <row r="103" spans="1:15" x14ac:dyDescent="0.55000000000000004">
      <c r="A103" t="s">
        <v>85</v>
      </c>
      <c r="B103">
        <v>0.30000000000000071</v>
      </c>
      <c r="C103" s="2">
        <v>9.0000000000000968E-2</v>
      </c>
      <c r="D103" s="18">
        <f t="shared" si="0"/>
        <v>0.20999999999999974</v>
      </c>
    </row>
    <row r="104" spans="1:15" x14ac:dyDescent="0.55000000000000004">
      <c r="A104" t="s">
        <v>87</v>
      </c>
      <c r="B104">
        <v>0.25</v>
      </c>
      <c r="C104" s="2">
        <v>8.3333333333332985E-3</v>
      </c>
      <c r="D104" s="18">
        <f t="shared" si="0"/>
        <v>0.2416666666666667</v>
      </c>
    </row>
    <row r="105" spans="1:15" x14ac:dyDescent="0.55000000000000004">
      <c r="A105" t="s">
        <v>89</v>
      </c>
      <c r="B105">
        <v>0.34999999999999964</v>
      </c>
      <c r="C105" s="2">
        <v>2.5999999999998354E-2</v>
      </c>
      <c r="D105" s="18">
        <f t="shared" si="0"/>
        <v>0.32400000000000129</v>
      </c>
    </row>
    <row r="106" spans="1:15" x14ac:dyDescent="0.55000000000000004">
      <c r="A106" t="s">
        <v>91</v>
      </c>
      <c r="B106">
        <v>0.55000000000000071</v>
      </c>
      <c r="C106" s="2">
        <v>4.3333333333335042E-2</v>
      </c>
      <c r="D106" s="18">
        <f t="shared" si="0"/>
        <v>0.50666666666666571</v>
      </c>
    </row>
    <row r="108" spans="1:15" ht="14.7" thickBot="1" x14ac:dyDescent="0.6">
      <c r="A108" s="37" t="s">
        <v>167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</row>
    <row r="109" spans="1:15" x14ac:dyDescent="0.55000000000000004">
      <c r="A109" s="32"/>
      <c r="B109" s="32"/>
      <c r="C109" s="32" t="s">
        <v>34</v>
      </c>
      <c r="D109" s="32" t="s">
        <v>36</v>
      </c>
      <c r="E109" s="32" t="s">
        <v>38</v>
      </c>
      <c r="F109" s="32" t="s">
        <v>40</v>
      </c>
      <c r="G109" s="32" t="s">
        <v>40</v>
      </c>
    </row>
    <row r="110" spans="1:15" ht="14.7" thickBot="1" x14ac:dyDescent="0.6">
      <c r="A110" s="33" t="s">
        <v>32</v>
      </c>
      <c r="B110" s="33" t="s">
        <v>33</v>
      </c>
      <c r="C110" s="33" t="s">
        <v>35</v>
      </c>
      <c r="D110" s="33" t="s">
        <v>37</v>
      </c>
      <c r="E110" s="33" t="s">
        <v>39</v>
      </c>
      <c r="F110" s="33" t="s">
        <v>41</v>
      </c>
      <c r="G110" s="33" t="s">
        <v>42</v>
      </c>
    </row>
    <row r="111" spans="1:15" x14ac:dyDescent="0.55000000000000004">
      <c r="A111" s="30" t="s">
        <v>170</v>
      </c>
      <c r="B111" s="30" t="s">
        <v>171</v>
      </c>
      <c r="C111" s="30">
        <v>0</v>
      </c>
      <c r="D111" s="30">
        <v>0.40000000000000019</v>
      </c>
      <c r="E111" s="30">
        <v>1</v>
      </c>
      <c r="F111" s="30">
        <v>1E+30</v>
      </c>
      <c r="G111" s="30">
        <v>0.40000000000000019</v>
      </c>
    </row>
    <row r="112" spans="1:15" ht="14.7" thickBot="1" x14ac:dyDescent="0.6">
      <c r="A112" s="31" t="s">
        <v>172</v>
      </c>
      <c r="B112" s="31" t="s">
        <v>173</v>
      </c>
      <c r="C112" s="31">
        <v>0</v>
      </c>
      <c r="D112" s="31">
        <v>0.11666666666666875</v>
      </c>
      <c r="E112" s="31">
        <v>1</v>
      </c>
      <c r="F112" s="31">
        <v>1E+30</v>
      </c>
      <c r="G112" s="31">
        <v>0.11666666666666875</v>
      </c>
    </row>
    <row r="113" spans="1:5" ht="14.7" thickBot="1" x14ac:dyDescent="0.6"/>
    <row r="114" spans="1:5" x14ac:dyDescent="0.55000000000000004">
      <c r="A114" s="32"/>
      <c r="B114" s="32" t="s">
        <v>174</v>
      </c>
      <c r="C114" s="32" t="s">
        <v>40</v>
      </c>
      <c r="D114" s="32" t="s">
        <v>175</v>
      </c>
    </row>
    <row r="115" spans="1:5" ht="14.7" thickBot="1" x14ac:dyDescent="0.6">
      <c r="A115" s="33" t="s">
        <v>33</v>
      </c>
      <c r="B115" s="33" t="s">
        <v>37</v>
      </c>
      <c r="C115" s="33" t="s">
        <v>42</v>
      </c>
      <c r="D115" s="36" t="s">
        <v>176</v>
      </c>
    </row>
    <row r="116" spans="1:5" x14ac:dyDescent="0.55000000000000004">
      <c r="A116" s="30" t="s">
        <v>171</v>
      </c>
      <c r="B116" s="30">
        <v>1</v>
      </c>
      <c r="C116" s="30">
        <v>0.40000000000000019</v>
      </c>
      <c r="D116" s="18">
        <f>B116 - C116</f>
        <v>0.59999999999999987</v>
      </c>
      <c r="E116" t="s">
        <v>177</v>
      </c>
    </row>
    <row r="117" spans="1:5" ht="14.7" thickBot="1" x14ac:dyDescent="0.6">
      <c r="A117" s="31" t="s">
        <v>173</v>
      </c>
      <c r="B117" s="31">
        <v>1</v>
      </c>
      <c r="C117" s="31">
        <v>0.11666666666666875</v>
      </c>
      <c r="D117" s="18">
        <f>B117 - C117</f>
        <v>0.88333333333333131</v>
      </c>
      <c r="E117" t="s">
        <v>177</v>
      </c>
    </row>
  </sheetData>
  <mergeCells count="2">
    <mergeCell ref="B46:E46"/>
    <mergeCell ref="B73:E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Problem 1 (a)</vt:lpstr>
      <vt:lpstr>Problem 1 (b)</vt:lpstr>
      <vt:lpstr>Problem 1 (c)</vt:lpstr>
      <vt:lpstr>Sensitivity Report 1 (c)</vt:lpstr>
      <vt:lpstr>Problem 1 (g)</vt:lpstr>
      <vt:lpstr>Sensitivity Report 1 (g)</vt:lpstr>
      <vt:lpstr>Problem 2</vt:lpstr>
      <vt:lpstr>Sensitivity Report Problem 2</vt:lpstr>
      <vt:lpstr>Problem 2 (c)</vt:lpstr>
      <vt:lpstr>Problem 2 (d)</vt:lpstr>
      <vt:lpstr>Problem 2 (f)</vt:lpstr>
      <vt:lpstr>Sensitivity Report 2 (f)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parker</dc:creator>
  <cp:lastModifiedBy>Don parker</cp:lastModifiedBy>
  <dcterms:created xsi:type="dcterms:W3CDTF">2022-10-05T23:30:59Z</dcterms:created>
  <dcterms:modified xsi:type="dcterms:W3CDTF">2022-10-08T01:25:45Z</dcterms:modified>
</cp:coreProperties>
</file>