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date1904="1" codeName="ThisWorkbook"/>
  <mc:AlternateContent xmlns:mc="http://schemas.openxmlformats.org/markup-compatibility/2006">
    <mc:Choice Requires="x15">
      <x15ac:absPath xmlns:x15ac="http://schemas.microsoft.com/office/spreadsheetml/2010/11/ac" url="https://d.docs.live.net/84d003f1f392d86e/Desktop/"/>
    </mc:Choice>
  </mc:AlternateContent>
  <xr:revisionPtr revIDLastSave="2" documentId="8_{189D8C01-654C-4BA8-9825-0AD2710639A2}" xr6:coauthVersionLast="47" xr6:coauthVersionMax="47" xr10:uidLastSave="{602780DD-4ECA-4957-9E70-B90E1101C7F0}"/>
  <bookViews>
    <workbookView xWindow="-96" yWindow="-96" windowWidth="23232" windowHeight="12432" xr2:uid="{00000000-000D-0000-FFFF-FFFF00000000}"/>
  </bookViews>
  <sheets>
    <sheet name="Solutions" sheetId="37" r:id="rId1"/>
    <sheet name="Data (a)" sheetId="36" r:id="rId2"/>
    <sheet name="Data (a) (2)" sheetId="41" r:id="rId3"/>
    <sheet name="Data (b)" sheetId="38" r:id="rId4"/>
    <sheet name="Data (c)" sheetId="39" r:id="rId5"/>
    <sheet name="Data (d)" sheetId="40" r:id="rId6"/>
  </sheets>
  <definedNames>
    <definedName name="sencount" hidden="1">11</definedName>
    <definedName name="solver_adj" localSheetId="1" hidden="1">'Data (a)'!$I$16:$K$21</definedName>
    <definedName name="solver_adj" localSheetId="2" hidden="1">'Data (a) (2)'!$I$16:$K$21</definedName>
    <definedName name="solver_adj" localSheetId="3" hidden="1">'Data (b)'!$I$16:$K$21</definedName>
    <definedName name="solver_adj" localSheetId="4" hidden="1">'Data (c)'!$I$16:$K$21</definedName>
    <definedName name="solver_adj" localSheetId="5" hidden="1">'Data (d)'!$I$16:$K$21</definedName>
    <definedName name="solver_cvg" localSheetId="1" hidden="1">0.0001</definedName>
    <definedName name="solver_cvg" localSheetId="2" hidden="1">0.0001</definedName>
    <definedName name="solver_cvg" localSheetId="3" hidden="1">0.0001</definedName>
    <definedName name="solver_cvg" localSheetId="4" hidden="1">0.0001</definedName>
    <definedName name="solver_cvg" localSheetId="5" hidden="1">0.0001</definedName>
    <definedName name="solver_drv" localSheetId="1" hidden="1">1</definedName>
    <definedName name="solver_drv" localSheetId="2" hidden="1">1</definedName>
    <definedName name="solver_drv" localSheetId="3" hidden="1">1</definedName>
    <definedName name="solver_drv" localSheetId="4" hidden="1">1</definedName>
    <definedName name="solver_drv" localSheetId="5" hidden="1">1</definedName>
    <definedName name="solver_eng" localSheetId="1" hidden="1">2</definedName>
    <definedName name="solver_eng" localSheetId="2" hidden="1">2</definedName>
    <definedName name="solver_eng" localSheetId="3" hidden="1">2</definedName>
    <definedName name="solver_eng" localSheetId="4" hidden="1">2</definedName>
    <definedName name="solver_eng" localSheetId="5" hidden="1">2</definedName>
    <definedName name="solver_est" localSheetId="1" hidden="1">1</definedName>
    <definedName name="solver_est" localSheetId="2" hidden="1">1</definedName>
    <definedName name="solver_est" localSheetId="3" hidden="1">1</definedName>
    <definedName name="solver_est" localSheetId="4" hidden="1">1</definedName>
    <definedName name="solver_est" localSheetId="5" hidden="1">1</definedName>
    <definedName name="solver_itr" localSheetId="1" hidden="1">100</definedName>
    <definedName name="solver_itr" localSheetId="2" hidden="1">100</definedName>
    <definedName name="solver_itr" localSheetId="3" hidden="1">100</definedName>
    <definedName name="solver_itr" localSheetId="4" hidden="1">100</definedName>
    <definedName name="solver_itr" localSheetId="5" hidden="1">100</definedName>
    <definedName name="solver_lhs1" localSheetId="1" hidden="1">'Data (a)'!$I$16:$K$21</definedName>
    <definedName name="solver_lhs1" localSheetId="2" hidden="1">'Data (a) (2)'!$I$16:$K$21</definedName>
    <definedName name="solver_lhs1" localSheetId="3" hidden="1">'Data (b)'!$I$16:$K$21</definedName>
    <definedName name="solver_lhs1" localSheetId="4" hidden="1">'Data (c)'!$I$16:$K$21</definedName>
    <definedName name="solver_lhs1" localSheetId="5" hidden="1">'Data (d)'!$I$16:$K$21</definedName>
    <definedName name="solver_lhs10" localSheetId="1" hidden="1">'Data (a)'!$J$20</definedName>
    <definedName name="solver_lhs10" localSheetId="2" hidden="1">'Data (a) (2)'!$J$20</definedName>
    <definedName name="solver_lhs10" localSheetId="3" hidden="1">'Data (b)'!$J$20</definedName>
    <definedName name="solver_lhs10" localSheetId="4" hidden="1">'Data (c)'!$J$20</definedName>
    <definedName name="solver_lhs10" localSheetId="5" hidden="1">'Data (d)'!$L$16:$L$21</definedName>
    <definedName name="solver_lhs11" localSheetId="1" hidden="1">'Data (a)'!$L$16:$L$21</definedName>
    <definedName name="solver_lhs11" localSheetId="2" hidden="1">'Data (a) (2)'!$L$16:$L$21</definedName>
    <definedName name="solver_lhs11" localSheetId="3" hidden="1">'Data (b)'!$L$16:$L$21</definedName>
    <definedName name="solver_lhs11" localSheetId="4" hidden="1">'Data (c)'!$L$16:$L$21</definedName>
    <definedName name="solver_lhs11" localSheetId="5" hidden="1">'Data (d)'!$L$16:$L$21</definedName>
    <definedName name="solver_lhs12" localSheetId="1" hidden="1">'Data (a)'!$L$16:$L$21</definedName>
    <definedName name="solver_lhs12" localSheetId="2" hidden="1">'Data (a) (2)'!$L$16:$L$21</definedName>
    <definedName name="solver_lhs12" localSheetId="3" hidden="1">'Data (b)'!$L$16:$L$21</definedName>
    <definedName name="solver_lhs12" localSheetId="4" hidden="1">'Data (c)'!$L$16:$L$21</definedName>
    <definedName name="solver_lhs12" localSheetId="5" hidden="1">'Data (d)'!$L$16:$L$21</definedName>
    <definedName name="solver_lhs2" localSheetId="1" hidden="1">'Data (a)'!$I$17</definedName>
    <definedName name="solver_lhs2" localSheetId="2" hidden="1">'Data (a) (2)'!$I$17</definedName>
    <definedName name="solver_lhs2" localSheetId="3" hidden="1">'Data (b)'!$I$17</definedName>
    <definedName name="solver_lhs2" localSheetId="4" hidden="1">'Data (c)'!$I$17</definedName>
    <definedName name="solver_lhs2" localSheetId="5" hidden="1">'Data (d)'!$I$17</definedName>
    <definedName name="solver_lhs3" localSheetId="1" hidden="1">'Data (a)'!$I$22:$K$22</definedName>
    <definedName name="solver_lhs3" localSheetId="2" hidden="1">'Data (a) (2)'!$I$22:$K$22</definedName>
    <definedName name="solver_lhs3" localSheetId="3" hidden="1">'Data (b)'!$I$22:$K$22</definedName>
    <definedName name="solver_lhs3" localSheetId="4" hidden="1">'Data (c)'!$I$22:$K$22</definedName>
    <definedName name="solver_lhs3" localSheetId="5" hidden="1">'Data (d)'!$I$22:$K$22</definedName>
    <definedName name="solver_lhs4" localSheetId="1" hidden="1">'Data (a)'!$I$27:$K$27</definedName>
    <definedName name="solver_lhs4" localSheetId="2" hidden="1">'Data (a) (2)'!$I$27:$K$27</definedName>
    <definedName name="solver_lhs4" localSheetId="3" hidden="1">'Data (b)'!$I$27:$K$27</definedName>
    <definedName name="solver_lhs4" localSheetId="4" hidden="1">'Data (c)'!$I$27:$K$27</definedName>
    <definedName name="solver_lhs4" localSheetId="5" hidden="1">'Data (d)'!$J$20</definedName>
    <definedName name="solver_lhs5" localSheetId="1" hidden="1">'Data (a)'!$I$27:$K$27</definedName>
    <definedName name="solver_lhs5" localSheetId="2" hidden="1">'Data (a) (2)'!$I$27:$K$27</definedName>
    <definedName name="solver_lhs5" localSheetId="3" hidden="1">'Data (b)'!$I$27:$K$27</definedName>
    <definedName name="solver_lhs5" localSheetId="4" hidden="1">'Data (c)'!$I$27:$K$27</definedName>
    <definedName name="solver_lhs5" localSheetId="5" hidden="1">'Data (d)'!$L$16:$L$21</definedName>
    <definedName name="solver_lhs6" localSheetId="1" hidden="1">'Data (a)'!$I$30:$K$30</definedName>
    <definedName name="solver_lhs6" localSheetId="2" hidden="1">'Data (a) (2)'!$I$30:$K$30</definedName>
    <definedName name="solver_lhs6" localSheetId="3" hidden="1">'Data (b)'!$I$30:$K$30</definedName>
    <definedName name="solver_lhs6" localSheetId="4" hidden="1">'Data (c)'!$I$30:$K$30</definedName>
    <definedName name="solver_lhs6" localSheetId="5" hidden="1">'Data (d)'!$L$16:$L$21</definedName>
    <definedName name="solver_lhs7" localSheetId="1" hidden="1">'Data (a)'!$I$30:$K$30</definedName>
    <definedName name="solver_lhs7" localSheetId="2" hidden="1">'Data (a) (2)'!$I$30:$K$30</definedName>
    <definedName name="solver_lhs7" localSheetId="3" hidden="1">'Data (b)'!$I$30:$K$30</definedName>
    <definedName name="solver_lhs7" localSheetId="4" hidden="1">'Data (c)'!$I$30:$K$30</definedName>
    <definedName name="solver_lhs7" localSheetId="5" hidden="1">'Data (d)'!$L$16:$L$21</definedName>
    <definedName name="solver_lhs8" localSheetId="1" hidden="1">'Data (a)'!$I$33:$K$33</definedName>
    <definedName name="solver_lhs8" localSheetId="2" hidden="1">'Data (a) (2)'!$I$33:$K$33</definedName>
    <definedName name="solver_lhs8" localSheetId="3" hidden="1">'Data (b)'!$I$33:$K$33</definedName>
    <definedName name="solver_lhs8" localSheetId="4" hidden="1">'Data (c)'!$I$33:$K$33</definedName>
    <definedName name="solver_lhs8" localSheetId="5" hidden="1">'Data (d)'!$L$16:$L$21</definedName>
    <definedName name="solver_lhs9" localSheetId="1" hidden="1">'Data (a)'!$I$33:$K$33</definedName>
    <definedName name="solver_lhs9" localSheetId="2" hidden="1">'Data (a) (2)'!$I$33:$K$33</definedName>
    <definedName name="solver_lhs9" localSheetId="3" hidden="1">'Data (b)'!$I$33:$K$33</definedName>
    <definedName name="solver_lhs9" localSheetId="4" hidden="1">'Data (c)'!$I$33:$K$33</definedName>
    <definedName name="solver_lhs9" localSheetId="5" hidden="1">'Data (d)'!$L$16:$L$21</definedName>
    <definedName name="solver_lin" localSheetId="1" hidden="1">1</definedName>
    <definedName name="solver_lin" localSheetId="2" hidden="1">1</definedName>
    <definedName name="solver_lin" localSheetId="3" hidden="1">1</definedName>
    <definedName name="solver_lin" localSheetId="4" hidden="1">1</definedName>
    <definedName name="solver_lin" localSheetId="5" hidden="1">1</definedName>
    <definedName name="solver_mip" localSheetId="1" hidden="1">2147483647</definedName>
    <definedName name="solver_mip" localSheetId="2" hidden="1">2147483647</definedName>
    <definedName name="solver_mip" localSheetId="3" hidden="1">2147483647</definedName>
    <definedName name="solver_mip" localSheetId="4" hidden="1">2147483647</definedName>
    <definedName name="solver_mip" localSheetId="5" hidden="1">2147483647</definedName>
    <definedName name="solver_mni" localSheetId="1" hidden="1">30</definedName>
    <definedName name="solver_mni" localSheetId="2" hidden="1">30</definedName>
    <definedName name="solver_mni" localSheetId="3" hidden="1">30</definedName>
    <definedName name="solver_mni" localSheetId="4" hidden="1">30</definedName>
    <definedName name="solver_mni" localSheetId="5" hidden="1">30</definedName>
    <definedName name="solver_mrt" localSheetId="1" hidden="1">0.075</definedName>
    <definedName name="solver_mrt" localSheetId="2" hidden="1">0.075</definedName>
    <definedName name="solver_mrt" localSheetId="3" hidden="1">0.075</definedName>
    <definedName name="solver_mrt" localSheetId="4" hidden="1">0.075</definedName>
    <definedName name="solver_mrt" localSheetId="5" hidden="1">0.075</definedName>
    <definedName name="solver_msl" localSheetId="1" hidden="1">2</definedName>
    <definedName name="solver_msl" localSheetId="2" hidden="1">2</definedName>
    <definedName name="solver_msl" localSheetId="3" hidden="1">2</definedName>
    <definedName name="solver_msl" localSheetId="4" hidden="1">2</definedName>
    <definedName name="solver_msl" localSheetId="5" hidden="1">2</definedName>
    <definedName name="solver_neg" localSheetId="1" hidden="1">1</definedName>
    <definedName name="solver_neg" localSheetId="2" hidden="1">1</definedName>
    <definedName name="solver_neg" localSheetId="3" hidden="1">1</definedName>
    <definedName name="solver_neg" localSheetId="4" hidden="1">1</definedName>
    <definedName name="solver_neg" localSheetId="5" hidden="1">1</definedName>
    <definedName name="solver_nod" localSheetId="1" hidden="1">2147483647</definedName>
    <definedName name="solver_nod" localSheetId="2" hidden="1">2147483647</definedName>
    <definedName name="solver_nod" localSheetId="3" hidden="1">2147483647</definedName>
    <definedName name="solver_nod" localSheetId="4" hidden="1">2147483647</definedName>
    <definedName name="solver_nod" localSheetId="5" hidden="1">2147483647</definedName>
    <definedName name="solver_num" localSheetId="1" hidden="1">11</definedName>
    <definedName name="solver_num" localSheetId="2" hidden="1">11</definedName>
    <definedName name="solver_num" localSheetId="3" hidden="1">11</definedName>
    <definedName name="solver_num" localSheetId="4" hidden="1">11</definedName>
    <definedName name="solver_num" localSheetId="5" hidden="1">5</definedName>
    <definedName name="solver_nwt" localSheetId="1" hidden="1">1</definedName>
    <definedName name="solver_nwt" localSheetId="2" hidden="1">1</definedName>
    <definedName name="solver_nwt" localSheetId="3" hidden="1">1</definedName>
    <definedName name="solver_nwt" localSheetId="4" hidden="1">1</definedName>
    <definedName name="solver_nwt" localSheetId="5" hidden="1">1</definedName>
    <definedName name="solver_opt" localSheetId="1" hidden="1">'Data (a)'!$F$24</definedName>
    <definedName name="solver_opt" localSheetId="2" hidden="1">'Data (a) (2)'!$F$24</definedName>
    <definedName name="solver_opt" localSheetId="3" hidden="1">'Data (b)'!$F$24</definedName>
    <definedName name="solver_opt" localSheetId="4" hidden="1">'Data (c)'!$F$24</definedName>
    <definedName name="solver_opt" localSheetId="5" hidden="1">'Data (d)'!$F$24</definedName>
    <definedName name="solver_pre" localSheetId="1" hidden="1">0.000001</definedName>
    <definedName name="solver_pre" localSheetId="2" hidden="1">0.000001</definedName>
    <definedName name="solver_pre" localSheetId="3" hidden="1">0.000001</definedName>
    <definedName name="solver_pre" localSheetId="4" hidden="1">0.000001</definedName>
    <definedName name="solver_pre" localSheetId="5" hidden="1">0.000001</definedName>
    <definedName name="solver_rbv" localSheetId="1" hidden="1">1</definedName>
    <definedName name="solver_rbv" localSheetId="2" hidden="1">1</definedName>
    <definedName name="solver_rbv" localSheetId="3" hidden="1">1</definedName>
    <definedName name="solver_rbv" localSheetId="4" hidden="1">1</definedName>
    <definedName name="solver_rbv" localSheetId="5" hidden="1">1</definedName>
    <definedName name="solver_rel1" localSheetId="1" hidden="1">4</definedName>
    <definedName name="solver_rel1" localSheetId="2" hidden="1">4</definedName>
    <definedName name="solver_rel1" localSheetId="3" hidden="1">4</definedName>
    <definedName name="solver_rel1" localSheetId="4" hidden="1">4</definedName>
    <definedName name="solver_rel1" localSheetId="5" hidden="1">5</definedName>
    <definedName name="solver_rel10" localSheetId="1" hidden="1">2</definedName>
    <definedName name="solver_rel10" localSheetId="2" hidden="1">2</definedName>
    <definedName name="solver_rel10" localSheetId="3" hidden="1">2</definedName>
    <definedName name="solver_rel10" localSheetId="4" hidden="1">2</definedName>
    <definedName name="solver_rel10" localSheetId="5" hidden="1">2</definedName>
    <definedName name="solver_rel11" localSheetId="1" hidden="1">2</definedName>
    <definedName name="solver_rel11" localSheetId="2" hidden="1">2</definedName>
    <definedName name="solver_rel11" localSheetId="3" hidden="1">2</definedName>
    <definedName name="solver_rel11" localSheetId="4" hidden="1">2</definedName>
    <definedName name="solver_rel11" localSheetId="5" hidden="1">2</definedName>
    <definedName name="solver_rel12" localSheetId="1" hidden="1">2</definedName>
    <definedName name="solver_rel12" localSheetId="2" hidden="1">2</definedName>
    <definedName name="solver_rel12" localSheetId="3" hidden="1">2</definedName>
    <definedName name="solver_rel12" localSheetId="4" hidden="1">2</definedName>
    <definedName name="solver_rel12" localSheetId="5" hidden="1">2</definedName>
    <definedName name="solver_rel2" localSheetId="1" hidden="1">2</definedName>
    <definedName name="solver_rel2" localSheetId="2" hidden="1">2</definedName>
    <definedName name="solver_rel2" localSheetId="3" hidden="1">2</definedName>
    <definedName name="solver_rel2" localSheetId="4" hidden="1">2</definedName>
    <definedName name="solver_rel2" localSheetId="5" hidden="1">2</definedName>
    <definedName name="solver_rel3" localSheetId="1" hidden="1">1</definedName>
    <definedName name="solver_rel3" localSheetId="2" hidden="1">1</definedName>
    <definedName name="solver_rel3" localSheetId="3" hidden="1">1</definedName>
    <definedName name="solver_rel3" localSheetId="4" hidden="1">1</definedName>
    <definedName name="solver_rel3" localSheetId="5" hidden="1">1</definedName>
    <definedName name="solver_rel4" localSheetId="1" hidden="1">1</definedName>
    <definedName name="solver_rel4" localSheetId="2" hidden="1">1</definedName>
    <definedName name="solver_rel4" localSheetId="3" hidden="1">1</definedName>
    <definedName name="solver_rel4" localSheetId="4" hidden="1">1</definedName>
    <definedName name="solver_rel4" localSheetId="5" hidden="1">2</definedName>
    <definedName name="solver_rel5" localSheetId="1" hidden="1">3</definedName>
    <definedName name="solver_rel5" localSheetId="2" hidden="1">3</definedName>
    <definedName name="solver_rel5" localSheetId="3" hidden="1">3</definedName>
    <definedName name="solver_rel5" localSheetId="4" hidden="1">3</definedName>
    <definedName name="solver_rel5" localSheetId="5" hidden="1">2</definedName>
    <definedName name="solver_rel6" localSheetId="1" hidden="1">1</definedName>
    <definedName name="solver_rel6" localSheetId="2" hidden="1">1</definedName>
    <definedName name="solver_rel6" localSheetId="3" hidden="1">1</definedName>
    <definedName name="solver_rel6" localSheetId="4" hidden="1">1</definedName>
    <definedName name="solver_rel6" localSheetId="5" hidden="1">2</definedName>
    <definedName name="solver_rel7" localSheetId="1" hidden="1">3</definedName>
    <definedName name="solver_rel7" localSheetId="2" hidden="1">3</definedName>
    <definedName name="solver_rel7" localSheetId="3" hidden="1">3</definedName>
    <definedName name="solver_rel7" localSheetId="4" hidden="1">3</definedName>
    <definedName name="solver_rel7" localSheetId="5" hidden="1">2</definedName>
    <definedName name="solver_rel8" localSheetId="1" hidden="1">1</definedName>
    <definedName name="solver_rel8" localSheetId="2" hidden="1">1</definedName>
    <definedName name="solver_rel8" localSheetId="3" hidden="1">1</definedName>
    <definedName name="solver_rel8" localSheetId="4" hidden="1">1</definedName>
    <definedName name="solver_rel8" localSheetId="5" hidden="1">2</definedName>
    <definedName name="solver_rel9" localSheetId="1" hidden="1">3</definedName>
    <definedName name="solver_rel9" localSheetId="2" hidden="1">3</definedName>
    <definedName name="solver_rel9" localSheetId="3" hidden="1">3</definedName>
    <definedName name="solver_rel9" localSheetId="4" hidden="1">3</definedName>
    <definedName name="solver_rel9" localSheetId="5" hidden="1">2</definedName>
    <definedName name="solver_rhs1" localSheetId="1" hidden="1">"integer"</definedName>
    <definedName name="solver_rhs1" localSheetId="2" hidden="1">"integer"</definedName>
    <definedName name="solver_rhs1" localSheetId="3" hidden="1">"integer"</definedName>
    <definedName name="solver_rhs1" localSheetId="4" hidden="1">"integer"</definedName>
    <definedName name="solver_rhs1" localSheetId="5" hidden="1">"binary"</definedName>
    <definedName name="solver_rhs10" localSheetId="1" hidden="1">0</definedName>
    <definedName name="solver_rhs10" localSheetId="2" hidden="1">0</definedName>
    <definedName name="solver_rhs10" localSheetId="3" hidden="1">0</definedName>
    <definedName name="solver_rhs10" localSheetId="4" hidden="1">0</definedName>
    <definedName name="solver_rhs10" localSheetId="5" hidden="1">1</definedName>
    <definedName name="solver_rhs11" localSheetId="1" hidden="1">'Data (a)'!$B$16:$B$21</definedName>
    <definedName name="solver_rhs11" localSheetId="2" hidden="1">'Data (a) (2)'!$B$16:$B$21</definedName>
    <definedName name="solver_rhs11" localSheetId="3" hidden="1">'Data (b)'!$B$16:$B$21</definedName>
    <definedName name="solver_rhs11" localSheetId="4" hidden="1">'Data (c)'!$B$16:$B$21</definedName>
    <definedName name="solver_rhs11" localSheetId="5" hidden="1">'Data (d)'!$B$16:$B$21</definedName>
    <definedName name="solver_rhs12" localSheetId="1" hidden="1">'Data (a)'!$B$16:$B$21</definedName>
    <definedName name="solver_rhs12" localSheetId="2" hidden="1">'Data (a) (2)'!$B$16:$B$21</definedName>
    <definedName name="solver_rhs12" localSheetId="3" hidden="1">'Data (b)'!$B$16:$B$21</definedName>
    <definedName name="solver_rhs12" localSheetId="4" hidden="1">'Data (c)'!$B$16:$B$21</definedName>
    <definedName name="solver_rhs12" localSheetId="5" hidden="1">'Data (d)'!$B$16:$B$21</definedName>
    <definedName name="solver_rhs2" localSheetId="1" hidden="1">0</definedName>
    <definedName name="solver_rhs2" localSheetId="2" hidden="1">0</definedName>
    <definedName name="solver_rhs2" localSheetId="3" hidden="1">0</definedName>
    <definedName name="solver_rhs2" localSheetId="4" hidden="1">0</definedName>
    <definedName name="solver_rhs2" localSheetId="5" hidden="1">0</definedName>
    <definedName name="solver_rhs3" localSheetId="1" hidden="1">'Data (a)'!$F$22:$H$22</definedName>
    <definedName name="solver_rhs3" localSheetId="2" hidden="1">'Data (a) (2)'!$F$22:$H$22</definedName>
    <definedName name="solver_rhs3" localSheetId="3" hidden="1">'Data (b)'!$F$22:$H$22</definedName>
    <definedName name="solver_rhs3" localSheetId="4" hidden="1">'Data (c)'!$F$22:$H$22</definedName>
    <definedName name="solver_rhs3" localSheetId="5" hidden="1">'Data (d)'!$F$22:$H$22</definedName>
    <definedName name="solver_rhs4" localSheetId="1" hidden="1">'Data (a)'!$I$28:$K$28</definedName>
    <definedName name="solver_rhs4" localSheetId="2" hidden="1">'Data (a) (2)'!$I$28:$K$28</definedName>
    <definedName name="solver_rhs4" localSheetId="3" hidden="1">'Data (b)'!$I$28:$K$28</definedName>
    <definedName name="solver_rhs4" localSheetId="4" hidden="1">'Data (c)'!$I$28:$K$28</definedName>
    <definedName name="solver_rhs4" localSheetId="5" hidden="1">0</definedName>
    <definedName name="solver_rhs5" localSheetId="1" hidden="1">'Data (a)'!$I$26:$K$26</definedName>
    <definedName name="solver_rhs5" localSheetId="2" hidden="1">'Data (a) (2)'!$I$26:$K$26</definedName>
    <definedName name="solver_rhs5" localSheetId="3" hidden="1">'Data (b)'!$I$26:$K$26</definedName>
    <definedName name="solver_rhs5" localSheetId="4" hidden="1">'Data (c)'!$I$26:$K$26</definedName>
    <definedName name="solver_rhs5" localSheetId="5" hidden="1">1</definedName>
    <definedName name="solver_rhs6" localSheetId="1" hidden="1">'Data (a)'!$I$31:$K$31</definedName>
    <definedName name="solver_rhs6" localSheetId="2" hidden="1">'Data (a) (2)'!$I$31:$K$31</definedName>
    <definedName name="solver_rhs6" localSheetId="3" hidden="1">'Data (b)'!$I$31:$K$31</definedName>
    <definedName name="solver_rhs6" localSheetId="4" hidden="1">'Data (c)'!$I$31:$K$31</definedName>
    <definedName name="solver_rhs6" localSheetId="5" hidden="1">1</definedName>
    <definedName name="solver_rhs7" localSheetId="1" hidden="1">'Data (a)'!$I$29:$K$29</definedName>
    <definedName name="solver_rhs7" localSheetId="2" hidden="1">'Data (a) (2)'!$I$29:$K$29</definedName>
    <definedName name="solver_rhs7" localSheetId="3" hidden="1">'Data (b)'!$I$29:$K$29</definedName>
    <definedName name="solver_rhs7" localSheetId="4" hidden="1">'Data (c)'!$I$29:$K$29</definedName>
    <definedName name="solver_rhs7" localSheetId="5" hidden="1">1</definedName>
    <definedName name="solver_rhs8" localSheetId="1" hidden="1">'Data (a)'!$I$34:$K$34</definedName>
    <definedName name="solver_rhs8" localSheetId="2" hidden="1">'Data (a) (2)'!$I$34:$K$34</definedName>
    <definedName name="solver_rhs8" localSheetId="3" hidden="1">'Data (b)'!$I$34:$K$34</definedName>
    <definedName name="solver_rhs8" localSheetId="4" hidden="1">'Data (c)'!$I$34:$K$34</definedName>
    <definedName name="solver_rhs8" localSheetId="5" hidden="1">1</definedName>
    <definedName name="solver_rhs9" localSheetId="1" hidden="1">'Data (a)'!$I$32:$K$32</definedName>
    <definedName name="solver_rhs9" localSheetId="2" hidden="1">'Data (a) (2)'!$I$32:$K$32</definedName>
    <definedName name="solver_rhs9" localSheetId="3" hidden="1">'Data (b)'!$I$32:$K$32</definedName>
    <definedName name="solver_rhs9" localSheetId="4" hidden="1">'Data (c)'!$I$32:$K$32</definedName>
    <definedName name="solver_rhs9" localSheetId="5" hidden="1">1</definedName>
    <definedName name="solver_rlx" localSheetId="1" hidden="1">2</definedName>
    <definedName name="solver_rlx" localSheetId="2" hidden="1">2</definedName>
    <definedName name="solver_rlx" localSheetId="3" hidden="1">2</definedName>
    <definedName name="solver_rlx" localSheetId="4" hidden="1">2</definedName>
    <definedName name="solver_rlx" localSheetId="5" hidden="1">2</definedName>
    <definedName name="solver_rsd" localSheetId="1" hidden="1">0</definedName>
    <definedName name="solver_rsd" localSheetId="2" hidden="1">0</definedName>
    <definedName name="solver_rsd" localSheetId="3" hidden="1">0</definedName>
    <definedName name="solver_rsd" localSheetId="4" hidden="1">0</definedName>
    <definedName name="solver_rsd" localSheetId="5" hidden="1">0</definedName>
    <definedName name="solver_scl" localSheetId="1" hidden="1">2</definedName>
    <definedName name="solver_scl" localSheetId="2" hidden="1">2</definedName>
    <definedName name="solver_scl" localSheetId="3" hidden="1">2</definedName>
    <definedName name="solver_scl" localSheetId="4" hidden="1">2</definedName>
    <definedName name="solver_scl" localSheetId="5" hidden="1">2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ho" localSheetId="4" hidden="1">2</definedName>
    <definedName name="solver_sho" localSheetId="5" hidden="1">2</definedName>
    <definedName name="solver_ssz" localSheetId="1" hidden="1">100</definedName>
    <definedName name="solver_ssz" localSheetId="2" hidden="1">100</definedName>
    <definedName name="solver_ssz" localSheetId="3" hidden="1">100</definedName>
    <definedName name="solver_ssz" localSheetId="4" hidden="1">100</definedName>
    <definedName name="solver_ssz" localSheetId="5" hidden="1">100</definedName>
    <definedName name="solver_tim" localSheetId="1" hidden="1">100</definedName>
    <definedName name="solver_tim" localSheetId="2" hidden="1">100</definedName>
    <definedName name="solver_tim" localSheetId="3" hidden="1">100</definedName>
    <definedName name="solver_tim" localSheetId="4" hidden="1">100</definedName>
    <definedName name="solver_tim" localSheetId="5" hidden="1">100</definedName>
    <definedName name="solver_tol" localSheetId="1" hidden="1">0.05</definedName>
    <definedName name="solver_tol" localSheetId="2" hidden="1">0.05</definedName>
    <definedName name="solver_tol" localSheetId="3" hidden="1">0.05</definedName>
    <definedName name="solver_tol" localSheetId="4" hidden="1">0.05</definedName>
    <definedName name="solver_tol" localSheetId="5" hidden="1">0.05</definedName>
    <definedName name="solver_typ" localSheetId="1" hidden="1">2</definedName>
    <definedName name="solver_typ" localSheetId="2" hidden="1">2</definedName>
    <definedName name="solver_typ" localSheetId="3" hidden="1">2</definedName>
    <definedName name="solver_typ" localSheetId="4" hidden="1">2</definedName>
    <definedName name="solver_typ" localSheetId="5" hidden="1">2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al" localSheetId="4" hidden="1">0</definedName>
    <definedName name="solver_val" localSheetId="5" hidden="1">0</definedName>
    <definedName name="solver_ver" localSheetId="1" hidden="1">3</definedName>
    <definedName name="solver_ver" localSheetId="2" hidden="1">3</definedName>
    <definedName name="solver_ver" localSheetId="3" hidden="1">3</definedName>
    <definedName name="solver_ver" localSheetId="4" hidden="1">3</definedName>
    <definedName name="solver_ver" localSheetId="5" hidden="1">3</definedName>
  </definedName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2" i="36" l="1"/>
  <c r="K34" i="36"/>
  <c r="K22" i="41"/>
  <c r="K34" i="41"/>
  <c r="J22" i="41"/>
  <c r="J34" i="41"/>
  <c r="I22" i="41"/>
  <c r="I34" i="41"/>
  <c r="K33" i="41"/>
  <c r="J33" i="41"/>
  <c r="I33" i="41"/>
  <c r="K32" i="41"/>
  <c r="J32" i="41"/>
  <c r="I32" i="41"/>
  <c r="K31" i="41"/>
  <c r="J31" i="41"/>
  <c r="I31" i="41"/>
  <c r="K30" i="41"/>
  <c r="J30" i="41"/>
  <c r="I30" i="41"/>
  <c r="K29" i="41"/>
  <c r="J29" i="41"/>
  <c r="I29" i="41"/>
  <c r="K28" i="41"/>
  <c r="J28" i="41"/>
  <c r="I28" i="41"/>
  <c r="K27" i="41"/>
  <c r="J27" i="41"/>
  <c r="I27" i="41"/>
  <c r="K26" i="41"/>
  <c r="J26" i="41"/>
  <c r="I26" i="41"/>
  <c r="F16" i="41"/>
  <c r="G16" i="41"/>
  <c r="H16" i="41"/>
  <c r="G17" i="41"/>
  <c r="H17" i="41"/>
  <c r="F18" i="41"/>
  <c r="G18" i="41"/>
  <c r="H18" i="41"/>
  <c r="F19" i="41"/>
  <c r="G19" i="41"/>
  <c r="H19" i="41"/>
  <c r="F20" i="41"/>
  <c r="H20" i="41"/>
  <c r="F21" i="41"/>
  <c r="G21" i="41"/>
  <c r="H21" i="41"/>
  <c r="F24" i="41"/>
  <c r="L21" i="41"/>
  <c r="E21" i="41"/>
  <c r="D21" i="41"/>
  <c r="C21" i="41"/>
  <c r="L20" i="41"/>
  <c r="E20" i="41"/>
  <c r="D20" i="41"/>
  <c r="C20" i="41"/>
  <c r="L19" i="41"/>
  <c r="E19" i="41"/>
  <c r="D19" i="41"/>
  <c r="C19" i="41"/>
  <c r="L18" i="41"/>
  <c r="E18" i="41"/>
  <c r="D18" i="41"/>
  <c r="C18" i="41"/>
  <c r="L17" i="41"/>
  <c r="E17" i="41"/>
  <c r="D17" i="41"/>
  <c r="C17" i="41"/>
  <c r="L16" i="41"/>
  <c r="E16" i="41"/>
  <c r="D16" i="41"/>
  <c r="C16" i="41"/>
  <c r="B19" i="37"/>
  <c r="B14" i="37"/>
  <c r="J33" i="40"/>
  <c r="K33" i="40"/>
  <c r="I33" i="40"/>
  <c r="J30" i="40"/>
  <c r="K30" i="40"/>
  <c r="I30" i="40"/>
  <c r="J27" i="40"/>
  <c r="K27" i="40"/>
  <c r="I27" i="40"/>
  <c r="J22" i="40"/>
  <c r="K22" i="40"/>
  <c r="I22" i="40"/>
  <c r="G21" i="40"/>
  <c r="H21" i="40"/>
  <c r="F21" i="40"/>
  <c r="H20" i="40"/>
  <c r="F20" i="40"/>
  <c r="G19" i="40"/>
  <c r="H19" i="40"/>
  <c r="F19" i="40"/>
  <c r="G18" i="40"/>
  <c r="H18" i="40"/>
  <c r="F18" i="40"/>
  <c r="H17" i="40"/>
  <c r="G17" i="40"/>
  <c r="G16" i="40"/>
  <c r="H16" i="40"/>
  <c r="F16" i="40"/>
  <c r="K34" i="40"/>
  <c r="J34" i="40"/>
  <c r="I34" i="40"/>
  <c r="K32" i="40"/>
  <c r="J32" i="40"/>
  <c r="I32" i="40"/>
  <c r="K31" i="40"/>
  <c r="J31" i="40"/>
  <c r="I31" i="40"/>
  <c r="K29" i="40"/>
  <c r="J29" i="40"/>
  <c r="I29" i="40"/>
  <c r="K28" i="40"/>
  <c r="J28" i="40"/>
  <c r="I28" i="40"/>
  <c r="K26" i="40"/>
  <c r="J26" i="40"/>
  <c r="I26" i="40"/>
  <c r="F24" i="40"/>
  <c r="L21" i="40"/>
  <c r="E21" i="40"/>
  <c r="D21" i="40"/>
  <c r="C21" i="40"/>
  <c r="L20" i="40"/>
  <c r="E20" i="40"/>
  <c r="D20" i="40"/>
  <c r="C20" i="40"/>
  <c r="L19" i="40"/>
  <c r="E19" i="40"/>
  <c r="D19" i="40"/>
  <c r="C19" i="40"/>
  <c r="L18" i="40"/>
  <c r="E18" i="40"/>
  <c r="D18" i="40"/>
  <c r="C18" i="40"/>
  <c r="L17" i="40"/>
  <c r="E17" i="40"/>
  <c r="D17" i="40"/>
  <c r="C17" i="40"/>
  <c r="L16" i="40"/>
  <c r="E16" i="40"/>
  <c r="D16" i="40"/>
  <c r="C16" i="40"/>
  <c r="K22" i="39"/>
  <c r="K34" i="39"/>
  <c r="J22" i="39"/>
  <c r="J34" i="39"/>
  <c r="I22" i="39"/>
  <c r="I34" i="39"/>
  <c r="K33" i="39"/>
  <c r="J33" i="39"/>
  <c r="I33" i="39"/>
  <c r="K32" i="39"/>
  <c r="J32" i="39"/>
  <c r="I32" i="39"/>
  <c r="K31" i="39"/>
  <c r="J31" i="39"/>
  <c r="I31" i="39"/>
  <c r="K30" i="39"/>
  <c r="J30" i="39"/>
  <c r="I30" i="39"/>
  <c r="K29" i="39"/>
  <c r="J29" i="39"/>
  <c r="I29" i="39"/>
  <c r="K28" i="39"/>
  <c r="J28" i="39"/>
  <c r="I28" i="39"/>
  <c r="K27" i="39"/>
  <c r="J27" i="39"/>
  <c r="I27" i="39"/>
  <c r="K26" i="39"/>
  <c r="J26" i="39"/>
  <c r="I26" i="39"/>
  <c r="F16" i="39"/>
  <c r="G16" i="39"/>
  <c r="H16" i="39"/>
  <c r="G17" i="39"/>
  <c r="H17" i="39"/>
  <c r="F18" i="39"/>
  <c r="G18" i="39"/>
  <c r="H18" i="39"/>
  <c r="F19" i="39"/>
  <c r="G19" i="39"/>
  <c r="H19" i="39"/>
  <c r="F20" i="39"/>
  <c r="H20" i="39"/>
  <c r="F21" i="39"/>
  <c r="G21" i="39"/>
  <c r="H21" i="39"/>
  <c r="F24" i="39"/>
  <c r="L21" i="39"/>
  <c r="E21" i="39"/>
  <c r="D21" i="39"/>
  <c r="C21" i="39"/>
  <c r="L20" i="39"/>
  <c r="E20" i="39"/>
  <c r="D20" i="39"/>
  <c r="C20" i="39"/>
  <c r="L19" i="39"/>
  <c r="E19" i="39"/>
  <c r="D19" i="39"/>
  <c r="C19" i="39"/>
  <c r="L18" i="39"/>
  <c r="E18" i="39"/>
  <c r="D18" i="39"/>
  <c r="C18" i="39"/>
  <c r="L17" i="39"/>
  <c r="E17" i="39"/>
  <c r="D17" i="39"/>
  <c r="C17" i="39"/>
  <c r="L16" i="39"/>
  <c r="E16" i="39"/>
  <c r="D16" i="39"/>
  <c r="C16" i="39"/>
  <c r="K22" i="38"/>
  <c r="K34" i="38"/>
  <c r="J22" i="38"/>
  <c r="J34" i="38"/>
  <c r="I22" i="38"/>
  <c r="I34" i="38"/>
  <c r="K33" i="38"/>
  <c r="J33" i="38"/>
  <c r="I33" i="38"/>
  <c r="K32" i="38"/>
  <c r="J32" i="38"/>
  <c r="I32" i="38"/>
  <c r="K31" i="38"/>
  <c r="J31" i="38"/>
  <c r="I31" i="38"/>
  <c r="K30" i="38"/>
  <c r="J30" i="38"/>
  <c r="I30" i="38"/>
  <c r="K29" i="38"/>
  <c r="J29" i="38"/>
  <c r="I29" i="38"/>
  <c r="K28" i="38"/>
  <c r="J28" i="38"/>
  <c r="I28" i="38"/>
  <c r="K27" i="38"/>
  <c r="J27" i="38"/>
  <c r="I27" i="38"/>
  <c r="K26" i="38"/>
  <c r="J26" i="38"/>
  <c r="I26" i="38"/>
  <c r="F16" i="38"/>
  <c r="G16" i="38"/>
  <c r="H16" i="38"/>
  <c r="G17" i="38"/>
  <c r="H17" i="38"/>
  <c r="F18" i="38"/>
  <c r="G18" i="38"/>
  <c r="H18" i="38"/>
  <c r="F19" i="38"/>
  <c r="G19" i="38"/>
  <c r="H19" i="38"/>
  <c r="F20" i="38"/>
  <c r="H20" i="38"/>
  <c r="F21" i="38"/>
  <c r="G21" i="38"/>
  <c r="H21" i="38"/>
  <c r="F24" i="38"/>
  <c r="L21" i="38"/>
  <c r="E21" i="38"/>
  <c r="D21" i="38"/>
  <c r="C21" i="38"/>
  <c r="L20" i="38"/>
  <c r="E20" i="38"/>
  <c r="D20" i="38"/>
  <c r="C20" i="38"/>
  <c r="L19" i="38"/>
  <c r="E19" i="38"/>
  <c r="D19" i="38"/>
  <c r="C19" i="38"/>
  <c r="L18" i="38"/>
  <c r="E18" i="38"/>
  <c r="D18" i="38"/>
  <c r="C18" i="38"/>
  <c r="L17" i="38"/>
  <c r="E17" i="38"/>
  <c r="D17" i="38"/>
  <c r="C17" i="38"/>
  <c r="L16" i="38"/>
  <c r="E16" i="38"/>
  <c r="D16" i="38"/>
  <c r="C16" i="38"/>
  <c r="J22" i="36"/>
  <c r="J34" i="36"/>
  <c r="J32" i="36"/>
  <c r="K32" i="36"/>
  <c r="J31" i="36"/>
  <c r="K31" i="36"/>
  <c r="J29" i="36"/>
  <c r="K29" i="36"/>
  <c r="I22" i="36"/>
  <c r="I34" i="36"/>
  <c r="I32" i="36"/>
  <c r="I31" i="36"/>
  <c r="I29" i="36"/>
  <c r="J28" i="36"/>
  <c r="K28" i="36"/>
  <c r="I28" i="36"/>
  <c r="J26" i="36"/>
  <c r="K26" i="36"/>
  <c r="K33" i="36"/>
  <c r="J33" i="36"/>
  <c r="I33" i="36"/>
  <c r="K30" i="36"/>
  <c r="J30" i="36"/>
  <c r="I30" i="36"/>
  <c r="K27" i="36"/>
  <c r="J27" i="36"/>
  <c r="I27" i="36"/>
  <c r="I26" i="36"/>
  <c r="H18" i="36"/>
  <c r="G16" i="36"/>
  <c r="F21" i="36"/>
  <c r="G18" i="36"/>
  <c r="F16" i="36"/>
  <c r="H16" i="36"/>
  <c r="G17" i="36"/>
  <c r="H17" i="36"/>
  <c r="F18" i="36"/>
  <c r="F19" i="36"/>
  <c r="G19" i="36"/>
  <c r="H19" i="36"/>
  <c r="F20" i="36"/>
  <c r="H20" i="36"/>
  <c r="G21" i="36"/>
  <c r="H21" i="36"/>
  <c r="F24" i="36"/>
  <c r="L17" i="36"/>
  <c r="L18" i="36"/>
  <c r="L19" i="36"/>
  <c r="L20" i="36"/>
  <c r="L21" i="36"/>
  <c r="L16" i="36"/>
  <c r="C17" i="36"/>
  <c r="D17" i="36"/>
  <c r="E17" i="36"/>
  <c r="C18" i="36"/>
  <c r="D18" i="36"/>
  <c r="E18" i="36"/>
  <c r="C19" i="36"/>
  <c r="D19" i="36"/>
  <c r="E19" i="36"/>
  <c r="C20" i="36"/>
  <c r="D20" i="36"/>
  <c r="E20" i="36"/>
  <c r="C21" i="36"/>
  <c r="D21" i="36"/>
  <c r="E21" i="36"/>
  <c r="E16" i="36"/>
  <c r="D16" i="36"/>
  <c r="C16" i="36"/>
</calcChain>
</file>

<file path=xl/sharedStrings.xml><?xml version="1.0" encoding="utf-8"?>
<sst xmlns="http://schemas.openxmlformats.org/spreadsheetml/2006/main" count="269" uniqueCount="41">
  <si>
    <t>in 6th</t>
  </si>
  <si>
    <t>in 7th</t>
  </si>
  <si>
    <t>in 8th</t>
  </si>
  <si>
    <t>Bussing Cost ($/Student)</t>
  </si>
  <si>
    <t>Area</t>
  </si>
  <si>
    <t>Students</t>
  </si>
  <si>
    <t>Grade</t>
  </si>
  <si>
    <t>School 1</t>
  </si>
  <si>
    <t>School 2</t>
  </si>
  <si>
    <t>School 3</t>
  </si>
  <si>
    <t>-</t>
  </si>
  <si>
    <t>Percentage</t>
  </si>
  <si>
    <t>Number of</t>
  </si>
  <si>
    <t>School Capacity:</t>
  </si>
  <si>
    <t>Bussing Cost (Total)</t>
  </si>
  <si>
    <t>Total Cost:</t>
  </si>
  <si>
    <t>Total:</t>
  </si>
  <si>
    <t>6th</t>
  </si>
  <si>
    <t>7th</t>
  </si>
  <si>
    <t>8th</t>
  </si>
  <si>
    <t>Min:</t>
  </si>
  <si>
    <t>Max:</t>
  </si>
  <si>
    <t>Max;</t>
  </si>
  <si>
    <t>a.</t>
  </si>
  <si>
    <t>b.</t>
  </si>
  <si>
    <t>a cost:</t>
  </si>
  <si>
    <t>b cost:</t>
  </si>
  <si>
    <t>Savings:</t>
  </si>
  <si>
    <t>c.</t>
  </si>
  <si>
    <t>c cost:</t>
  </si>
  <si>
    <t>d.</t>
  </si>
  <si>
    <t xml:space="preserve">If we let the max percentage of 8th graders in school 3 increase to 38% we can actually find a cheaper solution. </t>
  </si>
  <si>
    <t>e.</t>
  </si>
  <si>
    <t xml:space="preserve">Part d. can yield a cheaper option with the constraint change made in d. </t>
  </si>
  <si>
    <t>It would never be worth using the portable classrooms because the cost per student of the classroom at max capacity is $1,000 per student which exceeds any of the bussing costs.</t>
  </si>
  <si>
    <t>Final Decision:</t>
  </si>
  <si>
    <t>With the constraints given and normal bus routes applying we find a minimum optimal value of $471,800. Eliminating bussing for students 1 - 1.5 miles away gives a savings of $78,000 to a new miminum optimal value of $393,800.</t>
  </si>
  <si>
    <t>If we continue cutting and eliminate bussing from 1.5 to 2 miles also we find a savings of an additional $67,900 bringing a new minumum value of $325,900.</t>
  </si>
  <si>
    <t xml:space="preserve">With a small constraint change increasing the alotted number of 8th grade students in school 3 to be 38% we find a new optimal minimum value of $240,000. </t>
  </si>
  <si>
    <t>It would also never be worth using the portable classrooms because the cost per student of the classroom at max capacity is $1,000 per student which exceeds any of the bussing costs.</t>
  </si>
  <si>
    <t xml:space="preserve">It is my recommendation to the Springfield School Board to increase the max percentage of 8th graders in school 3 to 38% and remove bussing within 2 miles of the school.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</si>
</sst>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"/>
  </numFmts>
  <fonts count="5">
    <font>
      <sz val="10"/>
      <name val="Geneva"/>
    </font>
    <font>
      <sz val="10"/>
      <name val="Geneva"/>
    </font>
    <font>
      <sz val="9"/>
      <name val="Geneva"/>
    </font>
    <font>
      <b/>
      <sz val="10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/>
        <bgColor indexed="64"/>
      </patternFill>
    </fill>
  </fills>
  <borders count="4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3" fillId="0" borderId="0" xfId="2" applyFont="1" applyAlignment="1">
      <alignment horizontal="left"/>
    </xf>
    <xf numFmtId="0" fontId="4" fillId="0" borderId="0" xfId="2" applyFont="1" applyAlignment="1">
      <alignment horizontal="center"/>
    </xf>
    <xf numFmtId="0" fontId="3" fillId="0" borderId="0" xfId="2" applyFont="1" applyAlignment="1">
      <alignment horizontal="right"/>
    </xf>
    <xf numFmtId="0" fontId="4" fillId="0" borderId="0" xfId="2" applyFont="1" applyAlignment="1">
      <alignment horizontal="right"/>
    </xf>
    <xf numFmtId="9" fontId="4" fillId="2" borderId="0" xfId="3" applyFont="1" applyFill="1" applyBorder="1" applyAlignment="1">
      <alignment horizontal="center"/>
    </xf>
    <xf numFmtId="9" fontId="4" fillId="2" borderId="1" xfId="3" applyFont="1" applyFill="1" applyBorder="1" applyAlignment="1">
      <alignment horizontal="center"/>
    </xf>
    <xf numFmtId="164" fontId="4" fillId="2" borderId="0" xfId="1" applyNumberFormat="1" applyFont="1" applyFill="1" applyBorder="1" applyAlignment="1">
      <alignment horizontal="center"/>
    </xf>
    <xf numFmtId="164" fontId="4" fillId="2" borderId="0" xfId="2" applyNumberFormat="1" applyFont="1" applyFill="1" applyAlignment="1">
      <alignment horizontal="center"/>
    </xf>
    <xf numFmtId="0" fontId="4" fillId="2" borderId="0" xfId="2" applyFont="1" applyFill="1" applyAlignment="1">
      <alignment horizontal="center"/>
    </xf>
    <xf numFmtId="0" fontId="4" fillId="0" borderId="0" xfId="2" applyFont="1" applyAlignment="1">
      <alignment horizontal="left"/>
    </xf>
    <xf numFmtId="2" fontId="4" fillId="0" borderId="0" xfId="2" applyNumberFormat="1" applyFont="1" applyAlignment="1">
      <alignment horizontal="center"/>
    </xf>
    <xf numFmtId="44" fontId="4" fillId="0" borderId="0" xfId="1" applyFont="1" applyFill="1" applyBorder="1" applyAlignment="1">
      <alignment horizontal="left"/>
    </xf>
    <xf numFmtId="164" fontId="4" fillId="0" borderId="0" xfId="1" applyNumberFormat="1" applyFont="1" applyFill="1" applyBorder="1" applyAlignment="1">
      <alignment horizontal="center"/>
    </xf>
    <xf numFmtId="9" fontId="4" fillId="0" borderId="0" xfId="2" applyNumberFormat="1" applyFont="1" applyAlignment="1">
      <alignment horizontal="center"/>
    </xf>
    <xf numFmtId="0" fontId="4" fillId="0" borderId="2" xfId="2" applyFont="1" applyBorder="1" applyAlignment="1">
      <alignment horizontal="center"/>
    </xf>
    <xf numFmtId="0" fontId="4" fillId="3" borderId="3" xfId="2" applyFont="1" applyFill="1" applyBorder="1" applyAlignment="1">
      <alignment horizontal="center"/>
    </xf>
    <xf numFmtId="164" fontId="4" fillId="2" borderId="3" xfId="1" applyNumberFormat="1" applyFont="1" applyFill="1" applyBorder="1" applyAlignment="1">
      <alignment horizontal="center"/>
    </xf>
    <xf numFmtId="2" fontId="4" fillId="2" borderId="3" xfId="3" applyNumberFormat="1" applyFont="1" applyFill="1" applyBorder="1" applyAlignment="1">
      <alignment horizontal="center"/>
    </xf>
    <xf numFmtId="0" fontId="4" fillId="4" borderId="0" xfId="2" applyFont="1" applyFill="1" applyAlignment="1">
      <alignment horizontal="center"/>
    </xf>
    <xf numFmtId="164" fontId="4" fillId="5" borderId="0" xfId="2" applyNumberFormat="1" applyFont="1" applyFill="1" applyAlignment="1">
      <alignment horizontal="center"/>
    </xf>
    <xf numFmtId="9" fontId="4" fillId="0" borderId="0" xfId="3" applyFont="1" applyFill="1" applyBorder="1" applyAlignment="1">
      <alignment horizontal="center"/>
    </xf>
    <xf numFmtId="0" fontId="4" fillId="0" borderId="0" xfId="3" applyNumberFormat="1" applyFont="1" applyAlignment="1">
      <alignment horizontal="center"/>
    </xf>
    <xf numFmtId="0" fontId="4" fillId="4" borderId="0" xfId="3" applyNumberFormat="1" applyFont="1" applyFill="1" applyBorder="1" applyAlignment="1">
      <alignment horizontal="center"/>
    </xf>
    <xf numFmtId="0" fontId="4" fillId="0" borderId="0" xfId="3" applyNumberFormat="1" applyFont="1" applyFill="1" applyBorder="1" applyAlignment="1">
      <alignment horizontal="center"/>
    </xf>
    <xf numFmtId="44" fontId="0" fillId="0" borderId="0" xfId="1" applyFont="1"/>
    <xf numFmtId="0" fontId="0" fillId="4" borderId="0" xfId="0" applyFill="1"/>
    <xf numFmtId="44" fontId="0" fillId="4" borderId="0" xfId="0" applyNumberFormat="1" applyFill="1"/>
    <xf numFmtId="44" fontId="0" fillId="4" borderId="0" xfId="1" applyFont="1" applyFill="1"/>
  </cellXfs>
  <cellStyles count="4">
    <cellStyle name="Currency" xfId="1" builtinId="4"/>
    <cellStyle name="Normal" xfId="0" builtinId="0"/>
    <cellStyle name="Normal_Springfield Solution" xfId="2" xr:uid="{00000000-0005-0000-0000-000002000000}"/>
    <cellStyle name="Percent" xfId="3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61BBF-5120-46B0-8904-9F4FECEDF651}">
  <sheetPr codeName="Sheet1"/>
  <dimension ref="A1:D36"/>
  <sheetViews>
    <sheetView tabSelected="1" topLeftCell="A10" workbookViewId="0">
      <selection activeCell="A36" sqref="A36"/>
    </sheetView>
  </sheetViews>
  <sheetFormatPr defaultRowHeight="12.3"/>
  <cols>
    <col min="1" max="2" width="12.27734375" bestFit="1" customWidth="1"/>
  </cols>
  <sheetData>
    <row r="1" spans="1:4">
      <c r="A1" t="s">
        <v>23</v>
      </c>
    </row>
    <row r="2" spans="1:4">
      <c r="A2" t="s">
        <v>4</v>
      </c>
      <c r="B2" t="s">
        <v>7</v>
      </c>
      <c r="C2" t="s">
        <v>8</v>
      </c>
      <c r="D2" t="s">
        <v>9</v>
      </c>
    </row>
    <row r="3" spans="1:4">
      <c r="A3">
        <v>1</v>
      </c>
      <c r="B3" s="16">
        <v>0</v>
      </c>
      <c r="C3" s="16">
        <v>450</v>
      </c>
      <c r="D3" s="16">
        <v>0</v>
      </c>
    </row>
    <row r="4" spans="1:4">
      <c r="A4">
        <v>2</v>
      </c>
      <c r="B4" s="16">
        <v>0</v>
      </c>
      <c r="C4" s="16">
        <v>600</v>
      </c>
      <c r="D4" s="16">
        <v>0</v>
      </c>
    </row>
    <row r="5" spans="1:4">
      <c r="A5">
        <v>3</v>
      </c>
      <c r="B5" s="16">
        <v>284</v>
      </c>
      <c r="C5" s="16">
        <v>50</v>
      </c>
      <c r="D5" s="16">
        <v>216</v>
      </c>
    </row>
    <row r="6" spans="1:4">
      <c r="A6">
        <v>4</v>
      </c>
      <c r="B6" s="16">
        <v>16</v>
      </c>
      <c r="C6" s="16">
        <v>0</v>
      </c>
      <c r="D6" s="16">
        <v>334</v>
      </c>
    </row>
    <row r="7" spans="1:4">
      <c r="A7">
        <v>5</v>
      </c>
      <c r="B7" s="16">
        <v>500</v>
      </c>
      <c r="C7" s="16">
        <v>0</v>
      </c>
      <c r="D7" s="16">
        <v>0</v>
      </c>
    </row>
    <row r="8" spans="1:4">
      <c r="A8">
        <v>6</v>
      </c>
      <c r="B8" s="16">
        <v>0</v>
      </c>
      <c r="C8" s="16">
        <v>0</v>
      </c>
      <c r="D8" s="16">
        <v>450</v>
      </c>
    </row>
    <row r="11" spans="1:4">
      <c r="A11" t="s">
        <v>24</v>
      </c>
    </row>
    <row r="12" spans="1:4">
      <c r="A12" t="s">
        <v>25</v>
      </c>
      <c r="B12" s="25">
        <v>471800</v>
      </c>
    </row>
    <row r="13" spans="1:4">
      <c r="A13" t="s">
        <v>26</v>
      </c>
      <c r="B13" s="25">
        <v>393800</v>
      </c>
    </row>
    <row r="14" spans="1:4">
      <c r="A14" s="26" t="s">
        <v>27</v>
      </c>
      <c r="B14" s="27">
        <f>B12 - B13</f>
        <v>78000</v>
      </c>
    </row>
    <row r="16" spans="1:4">
      <c r="A16" t="s">
        <v>28</v>
      </c>
    </row>
    <row r="17" spans="1:2">
      <c r="A17" t="s">
        <v>26</v>
      </c>
      <c r="B17" s="25">
        <v>393800</v>
      </c>
    </row>
    <row r="18" spans="1:2">
      <c r="A18" t="s">
        <v>29</v>
      </c>
      <c r="B18" s="25">
        <v>325900</v>
      </c>
    </row>
    <row r="19" spans="1:2">
      <c r="A19" s="26" t="s">
        <v>27</v>
      </c>
      <c r="B19" s="27">
        <f>B17 - B18</f>
        <v>67900</v>
      </c>
    </row>
    <row r="21" spans="1:2">
      <c r="A21" t="s">
        <v>30</v>
      </c>
    </row>
    <row r="22" spans="1:2">
      <c r="A22" t="s">
        <v>31</v>
      </c>
    </row>
    <row r="23" spans="1:2">
      <c r="A23" s="28">
        <v>240000</v>
      </c>
    </row>
    <row r="25" spans="1:2">
      <c r="A25" t="s">
        <v>32</v>
      </c>
    </row>
    <row r="26" spans="1:2">
      <c r="A26" t="s">
        <v>33</v>
      </c>
    </row>
    <row r="27" spans="1:2">
      <c r="A27" t="s">
        <v>34</v>
      </c>
    </row>
    <row r="30" spans="1:2">
      <c r="A30" t="s">
        <v>35</v>
      </c>
    </row>
    <row r="32" spans="1:2">
      <c r="A32" t="s">
        <v>36</v>
      </c>
    </row>
    <row r="33" spans="1:1">
      <c r="A33" t="s">
        <v>37</v>
      </c>
    </row>
    <row r="34" spans="1:1">
      <c r="A34" t="s">
        <v>38</v>
      </c>
    </row>
    <row r="35" spans="1:1">
      <c r="A35" t="s">
        <v>39</v>
      </c>
    </row>
    <row r="36" spans="1:1">
      <c r="A36" t="s">
        <v>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pageSetUpPr fitToPage="1"/>
  </sheetPr>
  <dimension ref="A1:Q37"/>
  <sheetViews>
    <sheetView topLeftCell="A4" workbookViewId="0">
      <selection activeCell="K35" sqref="K35"/>
    </sheetView>
  </sheetViews>
  <sheetFormatPr defaultColWidth="9.27734375" defaultRowHeight="12.3"/>
  <cols>
    <col min="1" max="1" width="5.71875" style="4" bestFit="1" customWidth="1"/>
    <col min="2" max="4" width="11.5546875" style="2" customWidth="1"/>
    <col min="5" max="5" width="14.44140625" style="2" bestFit="1" customWidth="1"/>
    <col min="6" max="7" width="10" style="2" customWidth="1"/>
    <col min="8" max="8" width="8.5546875" style="2" bestFit="1" customWidth="1"/>
    <col min="9" max="9" width="11.44140625" style="2" customWidth="1"/>
    <col min="10" max="10" width="8.44140625" style="2" bestFit="1" customWidth="1"/>
    <col min="11" max="16384" width="9.27734375" style="2"/>
  </cols>
  <sheetData>
    <row r="1" spans="1:12">
      <c r="A1" s="1"/>
      <c r="B1" s="1"/>
      <c r="C1" s="2" t="s">
        <v>11</v>
      </c>
      <c r="D1" s="2" t="s">
        <v>11</v>
      </c>
      <c r="E1" s="2" t="s">
        <v>11</v>
      </c>
    </row>
    <row r="2" spans="1:12">
      <c r="A2" s="3"/>
      <c r="B2" s="2" t="s">
        <v>12</v>
      </c>
      <c r="C2" s="2" t="s">
        <v>0</v>
      </c>
      <c r="D2" s="2" t="s">
        <v>1</v>
      </c>
      <c r="E2" s="2" t="s">
        <v>2</v>
      </c>
      <c r="G2" s="2" t="s">
        <v>3</v>
      </c>
    </row>
    <row r="3" spans="1:12">
      <c r="A3" s="4" t="s">
        <v>4</v>
      </c>
      <c r="B3" s="2" t="s">
        <v>5</v>
      </c>
      <c r="C3" s="2" t="s">
        <v>6</v>
      </c>
      <c r="D3" s="2" t="s">
        <v>6</v>
      </c>
      <c r="E3" s="2" t="s">
        <v>6</v>
      </c>
      <c r="F3" s="2" t="s">
        <v>7</v>
      </c>
      <c r="G3" s="2" t="s">
        <v>8</v>
      </c>
      <c r="H3" s="2" t="s">
        <v>9</v>
      </c>
      <c r="J3" s="10"/>
      <c r="K3" s="10"/>
    </row>
    <row r="4" spans="1:12">
      <c r="A4" s="4">
        <v>1</v>
      </c>
      <c r="B4" s="9">
        <v>450</v>
      </c>
      <c r="C4" s="5">
        <v>0.32</v>
      </c>
      <c r="D4" s="5">
        <v>0.38</v>
      </c>
      <c r="E4" s="6">
        <v>0.3</v>
      </c>
      <c r="F4" s="7">
        <v>300</v>
      </c>
      <c r="G4" s="8">
        <v>0</v>
      </c>
      <c r="H4" s="8">
        <v>700</v>
      </c>
      <c r="J4" s="10"/>
      <c r="K4" s="10"/>
    </row>
    <row r="5" spans="1:12">
      <c r="A5" s="4">
        <v>2</v>
      </c>
      <c r="B5" s="9">
        <v>600</v>
      </c>
      <c r="C5" s="5">
        <v>0.37</v>
      </c>
      <c r="D5" s="5">
        <v>0.28000000000000003</v>
      </c>
      <c r="E5" s="6">
        <v>0.35</v>
      </c>
      <c r="F5" s="8" t="s">
        <v>10</v>
      </c>
      <c r="G5" s="8">
        <v>400</v>
      </c>
      <c r="H5" s="8">
        <v>500</v>
      </c>
      <c r="J5" s="10"/>
      <c r="K5" s="10"/>
    </row>
    <row r="6" spans="1:12">
      <c r="A6" s="4">
        <v>3</v>
      </c>
      <c r="B6" s="9">
        <v>550</v>
      </c>
      <c r="C6" s="5">
        <v>0.3</v>
      </c>
      <c r="D6" s="5">
        <v>0.32</v>
      </c>
      <c r="E6" s="6">
        <v>0.38</v>
      </c>
      <c r="F6" s="8">
        <v>600</v>
      </c>
      <c r="G6" s="8">
        <v>300</v>
      </c>
      <c r="H6" s="8">
        <v>200</v>
      </c>
      <c r="J6" s="10"/>
      <c r="K6" s="10"/>
    </row>
    <row r="7" spans="1:12">
      <c r="A7" s="4">
        <v>4</v>
      </c>
      <c r="B7" s="9">
        <v>350</v>
      </c>
      <c r="C7" s="5">
        <v>0.28000000000000003</v>
      </c>
      <c r="D7" s="5">
        <v>0.4</v>
      </c>
      <c r="E7" s="6">
        <v>0.32</v>
      </c>
      <c r="F7" s="8">
        <v>200</v>
      </c>
      <c r="G7" s="8">
        <v>500</v>
      </c>
      <c r="H7" s="8">
        <v>0</v>
      </c>
      <c r="J7" s="10"/>
      <c r="K7" s="10"/>
    </row>
    <row r="8" spans="1:12">
      <c r="A8" s="4">
        <v>5</v>
      </c>
      <c r="B8" s="9">
        <v>500</v>
      </c>
      <c r="C8" s="5">
        <v>0.39</v>
      </c>
      <c r="D8" s="5">
        <v>0.34</v>
      </c>
      <c r="E8" s="6">
        <v>0.27</v>
      </c>
      <c r="F8" s="8">
        <v>0</v>
      </c>
      <c r="G8" s="8" t="s">
        <v>10</v>
      </c>
      <c r="H8" s="8">
        <v>400</v>
      </c>
      <c r="J8" s="10"/>
      <c r="K8" s="10"/>
    </row>
    <row r="9" spans="1:12">
      <c r="A9" s="4">
        <v>6</v>
      </c>
      <c r="B9" s="9">
        <v>450</v>
      </c>
      <c r="C9" s="5">
        <v>0.34</v>
      </c>
      <c r="D9" s="5">
        <v>0.28000000000000003</v>
      </c>
      <c r="E9" s="6">
        <v>0.38</v>
      </c>
      <c r="F9" s="8">
        <v>500</v>
      </c>
      <c r="G9" s="8">
        <v>300</v>
      </c>
      <c r="H9" s="8">
        <v>0</v>
      </c>
      <c r="J9" s="10"/>
      <c r="K9" s="10"/>
    </row>
    <row r="10" spans="1:12">
      <c r="B10" s="4"/>
      <c r="E10" s="15" t="s">
        <v>13</v>
      </c>
      <c r="F10" s="15">
        <v>900</v>
      </c>
      <c r="G10" s="15">
        <v>1100</v>
      </c>
      <c r="H10" s="15">
        <v>1000</v>
      </c>
      <c r="J10" s="10"/>
      <c r="K10" s="10"/>
    </row>
    <row r="11" spans="1:12">
      <c r="B11" s="4"/>
      <c r="J11" s="10"/>
      <c r="K11" s="10"/>
    </row>
    <row r="12" spans="1:12">
      <c r="A12" s="1"/>
    </row>
    <row r="13" spans="1:12">
      <c r="A13" s="1"/>
      <c r="B13" s="1"/>
    </row>
    <row r="14" spans="1:12">
      <c r="A14" s="3"/>
      <c r="B14" s="2" t="s">
        <v>12</v>
      </c>
      <c r="C14" s="2" t="s">
        <v>0</v>
      </c>
      <c r="D14" s="2" t="s">
        <v>1</v>
      </c>
      <c r="E14" s="2" t="s">
        <v>2</v>
      </c>
      <c r="G14" s="2" t="s">
        <v>14</v>
      </c>
    </row>
    <row r="15" spans="1:12">
      <c r="A15" s="4" t="s">
        <v>4</v>
      </c>
      <c r="B15" s="2" t="s">
        <v>5</v>
      </c>
      <c r="C15" s="2" t="s">
        <v>6</v>
      </c>
      <c r="D15" s="2" t="s">
        <v>6</v>
      </c>
      <c r="E15" s="2" t="s">
        <v>6</v>
      </c>
      <c r="F15" s="2" t="s">
        <v>7</v>
      </c>
      <c r="G15" s="2" t="s">
        <v>8</v>
      </c>
      <c r="H15" s="2" t="s">
        <v>9</v>
      </c>
      <c r="L15" s="2" t="s">
        <v>16</v>
      </c>
    </row>
    <row r="16" spans="1:12">
      <c r="A16" s="4">
        <v>1</v>
      </c>
      <c r="B16" s="9">
        <v>450</v>
      </c>
      <c r="C16" s="18">
        <f>C4*B4</f>
        <v>144</v>
      </c>
      <c r="D16" s="18">
        <f>D4*B4</f>
        <v>171</v>
      </c>
      <c r="E16" s="18">
        <f>E4*B4</f>
        <v>135</v>
      </c>
      <c r="F16" s="17">
        <f>I16*F4</f>
        <v>0</v>
      </c>
      <c r="G16" s="17">
        <f>J16*G4</f>
        <v>0</v>
      </c>
      <c r="H16" s="17">
        <f t="shared" ref="H16" si="0">K16*H4</f>
        <v>0</v>
      </c>
      <c r="I16" s="16">
        <v>0</v>
      </c>
      <c r="J16" s="16">
        <v>450</v>
      </c>
      <c r="K16" s="16">
        <v>0</v>
      </c>
      <c r="L16" s="2">
        <f>SUM(I16:K16)</f>
        <v>450</v>
      </c>
    </row>
    <row r="17" spans="1:12">
      <c r="A17" s="4">
        <v>2</v>
      </c>
      <c r="B17" s="9">
        <v>600</v>
      </c>
      <c r="C17" s="18">
        <f t="shared" ref="C17:C21" si="1">C5*B5</f>
        <v>222</v>
      </c>
      <c r="D17" s="18">
        <f t="shared" ref="D17:D21" si="2">D5*B5</f>
        <v>168.00000000000003</v>
      </c>
      <c r="E17" s="18">
        <f t="shared" ref="E17:E21" si="3">E5*B5</f>
        <v>210</v>
      </c>
      <c r="F17" s="17" t="s">
        <v>10</v>
      </c>
      <c r="G17" s="17">
        <f t="shared" ref="G17:G21" si="4">J17*G5</f>
        <v>240000</v>
      </c>
      <c r="H17" s="17">
        <f t="shared" ref="H17:H21" si="5">K17*H5</f>
        <v>0</v>
      </c>
      <c r="I17" s="16">
        <v>0</v>
      </c>
      <c r="J17" s="16">
        <v>600</v>
      </c>
      <c r="K17" s="16">
        <v>0</v>
      </c>
      <c r="L17" s="2">
        <f t="shared" ref="L17:L21" si="6">SUM(I17:K17)</f>
        <v>600</v>
      </c>
    </row>
    <row r="18" spans="1:12">
      <c r="A18" s="4">
        <v>3</v>
      </c>
      <c r="B18" s="9">
        <v>550</v>
      </c>
      <c r="C18" s="18">
        <f t="shared" si="1"/>
        <v>165</v>
      </c>
      <c r="D18" s="18">
        <f t="shared" si="2"/>
        <v>176</v>
      </c>
      <c r="E18" s="18">
        <f t="shared" si="3"/>
        <v>209</v>
      </c>
      <c r="F18" s="17">
        <f t="shared" ref="F18:F20" si="7">I18*F6</f>
        <v>170400</v>
      </c>
      <c r="G18" s="17">
        <f>J18*G6</f>
        <v>15000</v>
      </c>
      <c r="H18" s="17">
        <f>K18*H6</f>
        <v>43200</v>
      </c>
      <c r="I18" s="16">
        <v>284</v>
      </c>
      <c r="J18" s="16">
        <v>50</v>
      </c>
      <c r="K18" s="16">
        <v>216</v>
      </c>
      <c r="L18" s="2">
        <f t="shared" si="6"/>
        <v>550</v>
      </c>
    </row>
    <row r="19" spans="1:12">
      <c r="A19" s="4">
        <v>4</v>
      </c>
      <c r="B19" s="9">
        <v>350</v>
      </c>
      <c r="C19" s="18">
        <f t="shared" si="1"/>
        <v>98.000000000000014</v>
      </c>
      <c r="D19" s="18">
        <f t="shared" si="2"/>
        <v>140</v>
      </c>
      <c r="E19" s="18">
        <f t="shared" si="3"/>
        <v>112</v>
      </c>
      <c r="F19" s="17">
        <f t="shared" si="7"/>
        <v>3200</v>
      </c>
      <c r="G19" s="17">
        <f t="shared" si="4"/>
        <v>0</v>
      </c>
      <c r="H19" s="17">
        <f t="shared" si="5"/>
        <v>0</v>
      </c>
      <c r="I19" s="16">
        <v>16</v>
      </c>
      <c r="J19" s="16">
        <v>0</v>
      </c>
      <c r="K19" s="16">
        <v>334</v>
      </c>
      <c r="L19" s="2">
        <f t="shared" si="6"/>
        <v>350</v>
      </c>
    </row>
    <row r="20" spans="1:12">
      <c r="A20" s="4">
        <v>5</v>
      </c>
      <c r="B20" s="9">
        <v>500</v>
      </c>
      <c r="C20" s="18">
        <f t="shared" si="1"/>
        <v>195</v>
      </c>
      <c r="D20" s="18">
        <f t="shared" si="2"/>
        <v>170</v>
      </c>
      <c r="E20" s="18">
        <f t="shared" si="3"/>
        <v>135</v>
      </c>
      <c r="F20" s="17">
        <f t="shared" si="7"/>
        <v>0</v>
      </c>
      <c r="G20" s="17" t="s">
        <v>10</v>
      </c>
      <c r="H20" s="17">
        <f t="shared" si="5"/>
        <v>0</v>
      </c>
      <c r="I20" s="16">
        <v>500</v>
      </c>
      <c r="J20" s="16">
        <v>0</v>
      </c>
      <c r="K20" s="16">
        <v>0</v>
      </c>
      <c r="L20" s="2">
        <f t="shared" si="6"/>
        <v>500</v>
      </c>
    </row>
    <row r="21" spans="1:12">
      <c r="A21" s="4">
        <v>6</v>
      </c>
      <c r="B21" s="9">
        <v>450</v>
      </c>
      <c r="C21" s="18">
        <f t="shared" si="1"/>
        <v>153</v>
      </c>
      <c r="D21" s="18">
        <f t="shared" si="2"/>
        <v>126.00000000000001</v>
      </c>
      <c r="E21" s="18">
        <f t="shared" si="3"/>
        <v>171</v>
      </c>
      <c r="F21" s="17">
        <f>I21*F9</f>
        <v>0</v>
      </c>
      <c r="G21" s="17">
        <f t="shared" si="4"/>
        <v>0</v>
      </c>
      <c r="H21" s="17">
        <f t="shared" si="5"/>
        <v>0</v>
      </c>
      <c r="I21" s="16">
        <v>0</v>
      </c>
      <c r="J21" s="16">
        <v>0</v>
      </c>
      <c r="K21" s="16">
        <v>450</v>
      </c>
      <c r="L21" s="2">
        <f t="shared" si="6"/>
        <v>450</v>
      </c>
    </row>
    <row r="22" spans="1:12">
      <c r="B22" s="4"/>
      <c r="E22" s="2" t="s">
        <v>13</v>
      </c>
      <c r="F22" s="2">
        <v>900</v>
      </c>
      <c r="G22" s="2">
        <v>1100</v>
      </c>
      <c r="H22" s="2">
        <v>1000</v>
      </c>
      <c r="I22" s="2">
        <f>SUM(I16:I21)</f>
        <v>800</v>
      </c>
      <c r="J22" s="2">
        <f t="shared" ref="J22:K22" si="8">SUM(J16:J21)</f>
        <v>1100</v>
      </c>
      <c r="K22" s="2">
        <f t="shared" si="8"/>
        <v>1000</v>
      </c>
    </row>
    <row r="23" spans="1:12">
      <c r="H23" s="4"/>
      <c r="I23" s="12"/>
    </row>
    <row r="24" spans="1:12">
      <c r="E24" s="2" t="s">
        <v>15</v>
      </c>
      <c r="F24" s="20">
        <f>SUM(F16:H21)</f>
        <v>471800</v>
      </c>
      <c r="G24" s="13"/>
    </row>
    <row r="25" spans="1:12">
      <c r="A25" s="1"/>
      <c r="I25" s="2" t="s">
        <v>7</v>
      </c>
      <c r="J25" s="2" t="s">
        <v>8</v>
      </c>
      <c r="K25" s="2" t="s">
        <v>9</v>
      </c>
    </row>
    <row r="26" spans="1:12">
      <c r="A26" s="3"/>
      <c r="E26" s="14"/>
      <c r="F26" s="10"/>
      <c r="H26" s="2" t="s">
        <v>20</v>
      </c>
      <c r="I26" s="22">
        <f>0.3 * I22</f>
        <v>240</v>
      </c>
      <c r="J26" s="22">
        <f t="shared" ref="J26:K26" si="9">0.3 * J22</f>
        <v>330</v>
      </c>
      <c r="K26" s="22">
        <f t="shared" si="9"/>
        <v>300</v>
      </c>
    </row>
    <row r="27" spans="1:12">
      <c r="H27" s="19" t="s">
        <v>17</v>
      </c>
      <c r="I27" s="23">
        <f>SUMPRODUCT($I$16:$I$21,C4:C9)</f>
        <v>284.68</v>
      </c>
      <c r="J27" s="23">
        <f>SUMPRODUCT(J16:J21,C4:C9)</f>
        <v>381</v>
      </c>
      <c r="K27" s="23">
        <f>SUMPRODUCT(K16:K21,C4:C9)</f>
        <v>311.32</v>
      </c>
    </row>
    <row r="28" spans="1:12">
      <c r="B28" s="11"/>
      <c r="C28" s="11"/>
      <c r="D28" s="11"/>
      <c r="H28" s="2" t="s">
        <v>21</v>
      </c>
      <c r="I28" s="24">
        <f>0.36 * I22</f>
        <v>288</v>
      </c>
      <c r="J28" s="24">
        <f t="shared" ref="J28:K28" si="10">0.36 * J22</f>
        <v>396</v>
      </c>
      <c r="K28" s="24">
        <f t="shared" si="10"/>
        <v>360</v>
      </c>
    </row>
    <row r="29" spans="1:12">
      <c r="B29" s="11"/>
      <c r="C29" s="11"/>
      <c r="D29" s="11"/>
      <c r="H29" s="2" t="s">
        <v>20</v>
      </c>
      <c r="I29" s="22">
        <f>0.3 * I22</f>
        <v>240</v>
      </c>
      <c r="J29" s="22">
        <f t="shared" ref="J29:K29" si="11">0.3 * J22</f>
        <v>330</v>
      </c>
      <c r="K29" s="22">
        <f t="shared" si="11"/>
        <v>300</v>
      </c>
    </row>
    <row r="30" spans="1:12">
      <c r="B30" s="11"/>
      <c r="C30" s="11"/>
      <c r="D30" s="11"/>
      <c r="H30" s="19" t="s">
        <v>18</v>
      </c>
      <c r="I30" s="23">
        <f>SUMPRODUCT(I16:I21,D4:D9)</f>
        <v>267.27999999999997</v>
      </c>
      <c r="J30" s="23">
        <f>SUMPRODUCT(J16:J21,D4:D9)</f>
        <v>355</v>
      </c>
      <c r="K30" s="23">
        <f>SUMPRODUCT(K16:K21,D4:D9)</f>
        <v>328.72</v>
      </c>
    </row>
    <row r="31" spans="1:12">
      <c r="H31" s="2" t="s">
        <v>22</v>
      </c>
      <c r="I31" s="24">
        <f>0.36 * I22</f>
        <v>288</v>
      </c>
      <c r="J31" s="24">
        <f t="shared" ref="J31:K31" si="12">0.36 * J22</f>
        <v>396</v>
      </c>
      <c r="K31" s="24">
        <f t="shared" si="12"/>
        <v>360</v>
      </c>
    </row>
    <row r="32" spans="1:12">
      <c r="E32" s="14"/>
      <c r="F32" s="10"/>
      <c r="H32" s="2" t="s">
        <v>20</v>
      </c>
      <c r="I32" s="22">
        <f>0.3 * I22</f>
        <v>240</v>
      </c>
      <c r="J32" s="22">
        <f t="shared" ref="J32:K32" si="13">0.3 * J22</f>
        <v>330</v>
      </c>
      <c r="K32" s="22">
        <f t="shared" si="13"/>
        <v>300</v>
      </c>
    </row>
    <row r="33" spans="8:17">
      <c r="H33" s="19" t="s">
        <v>19</v>
      </c>
      <c r="I33" s="23">
        <f>SUMPRODUCT(I16:I21,E4:E9)</f>
        <v>248.04000000000002</v>
      </c>
      <c r="J33" s="23">
        <f>SUMPRODUCT(J16:J21,E4:E9)</f>
        <v>364</v>
      </c>
      <c r="K33" s="23">
        <f>SUMPRODUCT(K16:K21,E4:E9)</f>
        <v>359.96</v>
      </c>
    </row>
    <row r="34" spans="8:17">
      <c r="H34" s="2" t="s">
        <v>21</v>
      </c>
      <c r="I34" s="24">
        <f>0.36 * I22</f>
        <v>288</v>
      </c>
      <c r="J34" s="24">
        <f t="shared" ref="J34:K34" si="14">0.36 * J22</f>
        <v>396</v>
      </c>
      <c r="K34" s="24">
        <f>0.36 * K22</f>
        <v>360</v>
      </c>
    </row>
    <row r="37" spans="8:17">
      <c r="O37" s="21"/>
      <c r="P37" s="21"/>
      <c r="Q37" s="21"/>
    </row>
  </sheetData>
  <phoneticPr fontId="0" type="noConversion"/>
  <printOptions headings="1" gridLines="1"/>
  <pageMargins left="0.75" right="0.75" top="1" bottom="1" header="0.5" footer="0.5"/>
  <pageSetup paperSize="0" scale="76" orientation="portrait" horizontalDpi="4294967292" verticalDpi="429496729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02234-A3FF-4EE6-9756-1C7988A0B863}">
  <sheetPr codeName="Sheet6">
    <pageSetUpPr fitToPage="1"/>
  </sheetPr>
  <dimension ref="A1:Q37"/>
  <sheetViews>
    <sheetView workbookViewId="0">
      <selection activeCell="K34" sqref="K34"/>
    </sheetView>
  </sheetViews>
  <sheetFormatPr defaultColWidth="9.27734375" defaultRowHeight="12.3"/>
  <cols>
    <col min="1" max="1" width="5.71875" style="4" bestFit="1" customWidth="1"/>
    <col min="2" max="4" width="11.5546875" style="2" customWidth="1"/>
    <col min="5" max="5" width="14.44140625" style="2" bestFit="1" customWidth="1"/>
    <col min="6" max="7" width="10" style="2" customWidth="1"/>
    <col min="8" max="8" width="8.5546875" style="2" bestFit="1" customWidth="1"/>
    <col min="9" max="9" width="11.44140625" style="2" customWidth="1"/>
    <col min="10" max="10" width="8.44140625" style="2" bestFit="1" customWidth="1"/>
    <col min="11" max="16384" width="9.27734375" style="2"/>
  </cols>
  <sheetData>
    <row r="1" spans="1:12">
      <c r="A1" s="1"/>
      <c r="B1" s="1"/>
      <c r="C1" s="2" t="s">
        <v>11</v>
      </c>
      <c r="D1" s="2" t="s">
        <v>11</v>
      </c>
      <c r="E1" s="2" t="s">
        <v>11</v>
      </c>
    </row>
    <row r="2" spans="1:12">
      <c r="A2" s="3"/>
      <c r="B2" s="2" t="s">
        <v>12</v>
      </c>
      <c r="C2" s="2" t="s">
        <v>0</v>
      </c>
      <c r="D2" s="2" t="s">
        <v>1</v>
      </c>
      <c r="E2" s="2" t="s">
        <v>2</v>
      </c>
      <c r="G2" s="2" t="s">
        <v>3</v>
      </c>
    </row>
    <row r="3" spans="1:12">
      <c r="A3" s="4" t="s">
        <v>4</v>
      </c>
      <c r="B3" s="2" t="s">
        <v>5</v>
      </c>
      <c r="C3" s="2" t="s">
        <v>6</v>
      </c>
      <c r="D3" s="2" t="s">
        <v>6</v>
      </c>
      <c r="E3" s="2" t="s">
        <v>6</v>
      </c>
      <c r="F3" s="2" t="s">
        <v>7</v>
      </c>
      <c r="G3" s="2" t="s">
        <v>8</v>
      </c>
      <c r="H3" s="2" t="s">
        <v>9</v>
      </c>
      <c r="J3" s="10"/>
      <c r="K3" s="10"/>
    </row>
    <row r="4" spans="1:12">
      <c r="A4" s="4">
        <v>1</v>
      </c>
      <c r="B4" s="9">
        <v>450</v>
      </c>
      <c r="C4" s="5">
        <v>0.32</v>
      </c>
      <c r="D4" s="5">
        <v>0.38</v>
      </c>
      <c r="E4" s="6">
        <v>0.3</v>
      </c>
      <c r="F4" s="7">
        <v>300</v>
      </c>
      <c r="G4" s="8">
        <v>0</v>
      </c>
      <c r="H4" s="8">
        <v>700</v>
      </c>
      <c r="J4" s="10"/>
      <c r="K4" s="10"/>
    </row>
    <row r="5" spans="1:12">
      <c r="A5" s="4">
        <v>2</v>
      </c>
      <c r="B5" s="9">
        <v>600</v>
      </c>
      <c r="C5" s="5">
        <v>0.37</v>
      </c>
      <c r="D5" s="5">
        <v>0.28000000000000003</v>
      </c>
      <c r="E5" s="6">
        <v>0.35</v>
      </c>
      <c r="F5" s="8" t="s">
        <v>10</v>
      </c>
      <c r="G5" s="8">
        <v>400</v>
      </c>
      <c r="H5" s="8">
        <v>500</v>
      </c>
      <c r="J5" s="10"/>
      <c r="K5" s="10"/>
    </row>
    <row r="6" spans="1:12">
      <c r="A6" s="4">
        <v>3</v>
      </c>
      <c r="B6" s="9">
        <v>550</v>
      </c>
      <c r="C6" s="5">
        <v>0.3</v>
      </c>
      <c r="D6" s="5">
        <v>0.32</v>
      </c>
      <c r="E6" s="6">
        <v>0.38</v>
      </c>
      <c r="F6" s="8">
        <v>600</v>
      </c>
      <c r="G6" s="8">
        <v>300</v>
      </c>
      <c r="H6" s="8">
        <v>200</v>
      </c>
      <c r="J6" s="10"/>
      <c r="K6" s="10"/>
    </row>
    <row r="7" spans="1:12">
      <c r="A7" s="4">
        <v>4</v>
      </c>
      <c r="B7" s="9">
        <v>350</v>
      </c>
      <c r="C7" s="5">
        <v>0.28000000000000003</v>
      </c>
      <c r="D7" s="5">
        <v>0.4</v>
      </c>
      <c r="E7" s="6">
        <v>0.32</v>
      </c>
      <c r="F7" s="8">
        <v>200</v>
      </c>
      <c r="G7" s="8">
        <v>500</v>
      </c>
      <c r="H7" s="8">
        <v>0</v>
      </c>
      <c r="J7" s="10"/>
      <c r="K7" s="10"/>
    </row>
    <row r="8" spans="1:12">
      <c r="A8" s="4">
        <v>5</v>
      </c>
      <c r="B8" s="9">
        <v>500</v>
      </c>
      <c r="C8" s="5">
        <v>0.39</v>
      </c>
      <c r="D8" s="5">
        <v>0.34</v>
      </c>
      <c r="E8" s="6">
        <v>0.27</v>
      </c>
      <c r="F8" s="8">
        <v>0</v>
      </c>
      <c r="G8" s="8" t="s">
        <v>10</v>
      </c>
      <c r="H8" s="8">
        <v>400</v>
      </c>
      <c r="J8" s="10"/>
      <c r="K8" s="10"/>
    </row>
    <row r="9" spans="1:12">
      <c r="A9" s="4">
        <v>6</v>
      </c>
      <c r="B9" s="9">
        <v>450</v>
      </c>
      <c r="C9" s="5">
        <v>0.34</v>
      </c>
      <c r="D9" s="5">
        <v>0.28000000000000003</v>
      </c>
      <c r="E9" s="6">
        <v>0.38</v>
      </c>
      <c r="F9" s="8">
        <v>500</v>
      </c>
      <c r="G9" s="8">
        <v>300</v>
      </c>
      <c r="H9" s="8">
        <v>0</v>
      </c>
      <c r="J9" s="10"/>
      <c r="K9" s="10"/>
    </row>
    <row r="10" spans="1:12">
      <c r="B10" s="4"/>
      <c r="E10" s="15" t="s">
        <v>13</v>
      </c>
      <c r="F10" s="15">
        <v>900</v>
      </c>
      <c r="G10" s="15">
        <v>1100</v>
      </c>
      <c r="H10" s="15">
        <v>1000</v>
      </c>
      <c r="J10" s="10"/>
      <c r="K10" s="10"/>
    </row>
    <row r="11" spans="1:12">
      <c r="B11" s="4"/>
      <c r="J11" s="10"/>
      <c r="K11" s="10"/>
    </row>
    <row r="12" spans="1:12">
      <c r="A12" s="1"/>
    </row>
    <row r="13" spans="1:12">
      <c r="A13" s="1"/>
      <c r="B13" s="1"/>
    </row>
    <row r="14" spans="1:12">
      <c r="A14" s="3"/>
      <c r="B14" s="2" t="s">
        <v>12</v>
      </c>
      <c r="C14" s="2" t="s">
        <v>0</v>
      </c>
      <c r="D14" s="2" t="s">
        <v>1</v>
      </c>
      <c r="E14" s="2" t="s">
        <v>2</v>
      </c>
      <c r="G14" s="2" t="s">
        <v>14</v>
      </c>
    </row>
    <row r="15" spans="1:12">
      <c r="A15" s="4" t="s">
        <v>4</v>
      </c>
      <c r="B15" s="2" t="s">
        <v>5</v>
      </c>
      <c r="C15" s="2" t="s">
        <v>6</v>
      </c>
      <c r="D15" s="2" t="s">
        <v>6</v>
      </c>
      <c r="E15" s="2" t="s">
        <v>6</v>
      </c>
      <c r="F15" s="2" t="s">
        <v>7</v>
      </c>
      <c r="G15" s="2" t="s">
        <v>8</v>
      </c>
      <c r="H15" s="2" t="s">
        <v>9</v>
      </c>
      <c r="L15" s="2" t="s">
        <v>16</v>
      </c>
    </row>
    <row r="16" spans="1:12">
      <c r="A16" s="4">
        <v>1</v>
      </c>
      <c r="B16" s="9">
        <v>450</v>
      </c>
      <c r="C16" s="18">
        <f>C4*B4</f>
        <v>144</v>
      </c>
      <c r="D16" s="18">
        <f>D4*B4</f>
        <v>171</v>
      </c>
      <c r="E16" s="18">
        <f>E4*B4</f>
        <v>135</v>
      </c>
      <c r="F16" s="17">
        <f>I16*F4</f>
        <v>0</v>
      </c>
      <c r="G16" s="17">
        <f>J16*G4</f>
        <v>0</v>
      </c>
      <c r="H16" s="17">
        <f t="shared" ref="H16:H21" si="0">K16*H4</f>
        <v>0</v>
      </c>
      <c r="I16" s="16">
        <v>0</v>
      </c>
      <c r="J16" s="16">
        <v>450</v>
      </c>
      <c r="K16" s="16">
        <v>0</v>
      </c>
      <c r="L16" s="2">
        <f>SUM(I16:K16)</f>
        <v>450</v>
      </c>
    </row>
    <row r="17" spans="1:12">
      <c r="A17" s="4">
        <v>2</v>
      </c>
      <c r="B17" s="9">
        <v>600</v>
      </c>
      <c r="C17" s="18">
        <f t="shared" ref="C17:C21" si="1">C5*B5</f>
        <v>222</v>
      </c>
      <c r="D17" s="18">
        <f t="shared" ref="D17:D21" si="2">D5*B5</f>
        <v>168.00000000000003</v>
      </c>
      <c r="E17" s="18">
        <f t="shared" ref="E17:E21" si="3">E5*B5</f>
        <v>210</v>
      </c>
      <c r="F17" s="17" t="s">
        <v>10</v>
      </c>
      <c r="G17" s="17">
        <f t="shared" ref="G17:G21" si="4">J17*G5</f>
        <v>240000</v>
      </c>
      <c r="H17" s="17">
        <f t="shared" si="0"/>
        <v>0</v>
      </c>
      <c r="I17" s="16">
        <v>0</v>
      </c>
      <c r="J17" s="16">
        <v>600</v>
      </c>
      <c r="K17" s="16">
        <v>0</v>
      </c>
      <c r="L17" s="2">
        <f t="shared" ref="L17:L21" si="5">SUM(I17:K17)</f>
        <v>600</v>
      </c>
    </row>
    <row r="18" spans="1:12">
      <c r="A18" s="4">
        <v>3</v>
      </c>
      <c r="B18" s="9">
        <v>550</v>
      </c>
      <c r="C18" s="18">
        <f t="shared" si="1"/>
        <v>165</v>
      </c>
      <c r="D18" s="18">
        <f t="shared" si="2"/>
        <v>176</v>
      </c>
      <c r="E18" s="18">
        <f t="shared" si="3"/>
        <v>209</v>
      </c>
      <c r="F18" s="17">
        <f t="shared" ref="F18:F20" si="6">I18*F6</f>
        <v>170400</v>
      </c>
      <c r="G18" s="17">
        <f>J18*G6</f>
        <v>15000</v>
      </c>
      <c r="H18" s="17">
        <f>K18*H6</f>
        <v>43200</v>
      </c>
      <c r="I18" s="16">
        <v>284</v>
      </c>
      <c r="J18" s="16">
        <v>50</v>
      </c>
      <c r="K18" s="16">
        <v>216</v>
      </c>
      <c r="L18" s="2">
        <f t="shared" si="5"/>
        <v>550</v>
      </c>
    </row>
    <row r="19" spans="1:12">
      <c r="A19" s="4">
        <v>4</v>
      </c>
      <c r="B19" s="9">
        <v>350</v>
      </c>
      <c r="C19" s="18">
        <f t="shared" si="1"/>
        <v>98.000000000000014</v>
      </c>
      <c r="D19" s="18">
        <f t="shared" si="2"/>
        <v>140</v>
      </c>
      <c r="E19" s="18">
        <f t="shared" si="3"/>
        <v>112</v>
      </c>
      <c r="F19" s="17">
        <f t="shared" si="6"/>
        <v>3200</v>
      </c>
      <c r="G19" s="17">
        <f t="shared" si="4"/>
        <v>0</v>
      </c>
      <c r="H19" s="17">
        <f t="shared" si="0"/>
        <v>0</v>
      </c>
      <c r="I19" s="16">
        <v>16</v>
      </c>
      <c r="J19" s="16">
        <v>0</v>
      </c>
      <c r="K19" s="16">
        <v>334</v>
      </c>
      <c r="L19" s="2">
        <f t="shared" si="5"/>
        <v>350</v>
      </c>
    </row>
    <row r="20" spans="1:12">
      <c r="A20" s="4">
        <v>5</v>
      </c>
      <c r="B20" s="9">
        <v>500</v>
      </c>
      <c r="C20" s="18">
        <f t="shared" si="1"/>
        <v>195</v>
      </c>
      <c r="D20" s="18">
        <f t="shared" si="2"/>
        <v>170</v>
      </c>
      <c r="E20" s="18">
        <f t="shared" si="3"/>
        <v>135</v>
      </c>
      <c r="F20" s="17">
        <f t="shared" si="6"/>
        <v>0</v>
      </c>
      <c r="G20" s="17" t="s">
        <v>10</v>
      </c>
      <c r="H20" s="17">
        <f t="shared" si="0"/>
        <v>0</v>
      </c>
      <c r="I20" s="16">
        <v>500</v>
      </c>
      <c r="J20" s="16">
        <v>0</v>
      </c>
      <c r="K20" s="16">
        <v>0</v>
      </c>
      <c r="L20" s="2">
        <f t="shared" si="5"/>
        <v>500</v>
      </c>
    </row>
    <row r="21" spans="1:12">
      <c r="A21" s="4">
        <v>6</v>
      </c>
      <c r="B21" s="9">
        <v>450</v>
      </c>
      <c r="C21" s="18">
        <f t="shared" si="1"/>
        <v>153</v>
      </c>
      <c r="D21" s="18">
        <f t="shared" si="2"/>
        <v>126.00000000000001</v>
      </c>
      <c r="E21" s="18">
        <f t="shared" si="3"/>
        <v>171</v>
      </c>
      <c r="F21" s="17">
        <f>I21*F9</f>
        <v>0</v>
      </c>
      <c r="G21" s="17">
        <f t="shared" si="4"/>
        <v>0</v>
      </c>
      <c r="H21" s="17">
        <f t="shared" si="0"/>
        <v>0</v>
      </c>
      <c r="I21" s="16">
        <v>0</v>
      </c>
      <c r="J21" s="16">
        <v>0</v>
      </c>
      <c r="K21" s="16">
        <v>450</v>
      </c>
      <c r="L21" s="2">
        <f t="shared" si="5"/>
        <v>450</v>
      </c>
    </row>
    <row r="22" spans="1:12">
      <c r="B22" s="4"/>
      <c r="E22" s="2" t="s">
        <v>13</v>
      </c>
      <c r="F22" s="2">
        <v>900</v>
      </c>
      <c r="G22" s="2">
        <v>1100</v>
      </c>
      <c r="H22" s="2">
        <v>1000</v>
      </c>
      <c r="I22" s="2">
        <f>SUM(I16:I21)</f>
        <v>800</v>
      </c>
      <c r="J22" s="2">
        <f t="shared" ref="J22:K22" si="7">SUM(J16:J21)</f>
        <v>1100</v>
      </c>
      <c r="K22" s="2">
        <f t="shared" si="7"/>
        <v>1000</v>
      </c>
    </row>
    <row r="23" spans="1:12">
      <c r="H23" s="4"/>
      <c r="I23" s="12"/>
    </row>
    <row r="24" spans="1:12">
      <c r="E24" s="2" t="s">
        <v>15</v>
      </c>
      <c r="F24" s="20">
        <f>SUM(F16:H21)</f>
        <v>471800</v>
      </c>
      <c r="G24" s="13"/>
    </row>
    <row r="25" spans="1:12">
      <c r="A25" s="1"/>
      <c r="I25" s="2" t="s">
        <v>7</v>
      </c>
      <c r="J25" s="2" t="s">
        <v>8</v>
      </c>
      <c r="K25" s="2" t="s">
        <v>9</v>
      </c>
    </row>
    <row r="26" spans="1:12">
      <c r="A26" s="3"/>
      <c r="E26" s="14"/>
      <c r="F26" s="10"/>
      <c r="H26" s="2" t="s">
        <v>20</v>
      </c>
      <c r="I26" s="22">
        <f>0.3 * I22</f>
        <v>240</v>
      </c>
      <c r="J26" s="22">
        <f t="shared" ref="J26:K26" si="8">0.3 * J22</f>
        <v>330</v>
      </c>
      <c r="K26" s="22">
        <f t="shared" si="8"/>
        <v>300</v>
      </c>
    </row>
    <row r="27" spans="1:12">
      <c r="H27" s="19" t="s">
        <v>17</v>
      </c>
      <c r="I27" s="23">
        <f>SUMPRODUCT($I$16:$I$21,C4:C9)</f>
        <v>284.68</v>
      </c>
      <c r="J27" s="23">
        <f>SUMPRODUCT(J16:J21,C4:C9)</f>
        <v>381</v>
      </c>
      <c r="K27" s="23">
        <f>SUMPRODUCT(K16:K21,C4:C9)</f>
        <v>311.32</v>
      </c>
    </row>
    <row r="28" spans="1:12">
      <c r="B28" s="11"/>
      <c r="C28" s="11"/>
      <c r="D28" s="11"/>
      <c r="H28" s="2" t="s">
        <v>21</v>
      </c>
      <c r="I28" s="24">
        <f>0.36 * I22</f>
        <v>288</v>
      </c>
      <c r="J28" s="24">
        <f t="shared" ref="J28:K28" si="9">0.36 * J22</f>
        <v>396</v>
      </c>
      <c r="K28" s="24">
        <f t="shared" si="9"/>
        <v>360</v>
      </c>
    </row>
    <row r="29" spans="1:12">
      <c r="B29" s="11"/>
      <c r="C29" s="11"/>
      <c r="D29" s="11"/>
      <c r="H29" s="2" t="s">
        <v>20</v>
      </c>
      <c r="I29" s="22">
        <f>0.3 * I22</f>
        <v>240</v>
      </c>
      <c r="J29" s="22">
        <f t="shared" ref="J29:K29" si="10">0.3 * J22</f>
        <v>330</v>
      </c>
      <c r="K29" s="22">
        <f t="shared" si="10"/>
        <v>300</v>
      </c>
    </row>
    <row r="30" spans="1:12">
      <c r="B30" s="11"/>
      <c r="C30" s="11"/>
      <c r="D30" s="11"/>
      <c r="H30" s="19" t="s">
        <v>18</v>
      </c>
      <c r="I30" s="23">
        <f>SUMPRODUCT(I16:I21,D4:D9)</f>
        <v>267.27999999999997</v>
      </c>
      <c r="J30" s="23">
        <f>SUMPRODUCT(J16:J21,D4:D9)</f>
        <v>355</v>
      </c>
      <c r="K30" s="23">
        <f>SUMPRODUCT(K16:K21,D4:D9)</f>
        <v>328.72</v>
      </c>
    </row>
    <row r="31" spans="1:12">
      <c r="H31" s="2" t="s">
        <v>22</v>
      </c>
      <c r="I31" s="24">
        <f>0.36 * I22</f>
        <v>288</v>
      </c>
      <c r="J31" s="24">
        <f t="shared" ref="J31:K31" si="11">0.36 * J22</f>
        <v>396</v>
      </c>
      <c r="K31" s="24">
        <f t="shared" si="11"/>
        <v>360</v>
      </c>
    </row>
    <row r="32" spans="1:12">
      <c r="E32" s="14"/>
      <c r="F32" s="10"/>
      <c r="H32" s="2" t="s">
        <v>20</v>
      </c>
      <c r="I32" s="22">
        <f>0.3 * I22</f>
        <v>240</v>
      </c>
      <c r="J32" s="22">
        <f t="shared" ref="J32:K32" si="12">0.3 * J22</f>
        <v>330</v>
      </c>
      <c r="K32" s="22">
        <f t="shared" si="12"/>
        <v>300</v>
      </c>
    </row>
    <row r="33" spans="8:17">
      <c r="H33" s="19" t="s">
        <v>19</v>
      </c>
      <c r="I33" s="23">
        <f>SUMPRODUCT(I16:I21,E4:E9)</f>
        <v>248.04000000000002</v>
      </c>
      <c r="J33" s="23">
        <f>SUMPRODUCT(J16:J21,E4:E9)</f>
        <v>364</v>
      </c>
      <c r="K33" s="23">
        <f>SUMPRODUCT(K16:K21,E4:E9)</f>
        <v>359.96</v>
      </c>
    </row>
    <row r="34" spans="8:17">
      <c r="H34" s="2" t="s">
        <v>21</v>
      </c>
      <c r="I34" s="24">
        <f>0.36 * I22</f>
        <v>288</v>
      </c>
      <c r="J34" s="24">
        <f t="shared" ref="J34:K34" si="13">0.36 * J22</f>
        <v>396</v>
      </c>
      <c r="K34" s="24">
        <f t="shared" si="13"/>
        <v>360</v>
      </c>
    </row>
    <row r="37" spans="8:17">
      <c r="O37" s="21"/>
      <c r="P37" s="21"/>
      <c r="Q37" s="21"/>
    </row>
  </sheetData>
  <printOptions headings="1" gridLines="1"/>
  <pageMargins left="0.75" right="0.75" top="1" bottom="1" header="0.5" footer="0.5"/>
  <pageSetup paperSize="0" scale="76" orientation="portrait" horizontalDpi="4294967292" verticalDpi="4294967292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DBAA8B-FDAD-4352-A304-8BDE6EB77637}">
  <sheetPr codeName="Sheet3">
    <pageSetUpPr fitToPage="1"/>
  </sheetPr>
  <dimension ref="A1:Q37"/>
  <sheetViews>
    <sheetView workbookViewId="0">
      <selection activeCell="I25" sqref="I25:K25"/>
    </sheetView>
  </sheetViews>
  <sheetFormatPr defaultColWidth="9.27734375" defaultRowHeight="12.3"/>
  <cols>
    <col min="1" max="1" width="5.71875" style="4" bestFit="1" customWidth="1"/>
    <col min="2" max="4" width="11.5546875" style="2" customWidth="1"/>
    <col min="5" max="5" width="14.44140625" style="2" bestFit="1" customWidth="1"/>
    <col min="6" max="7" width="10" style="2" customWidth="1"/>
    <col min="8" max="8" width="8.5546875" style="2" bestFit="1" customWidth="1"/>
    <col min="9" max="9" width="11.44140625" style="2" customWidth="1"/>
    <col min="10" max="10" width="8.44140625" style="2" bestFit="1" customWidth="1"/>
    <col min="11" max="16384" width="9.27734375" style="2"/>
  </cols>
  <sheetData>
    <row r="1" spans="1:12">
      <c r="A1" s="1"/>
      <c r="B1" s="1"/>
      <c r="C1" s="2" t="s">
        <v>11</v>
      </c>
      <c r="D1" s="2" t="s">
        <v>11</v>
      </c>
      <c r="E1" s="2" t="s">
        <v>11</v>
      </c>
    </row>
    <row r="2" spans="1:12">
      <c r="A2" s="3"/>
      <c r="B2" s="2" t="s">
        <v>12</v>
      </c>
      <c r="C2" s="2" t="s">
        <v>0</v>
      </c>
      <c r="D2" s="2" t="s">
        <v>1</v>
      </c>
      <c r="E2" s="2" t="s">
        <v>2</v>
      </c>
      <c r="G2" s="2" t="s">
        <v>3</v>
      </c>
    </row>
    <row r="3" spans="1:12">
      <c r="A3" s="4" t="s">
        <v>4</v>
      </c>
      <c r="B3" s="2" t="s">
        <v>5</v>
      </c>
      <c r="C3" s="2" t="s">
        <v>6</v>
      </c>
      <c r="D3" s="2" t="s">
        <v>6</v>
      </c>
      <c r="E3" s="2" t="s">
        <v>6</v>
      </c>
      <c r="F3" s="2" t="s">
        <v>7</v>
      </c>
      <c r="G3" s="2" t="s">
        <v>8</v>
      </c>
      <c r="H3" s="2" t="s">
        <v>9</v>
      </c>
      <c r="J3" s="10"/>
      <c r="K3" s="10"/>
    </row>
    <row r="4" spans="1:12">
      <c r="A4" s="4">
        <v>1</v>
      </c>
      <c r="B4" s="9">
        <v>450</v>
      </c>
      <c r="C4" s="5">
        <v>0.32</v>
      </c>
      <c r="D4" s="5">
        <v>0.38</v>
      </c>
      <c r="E4" s="6">
        <v>0.3</v>
      </c>
      <c r="F4" s="7">
        <v>300</v>
      </c>
      <c r="G4" s="8">
        <v>0</v>
      </c>
      <c r="H4" s="8">
        <v>700</v>
      </c>
      <c r="J4" s="10"/>
      <c r="K4" s="10"/>
    </row>
    <row r="5" spans="1:12">
      <c r="A5" s="4">
        <v>2</v>
      </c>
      <c r="B5" s="9">
        <v>600</v>
      </c>
      <c r="C5" s="5">
        <v>0.37</v>
      </c>
      <c r="D5" s="5">
        <v>0.28000000000000003</v>
      </c>
      <c r="E5" s="6">
        <v>0.35</v>
      </c>
      <c r="F5" s="8" t="s">
        <v>10</v>
      </c>
      <c r="G5" s="8">
        <v>400</v>
      </c>
      <c r="H5" s="8">
        <v>500</v>
      </c>
      <c r="J5" s="10"/>
      <c r="K5" s="10"/>
    </row>
    <row r="6" spans="1:12">
      <c r="A6" s="4">
        <v>3</v>
      </c>
      <c r="B6" s="9">
        <v>550</v>
      </c>
      <c r="C6" s="5">
        <v>0.3</v>
      </c>
      <c r="D6" s="5">
        <v>0.32</v>
      </c>
      <c r="E6" s="6">
        <v>0.38</v>
      </c>
      <c r="F6" s="8">
        <v>600</v>
      </c>
      <c r="G6" s="8">
        <v>300</v>
      </c>
      <c r="H6" s="8">
        <v>0</v>
      </c>
      <c r="J6" s="10"/>
      <c r="K6" s="10"/>
    </row>
    <row r="7" spans="1:12">
      <c r="A7" s="4">
        <v>4</v>
      </c>
      <c r="B7" s="9">
        <v>350</v>
      </c>
      <c r="C7" s="5">
        <v>0.28000000000000003</v>
      </c>
      <c r="D7" s="5">
        <v>0.4</v>
      </c>
      <c r="E7" s="6">
        <v>0.32</v>
      </c>
      <c r="F7" s="8">
        <v>0</v>
      </c>
      <c r="G7" s="8">
        <v>500</v>
      </c>
      <c r="H7" s="8">
        <v>0</v>
      </c>
      <c r="J7" s="10"/>
      <c r="K7" s="10"/>
    </row>
    <row r="8" spans="1:12">
      <c r="A8" s="4">
        <v>5</v>
      </c>
      <c r="B8" s="9">
        <v>500</v>
      </c>
      <c r="C8" s="5">
        <v>0.39</v>
      </c>
      <c r="D8" s="5">
        <v>0.34</v>
      </c>
      <c r="E8" s="6">
        <v>0.27</v>
      </c>
      <c r="F8" s="8">
        <v>0</v>
      </c>
      <c r="G8" s="8" t="s">
        <v>10</v>
      </c>
      <c r="H8" s="8">
        <v>400</v>
      </c>
      <c r="J8" s="10"/>
      <c r="K8" s="10"/>
    </row>
    <row r="9" spans="1:12">
      <c r="A9" s="4">
        <v>6</v>
      </c>
      <c r="B9" s="9">
        <v>450</v>
      </c>
      <c r="C9" s="5">
        <v>0.34</v>
      </c>
      <c r="D9" s="5">
        <v>0.28000000000000003</v>
      </c>
      <c r="E9" s="6">
        <v>0.38</v>
      </c>
      <c r="F9" s="8">
        <v>500</v>
      </c>
      <c r="G9" s="8">
        <v>300</v>
      </c>
      <c r="H9" s="8">
        <v>0</v>
      </c>
      <c r="J9" s="10"/>
      <c r="K9" s="10"/>
    </row>
    <row r="10" spans="1:12">
      <c r="B10" s="4"/>
      <c r="E10" s="15" t="s">
        <v>13</v>
      </c>
      <c r="F10" s="15">
        <v>900</v>
      </c>
      <c r="G10" s="15">
        <v>1100</v>
      </c>
      <c r="H10" s="15">
        <v>1000</v>
      </c>
      <c r="J10" s="10"/>
      <c r="K10" s="10"/>
    </row>
    <row r="11" spans="1:12">
      <c r="B11" s="4"/>
      <c r="J11" s="10"/>
      <c r="K11" s="10"/>
    </row>
    <row r="12" spans="1:12">
      <c r="A12" s="1"/>
    </row>
    <row r="13" spans="1:12">
      <c r="A13" s="1"/>
      <c r="B13" s="1"/>
    </row>
    <row r="14" spans="1:12">
      <c r="A14" s="3"/>
      <c r="B14" s="2" t="s">
        <v>12</v>
      </c>
      <c r="C14" s="2" t="s">
        <v>0</v>
      </c>
      <c r="D14" s="2" t="s">
        <v>1</v>
      </c>
      <c r="E14" s="2" t="s">
        <v>2</v>
      </c>
      <c r="G14" s="2" t="s">
        <v>14</v>
      </c>
    </row>
    <row r="15" spans="1:12">
      <c r="A15" s="4" t="s">
        <v>4</v>
      </c>
      <c r="B15" s="2" t="s">
        <v>5</v>
      </c>
      <c r="C15" s="2" t="s">
        <v>6</v>
      </c>
      <c r="D15" s="2" t="s">
        <v>6</v>
      </c>
      <c r="E15" s="2" t="s">
        <v>6</v>
      </c>
      <c r="F15" s="2" t="s">
        <v>7</v>
      </c>
      <c r="G15" s="2" t="s">
        <v>8</v>
      </c>
      <c r="H15" s="2" t="s">
        <v>9</v>
      </c>
      <c r="L15" s="2" t="s">
        <v>16</v>
      </c>
    </row>
    <row r="16" spans="1:12">
      <c r="A16" s="4">
        <v>1</v>
      </c>
      <c r="B16" s="9">
        <v>450</v>
      </c>
      <c r="C16" s="18">
        <f>C4*B4</f>
        <v>144</v>
      </c>
      <c r="D16" s="18">
        <f>D4*B4</f>
        <v>171</v>
      </c>
      <c r="E16" s="18">
        <f>E4*B4</f>
        <v>135</v>
      </c>
      <c r="F16" s="17">
        <f>I16*F4</f>
        <v>0</v>
      </c>
      <c r="G16" s="17">
        <f>J16*G4</f>
        <v>0</v>
      </c>
      <c r="H16" s="17">
        <f t="shared" ref="H16:H21" si="0">K16*H4</f>
        <v>0</v>
      </c>
      <c r="I16" s="16">
        <v>0</v>
      </c>
      <c r="J16" s="16">
        <v>450</v>
      </c>
      <c r="K16" s="16">
        <v>0</v>
      </c>
      <c r="L16" s="2">
        <f>SUM(I16:K16)</f>
        <v>450</v>
      </c>
    </row>
    <row r="17" spans="1:12">
      <c r="A17" s="4">
        <v>2</v>
      </c>
      <c r="B17" s="9">
        <v>600</v>
      </c>
      <c r="C17" s="18">
        <f t="shared" ref="C17:C21" si="1">C5*B5</f>
        <v>222</v>
      </c>
      <c r="D17" s="18">
        <f t="shared" ref="D17:D21" si="2">D5*B5</f>
        <v>168.00000000000003</v>
      </c>
      <c r="E17" s="18">
        <f t="shared" ref="E17:E21" si="3">E5*B5</f>
        <v>210</v>
      </c>
      <c r="F17" s="17" t="s">
        <v>10</v>
      </c>
      <c r="G17" s="17">
        <f t="shared" ref="G17:G21" si="4">J17*G5</f>
        <v>240000</v>
      </c>
      <c r="H17" s="17">
        <f t="shared" si="0"/>
        <v>0</v>
      </c>
      <c r="I17" s="16">
        <v>0</v>
      </c>
      <c r="J17" s="16">
        <v>600</v>
      </c>
      <c r="K17" s="16">
        <v>0</v>
      </c>
      <c r="L17" s="2">
        <f t="shared" ref="L17:L21" si="5">SUM(I17:K17)</f>
        <v>600</v>
      </c>
    </row>
    <row r="18" spans="1:12">
      <c r="A18" s="4">
        <v>3</v>
      </c>
      <c r="B18" s="9">
        <v>550</v>
      </c>
      <c r="C18" s="18">
        <f t="shared" si="1"/>
        <v>165</v>
      </c>
      <c r="D18" s="18">
        <f t="shared" si="2"/>
        <v>176</v>
      </c>
      <c r="E18" s="18">
        <f t="shared" si="3"/>
        <v>209</v>
      </c>
      <c r="F18" s="17">
        <f t="shared" ref="F18:F20" si="6">I18*F6</f>
        <v>0</v>
      </c>
      <c r="G18" s="17">
        <f>J18*G6</f>
        <v>0</v>
      </c>
      <c r="H18" s="17">
        <f>K18*H6</f>
        <v>0</v>
      </c>
      <c r="I18" s="16">
        <v>0</v>
      </c>
      <c r="J18" s="16">
        <v>0</v>
      </c>
      <c r="K18" s="16">
        <v>550</v>
      </c>
      <c r="L18" s="2">
        <f t="shared" si="5"/>
        <v>550</v>
      </c>
    </row>
    <row r="19" spans="1:12">
      <c r="A19" s="4">
        <v>4</v>
      </c>
      <c r="B19" s="9">
        <v>350</v>
      </c>
      <c r="C19" s="18">
        <f t="shared" si="1"/>
        <v>98.000000000000014</v>
      </c>
      <c r="D19" s="18">
        <f t="shared" si="2"/>
        <v>140</v>
      </c>
      <c r="E19" s="18">
        <f t="shared" si="3"/>
        <v>112</v>
      </c>
      <c r="F19" s="17">
        <f t="shared" si="6"/>
        <v>0</v>
      </c>
      <c r="G19" s="17">
        <f t="shared" si="4"/>
        <v>0</v>
      </c>
      <c r="H19" s="17">
        <f t="shared" si="0"/>
        <v>0</v>
      </c>
      <c r="I19" s="16">
        <v>350</v>
      </c>
      <c r="J19" s="16">
        <v>0</v>
      </c>
      <c r="K19" s="16">
        <v>0</v>
      </c>
      <c r="L19" s="2">
        <f t="shared" si="5"/>
        <v>350</v>
      </c>
    </row>
    <row r="20" spans="1:12">
      <c r="A20" s="4">
        <v>5</v>
      </c>
      <c r="B20" s="9">
        <v>500</v>
      </c>
      <c r="C20" s="18">
        <f t="shared" si="1"/>
        <v>195</v>
      </c>
      <c r="D20" s="18">
        <f t="shared" si="2"/>
        <v>170</v>
      </c>
      <c r="E20" s="18">
        <f t="shared" si="3"/>
        <v>135</v>
      </c>
      <c r="F20" s="17">
        <f t="shared" si="6"/>
        <v>0</v>
      </c>
      <c r="G20" s="17" t="s">
        <v>10</v>
      </c>
      <c r="H20" s="17">
        <f t="shared" si="0"/>
        <v>72800</v>
      </c>
      <c r="I20" s="16">
        <v>318</v>
      </c>
      <c r="J20" s="16">
        <v>0</v>
      </c>
      <c r="K20" s="16">
        <v>182</v>
      </c>
      <c r="L20" s="2">
        <f t="shared" si="5"/>
        <v>500</v>
      </c>
    </row>
    <row r="21" spans="1:12">
      <c r="A21" s="4">
        <v>6</v>
      </c>
      <c r="B21" s="9">
        <v>450</v>
      </c>
      <c r="C21" s="18">
        <f t="shared" si="1"/>
        <v>153</v>
      </c>
      <c r="D21" s="18">
        <f t="shared" si="2"/>
        <v>126.00000000000001</v>
      </c>
      <c r="E21" s="18">
        <f t="shared" si="3"/>
        <v>171</v>
      </c>
      <c r="F21" s="17">
        <f>I21*F9</f>
        <v>66000</v>
      </c>
      <c r="G21" s="17">
        <f t="shared" si="4"/>
        <v>15000</v>
      </c>
      <c r="H21" s="17">
        <f t="shared" si="0"/>
        <v>0</v>
      </c>
      <c r="I21" s="16">
        <v>132</v>
      </c>
      <c r="J21" s="16">
        <v>50</v>
      </c>
      <c r="K21" s="16">
        <v>268</v>
      </c>
      <c r="L21" s="2">
        <f t="shared" si="5"/>
        <v>450</v>
      </c>
    </row>
    <row r="22" spans="1:12">
      <c r="B22" s="4"/>
      <c r="E22" s="2" t="s">
        <v>13</v>
      </c>
      <c r="F22" s="2">
        <v>900</v>
      </c>
      <c r="G22" s="2">
        <v>1100</v>
      </c>
      <c r="H22" s="2">
        <v>1000</v>
      </c>
      <c r="I22" s="2">
        <f>SUM(I16:I21)</f>
        <v>800</v>
      </c>
      <c r="J22" s="2">
        <f t="shared" ref="J22:K22" si="7">SUM(J16:J21)</f>
        <v>1100</v>
      </c>
      <c r="K22" s="2">
        <f t="shared" si="7"/>
        <v>1000</v>
      </c>
    </row>
    <row r="23" spans="1:12">
      <c r="H23" s="4"/>
      <c r="I23" s="12"/>
    </row>
    <row r="24" spans="1:12">
      <c r="E24" s="2" t="s">
        <v>15</v>
      </c>
      <c r="F24" s="20">
        <f>SUM(F16:H21)</f>
        <v>393800</v>
      </c>
      <c r="G24" s="13"/>
    </row>
    <row r="25" spans="1:12">
      <c r="A25" s="1"/>
      <c r="I25" s="2" t="s">
        <v>7</v>
      </c>
      <c r="J25" s="2" t="s">
        <v>8</v>
      </c>
      <c r="K25" s="2" t="s">
        <v>9</v>
      </c>
    </row>
    <row r="26" spans="1:12">
      <c r="A26" s="3"/>
      <c r="E26" s="14"/>
      <c r="F26" s="10"/>
      <c r="H26" s="2" t="s">
        <v>20</v>
      </c>
      <c r="I26" s="22">
        <f>0.3 * I22</f>
        <v>240</v>
      </c>
      <c r="J26" s="22">
        <f t="shared" ref="J26:K26" si="8">0.3 * J22</f>
        <v>330</v>
      </c>
      <c r="K26" s="22">
        <f t="shared" si="8"/>
        <v>300</v>
      </c>
    </row>
    <row r="27" spans="1:12">
      <c r="H27" s="19" t="s">
        <v>17</v>
      </c>
      <c r="I27" s="23">
        <f>SUMPRODUCT($I$16:$I$21,C4:C9)</f>
        <v>266.90000000000003</v>
      </c>
      <c r="J27" s="23">
        <f>SUMPRODUCT(J16:J21,C4:C9)</f>
        <v>383</v>
      </c>
      <c r="K27" s="23">
        <f>SUMPRODUCT(K16:K21,C4:C9)</f>
        <v>327.10000000000002</v>
      </c>
    </row>
    <row r="28" spans="1:12">
      <c r="B28" s="11"/>
      <c r="C28" s="11"/>
      <c r="D28" s="11"/>
      <c r="H28" s="2" t="s">
        <v>21</v>
      </c>
      <c r="I28" s="24">
        <f>0.36 * I22</f>
        <v>288</v>
      </c>
      <c r="J28" s="24">
        <f t="shared" ref="J28:K28" si="9">0.36 * J22</f>
        <v>396</v>
      </c>
      <c r="K28" s="24">
        <f t="shared" si="9"/>
        <v>360</v>
      </c>
    </row>
    <row r="29" spans="1:12">
      <c r="B29" s="11"/>
      <c r="C29" s="11"/>
      <c r="D29" s="11"/>
      <c r="H29" s="2" t="s">
        <v>20</v>
      </c>
      <c r="I29" s="22">
        <f>0.3 * I22</f>
        <v>240</v>
      </c>
      <c r="J29" s="22">
        <f t="shared" ref="J29:K29" si="10">0.3 * J22</f>
        <v>330</v>
      </c>
      <c r="K29" s="22">
        <f t="shared" si="10"/>
        <v>300</v>
      </c>
    </row>
    <row r="30" spans="1:12">
      <c r="B30" s="11"/>
      <c r="C30" s="11"/>
      <c r="D30" s="11"/>
      <c r="H30" s="19" t="s">
        <v>18</v>
      </c>
      <c r="I30" s="23">
        <f>SUMPRODUCT(I16:I21,D4:D9)</f>
        <v>285.08</v>
      </c>
      <c r="J30" s="23">
        <f>SUMPRODUCT(J16:J21,D4:D9)</f>
        <v>353</v>
      </c>
      <c r="K30" s="23">
        <f>SUMPRODUCT(K16:K21,D4:D9)</f>
        <v>312.92</v>
      </c>
    </row>
    <row r="31" spans="1:12">
      <c r="H31" s="2" t="s">
        <v>22</v>
      </c>
      <c r="I31" s="24">
        <f>0.36 * I22</f>
        <v>288</v>
      </c>
      <c r="J31" s="24">
        <f t="shared" ref="J31:K31" si="11">0.36 * J22</f>
        <v>396</v>
      </c>
      <c r="K31" s="24">
        <f t="shared" si="11"/>
        <v>360</v>
      </c>
    </row>
    <row r="32" spans="1:12">
      <c r="E32" s="14"/>
      <c r="F32" s="10"/>
      <c r="H32" s="2" t="s">
        <v>20</v>
      </c>
      <c r="I32" s="22">
        <f>0.3 * I22</f>
        <v>240</v>
      </c>
      <c r="J32" s="22">
        <f t="shared" ref="J32:K32" si="12">0.3 * J22</f>
        <v>330</v>
      </c>
      <c r="K32" s="22">
        <f t="shared" si="12"/>
        <v>300</v>
      </c>
    </row>
    <row r="33" spans="8:17">
      <c r="H33" s="19" t="s">
        <v>19</v>
      </c>
      <c r="I33" s="23">
        <f>SUMPRODUCT(I16:I21,E4:E9)</f>
        <v>248.02</v>
      </c>
      <c r="J33" s="23">
        <f>SUMPRODUCT(J16:J21,E4:E9)</f>
        <v>364</v>
      </c>
      <c r="K33" s="23">
        <f>SUMPRODUCT(K16:K21,E4:E9)</f>
        <v>359.98</v>
      </c>
    </row>
    <row r="34" spans="8:17">
      <c r="H34" s="2" t="s">
        <v>21</v>
      </c>
      <c r="I34" s="24">
        <f>0.36 * I22</f>
        <v>288</v>
      </c>
      <c r="J34" s="24">
        <f t="shared" ref="J34:K34" si="13">0.36 * J22</f>
        <v>396</v>
      </c>
      <c r="K34" s="24">
        <f t="shared" si="13"/>
        <v>360</v>
      </c>
    </row>
    <row r="37" spans="8:17">
      <c r="O37" s="21"/>
      <c r="P37" s="21"/>
      <c r="Q37" s="21"/>
    </row>
  </sheetData>
  <printOptions headings="1" gridLines="1"/>
  <pageMargins left="0.75" right="0.75" top="1" bottom="1" header="0.5" footer="0.5"/>
  <pageSetup paperSize="0" scale="76" orientation="portrait" horizontalDpi="4294967292" verticalDpi="4294967292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C1C58-91FF-41CC-AF14-92D699078887}">
  <sheetPr codeName="Sheet4">
    <pageSetUpPr fitToPage="1"/>
  </sheetPr>
  <dimension ref="A1:Q37"/>
  <sheetViews>
    <sheetView workbookViewId="0">
      <selection activeCell="Q37" sqref="Q37"/>
    </sheetView>
  </sheetViews>
  <sheetFormatPr defaultColWidth="9.27734375" defaultRowHeight="12.3"/>
  <cols>
    <col min="1" max="1" width="5.71875" style="4" bestFit="1" customWidth="1"/>
    <col min="2" max="4" width="11.5546875" style="2" customWidth="1"/>
    <col min="5" max="5" width="14.44140625" style="2" bestFit="1" customWidth="1"/>
    <col min="6" max="7" width="10" style="2" customWidth="1"/>
    <col min="8" max="8" width="8.5546875" style="2" bestFit="1" customWidth="1"/>
    <col min="9" max="9" width="11.44140625" style="2" customWidth="1"/>
    <col min="10" max="10" width="8.44140625" style="2" bestFit="1" customWidth="1"/>
    <col min="11" max="16384" width="9.27734375" style="2"/>
  </cols>
  <sheetData>
    <row r="1" spans="1:12">
      <c r="A1" s="1"/>
      <c r="B1" s="1"/>
      <c r="C1" s="2" t="s">
        <v>11</v>
      </c>
      <c r="D1" s="2" t="s">
        <v>11</v>
      </c>
      <c r="E1" s="2" t="s">
        <v>11</v>
      </c>
    </row>
    <row r="2" spans="1:12">
      <c r="A2" s="3"/>
      <c r="B2" s="2" t="s">
        <v>12</v>
      </c>
      <c r="C2" s="2" t="s">
        <v>0</v>
      </c>
      <c r="D2" s="2" t="s">
        <v>1</v>
      </c>
      <c r="E2" s="2" t="s">
        <v>2</v>
      </c>
      <c r="G2" s="2" t="s">
        <v>3</v>
      </c>
    </row>
    <row r="3" spans="1:12">
      <c r="A3" s="4" t="s">
        <v>4</v>
      </c>
      <c r="B3" s="2" t="s">
        <v>5</v>
      </c>
      <c r="C3" s="2" t="s">
        <v>6</v>
      </c>
      <c r="D3" s="2" t="s">
        <v>6</v>
      </c>
      <c r="E3" s="2" t="s">
        <v>6</v>
      </c>
      <c r="F3" s="2" t="s">
        <v>7</v>
      </c>
      <c r="G3" s="2" t="s">
        <v>8</v>
      </c>
      <c r="H3" s="2" t="s">
        <v>9</v>
      </c>
      <c r="J3" s="10"/>
      <c r="K3" s="10"/>
    </row>
    <row r="4" spans="1:12">
      <c r="A4" s="4">
        <v>1</v>
      </c>
      <c r="B4" s="9">
        <v>450</v>
      </c>
      <c r="C4" s="5">
        <v>0.32</v>
      </c>
      <c r="D4" s="5">
        <v>0.38</v>
      </c>
      <c r="E4" s="6">
        <v>0.3</v>
      </c>
      <c r="F4" s="7">
        <v>0</v>
      </c>
      <c r="G4" s="8">
        <v>0</v>
      </c>
      <c r="H4" s="8">
        <v>700</v>
      </c>
      <c r="J4" s="10"/>
      <c r="K4" s="10"/>
    </row>
    <row r="5" spans="1:12">
      <c r="A5" s="4">
        <v>2</v>
      </c>
      <c r="B5" s="9">
        <v>600</v>
      </c>
      <c r="C5" s="5">
        <v>0.37</v>
      </c>
      <c r="D5" s="5">
        <v>0.28000000000000003</v>
      </c>
      <c r="E5" s="6">
        <v>0.35</v>
      </c>
      <c r="F5" s="8" t="s">
        <v>10</v>
      </c>
      <c r="G5" s="8">
        <v>400</v>
      </c>
      <c r="H5" s="8">
        <v>500</v>
      </c>
      <c r="J5" s="10"/>
      <c r="K5" s="10"/>
    </row>
    <row r="6" spans="1:12">
      <c r="A6" s="4">
        <v>3</v>
      </c>
      <c r="B6" s="9">
        <v>550</v>
      </c>
      <c r="C6" s="5">
        <v>0.3</v>
      </c>
      <c r="D6" s="5">
        <v>0.32</v>
      </c>
      <c r="E6" s="6">
        <v>0.38</v>
      </c>
      <c r="F6" s="8">
        <v>600</v>
      </c>
      <c r="G6" s="8">
        <v>0</v>
      </c>
      <c r="H6" s="8">
        <v>0</v>
      </c>
      <c r="J6" s="10"/>
      <c r="K6" s="10"/>
    </row>
    <row r="7" spans="1:12">
      <c r="A7" s="4">
        <v>4</v>
      </c>
      <c r="B7" s="9">
        <v>350</v>
      </c>
      <c r="C7" s="5">
        <v>0.28000000000000003</v>
      </c>
      <c r="D7" s="5">
        <v>0.4</v>
      </c>
      <c r="E7" s="6">
        <v>0.32</v>
      </c>
      <c r="F7" s="8">
        <v>0</v>
      </c>
      <c r="G7" s="8">
        <v>500</v>
      </c>
      <c r="H7" s="8">
        <v>0</v>
      </c>
      <c r="J7" s="10"/>
      <c r="K7" s="10"/>
    </row>
    <row r="8" spans="1:12">
      <c r="A8" s="4">
        <v>5</v>
      </c>
      <c r="B8" s="9">
        <v>500</v>
      </c>
      <c r="C8" s="5">
        <v>0.39</v>
      </c>
      <c r="D8" s="5">
        <v>0.34</v>
      </c>
      <c r="E8" s="6">
        <v>0.27</v>
      </c>
      <c r="F8" s="8">
        <v>0</v>
      </c>
      <c r="G8" s="8" t="s">
        <v>10</v>
      </c>
      <c r="H8" s="8">
        <v>400</v>
      </c>
      <c r="J8" s="10"/>
      <c r="K8" s="10"/>
    </row>
    <row r="9" spans="1:12">
      <c r="A9" s="4">
        <v>6</v>
      </c>
      <c r="B9" s="9">
        <v>450</v>
      </c>
      <c r="C9" s="5">
        <v>0.34</v>
      </c>
      <c r="D9" s="5">
        <v>0.28000000000000003</v>
      </c>
      <c r="E9" s="6">
        <v>0.38</v>
      </c>
      <c r="F9" s="8">
        <v>500</v>
      </c>
      <c r="G9" s="8">
        <v>0</v>
      </c>
      <c r="H9" s="8">
        <v>0</v>
      </c>
      <c r="J9" s="10"/>
      <c r="K9" s="10"/>
    </row>
    <row r="10" spans="1:12">
      <c r="B10" s="4"/>
      <c r="E10" s="15" t="s">
        <v>13</v>
      </c>
      <c r="F10" s="15">
        <v>900</v>
      </c>
      <c r="G10" s="15">
        <v>1100</v>
      </c>
      <c r="H10" s="15">
        <v>1000</v>
      </c>
      <c r="J10" s="10"/>
      <c r="K10" s="10"/>
    </row>
    <row r="11" spans="1:12">
      <c r="B11" s="4"/>
      <c r="J11" s="10"/>
      <c r="K11" s="10"/>
    </row>
    <row r="12" spans="1:12">
      <c r="A12" s="1"/>
    </row>
    <row r="13" spans="1:12">
      <c r="A13" s="1"/>
      <c r="B13" s="1"/>
    </row>
    <row r="14" spans="1:12">
      <c r="A14" s="3"/>
      <c r="B14" s="2" t="s">
        <v>12</v>
      </c>
      <c r="C14" s="2" t="s">
        <v>0</v>
      </c>
      <c r="D14" s="2" t="s">
        <v>1</v>
      </c>
      <c r="E14" s="2" t="s">
        <v>2</v>
      </c>
      <c r="G14" s="2" t="s">
        <v>14</v>
      </c>
    </row>
    <row r="15" spans="1:12">
      <c r="A15" s="4" t="s">
        <v>4</v>
      </c>
      <c r="B15" s="2" t="s">
        <v>5</v>
      </c>
      <c r="C15" s="2" t="s">
        <v>6</v>
      </c>
      <c r="D15" s="2" t="s">
        <v>6</v>
      </c>
      <c r="E15" s="2" t="s">
        <v>6</v>
      </c>
      <c r="F15" s="2" t="s">
        <v>7</v>
      </c>
      <c r="G15" s="2" t="s">
        <v>8</v>
      </c>
      <c r="H15" s="2" t="s">
        <v>9</v>
      </c>
      <c r="L15" s="2" t="s">
        <v>16</v>
      </c>
    </row>
    <row r="16" spans="1:12">
      <c r="A16" s="4">
        <v>1</v>
      </c>
      <c r="B16" s="9">
        <v>450</v>
      </c>
      <c r="C16" s="18">
        <f>C4*B4</f>
        <v>144</v>
      </c>
      <c r="D16" s="18">
        <f>D4*B4</f>
        <v>171</v>
      </c>
      <c r="E16" s="18">
        <f>E4*B4</f>
        <v>135</v>
      </c>
      <c r="F16" s="17">
        <f>I16*F4</f>
        <v>0</v>
      </c>
      <c r="G16" s="17">
        <f>J16*G4</f>
        <v>0</v>
      </c>
      <c r="H16" s="17">
        <f t="shared" ref="H16:H21" si="0">K16*H4</f>
        <v>0</v>
      </c>
      <c r="I16" s="16">
        <v>175</v>
      </c>
      <c r="J16" s="16">
        <v>275</v>
      </c>
      <c r="K16" s="16">
        <v>0</v>
      </c>
      <c r="L16" s="2">
        <f>SUM(I16:K16)</f>
        <v>450</v>
      </c>
    </row>
    <row r="17" spans="1:12">
      <c r="A17" s="4">
        <v>2</v>
      </c>
      <c r="B17" s="9">
        <v>600</v>
      </c>
      <c r="C17" s="18">
        <f t="shared" ref="C17:C21" si="1">C5*B5</f>
        <v>222</v>
      </c>
      <c r="D17" s="18">
        <f t="shared" ref="D17:D21" si="2">D5*B5</f>
        <v>168.00000000000003</v>
      </c>
      <c r="E17" s="18">
        <f t="shared" ref="E17:E21" si="3">E5*B5</f>
        <v>210</v>
      </c>
      <c r="F17" s="17" t="s">
        <v>10</v>
      </c>
      <c r="G17" s="17">
        <f t="shared" ref="G17:G21" si="4">J17*G5</f>
        <v>240000</v>
      </c>
      <c r="H17" s="17">
        <f t="shared" si="0"/>
        <v>0</v>
      </c>
      <c r="I17" s="16">
        <v>0</v>
      </c>
      <c r="J17" s="16">
        <v>600</v>
      </c>
      <c r="K17" s="16">
        <v>0</v>
      </c>
      <c r="L17" s="2">
        <f t="shared" ref="L17:L21" si="5">SUM(I17:K17)</f>
        <v>600</v>
      </c>
    </row>
    <row r="18" spans="1:12">
      <c r="A18" s="4">
        <v>3</v>
      </c>
      <c r="B18" s="9">
        <v>550</v>
      </c>
      <c r="C18" s="18">
        <f t="shared" si="1"/>
        <v>165</v>
      </c>
      <c r="D18" s="18">
        <f t="shared" si="2"/>
        <v>176</v>
      </c>
      <c r="E18" s="18">
        <f t="shared" si="3"/>
        <v>209</v>
      </c>
      <c r="F18" s="17">
        <f t="shared" ref="F18:F20" si="6">I18*F6</f>
        <v>0</v>
      </c>
      <c r="G18" s="17">
        <f>J18*G6</f>
        <v>0</v>
      </c>
      <c r="H18" s="17">
        <f>K18*H6</f>
        <v>0</v>
      </c>
      <c r="I18" s="16">
        <v>0</v>
      </c>
      <c r="J18" s="16">
        <v>0</v>
      </c>
      <c r="K18" s="16">
        <v>550</v>
      </c>
      <c r="L18" s="2">
        <f t="shared" si="5"/>
        <v>550</v>
      </c>
    </row>
    <row r="19" spans="1:12">
      <c r="A19" s="4">
        <v>4</v>
      </c>
      <c r="B19" s="9">
        <v>350</v>
      </c>
      <c r="C19" s="18">
        <f t="shared" si="1"/>
        <v>98.000000000000014</v>
      </c>
      <c r="D19" s="18">
        <f t="shared" si="2"/>
        <v>140</v>
      </c>
      <c r="E19" s="18">
        <f t="shared" si="3"/>
        <v>112</v>
      </c>
      <c r="F19" s="17">
        <f t="shared" si="6"/>
        <v>0</v>
      </c>
      <c r="G19" s="17">
        <f t="shared" si="4"/>
        <v>0</v>
      </c>
      <c r="H19" s="17">
        <f t="shared" si="0"/>
        <v>0</v>
      </c>
      <c r="I19" s="16">
        <v>262</v>
      </c>
      <c r="J19" s="16">
        <v>0</v>
      </c>
      <c r="K19" s="16">
        <v>88</v>
      </c>
      <c r="L19" s="2">
        <f t="shared" si="5"/>
        <v>350</v>
      </c>
    </row>
    <row r="20" spans="1:12">
      <c r="A20" s="4">
        <v>5</v>
      </c>
      <c r="B20" s="9">
        <v>500</v>
      </c>
      <c r="C20" s="18">
        <f t="shared" si="1"/>
        <v>195</v>
      </c>
      <c r="D20" s="18">
        <f t="shared" si="2"/>
        <v>170</v>
      </c>
      <c r="E20" s="18">
        <f t="shared" si="3"/>
        <v>135</v>
      </c>
      <c r="F20" s="17">
        <f t="shared" si="6"/>
        <v>0</v>
      </c>
      <c r="G20" s="17" t="s">
        <v>10</v>
      </c>
      <c r="H20" s="17">
        <f t="shared" si="0"/>
        <v>46400</v>
      </c>
      <c r="I20" s="16">
        <v>384</v>
      </c>
      <c r="J20" s="16">
        <v>0</v>
      </c>
      <c r="K20" s="16">
        <v>116</v>
      </c>
      <c r="L20" s="2">
        <f t="shared" si="5"/>
        <v>500</v>
      </c>
    </row>
    <row r="21" spans="1:12">
      <c r="A21" s="4">
        <v>6</v>
      </c>
      <c r="B21" s="9">
        <v>450</v>
      </c>
      <c r="C21" s="18">
        <f t="shared" si="1"/>
        <v>153</v>
      </c>
      <c r="D21" s="18">
        <f t="shared" si="2"/>
        <v>126.00000000000001</v>
      </c>
      <c r="E21" s="18">
        <f t="shared" si="3"/>
        <v>171</v>
      </c>
      <c r="F21" s="17">
        <f>I21*F9</f>
        <v>39500</v>
      </c>
      <c r="G21" s="17">
        <f t="shared" si="4"/>
        <v>0</v>
      </c>
      <c r="H21" s="17">
        <f t="shared" si="0"/>
        <v>0</v>
      </c>
      <c r="I21" s="16">
        <v>79</v>
      </c>
      <c r="J21" s="16">
        <v>225</v>
      </c>
      <c r="K21" s="16">
        <v>146</v>
      </c>
      <c r="L21" s="2">
        <f t="shared" si="5"/>
        <v>450</v>
      </c>
    </row>
    <row r="22" spans="1:12">
      <c r="B22" s="4"/>
      <c r="E22" s="2" t="s">
        <v>13</v>
      </c>
      <c r="F22" s="2">
        <v>900</v>
      </c>
      <c r="G22" s="2">
        <v>1100</v>
      </c>
      <c r="H22" s="2">
        <v>1000</v>
      </c>
      <c r="I22" s="2">
        <f>SUM(I16:I21)</f>
        <v>900</v>
      </c>
      <c r="J22" s="2">
        <f t="shared" ref="J22:K22" si="7">SUM(J16:J21)</f>
        <v>1100</v>
      </c>
      <c r="K22" s="2">
        <f t="shared" si="7"/>
        <v>900</v>
      </c>
    </row>
    <row r="23" spans="1:12">
      <c r="H23" s="4"/>
      <c r="I23" s="12"/>
    </row>
    <row r="24" spans="1:12">
      <c r="E24" s="2" t="s">
        <v>15</v>
      </c>
      <c r="F24" s="20">
        <f>SUM(F16:H21)</f>
        <v>325900</v>
      </c>
      <c r="G24" s="13"/>
    </row>
    <row r="25" spans="1:12">
      <c r="A25" s="1"/>
      <c r="I25" s="2" t="s">
        <v>7</v>
      </c>
      <c r="J25" s="2" t="s">
        <v>8</v>
      </c>
      <c r="K25" s="2" t="s">
        <v>9</v>
      </c>
    </row>
    <row r="26" spans="1:12">
      <c r="A26" s="3"/>
      <c r="E26" s="14"/>
      <c r="F26" s="10"/>
      <c r="H26" s="2" t="s">
        <v>20</v>
      </c>
      <c r="I26" s="22">
        <f>0.3 * I22</f>
        <v>270</v>
      </c>
      <c r="J26" s="22">
        <f t="shared" ref="J26:K26" si="8">0.3 * J22</f>
        <v>330</v>
      </c>
      <c r="K26" s="22">
        <f t="shared" si="8"/>
        <v>270</v>
      </c>
    </row>
    <row r="27" spans="1:12">
      <c r="H27" s="19" t="s">
        <v>17</v>
      </c>
      <c r="I27" s="23">
        <f>SUMPRODUCT($I$16:$I$21,C4:C9)</f>
        <v>305.98</v>
      </c>
      <c r="J27" s="23">
        <f>SUMPRODUCT(J16:J21,C4:C9)</f>
        <v>386.5</v>
      </c>
      <c r="K27" s="23">
        <f>SUMPRODUCT(K16:K21,C4:C9)</f>
        <v>284.52</v>
      </c>
    </row>
    <row r="28" spans="1:12">
      <c r="B28" s="11"/>
      <c r="C28" s="11"/>
      <c r="D28" s="11"/>
      <c r="H28" s="2" t="s">
        <v>21</v>
      </c>
      <c r="I28" s="24">
        <f>0.36 * I22</f>
        <v>324</v>
      </c>
      <c r="J28" s="24">
        <f t="shared" ref="J28:K28" si="9">0.36 * J22</f>
        <v>396</v>
      </c>
      <c r="K28" s="24">
        <f t="shared" si="9"/>
        <v>324</v>
      </c>
    </row>
    <row r="29" spans="1:12">
      <c r="B29" s="11"/>
      <c r="C29" s="11"/>
      <c r="D29" s="11"/>
      <c r="H29" s="2" t="s">
        <v>20</v>
      </c>
      <c r="I29" s="22">
        <f>0.3 * I22</f>
        <v>270</v>
      </c>
      <c r="J29" s="22">
        <f t="shared" ref="J29:K29" si="10">0.3 * J22</f>
        <v>330</v>
      </c>
      <c r="K29" s="22">
        <f t="shared" si="10"/>
        <v>270</v>
      </c>
    </row>
    <row r="30" spans="1:12">
      <c r="B30" s="11"/>
      <c r="C30" s="11"/>
      <c r="D30" s="11"/>
      <c r="H30" s="19" t="s">
        <v>18</v>
      </c>
      <c r="I30" s="23">
        <f>SUMPRODUCT(I16:I21,D4:D9)</f>
        <v>323.98</v>
      </c>
      <c r="J30" s="23">
        <f>SUMPRODUCT(J16:J21,D4:D9)</f>
        <v>335.5</v>
      </c>
      <c r="K30" s="23">
        <f>SUMPRODUCT(K16:K21,D4:D9)</f>
        <v>291.52</v>
      </c>
    </row>
    <row r="31" spans="1:12">
      <c r="H31" s="2" t="s">
        <v>22</v>
      </c>
      <c r="I31" s="24">
        <f>0.36 * I22</f>
        <v>324</v>
      </c>
      <c r="J31" s="24">
        <f t="shared" ref="J31:K31" si="11">0.36 * J22</f>
        <v>396</v>
      </c>
      <c r="K31" s="24">
        <f t="shared" si="11"/>
        <v>324</v>
      </c>
    </row>
    <row r="32" spans="1:12">
      <c r="E32" s="14"/>
      <c r="F32" s="10"/>
      <c r="H32" s="2" t="s">
        <v>20</v>
      </c>
      <c r="I32" s="22">
        <f>0.3 * I22</f>
        <v>270</v>
      </c>
      <c r="J32" s="22">
        <f t="shared" ref="J32:K32" si="12">0.3 * J22</f>
        <v>330</v>
      </c>
      <c r="K32" s="22">
        <f t="shared" si="12"/>
        <v>270</v>
      </c>
    </row>
    <row r="33" spans="8:17">
      <c r="H33" s="19" t="s">
        <v>19</v>
      </c>
      <c r="I33" s="23">
        <f>SUMPRODUCT(I16:I21,E4:E9)</f>
        <v>270.04000000000002</v>
      </c>
      <c r="J33" s="23">
        <f>SUMPRODUCT(J16:J21,E4:E9)</f>
        <v>378</v>
      </c>
      <c r="K33" s="23">
        <f>SUMPRODUCT(K16:K21,E4:E9)</f>
        <v>323.96000000000004</v>
      </c>
    </row>
    <row r="34" spans="8:17">
      <c r="H34" s="2" t="s">
        <v>21</v>
      </c>
      <c r="I34" s="24">
        <f>0.36 * I22</f>
        <v>324</v>
      </c>
      <c r="J34" s="24">
        <f t="shared" ref="J34:K34" si="13">0.36 * J22</f>
        <v>396</v>
      </c>
      <c r="K34" s="24">
        <f t="shared" si="13"/>
        <v>324</v>
      </c>
    </row>
    <row r="37" spans="8:17">
      <c r="O37" s="21"/>
      <c r="P37" s="21"/>
      <c r="Q37" s="21"/>
    </row>
  </sheetData>
  <printOptions headings="1" gridLines="1"/>
  <pageMargins left="0.75" right="0.75" top="1" bottom="1" header="0.5" footer="0.5"/>
  <pageSetup paperSize="0" scale="76" orientation="portrait" horizontalDpi="4294967292" verticalDpi="4294967292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89FF5-7B25-440D-816F-D97478B55321}">
  <sheetPr codeName="Sheet5">
    <pageSetUpPr fitToPage="1"/>
  </sheetPr>
  <dimension ref="A1:Q37"/>
  <sheetViews>
    <sheetView workbookViewId="0">
      <selection activeCell="F24" sqref="F24"/>
    </sheetView>
  </sheetViews>
  <sheetFormatPr defaultColWidth="9.27734375" defaultRowHeight="12.3"/>
  <cols>
    <col min="1" max="1" width="5.71875" style="4" bestFit="1" customWidth="1"/>
    <col min="2" max="4" width="11.5546875" style="2" customWidth="1"/>
    <col min="5" max="5" width="14.44140625" style="2" bestFit="1" customWidth="1"/>
    <col min="6" max="7" width="10" style="2" customWidth="1"/>
    <col min="8" max="8" width="8.5546875" style="2" bestFit="1" customWidth="1"/>
    <col min="9" max="9" width="11.44140625" style="2" customWidth="1"/>
    <col min="10" max="10" width="8.44140625" style="2" bestFit="1" customWidth="1"/>
    <col min="11" max="16384" width="9.27734375" style="2"/>
  </cols>
  <sheetData>
    <row r="1" spans="1:12">
      <c r="A1" s="1"/>
      <c r="B1" s="1"/>
      <c r="C1" s="2" t="s">
        <v>11</v>
      </c>
      <c r="D1" s="2" t="s">
        <v>11</v>
      </c>
      <c r="E1" s="2" t="s">
        <v>11</v>
      </c>
    </row>
    <row r="2" spans="1:12">
      <c r="A2" s="3"/>
      <c r="B2" s="2" t="s">
        <v>12</v>
      </c>
      <c r="C2" s="2" t="s">
        <v>0</v>
      </c>
      <c r="D2" s="2" t="s">
        <v>1</v>
      </c>
      <c r="E2" s="2" t="s">
        <v>2</v>
      </c>
      <c r="G2" s="2" t="s">
        <v>3</v>
      </c>
    </row>
    <row r="3" spans="1:12">
      <c r="A3" s="4" t="s">
        <v>4</v>
      </c>
      <c r="B3" s="2" t="s">
        <v>5</v>
      </c>
      <c r="C3" s="2" t="s">
        <v>6</v>
      </c>
      <c r="D3" s="2" t="s">
        <v>6</v>
      </c>
      <c r="E3" s="2" t="s">
        <v>6</v>
      </c>
      <c r="F3" s="2" t="s">
        <v>7</v>
      </c>
      <c r="G3" s="2" t="s">
        <v>8</v>
      </c>
      <c r="H3" s="2" t="s">
        <v>9</v>
      </c>
      <c r="J3" s="10"/>
      <c r="K3" s="10"/>
    </row>
    <row r="4" spans="1:12">
      <c r="A4" s="4">
        <v>1</v>
      </c>
      <c r="B4" s="9">
        <v>450</v>
      </c>
      <c r="C4" s="5">
        <v>0.32</v>
      </c>
      <c r="D4" s="5">
        <v>0.38</v>
      </c>
      <c r="E4" s="6">
        <v>0.3</v>
      </c>
      <c r="F4" s="7">
        <v>0</v>
      </c>
      <c r="G4" s="8">
        <v>0</v>
      </c>
      <c r="H4" s="8">
        <v>700</v>
      </c>
      <c r="J4" s="10"/>
      <c r="K4" s="10"/>
    </row>
    <row r="5" spans="1:12">
      <c r="A5" s="4">
        <v>2</v>
      </c>
      <c r="B5" s="9">
        <v>600</v>
      </c>
      <c r="C5" s="5">
        <v>0.37</v>
      </c>
      <c r="D5" s="5">
        <v>0.28000000000000003</v>
      </c>
      <c r="E5" s="6">
        <v>0.35</v>
      </c>
      <c r="F5" s="8" t="s">
        <v>10</v>
      </c>
      <c r="G5" s="8">
        <v>400</v>
      </c>
      <c r="H5" s="8">
        <v>500</v>
      </c>
      <c r="J5" s="10"/>
      <c r="K5" s="10"/>
    </row>
    <row r="6" spans="1:12">
      <c r="A6" s="4">
        <v>3</v>
      </c>
      <c r="B6" s="9">
        <v>550</v>
      </c>
      <c r="C6" s="5">
        <v>0.3</v>
      </c>
      <c r="D6" s="5">
        <v>0.32</v>
      </c>
      <c r="E6" s="6">
        <v>0.38</v>
      </c>
      <c r="F6" s="8">
        <v>600</v>
      </c>
      <c r="G6" s="8">
        <v>0</v>
      </c>
      <c r="H6" s="8">
        <v>0</v>
      </c>
      <c r="J6" s="10"/>
      <c r="K6" s="10"/>
    </row>
    <row r="7" spans="1:12">
      <c r="A7" s="4">
        <v>4</v>
      </c>
      <c r="B7" s="9">
        <v>350</v>
      </c>
      <c r="C7" s="5">
        <v>0.28000000000000003</v>
      </c>
      <c r="D7" s="5">
        <v>0.4</v>
      </c>
      <c r="E7" s="6">
        <v>0.32</v>
      </c>
      <c r="F7" s="8">
        <v>0</v>
      </c>
      <c r="G7" s="8">
        <v>500</v>
      </c>
      <c r="H7" s="8">
        <v>0</v>
      </c>
      <c r="J7" s="10"/>
      <c r="K7" s="10"/>
    </row>
    <row r="8" spans="1:12">
      <c r="A8" s="4">
        <v>5</v>
      </c>
      <c r="B8" s="9">
        <v>500</v>
      </c>
      <c r="C8" s="5">
        <v>0.39</v>
      </c>
      <c r="D8" s="5">
        <v>0.34</v>
      </c>
      <c r="E8" s="6">
        <v>0.27</v>
      </c>
      <c r="F8" s="8">
        <v>0</v>
      </c>
      <c r="G8" s="8" t="s">
        <v>10</v>
      </c>
      <c r="H8" s="8">
        <v>400</v>
      </c>
      <c r="J8" s="10"/>
      <c r="K8" s="10"/>
    </row>
    <row r="9" spans="1:12">
      <c r="A9" s="4">
        <v>6</v>
      </c>
      <c r="B9" s="9">
        <v>450</v>
      </c>
      <c r="C9" s="5">
        <v>0.34</v>
      </c>
      <c r="D9" s="5">
        <v>0.28000000000000003</v>
      </c>
      <c r="E9" s="6">
        <v>0.38</v>
      </c>
      <c r="F9" s="8">
        <v>500</v>
      </c>
      <c r="G9" s="8">
        <v>0</v>
      </c>
      <c r="H9" s="8">
        <v>0</v>
      </c>
      <c r="J9" s="10"/>
      <c r="K9" s="10"/>
    </row>
    <row r="10" spans="1:12">
      <c r="B10" s="4"/>
      <c r="E10" s="15" t="s">
        <v>13</v>
      </c>
      <c r="F10" s="15">
        <v>900</v>
      </c>
      <c r="G10" s="15">
        <v>1100</v>
      </c>
      <c r="H10" s="15">
        <v>1000</v>
      </c>
      <c r="J10" s="10"/>
      <c r="K10" s="10"/>
    </row>
    <row r="11" spans="1:12">
      <c r="B11" s="4"/>
      <c r="J11" s="10"/>
      <c r="K11" s="10"/>
    </row>
    <row r="12" spans="1:12">
      <c r="A12" s="1"/>
    </row>
    <row r="13" spans="1:12">
      <c r="A13" s="1"/>
      <c r="B13" s="1"/>
    </row>
    <row r="14" spans="1:12">
      <c r="A14" s="3"/>
      <c r="B14" s="2" t="s">
        <v>12</v>
      </c>
      <c r="C14" s="2" t="s">
        <v>0</v>
      </c>
      <c r="D14" s="2" t="s">
        <v>1</v>
      </c>
      <c r="E14" s="2" t="s">
        <v>2</v>
      </c>
      <c r="G14" s="2" t="s">
        <v>14</v>
      </c>
    </row>
    <row r="15" spans="1:12">
      <c r="A15" s="4" t="s">
        <v>4</v>
      </c>
      <c r="B15" s="2" t="s">
        <v>5</v>
      </c>
      <c r="C15" s="2" t="s">
        <v>6</v>
      </c>
      <c r="D15" s="2" t="s">
        <v>6</v>
      </c>
      <c r="E15" s="2" t="s">
        <v>6</v>
      </c>
      <c r="F15" s="2" t="s">
        <v>7</v>
      </c>
      <c r="G15" s="2" t="s">
        <v>8</v>
      </c>
      <c r="H15" s="2" t="s">
        <v>9</v>
      </c>
      <c r="L15" s="2" t="s">
        <v>16</v>
      </c>
    </row>
    <row r="16" spans="1:12">
      <c r="A16" s="4">
        <v>1</v>
      </c>
      <c r="B16" s="9">
        <v>450</v>
      </c>
      <c r="C16" s="18">
        <f>C4*B4</f>
        <v>144</v>
      </c>
      <c r="D16" s="18">
        <f>D4*B4</f>
        <v>171</v>
      </c>
      <c r="E16" s="18">
        <f>E4*B4</f>
        <v>135</v>
      </c>
      <c r="F16" s="17">
        <f>I16* F4 * $B$16</f>
        <v>0</v>
      </c>
      <c r="G16" s="17">
        <f t="shared" ref="G16:H16" si="0">J16* G4 * $B$16</f>
        <v>0</v>
      </c>
      <c r="H16" s="17">
        <f t="shared" si="0"/>
        <v>0</v>
      </c>
      <c r="I16" s="16">
        <v>0</v>
      </c>
      <c r="J16" s="16">
        <v>1</v>
      </c>
      <c r="K16" s="16">
        <v>0</v>
      </c>
      <c r="L16" s="2">
        <f>SUM(I16:K16)</f>
        <v>1</v>
      </c>
    </row>
    <row r="17" spans="1:12">
      <c r="A17" s="4">
        <v>2</v>
      </c>
      <c r="B17" s="9">
        <v>600</v>
      </c>
      <c r="C17" s="18">
        <f t="shared" ref="C17:C21" si="1">C5*B5</f>
        <v>222</v>
      </c>
      <c r="D17" s="18">
        <f t="shared" ref="D17:D21" si="2">D5*B5</f>
        <v>168.00000000000003</v>
      </c>
      <c r="E17" s="18">
        <f t="shared" ref="E17:E21" si="3">E5*B5</f>
        <v>210</v>
      </c>
      <c r="F17" s="17" t="s">
        <v>10</v>
      </c>
      <c r="G17" s="17">
        <f>J17* G5 * $B$17</f>
        <v>240000</v>
      </c>
      <c r="H17" s="17">
        <f>K17* H5 * $B$17</f>
        <v>0</v>
      </c>
      <c r="I17" s="16">
        <v>0</v>
      </c>
      <c r="J17" s="16">
        <v>1</v>
      </c>
      <c r="K17" s="16">
        <v>0</v>
      </c>
      <c r="L17" s="2">
        <f t="shared" ref="L17:L21" si="4">SUM(I17:K17)</f>
        <v>1</v>
      </c>
    </row>
    <row r="18" spans="1:12">
      <c r="A18" s="4">
        <v>3</v>
      </c>
      <c r="B18" s="9">
        <v>550</v>
      </c>
      <c r="C18" s="18">
        <f t="shared" si="1"/>
        <v>165</v>
      </c>
      <c r="D18" s="18">
        <f t="shared" si="2"/>
        <v>176</v>
      </c>
      <c r="E18" s="18">
        <f t="shared" si="3"/>
        <v>209</v>
      </c>
      <c r="F18" s="17">
        <f>I18*F6*$B$18</f>
        <v>0</v>
      </c>
      <c r="G18" s="17">
        <f t="shared" ref="G18:H18" si="5">J18*G6*$B$18</f>
        <v>0</v>
      </c>
      <c r="H18" s="17">
        <f t="shared" si="5"/>
        <v>0</v>
      </c>
      <c r="I18" s="16">
        <v>0</v>
      </c>
      <c r="J18" s="16">
        <v>0</v>
      </c>
      <c r="K18" s="16">
        <v>1</v>
      </c>
      <c r="L18" s="2">
        <f t="shared" si="4"/>
        <v>1</v>
      </c>
    </row>
    <row r="19" spans="1:12">
      <c r="A19" s="4">
        <v>4</v>
      </c>
      <c r="B19" s="9">
        <v>350</v>
      </c>
      <c r="C19" s="18">
        <f t="shared" si="1"/>
        <v>98.000000000000014</v>
      </c>
      <c r="D19" s="18">
        <f t="shared" si="2"/>
        <v>140</v>
      </c>
      <c r="E19" s="18">
        <f t="shared" si="3"/>
        <v>112</v>
      </c>
      <c r="F19" s="17">
        <f>I19*F7*$B$19</f>
        <v>0</v>
      </c>
      <c r="G19" s="17">
        <f t="shared" ref="G19:H19" si="6">J19*G7*$B$19</f>
        <v>0</v>
      </c>
      <c r="H19" s="17">
        <f t="shared" si="6"/>
        <v>0</v>
      </c>
      <c r="I19" s="16">
        <v>1</v>
      </c>
      <c r="J19" s="16">
        <v>0</v>
      </c>
      <c r="K19" s="16">
        <v>0</v>
      </c>
      <c r="L19" s="2">
        <f t="shared" si="4"/>
        <v>1</v>
      </c>
    </row>
    <row r="20" spans="1:12">
      <c r="A20" s="4">
        <v>5</v>
      </c>
      <c r="B20" s="9">
        <v>500</v>
      </c>
      <c r="C20" s="18">
        <f t="shared" si="1"/>
        <v>195</v>
      </c>
      <c r="D20" s="18">
        <f t="shared" si="2"/>
        <v>170</v>
      </c>
      <c r="E20" s="18">
        <f t="shared" si="3"/>
        <v>135</v>
      </c>
      <c r="F20" s="17">
        <f>I20*F8*B20</f>
        <v>0</v>
      </c>
      <c r="G20" s="17" t="s">
        <v>10</v>
      </c>
      <c r="H20" s="17">
        <f>K20*H8*B20</f>
        <v>0</v>
      </c>
      <c r="I20" s="16">
        <v>1</v>
      </c>
      <c r="J20" s="16">
        <v>0</v>
      </c>
      <c r="K20" s="16">
        <v>0</v>
      </c>
      <c r="L20" s="2">
        <f t="shared" si="4"/>
        <v>1</v>
      </c>
    </row>
    <row r="21" spans="1:12">
      <c r="A21" s="4">
        <v>6</v>
      </c>
      <c r="B21" s="9">
        <v>450</v>
      </c>
      <c r="C21" s="18">
        <f t="shared" si="1"/>
        <v>153</v>
      </c>
      <c r="D21" s="18">
        <f t="shared" si="2"/>
        <v>126.00000000000001</v>
      </c>
      <c r="E21" s="18">
        <f t="shared" si="3"/>
        <v>171</v>
      </c>
      <c r="F21" s="17">
        <f>I21*F9*$B$21</f>
        <v>0</v>
      </c>
      <c r="G21" s="17">
        <f t="shared" ref="G21:H21" si="7">J21*G9*$B$21</f>
        <v>0</v>
      </c>
      <c r="H21" s="17">
        <f t="shared" si="7"/>
        <v>0</v>
      </c>
      <c r="I21" s="16">
        <v>0</v>
      </c>
      <c r="J21" s="16">
        <v>0</v>
      </c>
      <c r="K21" s="16">
        <v>1</v>
      </c>
      <c r="L21" s="2">
        <f t="shared" si="4"/>
        <v>1</v>
      </c>
    </row>
    <row r="22" spans="1:12">
      <c r="B22" s="4"/>
      <c r="E22" s="2" t="s">
        <v>13</v>
      </c>
      <c r="F22" s="2">
        <v>900</v>
      </c>
      <c r="G22" s="2">
        <v>1100</v>
      </c>
      <c r="H22" s="2">
        <v>1000</v>
      </c>
      <c r="I22" s="2">
        <f>SUMPRODUCT(I16:I21,$B$16:$B$21)</f>
        <v>850</v>
      </c>
      <c r="J22" s="2">
        <f t="shared" ref="J22:K22" si="8">SUMPRODUCT(J16:J21,$B$16:$B$21)</f>
        <v>1050</v>
      </c>
      <c r="K22" s="2">
        <f t="shared" si="8"/>
        <v>1000</v>
      </c>
    </row>
    <row r="23" spans="1:12">
      <c r="H23" s="4"/>
      <c r="I23" s="12"/>
    </row>
    <row r="24" spans="1:12">
      <c r="E24" s="2" t="s">
        <v>15</v>
      </c>
      <c r="F24" s="20">
        <f>SUM(F16:H21)</f>
        <v>240000</v>
      </c>
      <c r="G24" s="13"/>
    </row>
    <row r="25" spans="1:12">
      <c r="A25" s="1"/>
      <c r="I25" s="2" t="s">
        <v>7</v>
      </c>
      <c r="J25" s="2" t="s">
        <v>8</v>
      </c>
      <c r="K25" s="2" t="s">
        <v>9</v>
      </c>
    </row>
    <row r="26" spans="1:12">
      <c r="A26" s="3"/>
      <c r="E26" s="14"/>
      <c r="F26" s="10"/>
      <c r="H26" s="2" t="s">
        <v>20</v>
      </c>
      <c r="I26" s="22">
        <f>0.3 * I22</f>
        <v>255</v>
      </c>
      <c r="J26" s="22">
        <f t="shared" ref="J26:K26" si="9">0.3 * J22</f>
        <v>315</v>
      </c>
      <c r="K26" s="22">
        <f t="shared" si="9"/>
        <v>300</v>
      </c>
    </row>
    <row r="27" spans="1:12">
      <c r="H27" s="19" t="s">
        <v>17</v>
      </c>
      <c r="I27" s="23">
        <f>SUMPRODUCT(I16:I21,$C$16:$C$21)</f>
        <v>293</v>
      </c>
      <c r="J27" s="23">
        <f t="shared" ref="J27:K27" si="10">SUMPRODUCT(J16:J21,$C$16:$C$21)</f>
        <v>366</v>
      </c>
      <c r="K27" s="23">
        <f t="shared" si="10"/>
        <v>318</v>
      </c>
    </row>
    <row r="28" spans="1:12">
      <c r="B28" s="11"/>
      <c r="C28" s="11"/>
      <c r="D28" s="11"/>
      <c r="H28" s="2" t="s">
        <v>21</v>
      </c>
      <c r="I28" s="24">
        <f>0.36 * I22</f>
        <v>306</v>
      </c>
      <c r="J28" s="24">
        <f t="shared" ref="J28:K28" si="11">0.36 * J22</f>
        <v>378</v>
      </c>
      <c r="K28" s="24">
        <f t="shared" si="11"/>
        <v>360</v>
      </c>
    </row>
    <row r="29" spans="1:12">
      <c r="B29" s="11"/>
      <c r="C29" s="11"/>
      <c r="D29" s="11"/>
      <c r="H29" s="2" t="s">
        <v>20</v>
      </c>
      <c r="I29" s="22">
        <f>0.3 * I22</f>
        <v>255</v>
      </c>
      <c r="J29" s="22">
        <f t="shared" ref="J29:K29" si="12">0.3 * J22</f>
        <v>315</v>
      </c>
      <c r="K29" s="22">
        <f t="shared" si="12"/>
        <v>300</v>
      </c>
    </row>
    <row r="30" spans="1:12">
      <c r="B30" s="11"/>
      <c r="C30" s="11"/>
      <c r="D30" s="11"/>
      <c r="H30" s="19" t="s">
        <v>18</v>
      </c>
      <c r="I30" s="23">
        <f>SUMPRODUCT(I16:I21,$D$16:$D$21)</f>
        <v>310</v>
      </c>
      <c r="J30" s="23">
        <f t="shared" ref="J30:K30" si="13">SUMPRODUCT(J16:J21,$D$16:$D$21)</f>
        <v>339</v>
      </c>
      <c r="K30" s="23">
        <f t="shared" si="13"/>
        <v>302</v>
      </c>
    </row>
    <row r="31" spans="1:12">
      <c r="H31" s="2" t="s">
        <v>22</v>
      </c>
      <c r="I31" s="24">
        <f>0.36 * I22</f>
        <v>306</v>
      </c>
      <c r="J31" s="24">
        <f t="shared" ref="J31:K31" si="14">0.36 * J22</f>
        <v>378</v>
      </c>
      <c r="K31" s="24">
        <f t="shared" si="14"/>
        <v>360</v>
      </c>
    </row>
    <row r="32" spans="1:12">
      <c r="E32" s="14"/>
      <c r="F32" s="10"/>
      <c r="H32" s="2" t="s">
        <v>20</v>
      </c>
      <c r="I32" s="22">
        <f>0.3 * I22</f>
        <v>255</v>
      </c>
      <c r="J32" s="22">
        <f t="shared" ref="J32:K32" si="15">0.3 * J22</f>
        <v>315</v>
      </c>
      <c r="K32" s="22">
        <f t="shared" si="15"/>
        <v>300</v>
      </c>
    </row>
    <row r="33" spans="8:17">
      <c r="H33" s="19" t="s">
        <v>19</v>
      </c>
      <c r="I33" s="23">
        <f>SUMPRODUCT(I16:I21,$E$16:$E$21)</f>
        <v>247</v>
      </c>
      <c r="J33" s="23">
        <f t="shared" ref="J33:K33" si="16">SUMPRODUCT(J16:J21,$E$16:$E$21)</f>
        <v>345</v>
      </c>
      <c r="K33" s="23">
        <f t="shared" si="16"/>
        <v>380</v>
      </c>
    </row>
    <row r="34" spans="8:17">
      <c r="H34" s="2" t="s">
        <v>21</v>
      </c>
      <c r="I34" s="24">
        <f>0.36 * I22</f>
        <v>306</v>
      </c>
      <c r="J34" s="24">
        <f t="shared" ref="J34:K34" si="17">0.36 * J22</f>
        <v>378</v>
      </c>
      <c r="K34" s="24">
        <f t="shared" si="17"/>
        <v>360</v>
      </c>
    </row>
    <row r="37" spans="8:17">
      <c r="O37" s="21"/>
      <c r="P37" s="21"/>
      <c r="Q37" s="21"/>
    </row>
  </sheetData>
  <printOptions headings="1" gridLines="1"/>
  <pageMargins left="0.75" right="0.75" top="1" bottom="1" header="0.5" footer="0.5"/>
  <pageSetup paperSize="0" scale="76" orientation="portrait" horizontalDpi="4294967292" verticalDpi="429496729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Solutions</vt:lpstr>
      <vt:lpstr>Data (a)</vt:lpstr>
      <vt:lpstr>Data (a) (2)</vt:lpstr>
      <vt:lpstr>Data (b)</vt:lpstr>
      <vt:lpstr>Data (c)</vt:lpstr>
      <vt:lpstr>Data (d)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Hillier</dc:creator>
  <cp:lastModifiedBy>Don parker</cp:lastModifiedBy>
  <dcterms:created xsi:type="dcterms:W3CDTF">1998-02-06T06:40:52Z</dcterms:created>
  <dcterms:modified xsi:type="dcterms:W3CDTF">2022-10-20T21:59:38Z</dcterms:modified>
</cp:coreProperties>
</file>