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Esteban\Desktop\Mineria de Datos\parcial2\Mundo Des\"/>
    </mc:Choice>
  </mc:AlternateContent>
  <xr:revisionPtr revIDLastSave="0" documentId="13_ncr:1_{A9BFDFE9-0768-4B24-AF9C-0087199D1B07}" xr6:coauthVersionLast="47" xr6:coauthVersionMax="47" xr10:uidLastSave="{00000000-0000-0000-0000-000000000000}"/>
  <bookViews>
    <workbookView minimized="1" xWindow="2955" yWindow="4410" windowWidth="15375" windowHeight="787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79" i="1" l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78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78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Q70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78" i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78" i="1" a="1"/>
  <c r="S78" i="1" s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78" i="1"/>
  <c r="U63" i="1"/>
  <c r="W53" i="1"/>
  <c r="U53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2" i="1"/>
  <c r="S50" i="1"/>
  <c r="AE12" i="1"/>
  <c r="AE14" i="1"/>
  <c r="AE16" i="1"/>
  <c r="AC14" i="1"/>
  <c r="T12" i="1" a="1"/>
  <c r="T12" i="1" s="1"/>
  <c r="AC12" i="1" s="1"/>
  <c r="AC13" i="1" l="1"/>
  <c r="AD12" i="1"/>
  <c r="T23" i="1" s="1" a="1"/>
  <c r="T23" i="1" s="1"/>
  <c r="AG17" i="1"/>
  <c r="AG15" i="1"/>
  <c r="AG13" i="1"/>
  <c r="AH17" i="1"/>
  <c r="AF17" i="1"/>
  <c r="AF15" i="1"/>
  <c r="AF13" i="1"/>
  <c r="AH16" i="1"/>
  <c r="AE17" i="1"/>
  <c r="AE15" i="1"/>
  <c r="AE13" i="1"/>
  <c r="AH15" i="1"/>
  <c r="AD16" i="1"/>
  <c r="AC17" i="1"/>
  <c r="AD17" i="1"/>
  <c r="AD15" i="1"/>
  <c r="AD13" i="1"/>
  <c r="AH14" i="1"/>
  <c r="AD14" i="1"/>
  <c r="AC16" i="1"/>
  <c r="AG16" i="1"/>
  <c r="AG14" i="1"/>
  <c r="AG12" i="1"/>
  <c r="AH13" i="1"/>
  <c r="AC15" i="1"/>
  <c r="AF16" i="1"/>
  <c r="AF14" i="1"/>
  <c r="AF12" i="1"/>
  <c r="AH12" i="1"/>
  <c r="S42" i="1" l="1" a="1"/>
  <c r="S31" i="1" a="1"/>
  <c r="S31" i="1" s="1"/>
  <c r="S42" i="1" l="1"/>
  <c r="Q65" i="1"/>
  <c r="Q66" i="1"/>
  <c r="Q67" i="1"/>
  <c r="Q68" i="1"/>
  <c r="Q69" i="1"/>
  <c r="I56" i="1" l="1" a="1"/>
  <c r="I56" i="1" s="1"/>
  <c r="I62" i="1" a="1"/>
  <c r="I62" i="1" s="1"/>
  <c r="I69" i="1" a="1"/>
  <c r="I69" i="1" s="1"/>
  <c r="I75" i="1" a="1"/>
  <c r="I75" i="1" s="1"/>
  <c r="I88" i="1" a="1"/>
  <c r="I88" i="1" s="1"/>
  <c r="I51" i="1" a="1"/>
  <c r="I51" i="1" s="1"/>
  <c r="I43" i="1" a="1"/>
  <c r="I43" i="1" s="1"/>
  <c r="I35" i="1" a="1"/>
  <c r="I35" i="1" s="1"/>
  <c r="I27" i="1" a="1"/>
  <c r="I27" i="1" s="1"/>
  <c r="I19" i="1" a="1"/>
  <c r="I19" i="1" s="1"/>
  <c r="I12" i="1" a="1"/>
  <c r="I12" i="1" s="1"/>
  <c r="I4" i="1" a="1"/>
  <c r="I4" i="1" s="1"/>
  <c r="I57" i="1" a="1"/>
  <c r="I57" i="1" s="1"/>
  <c r="I63" i="1" a="1"/>
  <c r="I63" i="1" s="1"/>
  <c r="I76" i="1" a="1"/>
  <c r="I76" i="1" s="1"/>
  <c r="I82" i="1" a="1"/>
  <c r="I82" i="1" s="1"/>
  <c r="I89" i="1" a="1"/>
  <c r="I89" i="1" s="1"/>
  <c r="I50" i="1" a="1"/>
  <c r="I50" i="1" s="1"/>
  <c r="I42" i="1" a="1"/>
  <c r="I42" i="1" s="1"/>
  <c r="I34" i="1" a="1"/>
  <c r="I34" i="1" s="1"/>
  <c r="I26" i="1" a="1"/>
  <c r="I26" i="1" s="1"/>
  <c r="I18" i="1" a="1"/>
  <c r="I18" i="1" s="1"/>
  <c r="I11" i="1" a="1"/>
  <c r="I11" i="1" s="1"/>
  <c r="I3" i="1" a="1"/>
  <c r="I3" i="1" s="1"/>
  <c r="I54" i="1" a="1"/>
  <c r="I54" i="1" s="1"/>
  <c r="I80" i="1" a="1"/>
  <c r="I80" i="1" s="1"/>
  <c r="I37" i="1" a="1"/>
  <c r="I37" i="1" s="1"/>
  <c r="I6" i="1" a="1"/>
  <c r="I6" i="1" s="1"/>
  <c r="I64" i="1" a="1"/>
  <c r="I64" i="1" s="1"/>
  <c r="I70" i="1" a="1"/>
  <c r="I70" i="1" s="1"/>
  <c r="I77" i="1" a="1"/>
  <c r="I77" i="1" s="1"/>
  <c r="I83" i="1" a="1"/>
  <c r="I83" i="1" s="1"/>
  <c r="I49" i="1" a="1"/>
  <c r="I49" i="1" s="1"/>
  <c r="I41" i="1" a="1"/>
  <c r="I41" i="1" s="1"/>
  <c r="I33" i="1" a="1"/>
  <c r="I33" i="1" s="1"/>
  <c r="I25" i="1" a="1"/>
  <c r="I25" i="1" s="1"/>
  <c r="I17" i="1" a="1"/>
  <c r="I17" i="1" s="1"/>
  <c r="I10" i="1" a="1"/>
  <c r="I10" i="1" s="1"/>
  <c r="I2" i="1" a="1"/>
  <c r="I2" i="1" s="1"/>
  <c r="I67" i="1" a="1"/>
  <c r="I67" i="1" s="1"/>
  <c r="I45" i="1" a="1"/>
  <c r="I45" i="1" s="1"/>
  <c r="I21" i="1" a="1"/>
  <c r="I21" i="1" s="1"/>
  <c r="I58" i="1" a="1"/>
  <c r="I58" i="1" s="1"/>
  <c r="I65" i="1" a="1"/>
  <c r="I65" i="1" s="1"/>
  <c r="I71" i="1" a="1"/>
  <c r="I71" i="1" s="1"/>
  <c r="I84" i="1" a="1"/>
  <c r="I84" i="1" s="1"/>
  <c r="I90" i="1" a="1"/>
  <c r="I90" i="1" s="1"/>
  <c r="I48" i="1" a="1"/>
  <c r="I48" i="1" s="1"/>
  <c r="I40" i="1" a="1"/>
  <c r="I40" i="1" s="1"/>
  <c r="I32" i="1" a="1"/>
  <c r="I32" i="1" s="1"/>
  <c r="I24" i="1" a="1"/>
  <c r="I24" i="1" s="1"/>
  <c r="I16" i="1" a="1"/>
  <c r="I16" i="1" s="1"/>
  <c r="I9" i="1" a="1"/>
  <c r="I9" i="1" s="1"/>
  <c r="I53" i="1" a="1"/>
  <c r="I53" i="1" s="1"/>
  <c r="W54" i="1"/>
  <c r="W55" i="1" s="1"/>
  <c r="I59" i="1" a="1"/>
  <c r="I59" i="1" s="1"/>
  <c r="I72" i="1" a="1"/>
  <c r="I72" i="1" s="1"/>
  <c r="I78" i="1" a="1"/>
  <c r="I78" i="1" s="1"/>
  <c r="I85" i="1" a="1"/>
  <c r="I85" i="1" s="1"/>
  <c r="I91" i="1" a="1"/>
  <c r="I91" i="1" s="1"/>
  <c r="I47" i="1" a="1"/>
  <c r="I47" i="1" s="1"/>
  <c r="I39" i="1" a="1"/>
  <c r="I39" i="1" s="1"/>
  <c r="I31" i="1" a="1"/>
  <c r="I31" i="1" s="1"/>
  <c r="I23" i="1" a="1"/>
  <c r="I23" i="1" s="1"/>
  <c r="I15" i="1" a="1"/>
  <c r="I15" i="1" s="1"/>
  <c r="I8" i="1" a="1"/>
  <c r="I8" i="1" s="1"/>
  <c r="I60" i="1" a="1"/>
  <c r="I60" i="1" s="1"/>
  <c r="I66" i="1" a="1"/>
  <c r="I66" i="1" s="1"/>
  <c r="I73" i="1" a="1"/>
  <c r="I73" i="1" s="1"/>
  <c r="I79" i="1" a="1"/>
  <c r="I79" i="1" s="1"/>
  <c r="I92" i="1" a="1"/>
  <c r="I92" i="1" s="1"/>
  <c r="I46" i="1" a="1"/>
  <c r="I46" i="1" s="1"/>
  <c r="I38" i="1" a="1"/>
  <c r="I38" i="1" s="1"/>
  <c r="I30" i="1" a="1"/>
  <c r="I30" i="1" s="1"/>
  <c r="I22" i="1" a="1"/>
  <c r="I22" i="1" s="1"/>
  <c r="I7" i="1" a="1"/>
  <c r="I7" i="1" s="1"/>
  <c r="I61" i="1" a="1"/>
  <c r="I61" i="1" s="1"/>
  <c r="I86" i="1" a="1"/>
  <c r="I86" i="1" s="1"/>
  <c r="I29" i="1" a="1"/>
  <c r="I29" i="1" s="1"/>
  <c r="I14" i="1" a="1"/>
  <c r="I14" i="1" s="1"/>
  <c r="Q64" i="1"/>
  <c r="I55" i="1" a="1"/>
  <c r="I55" i="1" s="1"/>
  <c r="I36" i="1" a="1"/>
  <c r="I36" i="1" s="1"/>
  <c r="I28" i="1" a="1"/>
  <c r="I28" i="1" s="1"/>
  <c r="I68" i="1" a="1"/>
  <c r="I68" i="1" s="1"/>
  <c r="I20" i="1" a="1"/>
  <c r="I20" i="1" s="1"/>
  <c r="I5" i="1" a="1"/>
  <c r="I5" i="1" s="1"/>
  <c r="I74" i="1" a="1"/>
  <c r="I74" i="1" s="1"/>
  <c r="I13" i="1" a="1"/>
  <c r="I13" i="1" s="1"/>
  <c r="I81" i="1" a="1"/>
  <c r="I81" i="1" s="1"/>
  <c r="I87" i="1" a="1"/>
  <c r="I87" i="1" s="1"/>
  <c r="I52" i="1" a="1"/>
  <c r="I52" i="1" s="1"/>
  <c r="I44" i="1" a="1"/>
  <c r="I44" i="1" s="1"/>
  <c r="J38" i="1" l="1"/>
  <c r="K38" i="1" s="1"/>
  <c r="J89" i="1"/>
  <c r="K89" i="1" s="1"/>
  <c r="J14" i="1"/>
  <c r="K14" i="1" s="1"/>
  <c r="J82" i="1"/>
  <c r="K82" i="1" s="1"/>
  <c r="J15" i="1"/>
  <c r="K15" i="1" s="1"/>
  <c r="J49" i="1"/>
  <c r="K49" i="1" s="1"/>
  <c r="J59" i="1"/>
  <c r="K59" i="1" s="1"/>
  <c r="J83" i="1"/>
  <c r="K83" i="1" s="1"/>
  <c r="J43" i="1"/>
  <c r="K43" i="1" s="1"/>
  <c r="J79" i="1"/>
  <c r="K79" i="1" s="1"/>
  <c r="J39" i="1"/>
  <c r="K39" i="1" s="1"/>
  <c r="J53" i="1"/>
  <c r="K53" i="1" s="1"/>
  <c r="J84" i="1"/>
  <c r="K84" i="1" s="1"/>
  <c r="J10" i="1"/>
  <c r="K10" i="1" s="1"/>
  <c r="J70" i="1"/>
  <c r="K70" i="1" s="1"/>
  <c r="J18" i="1"/>
  <c r="K18" i="1" s="1"/>
  <c r="J63" i="1"/>
  <c r="K63" i="1" s="1"/>
  <c r="J51" i="1"/>
  <c r="K51" i="1" s="1"/>
  <c r="J72" i="1"/>
  <c r="K72" i="1" s="1"/>
  <c r="J27" i="1"/>
  <c r="K27" i="1" s="1"/>
  <c r="J23" i="1"/>
  <c r="K23" i="1" s="1"/>
  <c r="J3" i="1"/>
  <c r="K3" i="1" s="1"/>
  <c r="J29" i="1"/>
  <c r="K29" i="1" s="1"/>
  <c r="J31" i="1"/>
  <c r="K31" i="1" s="1"/>
  <c r="J11" i="1"/>
  <c r="K11" i="1" s="1"/>
  <c r="J20" i="1"/>
  <c r="K20" i="1" s="1"/>
  <c r="J44" i="1"/>
  <c r="K44" i="1" s="1"/>
  <c r="J68" i="1"/>
  <c r="K68" i="1" s="1"/>
  <c r="J61" i="1"/>
  <c r="K61" i="1" s="1"/>
  <c r="J73" i="1"/>
  <c r="K73" i="1" s="1"/>
  <c r="J47" i="1"/>
  <c r="K47" i="1" s="1"/>
  <c r="J9" i="1"/>
  <c r="K9" i="1" s="1"/>
  <c r="J71" i="1"/>
  <c r="K71" i="1" s="1"/>
  <c r="J17" i="1"/>
  <c r="K17" i="1" s="1"/>
  <c r="J64" i="1"/>
  <c r="K64" i="1" s="1"/>
  <c r="J26" i="1"/>
  <c r="K26" i="1" s="1"/>
  <c r="J57" i="1"/>
  <c r="K57" i="1" s="1"/>
  <c r="J88" i="1"/>
  <c r="K88" i="1" s="1"/>
  <c r="J40" i="1"/>
  <c r="K40" i="1" s="1"/>
  <c r="J56" i="1"/>
  <c r="K56" i="1" s="1"/>
  <c r="J92" i="1"/>
  <c r="K92" i="1" s="1"/>
  <c r="J90" i="1"/>
  <c r="K90" i="1" s="1"/>
  <c r="J76" i="1"/>
  <c r="K76" i="1" s="1"/>
  <c r="J86" i="1"/>
  <c r="K86" i="1" s="1"/>
  <c r="J52" i="1"/>
  <c r="K52" i="1" s="1"/>
  <c r="J28" i="1"/>
  <c r="K28" i="1" s="1"/>
  <c r="J7" i="1"/>
  <c r="K7" i="1" s="1"/>
  <c r="J66" i="1"/>
  <c r="K66" i="1" s="1"/>
  <c r="J91" i="1"/>
  <c r="K91" i="1" s="1"/>
  <c r="J16" i="1"/>
  <c r="K16" i="1" s="1"/>
  <c r="J65" i="1"/>
  <c r="K65" i="1" s="1"/>
  <c r="J25" i="1"/>
  <c r="K25" i="1" s="1"/>
  <c r="M25" i="1"/>
  <c r="J6" i="1"/>
  <c r="K6" i="1" s="1"/>
  <c r="J34" i="1"/>
  <c r="K34" i="1" s="1"/>
  <c r="J4" i="1"/>
  <c r="K4" i="1" s="1"/>
  <c r="J75" i="1"/>
  <c r="K75" i="1" s="1"/>
  <c r="J54" i="1"/>
  <c r="K54" i="1" s="1"/>
  <c r="J74" i="1"/>
  <c r="K74" i="1" s="1"/>
  <c r="M48" i="1"/>
  <c r="J48" i="1"/>
  <c r="K48" i="1" s="1"/>
  <c r="J35" i="1"/>
  <c r="K35" i="1" s="1"/>
  <c r="J77" i="1"/>
  <c r="K77" i="1" s="1"/>
  <c r="J36" i="1"/>
  <c r="K36" i="1" s="1"/>
  <c r="M22" i="1"/>
  <c r="J22" i="1"/>
  <c r="K22" i="1" s="1"/>
  <c r="J60" i="1"/>
  <c r="K60" i="1" s="1"/>
  <c r="J85" i="1"/>
  <c r="K85" i="1" s="1"/>
  <c r="J24" i="1"/>
  <c r="K24" i="1" s="1"/>
  <c r="J58" i="1"/>
  <c r="K58" i="1" s="1"/>
  <c r="J33" i="1"/>
  <c r="K33" i="1" s="1"/>
  <c r="J37" i="1"/>
  <c r="K37" i="1" s="1"/>
  <c r="J42" i="1"/>
  <c r="K42" i="1" s="1"/>
  <c r="J12" i="1"/>
  <c r="K12" i="1" s="1"/>
  <c r="J69" i="1"/>
  <c r="K69" i="1" s="1"/>
  <c r="J13" i="1"/>
  <c r="K13" i="1" s="1"/>
  <c r="J45" i="1"/>
  <c r="K45" i="1" s="1"/>
  <c r="M46" i="1"/>
  <c r="J46" i="1"/>
  <c r="K46" i="1" s="1"/>
  <c r="J67" i="1"/>
  <c r="K67" i="1" s="1"/>
  <c r="J5" i="1"/>
  <c r="K5" i="1" s="1"/>
  <c r="S51" i="1"/>
  <c r="M38" i="1" s="1"/>
  <c r="J2" i="1"/>
  <c r="J87" i="1"/>
  <c r="K87" i="1" s="1"/>
  <c r="J81" i="1"/>
  <c r="K81" i="1" s="1"/>
  <c r="J55" i="1"/>
  <c r="K55" i="1" s="1"/>
  <c r="J30" i="1"/>
  <c r="K30" i="1" s="1"/>
  <c r="J8" i="1"/>
  <c r="K8" i="1" s="1"/>
  <c r="J78" i="1"/>
  <c r="K78" i="1" s="1"/>
  <c r="J32" i="1"/>
  <c r="K32" i="1" s="1"/>
  <c r="J21" i="1"/>
  <c r="K21" i="1" s="1"/>
  <c r="J41" i="1"/>
  <c r="K41" i="1" s="1"/>
  <c r="J80" i="1"/>
  <c r="K80" i="1" s="1"/>
  <c r="J50" i="1"/>
  <c r="K50" i="1" s="1"/>
  <c r="J19" i="1"/>
  <c r="K19" i="1" s="1"/>
  <c r="M19" i="1"/>
  <c r="J62" i="1"/>
  <c r="K62" i="1" s="1"/>
  <c r="M42" i="1" l="1"/>
  <c r="M74" i="1"/>
  <c r="M75" i="1"/>
  <c r="M86" i="1"/>
  <c r="M56" i="1"/>
  <c r="M68" i="1"/>
  <c r="M31" i="1"/>
  <c r="M27" i="1"/>
  <c r="M53" i="1"/>
  <c r="M50" i="1"/>
  <c r="M2" i="1"/>
  <c r="M45" i="1"/>
  <c r="M24" i="1"/>
  <c r="M36" i="1"/>
  <c r="M65" i="1"/>
  <c r="M7" i="1"/>
  <c r="M76" i="1"/>
  <c r="M47" i="1"/>
  <c r="U55" i="1"/>
  <c r="X55" i="1" s="1"/>
  <c r="K2" i="1"/>
  <c r="M82" i="1"/>
  <c r="M55" i="1"/>
  <c r="M40" i="1"/>
  <c r="M59" i="1"/>
  <c r="M81" i="1"/>
  <c r="M34" i="1"/>
  <c r="M10" i="1"/>
  <c r="M60" i="1"/>
  <c r="M35" i="1"/>
  <c r="M16" i="1"/>
  <c r="M88" i="1"/>
  <c r="M20" i="1"/>
  <c r="M79" i="1"/>
  <c r="M9" i="1"/>
  <c r="M18" i="1"/>
  <c r="M83" i="1"/>
  <c r="M30" i="1"/>
  <c r="M32" i="1"/>
  <c r="M4" i="1"/>
  <c r="M64" i="1"/>
  <c r="M44" i="1"/>
  <c r="M39" i="1"/>
  <c r="M5" i="1"/>
  <c r="M85" i="1"/>
  <c r="M90" i="1"/>
  <c r="M49" i="1"/>
  <c r="M41" i="1"/>
  <c r="M52" i="1"/>
  <c r="M92" i="1"/>
  <c r="M57" i="1"/>
  <c r="M71" i="1"/>
  <c r="M23" i="1"/>
  <c r="M66" i="1"/>
  <c r="M26" i="1"/>
  <c r="M21" i="1"/>
  <c r="M29" i="1"/>
  <c r="M72" i="1"/>
  <c r="M70" i="1"/>
  <c r="M14" i="1"/>
  <c r="M13" i="1"/>
  <c r="M37" i="1"/>
  <c r="M77" i="1"/>
  <c r="M54" i="1"/>
  <c r="M28" i="1"/>
  <c r="M17" i="1"/>
  <c r="M73" i="1"/>
  <c r="M3" i="1"/>
  <c r="M51" i="1"/>
  <c r="M89" i="1"/>
  <c r="M80" i="1"/>
  <c r="M78" i="1"/>
  <c r="M67" i="1"/>
  <c r="M33" i="1"/>
  <c r="M69" i="1"/>
  <c r="M62" i="1"/>
  <c r="M8" i="1"/>
  <c r="M87" i="1"/>
  <c r="M12" i="1"/>
  <c r="M58" i="1"/>
  <c r="M6" i="1"/>
  <c r="M91" i="1"/>
  <c r="M61" i="1"/>
  <c r="M11" i="1"/>
  <c r="M63" i="1"/>
  <c r="M84" i="1"/>
  <c r="M43" i="1"/>
  <c r="M15" i="1"/>
  <c r="U54" i="1" l="1"/>
  <c r="R64" i="1"/>
  <c r="R69" i="1"/>
  <c r="R68" i="1"/>
  <c r="R67" i="1"/>
  <c r="R66" i="1"/>
  <c r="R65" i="1"/>
  <c r="AD54" i="1" l="1"/>
  <c r="X54" i="1"/>
  <c r="Y54" i="1" s="1"/>
  <c r="Z54" i="1" s="1"/>
  <c r="U56" i="1"/>
  <c r="W66" i="1"/>
  <c r="V66" i="1"/>
  <c r="S66" i="1"/>
  <c r="T66" i="1" s="1"/>
  <c r="S68" i="1"/>
  <c r="T68" i="1" s="1"/>
  <c r="V68" i="1"/>
  <c r="W68" i="1"/>
  <c r="V65" i="1"/>
  <c r="W65" i="1"/>
  <c r="S65" i="1"/>
  <c r="T65" i="1" s="1"/>
  <c r="S69" i="1"/>
  <c r="T69" i="1" s="1"/>
  <c r="V69" i="1"/>
  <c r="W69" i="1"/>
  <c r="W67" i="1"/>
  <c r="V67" i="1"/>
  <c r="S67" i="1"/>
  <c r="T67" i="1" s="1"/>
  <c r="S64" i="1"/>
  <c r="T64" i="1" s="1"/>
  <c r="W64" i="1"/>
  <c r="V6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<sst xmlns="http://schemas.openxmlformats.org/spreadsheetml/2006/main" count="126" uniqueCount="72">
  <si>
    <t>tasaNat</t>
  </si>
  <si>
    <t>tasaMort</t>
  </si>
  <si>
    <t>mortInf</t>
  </si>
  <si>
    <t>espVidaHom</t>
  </si>
  <si>
    <t>espVidaMuj</t>
  </si>
  <si>
    <t>PNBperCapita</t>
  </si>
  <si>
    <t>X</t>
  </si>
  <si>
    <t>Uno</t>
  </si>
  <si>
    <t>X'</t>
  </si>
  <si>
    <t>Xy'*Xy</t>
  </si>
  <si>
    <t>Inv(X'*X)</t>
  </si>
  <si>
    <t>Verif(Inv)</t>
  </si>
  <si>
    <t>A = Inv(X'*X)X'Y</t>
  </si>
  <si>
    <t>A0</t>
  </si>
  <si>
    <t>A1</t>
  </si>
  <si>
    <t>A2</t>
  </si>
  <si>
    <t>A3</t>
  </si>
  <si>
    <t>A4</t>
  </si>
  <si>
    <t>A5</t>
  </si>
  <si>
    <t>X'*X</t>
  </si>
  <si>
    <t>n</t>
  </si>
  <si>
    <t>Promedio tasaNat</t>
  </si>
  <si>
    <t>PromedioEstim tasaNat</t>
  </si>
  <si>
    <t>Estimacion</t>
  </si>
  <si>
    <t>Error</t>
  </si>
  <si>
    <t>Error^2</t>
  </si>
  <si>
    <t>tasaNat-Prom(tasaNat)</t>
  </si>
  <si>
    <t>Estim tasaNat-Prom(tasaNat)</t>
  </si>
  <si>
    <t xml:space="preserve">Suma((tasaNat - Promedio(tasaNat))**2) </t>
  </si>
  <si>
    <t>SCTotal</t>
  </si>
  <si>
    <t xml:space="preserve">Suma((Estim tasaNat - Promedio(tasaNat))**2) </t>
  </si>
  <si>
    <t>SCRegre</t>
  </si>
  <si>
    <t xml:space="preserve">Suma((tasaNat - Estim tasaNat)**2) </t>
  </si>
  <si>
    <t>SCResiduo</t>
  </si>
  <si>
    <t>SCTotal = SCRegre + SCResiduo</t>
  </si>
  <si>
    <t>Grados de libertad</t>
  </si>
  <si>
    <t># obs - 1</t>
  </si>
  <si>
    <t>#coef -1</t>
  </si>
  <si>
    <t>resta</t>
  </si>
  <si>
    <t>Gdl</t>
  </si>
  <si>
    <t>PromediosGDL</t>
  </si>
  <si>
    <t>F</t>
  </si>
  <si>
    <t>ProbF(coc,5,85)</t>
  </si>
  <si>
    <r>
      <rPr>
        <b/>
        <i/>
        <sz val="11"/>
        <color theme="1"/>
        <rFont val="Calibri"/>
        <family val="2"/>
        <scheme val="minor"/>
      </rPr>
      <t xml:space="preserve">Error Típico </t>
    </r>
    <r>
      <rPr>
        <sz val="11"/>
        <color theme="1"/>
        <rFont val="Calibri"/>
        <family val="2"/>
        <scheme val="minor"/>
      </rPr>
      <t>= Raiz(PromGDLSCResiduos * Ci,i)</t>
    </r>
  </si>
  <si>
    <r>
      <rPr>
        <b/>
        <i/>
        <sz val="11"/>
        <color theme="1"/>
        <rFont val="Calibri"/>
        <family val="2"/>
        <scheme val="minor"/>
      </rPr>
      <t xml:space="preserve">Estadístico t </t>
    </r>
    <r>
      <rPr>
        <sz val="11"/>
        <color theme="1"/>
        <rFont val="Calibri"/>
        <family val="2"/>
        <scheme val="minor"/>
      </rPr>
      <t>= coeficiente / Error Típico</t>
    </r>
  </si>
  <si>
    <r>
      <rPr>
        <b/>
        <i/>
        <sz val="11"/>
        <color theme="1"/>
        <rFont val="Calibri"/>
        <family val="2"/>
        <scheme val="minor"/>
      </rPr>
      <t xml:space="preserve">Prob </t>
    </r>
    <r>
      <rPr>
        <sz val="11"/>
        <color theme="1"/>
        <rFont val="Calibri"/>
        <family val="2"/>
        <scheme val="minor"/>
      </rPr>
      <t>= Dist.T.2C(abs(est t),gdl Residuos)</t>
    </r>
  </si>
  <si>
    <t>desv de la t para 5% =DISTR.T.INV(0.05,85)</t>
  </si>
  <si>
    <r>
      <rPr>
        <b/>
        <i/>
        <sz val="11"/>
        <color theme="1"/>
        <rFont val="Calibri"/>
        <family val="2"/>
        <scheme val="minor"/>
      </rPr>
      <t>Límite Inferior 95%</t>
    </r>
    <r>
      <rPr>
        <sz val="11"/>
        <color theme="1"/>
        <rFont val="Calibri"/>
        <family val="2"/>
        <scheme val="minor"/>
      </rPr>
      <t xml:space="preserve"> = coef - desvStd t * error típico</t>
    </r>
  </si>
  <si>
    <r>
      <rPr>
        <b/>
        <i/>
        <sz val="11"/>
        <color theme="1"/>
        <rFont val="Calibri"/>
        <family val="2"/>
        <scheme val="minor"/>
      </rPr>
      <t>Límite Superior 95%</t>
    </r>
    <r>
      <rPr>
        <sz val="11"/>
        <color theme="1"/>
        <rFont val="Calibri"/>
        <family val="2"/>
        <scheme val="minor"/>
      </rPr>
      <t xml:space="preserve"> = coef + desvStd t * error típico</t>
    </r>
  </si>
  <si>
    <t>% explicado  = SCRegre/SCTotal</t>
  </si>
  <si>
    <t>CoefCorr(tasaNat,EstimTasaNat)</t>
  </si>
  <si>
    <t>Coef de determ Ajustado</t>
  </si>
  <si>
    <t>Coeficiente</t>
  </si>
  <si>
    <t>contiene al cero</t>
  </si>
  <si>
    <t>Xi Inv(X'X)</t>
  </si>
  <si>
    <t>Xi'Inv(X'X)Xi</t>
  </si>
  <si>
    <t>Intervalo de Conf del Estim = Raiz(Prom(SCResiduos)*Xi'inv(X'X)Xi)</t>
  </si>
  <si>
    <t>Lim Inf 95% Estim = Estim - t_crit *Interv Conf Estim</t>
  </si>
  <si>
    <t>Lim Sup 95% Estim = Estim + t_crit * Interv Conf Estim</t>
  </si>
  <si>
    <t>intervalo de Conf valores de tasaNat</t>
  </si>
  <si>
    <t>Lím Inf 95% Obs = Estim - t_crit * Int Conf Obs</t>
  </si>
  <si>
    <t>Lím Sup 95% Obs = Estim + t_crit * Int Conf Obs</t>
  </si>
  <si>
    <t>C1</t>
  </si>
  <si>
    <t>C2</t>
  </si>
  <si>
    <t>C3</t>
  </si>
  <si>
    <t>C4</t>
  </si>
  <si>
    <t>C5</t>
  </si>
  <si>
    <t>C6</t>
  </si>
  <si>
    <t>num</t>
  </si>
  <si>
    <t>Estim tasaNat</t>
  </si>
  <si>
    <t>Confident Interval</t>
  </si>
  <si>
    <t>Prediction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</si>
</sst>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0" borderId="5" xfId="0" applyFont="1" applyBorder="1"/>
    <xf numFmtId="0" fontId="0" fillId="0" borderId="0" xfId="0" applyAlignment="1">
      <alignment horizontal="right"/>
    </xf>
    <xf numFmtId="9" fontId="0" fillId="0" borderId="0" xfId="1" applyFo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8" xfId="0" applyBorder="1"/>
    <xf numFmtId="0" fontId="0" fillId="0" borderId="10" xfId="0" applyBorder="1"/>
    <xf numFmtId="0" fontId="0" fillId="0" borderId="18" xfId="0" applyBorder="1"/>
    <xf numFmtId="0" fontId="0" fillId="0" borderId="29" xfId="0" applyBorder="1"/>
    <xf numFmtId="0" fontId="0" fillId="0" borderId="30" xfId="0" applyBorder="1"/>
    <xf numFmtId="0" fontId="0" fillId="0" borderId="0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Estimacion tasaNat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9303735851174323"/>
                  <c:y val="-0.15458084039492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Hoja1!$Q$78:$Q$168</c:f>
              <c:numCache>
                <c:formatCode>General</c:formatCode>
                <c:ptCount val="91"/>
                <c:pt idx="0">
                  <c:v>24.7</c:v>
                </c:pt>
                <c:pt idx="1">
                  <c:v>12.5</c:v>
                </c:pt>
                <c:pt idx="2">
                  <c:v>13.4</c:v>
                </c:pt>
                <c:pt idx="3">
                  <c:v>11.6</c:v>
                </c:pt>
                <c:pt idx="4">
                  <c:v>14.3</c:v>
                </c:pt>
                <c:pt idx="5">
                  <c:v>13.6</c:v>
                </c:pt>
                <c:pt idx="6">
                  <c:v>17.7</c:v>
                </c:pt>
                <c:pt idx="7">
                  <c:v>15.2</c:v>
                </c:pt>
                <c:pt idx="8">
                  <c:v>13.4</c:v>
                </c:pt>
                <c:pt idx="9">
                  <c:v>20.7</c:v>
                </c:pt>
                <c:pt idx="10">
                  <c:v>46.6</c:v>
                </c:pt>
                <c:pt idx="11">
                  <c:v>28.6</c:v>
                </c:pt>
                <c:pt idx="12">
                  <c:v>23.4</c:v>
                </c:pt>
                <c:pt idx="13">
                  <c:v>27.4</c:v>
                </c:pt>
                <c:pt idx="14">
                  <c:v>32.9</c:v>
                </c:pt>
                <c:pt idx="15">
                  <c:v>28.3</c:v>
                </c:pt>
                <c:pt idx="16">
                  <c:v>34.799999999999997</c:v>
                </c:pt>
                <c:pt idx="17">
                  <c:v>32.9</c:v>
                </c:pt>
                <c:pt idx="18">
                  <c:v>18</c:v>
                </c:pt>
                <c:pt idx="19">
                  <c:v>27.5</c:v>
                </c:pt>
                <c:pt idx="20">
                  <c:v>29</c:v>
                </c:pt>
                <c:pt idx="21">
                  <c:v>12</c:v>
                </c:pt>
                <c:pt idx="22">
                  <c:v>13.2</c:v>
                </c:pt>
                <c:pt idx="23">
                  <c:v>12.4</c:v>
                </c:pt>
                <c:pt idx="24">
                  <c:v>13.6</c:v>
                </c:pt>
                <c:pt idx="25">
                  <c:v>11.4</c:v>
                </c:pt>
                <c:pt idx="26">
                  <c:v>10.1</c:v>
                </c:pt>
                <c:pt idx="27">
                  <c:v>15.1</c:v>
                </c:pt>
                <c:pt idx="28">
                  <c:v>9.6999999999999993</c:v>
                </c:pt>
                <c:pt idx="29">
                  <c:v>13.2</c:v>
                </c:pt>
                <c:pt idx="30">
                  <c:v>14.3</c:v>
                </c:pt>
                <c:pt idx="31">
                  <c:v>11.9</c:v>
                </c:pt>
                <c:pt idx="32">
                  <c:v>10.7</c:v>
                </c:pt>
                <c:pt idx="33">
                  <c:v>14.5</c:v>
                </c:pt>
                <c:pt idx="34">
                  <c:v>12.5</c:v>
                </c:pt>
                <c:pt idx="35">
                  <c:v>13.6</c:v>
                </c:pt>
                <c:pt idx="36">
                  <c:v>14.9</c:v>
                </c:pt>
                <c:pt idx="37">
                  <c:v>9.9</c:v>
                </c:pt>
                <c:pt idx="38">
                  <c:v>14.5</c:v>
                </c:pt>
                <c:pt idx="39">
                  <c:v>16.7</c:v>
                </c:pt>
                <c:pt idx="40">
                  <c:v>40.4</c:v>
                </c:pt>
                <c:pt idx="41">
                  <c:v>28.4</c:v>
                </c:pt>
                <c:pt idx="42">
                  <c:v>42.5</c:v>
                </c:pt>
                <c:pt idx="43">
                  <c:v>42.6</c:v>
                </c:pt>
                <c:pt idx="44">
                  <c:v>22.3</c:v>
                </c:pt>
                <c:pt idx="45">
                  <c:v>38.9</c:v>
                </c:pt>
                <c:pt idx="46">
                  <c:v>26.8</c:v>
                </c:pt>
                <c:pt idx="47">
                  <c:v>45.6</c:v>
                </c:pt>
                <c:pt idx="48">
                  <c:v>42.1</c:v>
                </c:pt>
                <c:pt idx="49">
                  <c:v>29.2</c:v>
                </c:pt>
                <c:pt idx="50">
                  <c:v>22.8</c:v>
                </c:pt>
                <c:pt idx="51">
                  <c:v>42.2</c:v>
                </c:pt>
                <c:pt idx="52">
                  <c:v>21.2</c:v>
                </c:pt>
                <c:pt idx="53">
                  <c:v>11.7</c:v>
                </c:pt>
                <c:pt idx="54">
                  <c:v>30.5</c:v>
                </c:pt>
                <c:pt idx="55">
                  <c:v>28.6</c:v>
                </c:pt>
                <c:pt idx="56">
                  <c:v>31.6</c:v>
                </c:pt>
                <c:pt idx="57">
                  <c:v>36.1</c:v>
                </c:pt>
                <c:pt idx="58">
                  <c:v>39.6</c:v>
                </c:pt>
                <c:pt idx="59">
                  <c:v>30.3</c:v>
                </c:pt>
                <c:pt idx="60">
                  <c:v>33.200000000000003</c:v>
                </c:pt>
                <c:pt idx="61">
                  <c:v>17.8</c:v>
                </c:pt>
                <c:pt idx="62">
                  <c:v>21.3</c:v>
                </c:pt>
                <c:pt idx="63">
                  <c:v>22.3</c:v>
                </c:pt>
                <c:pt idx="64">
                  <c:v>35.5</c:v>
                </c:pt>
                <c:pt idx="65">
                  <c:v>47.2</c:v>
                </c:pt>
                <c:pt idx="66">
                  <c:v>48.5</c:v>
                </c:pt>
                <c:pt idx="67">
                  <c:v>46.1</c:v>
                </c:pt>
                <c:pt idx="68">
                  <c:v>38.799999999999997</c:v>
                </c:pt>
                <c:pt idx="69">
                  <c:v>48.6</c:v>
                </c:pt>
                <c:pt idx="70">
                  <c:v>39.4</c:v>
                </c:pt>
                <c:pt idx="71">
                  <c:v>47.4</c:v>
                </c:pt>
                <c:pt idx="72">
                  <c:v>44.4</c:v>
                </c:pt>
                <c:pt idx="73">
                  <c:v>47</c:v>
                </c:pt>
                <c:pt idx="74">
                  <c:v>44</c:v>
                </c:pt>
                <c:pt idx="75">
                  <c:v>48.3</c:v>
                </c:pt>
                <c:pt idx="76">
                  <c:v>35.5</c:v>
                </c:pt>
                <c:pt idx="77">
                  <c:v>45</c:v>
                </c:pt>
                <c:pt idx="78">
                  <c:v>44</c:v>
                </c:pt>
                <c:pt idx="79">
                  <c:v>48.5</c:v>
                </c:pt>
                <c:pt idx="80">
                  <c:v>48.2</c:v>
                </c:pt>
                <c:pt idx="81">
                  <c:v>50.1</c:v>
                </c:pt>
                <c:pt idx="82">
                  <c:v>32.1</c:v>
                </c:pt>
                <c:pt idx="83">
                  <c:v>44.6</c:v>
                </c:pt>
                <c:pt idx="84">
                  <c:v>46.8</c:v>
                </c:pt>
                <c:pt idx="85">
                  <c:v>31.1</c:v>
                </c:pt>
                <c:pt idx="86">
                  <c:v>52.2</c:v>
                </c:pt>
                <c:pt idx="87">
                  <c:v>50.5</c:v>
                </c:pt>
                <c:pt idx="88">
                  <c:v>45.6</c:v>
                </c:pt>
                <c:pt idx="89">
                  <c:v>51.1</c:v>
                </c:pt>
                <c:pt idx="90">
                  <c:v>41.7</c:v>
                </c:pt>
              </c:numCache>
            </c:numRef>
          </c:xVal>
          <c:yVal>
            <c:numRef>
              <c:f>Hoja1!$R$78:$R$168</c:f>
              <c:numCache>
                <c:formatCode>General</c:formatCode>
                <c:ptCount val="91"/>
                <c:pt idx="0">
                  <c:v>19.863388185960083</c:v>
                </c:pt>
                <c:pt idx="1">
                  <c:v>16.330896451353027</c:v>
                </c:pt>
                <c:pt idx="2">
                  <c:v>12.336350830334938</c:v>
                </c:pt>
                <c:pt idx="3">
                  <c:v>16.671366125227056</c:v>
                </c:pt>
                <c:pt idx="4">
                  <c:v>16.48938417242811</c:v>
                </c:pt>
                <c:pt idx="5">
                  <c:v>20.448780421321906</c:v>
                </c:pt>
                <c:pt idx="6">
                  <c:v>19.339573303493708</c:v>
                </c:pt>
                <c:pt idx="7">
                  <c:v>16.955151357871976</c:v>
                </c:pt>
                <c:pt idx="8">
                  <c:v>16.418409201064176</c:v>
                </c:pt>
                <c:pt idx="9">
                  <c:v>22.303468562728824</c:v>
                </c:pt>
                <c:pt idx="10">
                  <c:v>38.060717512352809</c:v>
                </c:pt>
                <c:pt idx="11">
                  <c:v>29.966611818743367</c:v>
                </c:pt>
                <c:pt idx="12">
                  <c:v>20.955958596670158</c:v>
                </c:pt>
                <c:pt idx="13">
                  <c:v>28.792051581914333</c:v>
                </c:pt>
                <c:pt idx="14">
                  <c:v>29.770972901512817</c:v>
                </c:pt>
                <c:pt idx="15">
                  <c:v>31.575803669505731</c:v>
                </c:pt>
                <c:pt idx="16">
                  <c:v>29.099489251691857</c:v>
                </c:pt>
                <c:pt idx="17">
                  <c:v>31.593668048641394</c:v>
                </c:pt>
                <c:pt idx="18">
                  <c:v>18.120569312089653</c:v>
                </c:pt>
                <c:pt idx="19">
                  <c:v>25.443004293890407</c:v>
                </c:pt>
                <c:pt idx="20">
                  <c:v>18.919625525590419</c:v>
                </c:pt>
                <c:pt idx="21">
                  <c:v>15.421324545445044</c:v>
                </c:pt>
                <c:pt idx="22">
                  <c:v>13.553400829431713</c:v>
                </c:pt>
                <c:pt idx="23">
                  <c:v>13.112455938422416</c:v>
                </c:pt>
                <c:pt idx="24">
                  <c:v>11.508330104292057</c:v>
                </c:pt>
                <c:pt idx="25">
                  <c:v>12.809909168619489</c:v>
                </c:pt>
                <c:pt idx="26">
                  <c:v>20.321765108223623</c:v>
                </c:pt>
                <c:pt idx="27">
                  <c:v>16.462756043389039</c:v>
                </c:pt>
                <c:pt idx="28">
                  <c:v>14.180626062908864</c:v>
                </c:pt>
                <c:pt idx="29">
                  <c:v>12.77880325323815</c:v>
                </c:pt>
                <c:pt idx="30">
                  <c:v>17.280454218733421</c:v>
                </c:pt>
                <c:pt idx="31">
                  <c:v>22.121648610445654</c:v>
                </c:pt>
                <c:pt idx="32">
                  <c:v>14.673889441003729</c:v>
                </c:pt>
                <c:pt idx="33">
                  <c:v>10.564368967977028</c:v>
                </c:pt>
                <c:pt idx="34">
                  <c:v>12.142480744720761</c:v>
                </c:pt>
                <c:pt idx="35">
                  <c:v>12.998800925761339</c:v>
                </c:pt>
                <c:pt idx="36">
                  <c:v>14.178457135242619</c:v>
                </c:pt>
                <c:pt idx="37">
                  <c:v>11.801615839992353</c:v>
                </c:pt>
                <c:pt idx="38">
                  <c:v>14.126961920273965</c:v>
                </c:pt>
                <c:pt idx="39">
                  <c:v>15.601262506994527</c:v>
                </c:pt>
                <c:pt idx="40">
                  <c:v>55.712144598839089</c:v>
                </c:pt>
                <c:pt idx="41">
                  <c:v>30.706452799872679</c:v>
                </c:pt>
                <c:pt idx="42">
                  <c:v>44.15372225915803</c:v>
                </c:pt>
                <c:pt idx="43">
                  <c:v>33.664410214690093</c:v>
                </c:pt>
                <c:pt idx="44">
                  <c:v>17.66502869007504</c:v>
                </c:pt>
                <c:pt idx="45">
                  <c:v>30.259718677250063</c:v>
                </c:pt>
                <c:pt idx="46">
                  <c:v>24.264529561558998</c:v>
                </c:pt>
                <c:pt idx="47">
                  <c:v>32.557401118402112</c:v>
                </c:pt>
                <c:pt idx="48">
                  <c:v>33.898837036949416</c:v>
                </c:pt>
                <c:pt idx="49">
                  <c:v>31.675056966256761</c:v>
                </c:pt>
                <c:pt idx="50">
                  <c:v>26.602754053927605</c:v>
                </c:pt>
                <c:pt idx="51">
                  <c:v>38.215769209881046</c:v>
                </c:pt>
                <c:pt idx="52">
                  <c:v>24.912281365594364</c:v>
                </c:pt>
                <c:pt idx="53">
                  <c:v>15.435150254120423</c:v>
                </c:pt>
                <c:pt idx="54">
                  <c:v>48.326511824396299</c:v>
                </c:pt>
                <c:pt idx="55">
                  <c:v>35.682549325014683</c:v>
                </c:pt>
                <c:pt idx="56">
                  <c:v>25.829953545094099</c:v>
                </c:pt>
                <c:pt idx="57">
                  <c:v>34.5270294834474</c:v>
                </c:pt>
                <c:pt idx="58">
                  <c:v>49.648248040266509</c:v>
                </c:pt>
                <c:pt idx="59">
                  <c:v>40.334897093665276</c:v>
                </c:pt>
                <c:pt idx="60">
                  <c:v>31.2992215903963</c:v>
                </c:pt>
                <c:pt idx="61">
                  <c:v>23.594032642704541</c:v>
                </c:pt>
                <c:pt idx="62">
                  <c:v>24.354934019693573</c:v>
                </c:pt>
                <c:pt idx="63">
                  <c:v>27.756256949524872</c:v>
                </c:pt>
                <c:pt idx="64">
                  <c:v>35.184960681915399</c:v>
                </c:pt>
                <c:pt idx="65">
                  <c:v>49.282261063718877</c:v>
                </c:pt>
                <c:pt idx="66">
                  <c:v>38.090182761133093</c:v>
                </c:pt>
                <c:pt idx="67">
                  <c:v>41.169754485807232</c:v>
                </c:pt>
                <c:pt idx="68">
                  <c:v>37.733242621747401</c:v>
                </c:pt>
                <c:pt idx="69">
                  <c:v>48.77479786548615</c:v>
                </c:pt>
                <c:pt idx="70">
                  <c:v>41.75804914330471</c:v>
                </c:pt>
                <c:pt idx="71">
                  <c:v>50.000185681408396</c:v>
                </c:pt>
                <c:pt idx="72">
                  <c:v>41.191066175768917</c:v>
                </c:pt>
                <c:pt idx="73">
                  <c:v>36.014544555402921</c:v>
                </c:pt>
                <c:pt idx="74">
                  <c:v>35.962644554982063</c:v>
                </c:pt>
                <c:pt idx="75">
                  <c:v>51.511419410092557</c:v>
                </c:pt>
                <c:pt idx="76">
                  <c:v>34.924297404749097</c:v>
                </c:pt>
                <c:pt idx="77">
                  <c:v>46.951303523388205</c:v>
                </c:pt>
                <c:pt idx="78">
                  <c:v>40.266916985387894</c:v>
                </c:pt>
                <c:pt idx="79">
                  <c:v>44.167818683323148</c:v>
                </c:pt>
                <c:pt idx="80">
                  <c:v>51.148841300106064</c:v>
                </c:pt>
                <c:pt idx="81">
                  <c:v>47.760432583480444</c:v>
                </c:pt>
                <c:pt idx="82">
                  <c:v>34.152188905867654</c:v>
                </c:pt>
                <c:pt idx="83">
                  <c:v>45.724119256917206</c:v>
                </c:pt>
                <c:pt idx="84">
                  <c:v>51.453178548174755</c:v>
                </c:pt>
                <c:pt idx="85">
                  <c:v>31.336078925015485</c:v>
                </c:pt>
                <c:pt idx="86">
                  <c:v>43.141229612574676</c:v>
                </c:pt>
                <c:pt idx="87">
                  <c:v>41.439306723100863</c:v>
                </c:pt>
                <c:pt idx="88">
                  <c:v>42.867894581989319</c:v>
                </c:pt>
                <c:pt idx="89">
                  <c:v>45.117515478004975</c:v>
                </c:pt>
                <c:pt idx="90">
                  <c:v>37.604324675855324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F1B-44BA-BCA7-440275654058}"/>
            </c:ext>
          </c:extLst>
        </c:ser>
        <c:ser>
          <c:idx val="1"/>
          <c:order val="1"/>
          <c:tx>
            <c:v>Estimacion limite Inferior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Hoja1!$Q$78:$Q$168</c:f>
              <c:numCache>
                <c:formatCode>General</c:formatCode>
                <c:ptCount val="91"/>
                <c:pt idx="0">
                  <c:v>24.7</c:v>
                </c:pt>
                <c:pt idx="1">
                  <c:v>12.5</c:v>
                </c:pt>
                <c:pt idx="2">
                  <c:v>13.4</c:v>
                </c:pt>
                <c:pt idx="3">
                  <c:v>11.6</c:v>
                </c:pt>
                <c:pt idx="4">
                  <c:v>14.3</c:v>
                </c:pt>
                <c:pt idx="5">
                  <c:v>13.6</c:v>
                </c:pt>
                <c:pt idx="6">
                  <c:v>17.7</c:v>
                </c:pt>
                <c:pt idx="7">
                  <c:v>15.2</c:v>
                </c:pt>
                <c:pt idx="8">
                  <c:v>13.4</c:v>
                </c:pt>
                <c:pt idx="9">
                  <c:v>20.7</c:v>
                </c:pt>
                <c:pt idx="10">
                  <c:v>46.6</c:v>
                </c:pt>
                <c:pt idx="11">
                  <c:v>28.6</c:v>
                </c:pt>
                <c:pt idx="12">
                  <c:v>23.4</c:v>
                </c:pt>
                <c:pt idx="13">
                  <c:v>27.4</c:v>
                </c:pt>
                <c:pt idx="14">
                  <c:v>32.9</c:v>
                </c:pt>
                <c:pt idx="15">
                  <c:v>28.3</c:v>
                </c:pt>
                <c:pt idx="16">
                  <c:v>34.799999999999997</c:v>
                </c:pt>
                <c:pt idx="17">
                  <c:v>32.9</c:v>
                </c:pt>
                <c:pt idx="18">
                  <c:v>18</c:v>
                </c:pt>
                <c:pt idx="19">
                  <c:v>27.5</c:v>
                </c:pt>
                <c:pt idx="20">
                  <c:v>29</c:v>
                </c:pt>
                <c:pt idx="21">
                  <c:v>12</c:v>
                </c:pt>
                <c:pt idx="22">
                  <c:v>13.2</c:v>
                </c:pt>
                <c:pt idx="23">
                  <c:v>12.4</c:v>
                </c:pt>
                <c:pt idx="24">
                  <c:v>13.6</c:v>
                </c:pt>
                <c:pt idx="25">
                  <c:v>11.4</c:v>
                </c:pt>
                <c:pt idx="26">
                  <c:v>10.1</c:v>
                </c:pt>
                <c:pt idx="27">
                  <c:v>15.1</c:v>
                </c:pt>
                <c:pt idx="28">
                  <c:v>9.6999999999999993</c:v>
                </c:pt>
                <c:pt idx="29">
                  <c:v>13.2</c:v>
                </c:pt>
                <c:pt idx="30">
                  <c:v>14.3</c:v>
                </c:pt>
                <c:pt idx="31">
                  <c:v>11.9</c:v>
                </c:pt>
                <c:pt idx="32">
                  <c:v>10.7</c:v>
                </c:pt>
                <c:pt idx="33">
                  <c:v>14.5</c:v>
                </c:pt>
                <c:pt idx="34">
                  <c:v>12.5</c:v>
                </c:pt>
                <c:pt idx="35">
                  <c:v>13.6</c:v>
                </c:pt>
                <c:pt idx="36">
                  <c:v>14.9</c:v>
                </c:pt>
                <c:pt idx="37">
                  <c:v>9.9</c:v>
                </c:pt>
                <c:pt idx="38">
                  <c:v>14.5</c:v>
                </c:pt>
                <c:pt idx="39">
                  <c:v>16.7</c:v>
                </c:pt>
                <c:pt idx="40">
                  <c:v>40.4</c:v>
                </c:pt>
                <c:pt idx="41">
                  <c:v>28.4</c:v>
                </c:pt>
                <c:pt idx="42">
                  <c:v>42.5</c:v>
                </c:pt>
                <c:pt idx="43">
                  <c:v>42.6</c:v>
                </c:pt>
                <c:pt idx="44">
                  <c:v>22.3</c:v>
                </c:pt>
                <c:pt idx="45">
                  <c:v>38.9</c:v>
                </c:pt>
                <c:pt idx="46">
                  <c:v>26.8</c:v>
                </c:pt>
                <c:pt idx="47">
                  <c:v>45.6</c:v>
                </c:pt>
                <c:pt idx="48">
                  <c:v>42.1</c:v>
                </c:pt>
                <c:pt idx="49">
                  <c:v>29.2</c:v>
                </c:pt>
                <c:pt idx="50">
                  <c:v>22.8</c:v>
                </c:pt>
                <c:pt idx="51">
                  <c:v>42.2</c:v>
                </c:pt>
                <c:pt idx="52">
                  <c:v>21.2</c:v>
                </c:pt>
                <c:pt idx="53">
                  <c:v>11.7</c:v>
                </c:pt>
                <c:pt idx="54">
                  <c:v>30.5</c:v>
                </c:pt>
                <c:pt idx="55">
                  <c:v>28.6</c:v>
                </c:pt>
                <c:pt idx="56">
                  <c:v>31.6</c:v>
                </c:pt>
                <c:pt idx="57">
                  <c:v>36.1</c:v>
                </c:pt>
                <c:pt idx="58">
                  <c:v>39.6</c:v>
                </c:pt>
                <c:pt idx="59">
                  <c:v>30.3</c:v>
                </c:pt>
                <c:pt idx="60">
                  <c:v>33.200000000000003</c:v>
                </c:pt>
                <c:pt idx="61">
                  <c:v>17.8</c:v>
                </c:pt>
                <c:pt idx="62">
                  <c:v>21.3</c:v>
                </c:pt>
                <c:pt idx="63">
                  <c:v>22.3</c:v>
                </c:pt>
                <c:pt idx="64">
                  <c:v>35.5</c:v>
                </c:pt>
                <c:pt idx="65">
                  <c:v>47.2</c:v>
                </c:pt>
                <c:pt idx="66">
                  <c:v>48.5</c:v>
                </c:pt>
                <c:pt idx="67">
                  <c:v>46.1</c:v>
                </c:pt>
                <c:pt idx="68">
                  <c:v>38.799999999999997</c:v>
                </c:pt>
                <c:pt idx="69">
                  <c:v>48.6</c:v>
                </c:pt>
                <c:pt idx="70">
                  <c:v>39.4</c:v>
                </c:pt>
                <c:pt idx="71">
                  <c:v>47.4</c:v>
                </c:pt>
                <c:pt idx="72">
                  <c:v>44.4</c:v>
                </c:pt>
                <c:pt idx="73">
                  <c:v>47</c:v>
                </c:pt>
                <c:pt idx="74">
                  <c:v>44</c:v>
                </c:pt>
                <c:pt idx="75">
                  <c:v>48.3</c:v>
                </c:pt>
                <c:pt idx="76">
                  <c:v>35.5</c:v>
                </c:pt>
                <c:pt idx="77">
                  <c:v>45</c:v>
                </c:pt>
                <c:pt idx="78">
                  <c:v>44</c:v>
                </c:pt>
                <c:pt idx="79">
                  <c:v>48.5</c:v>
                </c:pt>
                <c:pt idx="80">
                  <c:v>48.2</c:v>
                </c:pt>
                <c:pt idx="81">
                  <c:v>50.1</c:v>
                </c:pt>
                <c:pt idx="82">
                  <c:v>32.1</c:v>
                </c:pt>
                <c:pt idx="83">
                  <c:v>44.6</c:v>
                </c:pt>
                <c:pt idx="84">
                  <c:v>46.8</c:v>
                </c:pt>
                <c:pt idx="85">
                  <c:v>31.1</c:v>
                </c:pt>
                <c:pt idx="86">
                  <c:v>52.2</c:v>
                </c:pt>
                <c:pt idx="87">
                  <c:v>50.5</c:v>
                </c:pt>
                <c:pt idx="88">
                  <c:v>45.6</c:v>
                </c:pt>
                <c:pt idx="89">
                  <c:v>51.1</c:v>
                </c:pt>
                <c:pt idx="90">
                  <c:v>41.7</c:v>
                </c:pt>
              </c:numCache>
            </c:numRef>
          </c:xVal>
          <c:yVal>
            <c:numRef>
              <c:f>Hoja1!$AA$78:$AA$168</c:f>
              <c:numCache>
                <c:formatCode>General</c:formatCode>
                <c:ptCount val="91"/>
                <c:pt idx="0">
                  <c:v>16.368413687914781</c:v>
                </c:pt>
                <c:pt idx="1">
                  <c:v>13.832727421928835</c:v>
                </c:pt>
                <c:pt idx="2">
                  <c:v>9.3401984535315137</c:v>
                </c:pt>
                <c:pt idx="3">
                  <c:v>13.849911671662611</c:v>
                </c:pt>
                <c:pt idx="4">
                  <c:v>13.67693129578211</c:v>
                </c:pt>
                <c:pt idx="5">
                  <c:v>18.454517511101255</c:v>
                </c:pt>
                <c:pt idx="6">
                  <c:v>16.404479063013525</c:v>
                </c:pt>
                <c:pt idx="7">
                  <c:v>13.826282012642142</c:v>
                </c:pt>
                <c:pt idx="8">
                  <c:v>13.347587119034557</c:v>
                </c:pt>
                <c:pt idx="9">
                  <c:v>20.366078737483633</c:v>
                </c:pt>
                <c:pt idx="10">
                  <c:v>35.534684085026811</c:v>
                </c:pt>
                <c:pt idx="11">
                  <c:v>27.911308047080322</c:v>
                </c:pt>
                <c:pt idx="12">
                  <c:v>18.605138940094232</c:v>
                </c:pt>
                <c:pt idx="13">
                  <c:v>26.561741764271851</c:v>
                </c:pt>
                <c:pt idx="14">
                  <c:v>27.601716927254138</c:v>
                </c:pt>
                <c:pt idx="15">
                  <c:v>28.690852744845131</c:v>
                </c:pt>
                <c:pt idx="16">
                  <c:v>27.147855669493143</c:v>
                </c:pt>
                <c:pt idx="17">
                  <c:v>25.15111984772301</c:v>
                </c:pt>
                <c:pt idx="18">
                  <c:v>16.181811860679566</c:v>
                </c:pt>
                <c:pt idx="19">
                  <c:v>23.058635124559032</c:v>
                </c:pt>
                <c:pt idx="20">
                  <c:v>13.509389491933582</c:v>
                </c:pt>
                <c:pt idx="21">
                  <c:v>13.199595771232357</c:v>
                </c:pt>
                <c:pt idx="22">
                  <c:v>10.982449529137192</c:v>
                </c:pt>
                <c:pt idx="23">
                  <c:v>10.288720651264008</c:v>
                </c:pt>
                <c:pt idx="24">
                  <c:v>8.963230425654551</c:v>
                </c:pt>
                <c:pt idx="25">
                  <c:v>10.210536951030196</c:v>
                </c:pt>
                <c:pt idx="26">
                  <c:v>17.703963066744169</c:v>
                </c:pt>
                <c:pt idx="27">
                  <c:v>14.542726889224916</c:v>
                </c:pt>
                <c:pt idx="28">
                  <c:v>12.055923280230925</c:v>
                </c:pt>
                <c:pt idx="29">
                  <c:v>10.55491840692477</c:v>
                </c:pt>
                <c:pt idx="30">
                  <c:v>14.345813694745036</c:v>
                </c:pt>
                <c:pt idx="31">
                  <c:v>19.95120802601835</c:v>
                </c:pt>
                <c:pt idx="32">
                  <c:v>12.74876184076931</c:v>
                </c:pt>
                <c:pt idx="33">
                  <c:v>7.584489922404658</c:v>
                </c:pt>
                <c:pt idx="34">
                  <c:v>9.3672470296630497</c:v>
                </c:pt>
                <c:pt idx="35">
                  <c:v>10.328868206650439</c:v>
                </c:pt>
                <c:pt idx="36">
                  <c:v>12.068463568885472</c:v>
                </c:pt>
                <c:pt idx="37">
                  <c:v>9.2273561637281087</c:v>
                </c:pt>
                <c:pt idx="38">
                  <c:v>11.937789655528862</c:v>
                </c:pt>
                <c:pt idx="39">
                  <c:v>13.405701082115469</c:v>
                </c:pt>
                <c:pt idx="40">
                  <c:v>51.765141099085255</c:v>
                </c:pt>
                <c:pt idx="41">
                  <c:v>26.951737007801398</c:v>
                </c:pt>
                <c:pt idx="42">
                  <c:v>40.395987871282721</c:v>
                </c:pt>
                <c:pt idx="43">
                  <c:v>31.193524039504908</c:v>
                </c:pt>
                <c:pt idx="44">
                  <c:v>15.129520492784343</c:v>
                </c:pt>
                <c:pt idx="45">
                  <c:v>28.27486627827874</c:v>
                </c:pt>
                <c:pt idx="46">
                  <c:v>21.153669378861302</c:v>
                </c:pt>
                <c:pt idx="47">
                  <c:v>29.885489839967665</c:v>
                </c:pt>
                <c:pt idx="48">
                  <c:v>31.025904080757385</c:v>
                </c:pt>
                <c:pt idx="49">
                  <c:v>29.38167196065017</c:v>
                </c:pt>
                <c:pt idx="50">
                  <c:v>23.383563637972692</c:v>
                </c:pt>
                <c:pt idx="51">
                  <c:v>33.807429330175296</c:v>
                </c:pt>
                <c:pt idx="52">
                  <c:v>21.462862370430571</c:v>
                </c:pt>
                <c:pt idx="53">
                  <c:v>13.271775116621154</c:v>
                </c:pt>
                <c:pt idx="54">
                  <c:v>44.899439123697498</c:v>
                </c:pt>
                <c:pt idx="55">
                  <c:v>33.932674387680549</c:v>
                </c:pt>
                <c:pt idx="56">
                  <c:v>23.750680230927173</c:v>
                </c:pt>
                <c:pt idx="57">
                  <c:v>31.07197811501014</c:v>
                </c:pt>
                <c:pt idx="58">
                  <c:v>45.647482724776012</c:v>
                </c:pt>
                <c:pt idx="59">
                  <c:v>36.749194947283186</c:v>
                </c:pt>
                <c:pt idx="60">
                  <c:v>29.171143976736758</c:v>
                </c:pt>
                <c:pt idx="61">
                  <c:v>20.927153996441284</c:v>
                </c:pt>
                <c:pt idx="62">
                  <c:v>21.040110597339144</c:v>
                </c:pt>
                <c:pt idx="63">
                  <c:v>25.631815400080981</c:v>
                </c:pt>
                <c:pt idx="64">
                  <c:v>32.857340965025529</c:v>
                </c:pt>
                <c:pt idx="65">
                  <c:v>46.09686416216752</c:v>
                </c:pt>
                <c:pt idx="66">
                  <c:v>34.542367691682415</c:v>
                </c:pt>
                <c:pt idx="67">
                  <c:v>38.004568283888013</c:v>
                </c:pt>
                <c:pt idx="68">
                  <c:v>34.647090859283786</c:v>
                </c:pt>
                <c:pt idx="69">
                  <c:v>45.851738032386585</c:v>
                </c:pt>
                <c:pt idx="70">
                  <c:v>39.756943108775999</c:v>
                </c:pt>
                <c:pt idx="71">
                  <c:v>46.888875311637321</c:v>
                </c:pt>
                <c:pt idx="72">
                  <c:v>39.410557686795393</c:v>
                </c:pt>
                <c:pt idx="73">
                  <c:v>34.165963813469482</c:v>
                </c:pt>
                <c:pt idx="74">
                  <c:v>33.191939053637036</c:v>
                </c:pt>
                <c:pt idx="75">
                  <c:v>47.142525644805275</c:v>
                </c:pt>
                <c:pt idx="76">
                  <c:v>33.108091211115457</c:v>
                </c:pt>
                <c:pt idx="77">
                  <c:v>43.877495851677004</c:v>
                </c:pt>
                <c:pt idx="78">
                  <c:v>35.979691915448235</c:v>
                </c:pt>
                <c:pt idx="79">
                  <c:v>42.169120518320838</c:v>
                </c:pt>
                <c:pt idx="80">
                  <c:v>47.557275035937295</c:v>
                </c:pt>
                <c:pt idx="81">
                  <c:v>44.931142646500824</c:v>
                </c:pt>
                <c:pt idx="82">
                  <c:v>31.853939611115603</c:v>
                </c:pt>
                <c:pt idx="83">
                  <c:v>43.541265098208711</c:v>
                </c:pt>
                <c:pt idx="84">
                  <c:v>46.738555720243347</c:v>
                </c:pt>
                <c:pt idx="85">
                  <c:v>28.885778113525348</c:v>
                </c:pt>
                <c:pt idx="86">
                  <c:v>41.08715796512687</c:v>
                </c:pt>
                <c:pt idx="87">
                  <c:v>38.87853324440362</c:v>
                </c:pt>
                <c:pt idx="88">
                  <c:v>40.194515472595469</c:v>
                </c:pt>
                <c:pt idx="89">
                  <c:v>41.93881766357385</c:v>
                </c:pt>
                <c:pt idx="90">
                  <c:v>35.653785059199066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F1B-44BA-BCA7-440275654058}"/>
            </c:ext>
          </c:extLst>
        </c:ser>
        <c:ser>
          <c:idx val="2"/>
          <c:order val="2"/>
          <c:tx>
            <c:v>Estimacion limite Superior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Hoja1!$Q$78:$Q$168</c:f>
              <c:numCache>
                <c:formatCode>General</c:formatCode>
                <c:ptCount val="91"/>
                <c:pt idx="0">
                  <c:v>24.7</c:v>
                </c:pt>
                <c:pt idx="1">
                  <c:v>12.5</c:v>
                </c:pt>
                <c:pt idx="2">
                  <c:v>13.4</c:v>
                </c:pt>
                <c:pt idx="3">
                  <c:v>11.6</c:v>
                </c:pt>
                <c:pt idx="4">
                  <c:v>14.3</c:v>
                </c:pt>
                <c:pt idx="5">
                  <c:v>13.6</c:v>
                </c:pt>
                <c:pt idx="6">
                  <c:v>17.7</c:v>
                </c:pt>
                <c:pt idx="7">
                  <c:v>15.2</c:v>
                </c:pt>
                <c:pt idx="8">
                  <c:v>13.4</c:v>
                </c:pt>
                <c:pt idx="9">
                  <c:v>20.7</c:v>
                </c:pt>
                <c:pt idx="10">
                  <c:v>46.6</c:v>
                </c:pt>
                <c:pt idx="11">
                  <c:v>28.6</c:v>
                </c:pt>
                <c:pt idx="12">
                  <c:v>23.4</c:v>
                </c:pt>
                <c:pt idx="13">
                  <c:v>27.4</c:v>
                </c:pt>
                <c:pt idx="14">
                  <c:v>32.9</c:v>
                </c:pt>
                <c:pt idx="15">
                  <c:v>28.3</c:v>
                </c:pt>
                <c:pt idx="16">
                  <c:v>34.799999999999997</c:v>
                </c:pt>
                <c:pt idx="17">
                  <c:v>32.9</c:v>
                </c:pt>
                <c:pt idx="18">
                  <c:v>18</c:v>
                </c:pt>
                <c:pt idx="19">
                  <c:v>27.5</c:v>
                </c:pt>
                <c:pt idx="20">
                  <c:v>29</c:v>
                </c:pt>
                <c:pt idx="21">
                  <c:v>12</c:v>
                </c:pt>
                <c:pt idx="22">
                  <c:v>13.2</c:v>
                </c:pt>
                <c:pt idx="23">
                  <c:v>12.4</c:v>
                </c:pt>
                <c:pt idx="24">
                  <c:v>13.6</c:v>
                </c:pt>
                <c:pt idx="25">
                  <c:v>11.4</c:v>
                </c:pt>
                <c:pt idx="26">
                  <c:v>10.1</c:v>
                </c:pt>
                <c:pt idx="27">
                  <c:v>15.1</c:v>
                </c:pt>
                <c:pt idx="28">
                  <c:v>9.6999999999999993</c:v>
                </c:pt>
                <c:pt idx="29">
                  <c:v>13.2</c:v>
                </c:pt>
                <c:pt idx="30">
                  <c:v>14.3</c:v>
                </c:pt>
                <c:pt idx="31">
                  <c:v>11.9</c:v>
                </c:pt>
                <c:pt idx="32">
                  <c:v>10.7</c:v>
                </c:pt>
                <c:pt idx="33">
                  <c:v>14.5</c:v>
                </c:pt>
                <c:pt idx="34">
                  <c:v>12.5</c:v>
                </c:pt>
                <c:pt idx="35">
                  <c:v>13.6</c:v>
                </c:pt>
                <c:pt idx="36">
                  <c:v>14.9</c:v>
                </c:pt>
                <c:pt idx="37">
                  <c:v>9.9</c:v>
                </c:pt>
                <c:pt idx="38">
                  <c:v>14.5</c:v>
                </c:pt>
                <c:pt idx="39">
                  <c:v>16.7</c:v>
                </c:pt>
                <c:pt idx="40">
                  <c:v>40.4</c:v>
                </c:pt>
                <c:pt idx="41">
                  <c:v>28.4</c:v>
                </c:pt>
                <c:pt idx="42">
                  <c:v>42.5</c:v>
                </c:pt>
                <c:pt idx="43">
                  <c:v>42.6</c:v>
                </c:pt>
                <c:pt idx="44">
                  <c:v>22.3</c:v>
                </c:pt>
                <c:pt idx="45">
                  <c:v>38.9</c:v>
                </c:pt>
                <c:pt idx="46">
                  <c:v>26.8</c:v>
                </c:pt>
                <c:pt idx="47">
                  <c:v>45.6</c:v>
                </c:pt>
                <c:pt idx="48">
                  <c:v>42.1</c:v>
                </c:pt>
                <c:pt idx="49">
                  <c:v>29.2</c:v>
                </c:pt>
                <c:pt idx="50">
                  <c:v>22.8</c:v>
                </c:pt>
                <c:pt idx="51">
                  <c:v>42.2</c:v>
                </c:pt>
                <c:pt idx="52">
                  <c:v>21.2</c:v>
                </c:pt>
                <c:pt idx="53">
                  <c:v>11.7</c:v>
                </c:pt>
                <c:pt idx="54">
                  <c:v>30.5</c:v>
                </c:pt>
                <c:pt idx="55">
                  <c:v>28.6</c:v>
                </c:pt>
                <c:pt idx="56">
                  <c:v>31.6</c:v>
                </c:pt>
                <c:pt idx="57">
                  <c:v>36.1</c:v>
                </c:pt>
                <c:pt idx="58">
                  <c:v>39.6</c:v>
                </c:pt>
                <c:pt idx="59">
                  <c:v>30.3</c:v>
                </c:pt>
                <c:pt idx="60">
                  <c:v>33.200000000000003</c:v>
                </c:pt>
                <c:pt idx="61">
                  <c:v>17.8</c:v>
                </c:pt>
                <c:pt idx="62">
                  <c:v>21.3</c:v>
                </c:pt>
                <c:pt idx="63">
                  <c:v>22.3</c:v>
                </c:pt>
                <c:pt idx="64">
                  <c:v>35.5</c:v>
                </c:pt>
                <c:pt idx="65">
                  <c:v>47.2</c:v>
                </c:pt>
                <c:pt idx="66">
                  <c:v>48.5</c:v>
                </c:pt>
                <c:pt idx="67">
                  <c:v>46.1</c:v>
                </c:pt>
                <c:pt idx="68">
                  <c:v>38.799999999999997</c:v>
                </c:pt>
                <c:pt idx="69">
                  <c:v>48.6</c:v>
                </c:pt>
                <c:pt idx="70">
                  <c:v>39.4</c:v>
                </c:pt>
                <c:pt idx="71">
                  <c:v>47.4</c:v>
                </c:pt>
                <c:pt idx="72">
                  <c:v>44.4</c:v>
                </c:pt>
                <c:pt idx="73">
                  <c:v>47</c:v>
                </c:pt>
                <c:pt idx="74">
                  <c:v>44</c:v>
                </c:pt>
                <c:pt idx="75">
                  <c:v>48.3</c:v>
                </c:pt>
                <c:pt idx="76">
                  <c:v>35.5</c:v>
                </c:pt>
                <c:pt idx="77">
                  <c:v>45</c:v>
                </c:pt>
                <c:pt idx="78">
                  <c:v>44</c:v>
                </c:pt>
                <c:pt idx="79">
                  <c:v>48.5</c:v>
                </c:pt>
                <c:pt idx="80">
                  <c:v>48.2</c:v>
                </c:pt>
                <c:pt idx="81">
                  <c:v>50.1</c:v>
                </c:pt>
                <c:pt idx="82">
                  <c:v>32.1</c:v>
                </c:pt>
                <c:pt idx="83">
                  <c:v>44.6</c:v>
                </c:pt>
                <c:pt idx="84">
                  <c:v>46.8</c:v>
                </c:pt>
                <c:pt idx="85">
                  <c:v>31.1</c:v>
                </c:pt>
                <c:pt idx="86">
                  <c:v>52.2</c:v>
                </c:pt>
                <c:pt idx="87">
                  <c:v>50.5</c:v>
                </c:pt>
                <c:pt idx="88">
                  <c:v>45.6</c:v>
                </c:pt>
                <c:pt idx="89">
                  <c:v>51.1</c:v>
                </c:pt>
                <c:pt idx="90">
                  <c:v>41.7</c:v>
                </c:pt>
              </c:numCache>
            </c:numRef>
          </c:xVal>
          <c:yVal>
            <c:numRef>
              <c:f>Hoja1!$AB$78:$AB$168</c:f>
              <c:numCache>
                <c:formatCode>General</c:formatCode>
                <c:ptCount val="91"/>
                <c:pt idx="0">
                  <c:v>23.358362684005385</c:v>
                </c:pt>
                <c:pt idx="1">
                  <c:v>18.829065480777217</c:v>
                </c:pt>
                <c:pt idx="2">
                  <c:v>15.332503207138362</c:v>
                </c:pt>
                <c:pt idx="3">
                  <c:v>19.492820578791502</c:v>
                </c:pt>
                <c:pt idx="4">
                  <c:v>19.301837049074109</c:v>
                </c:pt>
                <c:pt idx="5">
                  <c:v>22.443043331542558</c:v>
                </c:pt>
                <c:pt idx="6">
                  <c:v>22.274667543973891</c:v>
                </c:pt>
                <c:pt idx="7">
                  <c:v>20.08402070310181</c:v>
                </c:pt>
                <c:pt idx="8">
                  <c:v>19.489231283093794</c:v>
                </c:pt>
                <c:pt idx="9">
                  <c:v>24.240858387974015</c:v>
                </c:pt>
                <c:pt idx="10">
                  <c:v>40.586750939678808</c:v>
                </c:pt>
                <c:pt idx="11">
                  <c:v>32.021915590406415</c:v>
                </c:pt>
                <c:pt idx="12">
                  <c:v>23.306778253246083</c:v>
                </c:pt>
                <c:pt idx="13">
                  <c:v>31.022361399556814</c:v>
                </c:pt>
                <c:pt idx="14">
                  <c:v>31.940228875771496</c:v>
                </c:pt>
                <c:pt idx="15">
                  <c:v>34.460754594166332</c:v>
                </c:pt>
                <c:pt idx="16">
                  <c:v>31.05112283389057</c:v>
                </c:pt>
                <c:pt idx="17">
                  <c:v>38.036216249559779</c:v>
                </c:pt>
                <c:pt idx="18">
                  <c:v>20.05932676349974</c:v>
                </c:pt>
                <c:pt idx="19">
                  <c:v>27.827373463221782</c:v>
                </c:pt>
                <c:pt idx="20">
                  <c:v>24.329861559247256</c:v>
                </c:pt>
                <c:pt idx="21">
                  <c:v>17.643053319657731</c:v>
                </c:pt>
                <c:pt idx="22">
                  <c:v>16.124352129726233</c:v>
                </c:pt>
                <c:pt idx="23">
                  <c:v>15.936191225580824</c:v>
                </c:pt>
                <c:pt idx="24">
                  <c:v>14.053429782929562</c:v>
                </c:pt>
                <c:pt idx="25">
                  <c:v>15.409281386208782</c:v>
                </c:pt>
                <c:pt idx="26">
                  <c:v>22.939567149703077</c:v>
                </c:pt>
                <c:pt idx="27">
                  <c:v>18.382785197553162</c:v>
                </c:pt>
                <c:pt idx="28">
                  <c:v>16.305328845586804</c:v>
                </c:pt>
                <c:pt idx="29">
                  <c:v>15.002688099551531</c:v>
                </c:pt>
                <c:pt idx="30">
                  <c:v>20.215094742721806</c:v>
                </c:pt>
                <c:pt idx="31">
                  <c:v>24.292089194872958</c:v>
                </c:pt>
                <c:pt idx="32">
                  <c:v>16.599017041238149</c:v>
                </c:pt>
                <c:pt idx="33">
                  <c:v>13.544248013549399</c:v>
                </c:pt>
                <c:pt idx="34">
                  <c:v>14.917714459778471</c:v>
                </c:pt>
                <c:pt idx="35">
                  <c:v>15.668733644872239</c:v>
                </c:pt>
                <c:pt idx="36">
                  <c:v>16.288450701599764</c:v>
                </c:pt>
                <c:pt idx="37">
                  <c:v>14.375875516256597</c:v>
                </c:pt>
                <c:pt idx="38">
                  <c:v>16.316134185019067</c:v>
                </c:pt>
                <c:pt idx="39">
                  <c:v>17.796823931873583</c:v>
                </c:pt>
                <c:pt idx="40">
                  <c:v>59.659148098592922</c:v>
                </c:pt>
                <c:pt idx="41">
                  <c:v>34.461168591943959</c:v>
                </c:pt>
                <c:pt idx="42">
                  <c:v>47.91145664703334</c:v>
                </c:pt>
                <c:pt idx="43">
                  <c:v>36.135296389875279</c:v>
                </c:pt>
                <c:pt idx="44">
                  <c:v>20.200536887365736</c:v>
                </c:pt>
                <c:pt idx="45">
                  <c:v>32.244571076221391</c:v>
                </c:pt>
                <c:pt idx="46">
                  <c:v>27.375389744256694</c:v>
                </c:pt>
                <c:pt idx="47">
                  <c:v>35.229312396836555</c:v>
                </c:pt>
                <c:pt idx="48">
                  <c:v>36.771769993141447</c:v>
                </c:pt>
                <c:pt idx="49">
                  <c:v>33.968441971863349</c:v>
                </c:pt>
                <c:pt idx="50">
                  <c:v>29.821944469882517</c:v>
                </c:pt>
                <c:pt idx="51">
                  <c:v>42.624109089586796</c:v>
                </c:pt>
                <c:pt idx="52">
                  <c:v>28.361700360758157</c:v>
                </c:pt>
                <c:pt idx="53">
                  <c:v>17.598525391619692</c:v>
                </c:pt>
                <c:pt idx="54">
                  <c:v>51.7535845250951</c:v>
                </c:pt>
                <c:pt idx="55">
                  <c:v>37.432424262348817</c:v>
                </c:pt>
                <c:pt idx="56">
                  <c:v>27.909226859261025</c:v>
                </c:pt>
                <c:pt idx="57">
                  <c:v>37.98208085188466</c:v>
                </c:pt>
                <c:pt idx="58">
                  <c:v>53.649013355757006</c:v>
                </c:pt>
                <c:pt idx="59">
                  <c:v>43.920599240047366</c:v>
                </c:pt>
                <c:pt idx="60">
                  <c:v>33.427299204055842</c:v>
                </c:pt>
                <c:pt idx="61">
                  <c:v>26.260911288967797</c:v>
                </c:pt>
                <c:pt idx="62">
                  <c:v>27.669757442048002</c:v>
                </c:pt>
                <c:pt idx="63">
                  <c:v>29.880698498968762</c:v>
                </c:pt>
                <c:pt idx="64">
                  <c:v>37.51258039880527</c:v>
                </c:pt>
                <c:pt idx="65">
                  <c:v>52.467657965270234</c:v>
                </c:pt>
                <c:pt idx="66">
                  <c:v>41.637997830583771</c:v>
                </c:pt>
                <c:pt idx="67">
                  <c:v>44.334940687726451</c:v>
                </c:pt>
                <c:pt idx="68">
                  <c:v>40.819394384211016</c:v>
                </c:pt>
                <c:pt idx="69">
                  <c:v>51.697857698585715</c:v>
                </c:pt>
                <c:pt idx="70">
                  <c:v>43.759155177833421</c:v>
                </c:pt>
                <c:pt idx="71">
                  <c:v>53.111496051179472</c:v>
                </c:pt>
                <c:pt idx="72">
                  <c:v>42.971574664742441</c:v>
                </c:pt>
                <c:pt idx="73">
                  <c:v>37.86312529733636</c:v>
                </c:pt>
                <c:pt idx="74">
                  <c:v>38.73335005632709</c:v>
                </c:pt>
                <c:pt idx="75">
                  <c:v>55.88031317537984</c:v>
                </c:pt>
                <c:pt idx="76">
                  <c:v>36.740503598382737</c:v>
                </c:pt>
                <c:pt idx="77">
                  <c:v>50.025111195099406</c:v>
                </c:pt>
                <c:pt idx="78">
                  <c:v>44.554142055327553</c:v>
                </c:pt>
                <c:pt idx="79">
                  <c:v>46.166516848325458</c:v>
                </c:pt>
                <c:pt idx="80">
                  <c:v>54.740407564274832</c:v>
                </c:pt>
                <c:pt idx="81">
                  <c:v>50.589722520460064</c:v>
                </c:pt>
                <c:pt idx="82">
                  <c:v>36.450438200619708</c:v>
                </c:pt>
                <c:pt idx="83">
                  <c:v>47.9069734156257</c:v>
                </c:pt>
                <c:pt idx="84">
                  <c:v>56.167801376106162</c:v>
                </c:pt>
                <c:pt idx="85">
                  <c:v>33.786379736505623</c:v>
                </c:pt>
                <c:pt idx="86">
                  <c:v>45.195301260022482</c:v>
                </c:pt>
                <c:pt idx="87">
                  <c:v>44.000080201798106</c:v>
                </c:pt>
                <c:pt idx="88">
                  <c:v>45.541273691383168</c:v>
                </c:pt>
                <c:pt idx="89">
                  <c:v>48.2962132924361</c:v>
                </c:pt>
                <c:pt idx="90">
                  <c:v>39.554864292511581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F1B-44BA-BCA7-440275654058}"/>
            </c:ext>
          </c:extLst>
        </c:ser>
        <c:ser>
          <c:idx val="3"/>
          <c:order val="3"/>
          <c:tx>
            <c:v>ObsLimInf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Hoja1!$Q$78:$Q$168</c:f>
              <c:numCache>
                <c:formatCode>General</c:formatCode>
                <c:ptCount val="91"/>
                <c:pt idx="0">
                  <c:v>24.7</c:v>
                </c:pt>
                <c:pt idx="1">
                  <c:v>12.5</c:v>
                </c:pt>
                <c:pt idx="2">
                  <c:v>13.4</c:v>
                </c:pt>
                <c:pt idx="3">
                  <c:v>11.6</c:v>
                </c:pt>
                <c:pt idx="4">
                  <c:v>14.3</c:v>
                </c:pt>
                <c:pt idx="5">
                  <c:v>13.6</c:v>
                </c:pt>
                <c:pt idx="6">
                  <c:v>17.7</c:v>
                </c:pt>
                <c:pt idx="7">
                  <c:v>15.2</c:v>
                </c:pt>
                <c:pt idx="8">
                  <c:v>13.4</c:v>
                </c:pt>
                <c:pt idx="9">
                  <c:v>20.7</c:v>
                </c:pt>
                <c:pt idx="10">
                  <c:v>46.6</c:v>
                </c:pt>
                <c:pt idx="11">
                  <c:v>28.6</c:v>
                </c:pt>
                <c:pt idx="12">
                  <c:v>23.4</c:v>
                </c:pt>
                <c:pt idx="13">
                  <c:v>27.4</c:v>
                </c:pt>
                <c:pt idx="14">
                  <c:v>32.9</c:v>
                </c:pt>
                <c:pt idx="15">
                  <c:v>28.3</c:v>
                </c:pt>
                <c:pt idx="16">
                  <c:v>34.799999999999997</c:v>
                </c:pt>
                <c:pt idx="17">
                  <c:v>32.9</c:v>
                </c:pt>
                <c:pt idx="18">
                  <c:v>18</c:v>
                </c:pt>
                <c:pt idx="19">
                  <c:v>27.5</c:v>
                </c:pt>
                <c:pt idx="20">
                  <c:v>29</c:v>
                </c:pt>
                <c:pt idx="21">
                  <c:v>12</c:v>
                </c:pt>
                <c:pt idx="22">
                  <c:v>13.2</c:v>
                </c:pt>
                <c:pt idx="23">
                  <c:v>12.4</c:v>
                </c:pt>
                <c:pt idx="24">
                  <c:v>13.6</c:v>
                </c:pt>
                <c:pt idx="25">
                  <c:v>11.4</c:v>
                </c:pt>
                <c:pt idx="26">
                  <c:v>10.1</c:v>
                </c:pt>
                <c:pt idx="27">
                  <c:v>15.1</c:v>
                </c:pt>
                <c:pt idx="28">
                  <c:v>9.6999999999999993</c:v>
                </c:pt>
                <c:pt idx="29">
                  <c:v>13.2</c:v>
                </c:pt>
                <c:pt idx="30">
                  <c:v>14.3</c:v>
                </c:pt>
                <c:pt idx="31">
                  <c:v>11.9</c:v>
                </c:pt>
                <c:pt idx="32">
                  <c:v>10.7</c:v>
                </c:pt>
                <c:pt idx="33">
                  <c:v>14.5</c:v>
                </c:pt>
                <c:pt idx="34">
                  <c:v>12.5</c:v>
                </c:pt>
                <c:pt idx="35">
                  <c:v>13.6</c:v>
                </c:pt>
                <c:pt idx="36">
                  <c:v>14.9</c:v>
                </c:pt>
                <c:pt idx="37">
                  <c:v>9.9</c:v>
                </c:pt>
                <c:pt idx="38">
                  <c:v>14.5</c:v>
                </c:pt>
                <c:pt idx="39">
                  <c:v>16.7</c:v>
                </c:pt>
                <c:pt idx="40">
                  <c:v>40.4</c:v>
                </c:pt>
                <c:pt idx="41">
                  <c:v>28.4</c:v>
                </c:pt>
                <c:pt idx="42">
                  <c:v>42.5</c:v>
                </c:pt>
                <c:pt idx="43">
                  <c:v>42.6</c:v>
                </c:pt>
                <c:pt idx="44">
                  <c:v>22.3</c:v>
                </c:pt>
                <c:pt idx="45">
                  <c:v>38.9</c:v>
                </c:pt>
                <c:pt idx="46">
                  <c:v>26.8</c:v>
                </c:pt>
                <c:pt idx="47">
                  <c:v>45.6</c:v>
                </c:pt>
                <c:pt idx="48">
                  <c:v>42.1</c:v>
                </c:pt>
                <c:pt idx="49">
                  <c:v>29.2</c:v>
                </c:pt>
                <c:pt idx="50">
                  <c:v>22.8</c:v>
                </c:pt>
                <c:pt idx="51">
                  <c:v>42.2</c:v>
                </c:pt>
                <c:pt idx="52">
                  <c:v>21.2</c:v>
                </c:pt>
                <c:pt idx="53">
                  <c:v>11.7</c:v>
                </c:pt>
                <c:pt idx="54">
                  <c:v>30.5</c:v>
                </c:pt>
                <c:pt idx="55">
                  <c:v>28.6</c:v>
                </c:pt>
                <c:pt idx="56">
                  <c:v>31.6</c:v>
                </c:pt>
                <c:pt idx="57">
                  <c:v>36.1</c:v>
                </c:pt>
                <c:pt idx="58">
                  <c:v>39.6</c:v>
                </c:pt>
                <c:pt idx="59">
                  <c:v>30.3</c:v>
                </c:pt>
                <c:pt idx="60">
                  <c:v>33.200000000000003</c:v>
                </c:pt>
                <c:pt idx="61">
                  <c:v>17.8</c:v>
                </c:pt>
                <c:pt idx="62">
                  <c:v>21.3</c:v>
                </c:pt>
                <c:pt idx="63">
                  <c:v>22.3</c:v>
                </c:pt>
                <c:pt idx="64">
                  <c:v>35.5</c:v>
                </c:pt>
                <c:pt idx="65">
                  <c:v>47.2</c:v>
                </c:pt>
                <c:pt idx="66">
                  <c:v>48.5</c:v>
                </c:pt>
                <c:pt idx="67">
                  <c:v>46.1</c:v>
                </c:pt>
                <c:pt idx="68">
                  <c:v>38.799999999999997</c:v>
                </c:pt>
                <c:pt idx="69">
                  <c:v>48.6</c:v>
                </c:pt>
                <c:pt idx="70">
                  <c:v>39.4</c:v>
                </c:pt>
                <c:pt idx="71">
                  <c:v>47.4</c:v>
                </c:pt>
                <c:pt idx="72">
                  <c:v>44.4</c:v>
                </c:pt>
                <c:pt idx="73">
                  <c:v>47</c:v>
                </c:pt>
                <c:pt idx="74">
                  <c:v>44</c:v>
                </c:pt>
                <c:pt idx="75">
                  <c:v>48.3</c:v>
                </c:pt>
                <c:pt idx="76">
                  <c:v>35.5</c:v>
                </c:pt>
                <c:pt idx="77">
                  <c:v>45</c:v>
                </c:pt>
                <c:pt idx="78">
                  <c:v>44</c:v>
                </c:pt>
                <c:pt idx="79">
                  <c:v>48.5</c:v>
                </c:pt>
                <c:pt idx="80">
                  <c:v>48.2</c:v>
                </c:pt>
                <c:pt idx="81">
                  <c:v>50.1</c:v>
                </c:pt>
                <c:pt idx="82">
                  <c:v>32.1</c:v>
                </c:pt>
                <c:pt idx="83">
                  <c:v>44.6</c:v>
                </c:pt>
                <c:pt idx="84">
                  <c:v>46.8</c:v>
                </c:pt>
                <c:pt idx="85">
                  <c:v>31.1</c:v>
                </c:pt>
                <c:pt idx="86">
                  <c:v>52.2</c:v>
                </c:pt>
                <c:pt idx="87">
                  <c:v>50.5</c:v>
                </c:pt>
                <c:pt idx="88">
                  <c:v>45.6</c:v>
                </c:pt>
                <c:pt idx="89">
                  <c:v>51.1</c:v>
                </c:pt>
                <c:pt idx="90">
                  <c:v>41.7</c:v>
                </c:pt>
              </c:numCache>
            </c:numRef>
          </c:xVal>
          <c:yVal>
            <c:numRef>
              <c:f>Hoja1!$AD$78:$AD$168</c:f>
              <c:numCache>
                <c:formatCode>General</c:formatCode>
                <c:ptCount val="91"/>
                <c:pt idx="0">
                  <c:v>8.0455546083641085</c:v>
                </c:pt>
                <c:pt idx="1">
                  <c:v>4.7685786808823458</c:v>
                </c:pt>
                <c:pt idx="2">
                  <c:v>0.65631346777514743</c:v>
                </c:pt>
                <c:pt idx="3">
                  <c:v>5.034916969264291</c:v>
                </c:pt>
                <c:pt idx="4">
                  <c:v>4.8551143238676833</c:v>
                </c:pt>
                <c:pt idx="5">
                  <c:v>8.984774651921331</c:v>
                </c:pt>
                <c:pt idx="6">
                  <c:v>7.6750492272071895</c:v>
                </c:pt>
                <c:pt idx="7">
                  <c:v>5.2403672324479462</c:v>
                </c:pt>
                <c:pt idx="8">
                  <c:v>4.7189950283267823</c:v>
                </c:pt>
                <c:pt idx="9">
                  <c:v>10.849219435844448</c:v>
                </c:pt>
                <c:pt idx="10">
                  <c:v>26.492347333207597</c:v>
                </c:pt>
                <c:pt idx="11">
                  <c:v>18.491830020400524</c:v>
                </c:pt>
                <c:pt idx="12">
                  <c:v>9.4245798073183984</c:v>
                </c:pt>
                <c:pt idx="13">
                  <c:v>17.284635468449054</c:v>
                </c:pt>
                <c:pt idx="14">
                  <c:v>18.275233899272688</c:v>
                </c:pt>
                <c:pt idx="15">
                  <c:v>19.923795878422347</c:v>
                </c:pt>
                <c:pt idx="16">
                  <c:v>17.642822312091418</c:v>
                </c:pt>
                <c:pt idx="17">
                  <c:v>18.59548467376456</c:v>
                </c:pt>
                <c:pt idx="18">
                  <c:v>6.6660887834420954</c:v>
                </c:pt>
                <c:pt idx="19">
                  <c:v>13.904739257004406</c:v>
                </c:pt>
                <c:pt idx="20">
                  <c:v>6.4009595557018244</c:v>
                </c:pt>
                <c:pt idx="21">
                  <c:v>3.9155684871960901</c:v>
                </c:pt>
                <c:pt idx="22">
                  <c:v>1.9751395474319828</c:v>
                </c:pt>
                <c:pt idx="23">
                  <c:v>1.4754535452924955</c:v>
                </c:pt>
                <c:pt idx="24">
                  <c:v>-6.4218279705681169E-2</c:v>
                </c:pt>
                <c:pt idx="25">
                  <c:v>1.2253038818027235</c:v>
                </c:pt>
                <c:pt idx="26">
                  <c:v>8.733010591273068</c:v>
                </c:pt>
                <c:pt idx="27">
                  <c:v>5.0114305446265455</c:v>
                </c:pt>
                <c:pt idx="28">
                  <c:v>2.6932109646159823</c:v>
                </c:pt>
                <c:pt idx="29">
                  <c:v>1.2726306691235632</c:v>
                </c:pt>
                <c:pt idx="30">
                  <c:v>5.6160443009192029</c:v>
                </c:pt>
                <c:pt idx="31">
                  <c:v>10.625686012372492</c:v>
                </c:pt>
                <c:pt idx="32">
                  <c:v>3.221707989291037</c:v>
                </c:pt>
                <c:pt idx="33">
                  <c:v>-1.1115045690226424</c:v>
                </c:pt>
                <c:pt idx="34">
                  <c:v>0.51715210855047467</c:v>
                </c:pt>
                <c:pt idx="35">
                  <c:v>1.3981593723666812</c:v>
                </c:pt>
                <c:pt idx="36">
                  <c:v>2.693753544124716</c:v>
                </c:pt>
                <c:pt idx="37">
                  <c:v>0.22261948423647127</c:v>
                </c:pt>
                <c:pt idx="38">
                  <c:v>2.627448064006078</c:v>
                </c:pt>
                <c:pt idx="39">
                  <c:v>4.1005306304492404</c:v>
                </c:pt>
                <c:pt idx="40">
                  <c:v>43.752831058638009</c:v>
                </c:pt>
                <c:pt idx="41">
                  <c:v>18.809216381065269</c:v>
                </c:pt>
                <c:pt idx="42">
                  <c:v>32.255532839940145</c:v>
                </c:pt>
                <c:pt idx="43">
                  <c:v>22.107956510525952</c:v>
                </c:pt>
                <c:pt idx="44">
                  <c:v>6.094585935180298</c:v>
                </c:pt>
                <c:pt idx="45">
                  <c:v>18.797346201559435</c:v>
                </c:pt>
                <c:pt idx="46">
                  <c:v>12.554542593075137</c:v>
                </c:pt>
                <c:pt idx="47">
                  <c:v>20.956304032109234</c:v>
                </c:pt>
                <c:pt idx="48">
                  <c:v>22.24979898668354</c:v>
                </c:pt>
                <c:pt idx="49">
                  <c:v>20.1552497408858</c:v>
                </c:pt>
                <c:pt idx="50">
                  <c:v>14.863523642186644</c:v>
                </c:pt>
                <c:pt idx="51">
                  <c:v>26.096371360945973</c:v>
                </c:pt>
                <c:pt idx="52">
                  <c:v>13.107840034893249</c:v>
                </c:pt>
                <c:pt idx="53">
                  <c:v>3.9405195201073511</c:v>
                </c:pt>
                <c:pt idx="54">
                  <c:v>36.528581030327246</c:v>
                </c:pt>
                <c:pt idx="55">
                  <c:v>24.258521750552251</c:v>
                </c:pt>
                <c:pt idx="56">
                  <c:v>14.350854223249437</c:v>
                </c:pt>
                <c:pt idx="57">
                  <c:v>22.720941067536394</c:v>
                </c:pt>
                <c:pt idx="58">
                  <c:v>37.671083649835872</c:v>
                </c:pt>
                <c:pt idx="59">
                  <c:v>28.489914881422955</c:v>
                </c:pt>
                <c:pt idx="60">
                  <c:v>19.811181807407785</c:v>
                </c:pt>
                <c:pt idx="61">
                  <c:v>11.99409361529311</c:v>
                </c:pt>
                <c:pt idx="62">
                  <c:v>12.58911921377565</c:v>
                </c:pt>
                <c:pt idx="63">
                  <c:v>16.268890165845878</c:v>
                </c:pt>
                <c:pt idx="64">
                  <c:v>23.658289121043094</c:v>
                </c:pt>
                <c:pt idx="65">
                  <c:v>37.552252660218869</c:v>
                </c:pt>
                <c:pt idx="66">
                  <c:v>26.256614597101198</c:v>
                </c:pt>
                <c:pt idx="67">
                  <c:v>29.44521835773002</c:v>
                </c:pt>
                <c:pt idx="68">
                  <c:v>26.029795419032929</c:v>
                </c:pt>
                <c:pt idx="69">
                  <c:v>37.113296139136835</c:v>
                </c:pt>
                <c:pt idx="70">
                  <c:v>30.292850972876295</c:v>
                </c:pt>
                <c:pt idx="71">
                  <c:v>38.290079108758732</c:v>
                </c:pt>
                <c:pt idx="72">
                  <c:v>29.76230621656623</c:v>
                </c:pt>
                <c:pt idx="73">
                  <c:v>24.574981867729274</c:v>
                </c:pt>
                <c:pt idx="74">
                  <c:v>24.338396076007115</c:v>
                </c:pt>
                <c:pt idx="75">
                  <c:v>39.406314021946031</c:v>
                </c:pt>
                <c:pt idx="76">
                  <c:v>23.489921660373671</c:v>
                </c:pt>
                <c:pt idx="77">
                  <c:v>35.251105348637552</c:v>
                </c:pt>
                <c:pt idx="78">
                  <c:v>28.191046725812935</c:v>
                </c:pt>
                <c:pt idx="79">
                  <c:v>32.70304053106257</c:v>
                </c:pt>
                <c:pt idx="80">
                  <c:v>39.302082589147062</c:v>
                </c:pt>
                <c:pt idx="81">
                  <c:v>36.122081099130867</c:v>
                </c:pt>
                <c:pt idx="82">
                  <c:v>22.631412302417857</c:v>
                </c:pt>
                <c:pt idx="83">
                  <c:v>34.225806510954918</c:v>
                </c:pt>
                <c:pt idx="84">
                  <c:v>39.219045471596758</c:v>
                </c:pt>
                <c:pt idx="85">
                  <c:v>19.784009076172069</c:v>
                </c:pt>
                <c:pt idx="86">
                  <c:v>31.666668441940882</c:v>
                </c:pt>
                <c:pt idx="87">
                  <c:v>29.863301171315435</c:v>
                </c:pt>
                <c:pt idx="88">
                  <c:v>31.266459343696113</c:v>
                </c:pt>
                <c:pt idx="89">
                  <c:v>33.389324504063723</c:v>
                </c:pt>
                <c:pt idx="90">
                  <c:v>26.147844041650359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F1B-44BA-BCA7-440275654058}"/>
            </c:ext>
          </c:extLst>
        </c:ser>
        <c:ser>
          <c:idx val="4"/>
          <c:order val="4"/>
          <c:tx>
            <c:v>ObsLimSuperior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Hoja1!$Q$78:$Q$168</c:f>
              <c:numCache>
                <c:formatCode>General</c:formatCode>
                <c:ptCount val="91"/>
                <c:pt idx="0">
                  <c:v>24.7</c:v>
                </c:pt>
                <c:pt idx="1">
                  <c:v>12.5</c:v>
                </c:pt>
                <c:pt idx="2">
                  <c:v>13.4</c:v>
                </c:pt>
                <c:pt idx="3">
                  <c:v>11.6</c:v>
                </c:pt>
                <c:pt idx="4">
                  <c:v>14.3</c:v>
                </c:pt>
                <c:pt idx="5">
                  <c:v>13.6</c:v>
                </c:pt>
                <c:pt idx="6">
                  <c:v>17.7</c:v>
                </c:pt>
                <c:pt idx="7">
                  <c:v>15.2</c:v>
                </c:pt>
                <c:pt idx="8">
                  <c:v>13.4</c:v>
                </c:pt>
                <c:pt idx="9">
                  <c:v>20.7</c:v>
                </c:pt>
                <c:pt idx="10">
                  <c:v>46.6</c:v>
                </c:pt>
                <c:pt idx="11">
                  <c:v>28.6</c:v>
                </c:pt>
                <c:pt idx="12">
                  <c:v>23.4</c:v>
                </c:pt>
                <c:pt idx="13">
                  <c:v>27.4</c:v>
                </c:pt>
                <c:pt idx="14">
                  <c:v>32.9</c:v>
                </c:pt>
                <c:pt idx="15">
                  <c:v>28.3</c:v>
                </c:pt>
                <c:pt idx="16">
                  <c:v>34.799999999999997</c:v>
                </c:pt>
                <c:pt idx="17">
                  <c:v>32.9</c:v>
                </c:pt>
                <c:pt idx="18">
                  <c:v>18</c:v>
                </c:pt>
                <c:pt idx="19">
                  <c:v>27.5</c:v>
                </c:pt>
                <c:pt idx="20">
                  <c:v>29</c:v>
                </c:pt>
                <c:pt idx="21">
                  <c:v>12</c:v>
                </c:pt>
                <c:pt idx="22">
                  <c:v>13.2</c:v>
                </c:pt>
                <c:pt idx="23">
                  <c:v>12.4</c:v>
                </c:pt>
                <c:pt idx="24">
                  <c:v>13.6</c:v>
                </c:pt>
                <c:pt idx="25">
                  <c:v>11.4</c:v>
                </c:pt>
                <c:pt idx="26">
                  <c:v>10.1</c:v>
                </c:pt>
                <c:pt idx="27">
                  <c:v>15.1</c:v>
                </c:pt>
                <c:pt idx="28">
                  <c:v>9.6999999999999993</c:v>
                </c:pt>
                <c:pt idx="29">
                  <c:v>13.2</c:v>
                </c:pt>
                <c:pt idx="30">
                  <c:v>14.3</c:v>
                </c:pt>
                <c:pt idx="31">
                  <c:v>11.9</c:v>
                </c:pt>
                <c:pt idx="32">
                  <c:v>10.7</c:v>
                </c:pt>
                <c:pt idx="33">
                  <c:v>14.5</c:v>
                </c:pt>
                <c:pt idx="34">
                  <c:v>12.5</c:v>
                </c:pt>
                <c:pt idx="35">
                  <c:v>13.6</c:v>
                </c:pt>
                <c:pt idx="36">
                  <c:v>14.9</c:v>
                </c:pt>
                <c:pt idx="37">
                  <c:v>9.9</c:v>
                </c:pt>
                <c:pt idx="38">
                  <c:v>14.5</c:v>
                </c:pt>
                <c:pt idx="39">
                  <c:v>16.7</c:v>
                </c:pt>
                <c:pt idx="40">
                  <c:v>40.4</c:v>
                </c:pt>
                <c:pt idx="41">
                  <c:v>28.4</c:v>
                </c:pt>
                <c:pt idx="42">
                  <c:v>42.5</c:v>
                </c:pt>
                <c:pt idx="43">
                  <c:v>42.6</c:v>
                </c:pt>
                <c:pt idx="44">
                  <c:v>22.3</c:v>
                </c:pt>
                <c:pt idx="45">
                  <c:v>38.9</c:v>
                </c:pt>
                <c:pt idx="46">
                  <c:v>26.8</c:v>
                </c:pt>
                <c:pt idx="47">
                  <c:v>45.6</c:v>
                </c:pt>
                <c:pt idx="48">
                  <c:v>42.1</c:v>
                </c:pt>
                <c:pt idx="49">
                  <c:v>29.2</c:v>
                </c:pt>
                <c:pt idx="50">
                  <c:v>22.8</c:v>
                </c:pt>
                <c:pt idx="51">
                  <c:v>42.2</c:v>
                </c:pt>
                <c:pt idx="52">
                  <c:v>21.2</c:v>
                </c:pt>
                <c:pt idx="53">
                  <c:v>11.7</c:v>
                </c:pt>
                <c:pt idx="54">
                  <c:v>30.5</c:v>
                </c:pt>
                <c:pt idx="55">
                  <c:v>28.6</c:v>
                </c:pt>
                <c:pt idx="56">
                  <c:v>31.6</c:v>
                </c:pt>
                <c:pt idx="57">
                  <c:v>36.1</c:v>
                </c:pt>
                <c:pt idx="58">
                  <c:v>39.6</c:v>
                </c:pt>
                <c:pt idx="59">
                  <c:v>30.3</c:v>
                </c:pt>
                <c:pt idx="60">
                  <c:v>33.200000000000003</c:v>
                </c:pt>
                <c:pt idx="61">
                  <c:v>17.8</c:v>
                </c:pt>
                <c:pt idx="62">
                  <c:v>21.3</c:v>
                </c:pt>
                <c:pt idx="63">
                  <c:v>22.3</c:v>
                </c:pt>
                <c:pt idx="64">
                  <c:v>35.5</c:v>
                </c:pt>
                <c:pt idx="65">
                  <c:v>47.2</c:v>
                </c:pt>
                <c:pt idx="66">
                  <c:v>48.5</c:v>
                </c:pt>
                <c:pt idx="67">
                  <c:v>46.1</c:v>
                </c:pt>
                <c:pt idx="68">
                  <c:v>38.799999999999997</c:v>
                </c:pt>
                <c:pt idx="69">
                  <c:v>48.6</c:v>
                </c:pt>
                <c:pt idx="70">
                  <c:v>39.4</c:v>
                </c:pt>
                <c:pt idx="71">
                  <c:v>47.4</c:v>
                </c:pt>
                <c:pt idx="72">
                  <c:v>44.4</c:v>
                </c:pt>
                <c:pt idx="73">
                  <c:v>47</c:v>
                </c:pt>
                <c:pt idx="74">
                  <c:v>44</c:v>
                </c:pt>
                <c:pt idx="75">
                  <c:v>48.3</c:v>
                </c:pt>
                <c:pt idx="76">
                  <c:v>35.5</c:v>
                </c:pt>
                <c:pt idx="77">
                  <c:v>45</c:v>
                </c:pt>
                <c:pt idx="78">
                  <c:v>44</c:v>
                </c:pt>
                <c:pt idx="79">
                  <c:v>48.5</c:v>
                </c:pt>
                <c:pt idx="80">
                  <c:v>48.2</c:v>
                </c:pt>
                <c:pt idx="81">
                  <c:v>50.1</c:v>
                </c:pt>
                <c:pt idx="82">
                  <c:v>32.1</c:v>
                </c:pt>
                <c:pt idx="83">
                  <c:v>44.6</c:v>
                </c:pt>
                <c:pt idx="84">
                  <c:v>46.8</c:v>
                </c:pt>
                <c:pt idx="85">
                  <c:v>31.1</c:v>
                </c:pt>
                <c:pt idx="86">
                  <c:v>52.2</c:v>
                </c:pt>
                <c:pt idx="87">
                  <c:v>50.5</c:v>
                </c:pt>
                <c:pt idx="88">
                  <c:v>45.6</c:v>
                </c:pt>
                <c:pt idx="89">
                  <c:v>51.1</c:v>
                </c:pt>
                <c:pt idx="90">
                  <c:v>41.7</c:v>
                </c:pt>
              </c:numCache>
            </c:numRef>
          </c:xVal>
          <c:yVal>
            <c:numRef>
              <c:f>Hoja1!$AE$78:$AE$168</c:f>
              <c:numCache>
                <c:formatCode>General</c:formatCode>
                <c:ptCount val="91"/>
                <c:pt idx="0">
                  <c:v>31.68122176355606</c:v>
                </c:pt>
                <c:pt idx="1">
                  <c:v>27.893214221823708</c:v>
                </c:pt>
                <c:pt idx="2">
                  <c:v>24.01638819289473</c:v>
                </c:pt>
                <c:pt idx="3">
                  <c:v>28.307815281189821</c:v>
                </c:pt>
                <c:pt idx="4">
                  <c:v>28.123654020988539</c:v>
                </c:pt>
                <c:pt idx="5">
                  <c:v>31.912786190722482</c:v>
                </c:pt>
                <c:pt idx="6">
                  <c:v>31.004097379780227</c:v>
                </c:pt>
                <c:pt idx="7">
                  <c:v>28.669935483296008</c:v>
                </c:pt>
                <c:pt idx="8">
                  <c:v>28.117823373801571</c:v>
                </c:pt>
                <c:pt idx="9">
                  <c:v>33.757717689613202</c:v>
                </c:pt>
                <c:pt idx="10">
                  <c:v>49.629087691498022</c:v>
                </c:pt>
                <c:pt idx="11">
                  <c:v>41.441393617086206</c:v>
                </c:pt>
                <c:pt idx="12">
                  <c:v>32.48733738602192</c:v>
                </c:pt>
                <c:pt idx="13">
                  <c:v>40.299467695379612</c:v>
                </c:pt>
                <c:pt idx="14">
                  <c:v>41.266711903752949</c:v>
                </c:pt>
                <c:pt idx="15">
                  <c:v>43.227811460589116</c:v>
                </c:pt>
                <c:pt idx="16">
                  <c:v>40.556156191292295</c:v>
                </c:pt>
                <c:pt idx="17">
                  <c:v>44.591851423518229</c:v>
                </c:pt>
                <c:pt idx="18">
                  <c:v>29.575049840737211</c:v>
                </c:pt>
                <c:pt idx="19">
                  <c:v>36.981269330776406</c:v>
                </c:pt>
                <c:pt idx="20">
                  <c:v>31.438291495479014</c:v>
                </c:pt>
                <c:pt idx="21">
                  <c:v>26.927080603693998</c:v>
                </c:pt>
                <c:pt idx="22">
                  <c:v>25.131662111431442</c:v>
                </c:pt>
                <c:pt idx="23">
                  <c:v>24.749458331552336</c:v>
                </c:pt>
                <c:pt idx="24">
                  <c:v>23.080878488289795</c:v>
                </c:pt>
                <c:pt idx="25">
                  <c:v>24.394514455436255</c:v>
                </c:pt>
                <c:pt idx="26">
                  <c:v>31.910519625174178</c:v>
                </c:pt>
                <c:pt idx="27">
                  <c:v>27.914081542151532</c:v>
                </c:pt>
                <c:pt idx="28">
                  <c:v>25.668041161201746</c:v>
                </c:pt>
                <c:pt idx="29">
                  <c:v>24.284975837352739</c:v>
                </c:pt>
                <c:pt idx="30">
                  <c:v>28.94486413654764</c:v>
                </c:pt>
                <c:pt idx="31">
                  <c:v>33.617611208518817</c:v>
                </c:pt>
                <c:pt idx="32">
                  <c:v>26.12607089271642</c:v>
                </c:pt>
                <c:pt idx="33">
                  <c:v>22.240242504976699</c:v>
                </c:pt>
                <c:pt idx="34">
                  <c:v>23.767809380891045</c:v>
                </c:pt>
                <c:pt idx="35">
                  <c:v>24.599442479155996</c:v>
                </c:pt>
                <c:pt idx="36">
                  <c:v>25.663160726360523</c:v>
                </c:pt>
                <c:pt idx="37">
                  <c:v>23.380612195748235</c:v>
                </c:pt>
                <c:pt idx="38">
                  <c:v>25.626475776541852</c:v>
                </c:pt>
                <c:pt idx="39">
                  <c:v>27.101994383539811</c:v>
                </c:pt>
                <c:pt idx="40">
                  <c:v>67.671458139040169</c:v>
                </c:pt>
                <c:pt idx="41">
                  <c:v>42.603689218680088</c:v>
                </c:pt>
                <c:pt idx="42">
                  <c:v>56.051911678375916</c:v>
                </c:pt>
                <c:pt idx="43">
                  <c:v>45.220863918854235</c:v>
                </c:pt>
                <c:pt idx="44">
                  <c:v>29.235471444969782</c:v>
                </c:pt>
                <c:pt idx="45">
                  <c:v>41.722091152940692</c:v>
                </c:pt>
                <c:pt idx="46">
                  <c:v>35.974516530042862</c:v>
                </c:pt>
                <c:pt idx="47">
                  <c:v>44.158498204694993</c:v>
                </c:pt>
                <c:pt idx="48">
                  <c:v>45.547875087215289</c:v>
                </c:pt>
                <c:pt idx="49">
                  <c:v>43.194864191627723</c:v>
                </c:pt>
                <c:pt idx="50">
                  <c:v>38.341984465668567</c:v>
                </c:pt>
                <c:pt idx="51">
                  <c:v>50.335167058816118</c:v>
                </c:pt>
                <c:pt idx="52">
                  <c:v>36.716722696295477</c:v>
                </c:pt>
                <c:pt idx="53">
                  <c:v>26.929780988133494</c:v>
                </c:pt>
                <c:pt idx="54">
                  <c:v>60.124442618465352</c:v>
                </c:pt>
                <c:pt idx="55">
                  <c:v>47.106576899477119</c:v>
                </c:pt>
                <c:pt idx="56">
                  <c:v>37.309052866938764</c:v>
                </c:pt>
                <c:pt idx="57">
                  <c:v>46.333117899358406</c:v>
                </c:pt>
                <c:pt idx="58">
                  <c:v>61.625412430697146</c:v>
                </c:pt>
                <c:pt idx="59">
                  <c:v>52.179879305907598</c:v>
                </c:pt>
                <c:pt idx="60">
                  <c:v>42.787261373384815</c:v>
                </c:pt>
                <c:pt idx="61">
                  <c:v>35.193971670115971</c:v>
                </c:pt>
                <c:pt idx="62">
                  <c:v>36.1207488256115</c:v>
                </c:pt>
                <c:pt idx="63">
                  <c:v>39.243623733203862</c:v>
                </c:pt>
                <c:pt idx="64">
                  <c:v>46.711632242787701</c:v>
                </c:pt>
                <c:pt idx="65">
                  <c:v>61.012269467218886</c:v>
                </c:pt>
                <c:pt idx="66">
                  <c:v>49.923750925164988</c:v>
                </c:pt>
                <c:pt idx="67">
                  <c:v>52.894290613884444</c:v>
                </c:pt>
                <c:pt idx="68">
                  <c:v>49.436689824461872</c:v>
                </c:pt>
                <c:pt idx="69">
                  <c:v>60.436299591835464</c:v>
                </c:pt>
                <c:pt idx="70">
                  <c:v>53.223247313733125</c:v>
                </c:pt>
                <c:pt idx="71">
                  <c:v>61.710292254058061</c:v>
                </c:pt>
                <c:pt idx="72">
                  <c:v>52.619826134971603</c:v>
                </c:pt>
                <c:pt idx="73">
                  <c:v>47.454107243076564</c:v>
                </c:pt>
                <c:pt idx="74">
                  <c:v>47.586893033957011</c:v>
                </c:pt>
                <c:pt idx="75">
                  <c:v>63.616524798239084</c:v>
                </c:pt>
                <c:pt idx="76">
                  <c:v>46.358673149124527</c:v>
                </c:pt>
                <c:pt idx="77">
                  <c:v>58.651501698138858</c:v>
                </c:pt>
                <c:pt idx="78">
                  <c:v>52.34278724496285</c:v>
                </c:pt>
                <c:pt idx="79">
                  <c:v>55.632596835583726</c:v>
                </c:pt>
                <c:pt idx="80">
                  <c:v>62.995600011065065</c:v>
                </c:pt>
                <c:pt idx="81">
                  <c:v>59.398784067830022</c:v>
                </c:pt>
                <c:pt idx="82">
                  <c:v>45.67296550931745</c:v>
                </c:pt>
                <c:pt idx="83">
                  <c:v>57.222432002879493</c:v>
                </c:pt>
                <c:pt idx="84">
                  <c:v>63.687311624752752</c:v>
                </c:pt>
                <c:pt idx="85">
                  <c:v>42.888148773858902</c:v>
                </c:pt>
                <c:pt idx="86">
                  <c:v>54.615790783208467</c:v>
                </c:pt>
                <c:pt idx="87">
                  <c:v>53.015312274886291</c:v>
                </c:pt>
                <c:pt idx="88">
                  <c:v>54.469329820282525</c:v>
                </c:pt>
                <c:pt idx="89">
                  <c:v>56.845706451946228</c:v>
                </c:pt>
                <c:pt idx="90">
                  <c:v>49.060805310060289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F1B-44BA-BCA7-440275654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174160"/>
        <c:axId val="563172560"/>
      </c:scatterChart>
      <c:valAx>
        <c:axId val="563174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tasaNat(Valor Observado)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63172560"/>
        <c:crosses val="autoZero"/>
        <c:crossBetween val="midCat"/>
      </c:valAx>
      <c:valAx>
        <c:axId val="56317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Estimacion</a:t>
                </a:r>
                <a:r>
                  <a:rPr lang="es-MX" baseline="0"/>
                  <a:t> tasaNat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63174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732629</xdr:colOff>
      <xdr:row>27</xdr:row>
      <xdr:rowOff>8732</xdr:rowOff>
    </xdr:from>
    <xdr:to>
      <xdr:col>46</xdr:col>
      <xdr:colOff>285749</xdr:colOff>
      <xdr:row>60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9F4A5BD-B8B5-4498-AEDE-90EDA756A5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68"/>
  <sheetViews>
    <sheetView tabSelected="1" topLeftCell="Q1" zoomScale="59" zoomScaleNormal="59" workbookViewId="0">
      <selection activeCell="AB16" sqref="AB16"/>
    </sheetView>
  </sheetViews>
  <sheetFormatPr baseColWidth="10" defaultRowHeight="15" x14ac:dyDescent="0.25"/>
  <cols>
    <col min="3" max="3" width="14.7109375" customWidth="1"/>
    <col min="4" max="4" width="13.28515625" customWidth="1"/>
    <col min="5" max="5" width="15.5703125" customWidth="1"/>
    <col min="9" max="9" width="11.85546875" bestFit="1" customWidth="1"/>
    <col min="12" max="12" width="25.7109375" customWidth="1"/>
    <col min="13" max="13" width="27.7109375" customWidth="1"/>
    <col min="19" max="19" width="31.5703125" customWidth="1"/>
    <col min="20" max="20" width="11.85546875" bestFit="1" customWidth="1"/>
    <col min="21" max="21" width="12" bestFit="1" customWidth="1"/>
    <col min="22" max="22" width="19.42578125" customWidth="1"/>
    <col min="26" max="26" width="12" bestFit="1" customWidth="1"/>
  </cols>
  <sheetData>
    <row r="1" spans="1:110" x14ac:dyDescent="0.25">
      <c r="A1" t="s">
        <v>6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0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10" x14ac:dyDescent="0.25">
      <c r="A2" s="1">
        <v>1</v>
      </c>
      <c r="B2">
        <v>1</v>
      </c>
      <c r="C2">
        <v>5.7</v>
      </c>
      <c r="D2">
        <v>30.8</v>
      </c>
      <c r="E2">
        <v>69.599999999999994</v>
      </c>
      <c r="F2">
        <v>75.5</v>
      </c>
      <c r="G2">
        <v>2.7781512503836434</v>
      </c>
      <c r="H2">
        <v>24.7</v>
      </c>
      <c r="I2" cm="1">
        <f t="array" ref="I2">MMULT(B2:G2,_xlfn.ANCHORARRAY(S42))</f>
        <v>19.863388185960083</v>
      </c>
      <c r="J2">
        <f>H2-I2</f>
        <v>4.8366118140399159</v>
      </c>
      <c r="K2">
        <f>J2^2</f>
        <v>23.392813839710485</v>
      </c>
      <c r="L2">
        <f>H2-$S$50</f>
        <v>-4.7604395604395471</v>
      </c>
      <c r="M2">
        <f>I2-$S$51</f>
        <v>-9.597051374468311</v>
      </c>
      <c r="S2" t="s">
        <v>8</v>
      </c>
    </row>
    <row r="3" spans="1:110" x14ac:dyDescent="0.25">
      <c r="A3" s="1">
        <v>2</v>
      </c>
      <c r="B3">
        <v>1</v>
      </c>
      <c r="C3">
        <v>11.9</v>
      </c>
      <c r="D3">
        <v>14.4</v>
      </c>
      <c r="E3">
        <v>68.3</v>
      </c>
      <c r="F3">
        <v>74.7</v>
      </c>
      <c r="G3">
        <v>3.3521825181113627</v>
      </c>
      <c r="H3">
        <v>12.5</v>
      </c>
      <c r="I3" cm="1">
        <f t="array" ref="I3">MMULT(B3:G3,_xlfn.ANCHORARRAY(S42))</f>
        <v>16.330896451353027</v>
      </c>
      <c r="J3">
        <f t="shared" ref="J3:J66" si="0">H3-I3</f>
        <v>-3.830896451353027</v>
      </c>
      <c r="K3">
        <f t="shared" ref="K3:K66" si="1">J3^2</f>
        <v>14.675767620989216</v>
      </c>
      <c r="L3">
        <f t="shared" ref="L3:L66" si="2">H3-$S$50</f>
        <v>-16.960439560439546</v>
      </c>
      <c r="M3">
        <f t="shared" ref="M3:M66" si="3">I3-$S$51</f>
        <v>-13.129543109075367</v>
      </c>
      <c r="S3" t="s">
        <v>7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</row>
    <row r="4" spans="1:110" x14ac:dyDescent="0.25">
      <c r="A4" s="1">
        <v>3</v>
      </c>
      <c r="B4">
        <v>1</v>
      </c>
      <c r="C4">
        <v>11.7</v>
      </c>
      <c r="D4">
        <v>11.3</v>
      </c>
      <c r="E4">
        <v>71.8</v>
      </c>
      <c r="F4">
        <v>77.7</v>
      </c>
      <c r="G4">
        <v>3.4742162640762602</v>
      </c>
      <c r="H4">
        <v>13.4</v>
      </c>
      <c r="I4" cm="1">
        <f t="array" ref="I4">MMULT(B4:G4,_xlfn.ANCHORARRAY(S42))</f>
        <v>12.336350830334938</v>
      </c>
      <c r="J4">
        <f t="shared" si="0"/>
        <v>1.0636491696650623</v>
      </c>
      <c r="K4">
        <f t="shared" si="1"/>
        <v>1.1313495561291764</v>
      </c>
      <c r="L4">
        <f t="shared" si="2"/>
        <v>-16.060439560439548</v>
      </c>
      <c r="M4">
        <f t="shared" si="3"/>
        <v>-17.124088730093455</v>
      </c>
      <c r="S4" t="s">
        <v>1</v>
      </c>
      <c r="T4">
        <v>5.7</v>
      </c>
      <c r="U4">
        <v>11.9</v>
      </c>
      <c r="V4">
        <v>11.7</v>
      </c>
      <c r="W4">
        <v>13.4</v>
      </c>
      <c r="X4">
        <v>10.199999999999999</v>
      </c>
      <c r="Y4">
        <v>10.7</v>
      </c>
      <c r="Z4">
        <v>10</v>
      </c>
      <c r="AA4">
        <v>9.5</v>
      </c>
      <c r="AB4">
        <v>11.6</v>
      </c>
      <c r="AC4">
        <v>8.4</v>
      </c>
      <c r="AD4">
        <v>18</v>
      </c>
      <c r="AE4">
        <v>7.9</v>
      </c>
      <c r="AF4">
        <v>5.8</v>
      </c>
      <c r="AG4">
        <v>6.1</v>
      </c>
      <c r="AH4">
        <v>7.4</v>
      </c>
      <c r="AI4">
        <v>7.3</v>
      </c>
      <c r="AJ4">
        <v>6.6</v>
      </c>
      <c r="AK4">
        <v>8.3000000000000007</v>
      </c>
      <c r="AL4">
        <v>9.6</v>
      </c>
      <c r="AM4">
        <v>4.4000000000000004</v>
      </c>
      <c r="AN4">
        <v>23.2</v>
      </c>
      <c r="AO4">
        <v>10.6</v>
      </c>
      <c r="AP4">
        <v>10.1</v>
      </c>
      <c r="AQ4">
        <v>11.9</v>
      </c>
      <c r="AR4">
        <v>9.4</v>
      </c>
      <c r="AS4">
        <v>11.2</v>
      </c>
      <c r="AT4">
        <v>9.1999999999999993</v>
      </c>
      <c r="AU4">
        <v>9.1</v>
      </c>
      <c r="AV4">
        <v>9.1</v>
      </c>
      <c r="AW4">
        <v>8.6</v>
      </c>
      <c r="AX4">
        <v>10.7</v>
      </c>
      <c r="AY4">
        <v>9.5</v>
      </c>
      <c r="AZ4">
        <v>8.1999999999999993</v>
      </c>
      <c r="BA4">
        <v>11.1</v>
      </c>
      <c r="BB4">
        <v>9.5</v>
      </c>
      <c r="BC4">
        <v>11.5</v>
      </c>
      <c r="BD4">
        <v>7.4</v>
      </c>
      <c r="BE4">
        <v>6.7</v>
      </c>
      <c r="BF4">
        <v>7.3</v>
      </c>
      <c r="BG4">
        <v>8.1</v>
      </c>
      <c r="BH4">
        <v>18.7</v>
      </c>
      <c r="BI4">
        <v>3.8</v>
      </c>
      <c r="BJ4">
        <v>11.5</v>
      </c>
      <c r="BK4">
        <v>7.8</v>
      </c>
      <c r="BL4">
        <v>6.3</v>
      </c>
      <c r="BM4">
        <v>6.4</v>
      </c>
      <c r="BN4">
        <v>2.2000000000000002</v>
      </c>
      <c r="BO4">
        <v>7.8</v>
      </c>
      <c r="BP4">
        <v>7.6</v>
      </c>
      <c r="BQ4">
        <v>8.4</v>
      </c>
      <c r="BR4">
        <v>3.8</v>
      </c>
      <c r="BS4">
        <v>15.5</v>
      </c>
      <c r="BT4">
        <v>6.7</v>
      </c>
      <c r="BU4">
        <v>4.9000000000000004</v>
      </c>
      <c r="BV4">
        <v>10.199999999999999</v>
      </c>
      <c r="BW4">
        <v>9.4</v>
      </c>
      <c r="BX4">
        <v>5.6</v>
      </c>
      <c r="BY4">
        <v>8.8000000000000007</v>
      </c>
      <c r="BZ4">
        <v>14.8</v>
      </c>
      <c r="CA4">
        <v>8.1</v>
      </c>
      <c r="CB4">
        <v>7.7</v>
      </c>
      <c r="CC4">
        <v>5.2</v>
      </c>
      <c r="CD4">
        <v>6.2</v>
      </c>
      <c r="CE4">
        <v>7.7</v>
      </c>
      <c r="CF4">
        <v>8.3000000000000007</v>
      </c>
      <c r="CG4">
        <v>20.2</v>
      </c>
      <c r="CH4">
        <v>11.6</v>
      </c>
      <c r="CI4">
        <v>14.6</v>
      </c>
      <c r="CJ4">
        <v>9.5</v>
      </c>
      <c r="CK4">
        <v>20.7</v>
      </c>
      <c r="CL4">
        <v>16.8</v>
      </c>
      <c r="CM4">
        <v>21.4</v>
      </c>
      <c r="CN4">
        <v>13.1</v>
      </c>
      <c r="CO4">
        <v>11.3</v>
      </c>
      <c r="CP4">
        <v>9.4</v>
      </c>
      <c r="CQ4">
        <v>25</v>
      </c>
      <c r="CR4">
        <v>9.8000000000000007</v>
      </c>
      <c r="CS4">
        <v>18.5</v>
      </c>
      <c r="CT4">
        <v>12.1</v>
      </c>
      <c r="CU4">
        <v>15.6</v>
      </c>
      <c r="CV4">
        <v>23.4</v>
      </c>
      <c r="CW4">
        <v>20.2</v>
      </c>
      <c r="CX4">
        <v>9.9</v>
      </c>
      <c r="CY4">
        <v>15.8</v>
      </c>
      <c r="CZ4">
        <v>12.5</v>
      </c>
      <c r="DA4">
        <v>7.3</v>
      </c>
      <c r="DB4">
        <v>15.6</v>
      </c>
      <c r="DC4">
        <v>14</v>
      </c>
      <c r="DD4">
        <v>14.2</v>
      </c>
      <c r="DE4">
        <v>13.7</v>
      </c>
      <c r="DF4">
        <v>10.3</v>
      </c>
    </row>
    <row r="5" spans="1:110" x14ac:dyDescent="0.25">
      <c r="A5" s="1">
        <v>4</v>
      </c>
      <c r="B5">
        <v>1</v>
      </c>
      <c r="C5">
        <v>13.4</v>
      </c>
      <c r="D5">
        <v>14.8</v>
      </c>
      <c r="E5">
        <v>65.400000000000006</v>
      </c>
      <c r="F5">
        <v>73.8</v>
      </c>
      <c r="G5">
        <v>3.4440447959180762</v>
      </c>
      <c r="H5">
        <v>11.6</v>
      </c>
      <c r="I5" cm="1">
        <f t="array" ref="I5">MMULT(B5:G5,_xlfn.ANCHORARRAY(S42))</f>
        <v>16.671366125227056</v>
      </c>
      <c r="J5">
        <f>H5-I5</f>
        <v>-5.0713661252270565</v>
      </c>
      <c r="K5">
        <f t="shared" si="1"/>
        <v>25.718754376100488</v>
      </c>
      <c r="L5">
        <f t="shared" si="2"/>
        <v>-17.860439560439545</v>
      </c>
      <c r="M5">
        <f t="shared" si="3"/>
        <v>-12.789073435201338</v>
      </c>
      <c r="S5" t="s">
        <v>2</v>
      </c>
      <c r="T5">
        <v>30.8</v>
      </c>
      <c r="U5">
        <v>14.4</v>
      </c>
      <c r="V5">
        <v>11.3</v>
      </c>
      <c r="W5">
        <v>14.8</v>
      </c>
      <c r="X5">
        <v>16</v>
      </c>
      <c r="Y5">
        <v>26.9</v>
      </c>
      <c r="Z5">
        <v>23</v>
      </c>
      <c r="AA5">
        <v>13.1</v>
      </c>
      <c r="AB5">
        <v>13</v>
      </c>
      <c r="AC5">
        <v>25.7</v>
      </c>
      <c r="AD5">
        <v>111</v>
      </c>
      <c r="AE5">
        <v>63</v>
      </c>
      <c r="AF5">
        <v>17.100000000000001</v>
      </c>
      <c r="AG5">
        <v>40</v>
      </c>
      <c r="AH5">
        <v>63</v>
      </c>
      <c r="AI5">
        <v>56</v>
      </c>
      <c r="AJ5">
        <v>42</v>
      </c>
      <c r="AK5">
        <v>109.9</v>
      </c>
      <c r="AL5">
        <v>21.9</v>
      </c>
      <c r="AM5">
        <v>23.3</v>
      </c>
      <c r="AN5">
        <v>43</v>
      </c>
      <c r="AO5">
        <v>7.9</v>
      </c>
      <c r="AP5">
        <v>5.8</v>
      </c>
      <c r="AQ5">
        <v>7.5</v>
      </c>
      <c r="AR5">
        <v>7.4</v>
      </c>
      <c r="AS5">
        <v>7.4</v>
      </c>
      <c r="AT5">
        <v>11</v>
      </c>
      <c r="AU5">
        <v>7.5</v>
      </c>
      <c r="AV5">
        <v>8.8000000000000007</v>
      </c>
      <c r="AW5">
        <v>7.1</v>
      </c>
      <c r="AX5">
        <v>7.8</v>
      </c>
      <c r="AY5">
        <v>13.1</v>
      </c>
      <c r="AZ5">
        <v>8.1</v>
      </c>
      <c r="BA5">
        <v>5.6</v>
      </c>
      <c r="BB5">
        <v>7.1</v>
      </c>
      <c r="BC5">
        <v>8.4</v>
      </c>
      <c r="BD5">
        <v>8</v>
      </c>
      <c r="BE5">
        <v>4.5</v>
      </c>
      <c r="BF5">
        <v>7.2</v>
      </c>
      <c r="BG5">
        <v>9.1</v>
      </c>
      <c r="BH5">
        <v>181.6</v>
      </c>
      <c r="BI5">
        <v>16</v>
      </c>
      <c r="BJ5">
        <v>108.1</v>
      </c>
      <c r="BK5">
        <v>69</v>
      </c>
      <c r="BL5">
        <v>9.6999999999999993</v>
      </c>
      <c r="BM5">
        <v>44</v>
      </c>
      <c r="BN5">
        <v>15.6</v>
      </c>
      <c r="BO5">
        <v>40</v>
      </c>
      <c r="BP5">
        <v>71</v>
      </c>
      <c r="BQ5">
        <v>76</v>
      </c>
      <c r="BR5">
        <v>26</v>
      </c>
      <c r="BS5">
        <v>119</v>
      </c>
      <c r="BT5">
        <v>32</v>
      </c>
      <c r="BU5">
        <v>6.1</v>
      </c>
      <c r="BV5">
        <v>91</v>
      </c>
      <c r="BW5">
        <v>75</v>
      </c>
      <c r="BX5">
        <v>24</v>
      </c>
      <c r="BY5">
        <v>68</v>
      </c>
      <c r="BZ5">
        <v>128</v>
      </c>
      <c r="CA5">
        <v>107.7</v>
      </c>
      <c r="CB5">
        <v>45</v>
      </c>
      <c r="CC5">
        <v>7.5</v>
      </c>
      <c r="CD5">
        <v>19.399999999999999</v>
      </c>
      <c r="CE5">
        <v>28</v>
      </c>
      <c r="CF5">
        <v>74</v>
      </c>
      <c r="CG5">
        <v>137</v>
      </c>
      <c r="CH5">
        <v>67</v>
      </c>
      <c r="CI5">
        <v>73</v>
      </c>
      <c r="CJ5">
        <v>49.4</v>
      </c>
      <c r="CK5">
        <v>137</v>
      </c>
      <c r="CL5">
        <v>103</v>
      </c>
      <c r="CM5">
        <v>143</v>
      </c>
      <c r="CN5">
        <v>90</v>
      </c>
      <c r="CO5">
        <v>72</v>
      </c>
      <c r="CP5">
        <v>82</v>
      </c>
      <c r="CQ5">
        <v>130</v>
      </c>
      <c r="CR5">
        <v>82</v>
      </c>
      <c r="CS5">
        <v>141</v>
      </c>
      <c r="CT5">
        <v>135</v>
      </c>
      <c r="CU5">
        <v>105</v>
      </c>
      <c r="CV5">
        <v>154</v>
      </c>
      <c r="CW5">
        <v>132</v>
      </c>
      <c r="CX5">
        <v>72</v>
      </c>
      <c r="CY5">
        <v>108</v>
      </c>
      <c r="CZ5">
        <v>118</v>
      </c>
      <c r="DA5">
        <v>52</v>
      </c>
      <c r="DB5">
        <v>103</v>
      </c>
      <c r="DC5">
        <v>106</v>
      </c>
      <c r="DD5">
        <v>83</v>
      </c>
      <c r="DE5">
        <v>80</v>
      </c>
      <c r="DF5">
        <v>66</v>
      </c>
    </row>
    <row r="6" spans="1:110" x14ac:dyDescent="0.25">
      <c r="A6" s="1">
        <v>5</v>
      </c>
      <c r="B6">
        <v>1</v>
      </c>
      <c r="C6">
        <v>10.199999999999999</v>
      </c>
      <c r="D6">
        <v>16</v>
      </c>
      <c r="E6">
        <v>67.2</v>
      </c>
      <c r="F6">
        <v>75.7</v>
      </c>
      <c r="G6">
        <v>3.2278867046136734</v>
      </c>
      <c r="H6">
        <v>14.3</v>
      </c>
      <c r="I6" cm="1">
        <f t="array" ref="I6">MMULT(B6:G6,_xlfn.ANCHORARRAY(S42))</f>
        <v>16.48938417242811</v>
      </c>
      <c r="J6">
        <f t="shared" si="0"/>
        <v>-2.1893841724281096</v>
      </c>
      <c r="K6">
        <f t="shared" si="1"/>
        <v>4.7934030544787181</v>
      </c>
      <c r="L6">
        <f t="shared" si="2"/>
        <v>-15.160439560439546</v>
      </c>
      <c r="M6">
        <f t="shared" si="3"/>
        <v>-12.971055388000284</v>
      </c>
      <c r="S6" t="s">
        <v>3</v>
      </c>
      <c r="T6">
        <v>69.599999999999994</v>
      </c>
      <c r="U6">
        <v>68.3</v>
      </c>
      <c r="V6">
        <v>71.8</v>
      </c>
      <c r="W6">
        <v>65.400000000000006</v>
      </c>
      <c r="X6">
        <v>67.2</v>
      </c>
      <c r="Y6">
        <v>66.5</v>
      </c>
      <c r="Z6">
        <v>64.599999999999994</v>
      </c>
      <c r="AA6">
        <v>66.400000000000006</v>
      </c>
      <c r="AB6">
        <v>66.400000000000006</v>
      </c>
      <c r="AC6">
        <v>65.5</v>
      </c>
      <c r="AD6">
        <v>51</v>
      </c>
      <c r="AE6">
        <v>62.3</v>
      </c>
      <c r="AF6">
        <v>68.099999999999994</v>
      </c>
      <c r="AG6">
        <v>63.4</v>
      </c>
      <c r="AH6">
        <v>63.4</v>
      </c>
      <c r="AI6">
        <v>60.4</v>
      </c>
      <c r="AJ6">
        <v>64.400000000000006</v>
      </c>
      <c r="AK6">
        <v>56.8</v>
      </c>
      <c r="AL6">
        <v>68.400000000000006</v>
      </c>
      <c r="AM6">
        <v>66.7</v>
      </c>
      <c r="AN6">
        <v>62.1</v>
      </c>
      <c r="AO6">
        <v>70</v>
      </c>
      <c r="AP6">
        <v>70.7</v>
      </c>
      <c r="AQ6">
        <v>71.8</v>
      </c>
      <c r="AR6">
        <v>72.3</v>
      </c>
      <c r="AS6">
        <v>71.8</v>
      </c>
      <c r="AT6">
        <v>65.400000000000006</v>
      </c>
      <c r="AU6">
        <v>71</v>
      </c>
      <c r="AV6">
        <v>72</v>
      </c>
      <c r="AW6">
        <v>73.3</v>
      </c>
      <c r="AX6">
        <v>67.2</v>
      </c>
      <c r="AY6">
        <v>66.5</v>
      </c>
      <c r="AZ6">
        <v>72.5</v>
      </c>
      <c r="BA6">
        <v>74.2</v>
      </c>
      <c r="BB6">
        <v>73.900000000000006</v>
      </c>
      <c r="BC6">
        <v>72.2</v>
      </c>
      <c r="BD6">
        <v>73.3</v>
      </c>
      <c r="BE6">
        <v>75.900000000000006</v>
      </c>
      <c r="BF6">
        <v>73</v>
      </c>
      <c r="BG6">
        <v>71.5</v>
      </c>
      <c r="BH6">
        <v>41</v>
      </c>
      <c r="BI6">
        <v>66.8</v>
      </c>
      <c r="BJ6">
        <v>55.8</v>
      </c>
      <c r="BK6">
        <v>63</v>
      </c>
      <c r="BL6">
        <v>73.900000000000006</v>
      </c>
      <c r="BM6">
        <v>64.2</v>
      </c>
      <c r="BN6">
        <v>71.2</v>
      </c>
      <c r="BO6">
        <v>62.2</v>
      </c>
      <c r="BP6">
        <v>61.7</v>
      </c>
      <c r="BQ6">
        <v>62.5</v>
      </c>
      <c r="BR6">
        <v>68.599999999999994</v>
      </c>
      <c r="BS6">
        <v>56.9</v>
      </c>
      <c r="BT6">
        <v>68</v>
      </c>
      <c r="BU6">
        <v>74.3</v>
      </c>
      <c r="BV6">
        <v>52.5</v>
      </c>
      <c r="BW6">
        <v>58.5</v>
      </c>
      <c r="BX6">
        <v>67.5</v>
      </c>
      <c r="BY6">
        <v>60</v>
      </c>
      <c r="BZ6">
        <v>50.9</v>
      </c>
      <c r="CA6">
        <v>59</v>
      </c>
      <c r="CB6">
        <v>62.5</v>
      </c>
      <c r="CC6">
        <v>68.7</v>
      </c>
      <c r="CD6">
        <v>67.8</v>
      </c>
      <c r="CE6">
        <v>63.8</v>
      </c>
      <c r="CF6">
        <v>61.6</v>
      </c>
      <c r="CG6">
        <v>42.9</v>
      </c>
      <c r="CH6">
        <v>52.3</v>
      </c>
      <c r="CI6">
        <v>50.1</v>
      </c>
      <c r="CJ6">
        <v>57.8</v>
      </c>
      <c r="CK6">
        <v>42.4</v>
      </c>
      <c r="CL6">
        <v>49.9</v>
      </c>
      <c r="CM6">
        <v>41.4</v>
      </c>
      <c r="CN6">
        <v>52.2</v>
      </c>
      <c r="CO6">
        <v>56.5</v>
      </c>
      <c r="CP6">
        <v>59.1</v>
      </c>
      <c r="CQ6">
        <v>38.1</v>
      </c>
      <c r="CR6">
        <v>59.1</v>
      </c>
      <c r="CS6">
        <v>44.9</v>
      </c>
      <c r="CT6">
        <v>55</v>
      </c>
      <c r="CU6">
        <v>48.8</v>
      </c>
      <c r="CV6">
        <v>39.4</v>
      </c>
      <c r="CW6">
        <v>43.4</v>
      </c>
      <c r="CX6">
        <v>57.5</v>
      </c>
      <c r="CY6">
        <v>48.6</v>
      </c>
      <c r="CZ6">
        <v>42.9</v>
      </c>
      <c r="DA6">
        <v>64.900000000000006</v>
      </c>
      <c r="DB6">
        <v>49.9</v>
      </c>
      <c r="DC6">
        <v>51.3</v>
      </c>
      <c r="DD6">
        <v>50.3</v>
      </c>
      <c r="DE6">
        <v>50.4</v>
      </c>
      <c r="DF6">
        <v>56.5</v>
      </c>
    </row>
    <row r="7" spans="1:110" x14ac:dyDescent="0.25">
      <c r="A7" s="1">
        <v>6</v>
      </c>
      <c r="B7">
        <v>1</v>
      </c>
      <c r="C7">
        <v>10.7</v>
      </c>
      <c r="D7">
        <v>26.9</v>
      </c>
      <c r="E7">
        <v>66.5</v>
      </c>
      <c r="F7">
        <v>72.400000000000006</v>
      </c>
      <c r="G7">
        <v>3.214843848047698</v>
      </c>
      <c r="H7">
        <v>13.6</v>
      </c>
      <c r="I7" cm="1">
        <f t="array" ref="I7">MMULT(B7:G7,_xlfn.ANCHORARRAY(S42))</f>
        <v>20.448780421321906</v>
      </c>
      <c r="J7">
        <f t="shared" si="0"/>
        <v>-6.8487804213219068</v>
      </c>
      <c r="K7">
        <f t="shared" si="1"/>
        <v>46.905793259482273</v>
      </c>
      <c r="L7">
        <f t="shared" si="2"/>
        <v>-15.860439560439547</v>
      </c>
      <c r="M7">
        <f t="shared" si="3"/>
        <v>-9.011659139106488</v>
      </c>
      <c r="S7" t="s">
        <v>4</v>
      </c>
      <c r="T7">
        <v>75.5</v>
      </c>
      <c r="U7">
        <v>74.7</v>
      </c>
      <c r="V7">
        <v>77.7</v>
      </c>
      <c r="W7">
        <v>73.8</v>
      </c>
      <c r="X7">
        <v>75.7</v>
      </c>
      <c r="Y7">
        <v>72.400000000000006</v>
      </c>
      <c r="Z7">
        <v>74</v>
      </c>
      <c r="AA7">
        <v>75.900000000000006</v>
      </c>
      <c r="AB7">
        <v>74.8</v>
      </c>
      <c r="AC7">
        <v>72.7</v>
      </c>
      <c r="AD7">
        <v>55.4</v>
      </c>
      <c r="AE7">
        <v>67.599999999999994</v>
      </c>
      <c r="AF7">
        <v>75.099999999999994</v>
      </c>
      <c r="AG7">
        <v>69.2</v>
      </c>
      <c r="AH7">
        <v>67.599999999999994</v>
      </c>
      <c r="AI7">
        <v>66.099999999999994</v>
      </c>
      <c r="AJ7">
        <v>68.5</v>
      </c>
      <c r="AK7">
        <v>66.5</v>
      </c>
      <c r="AL7">
        <v>74.900000000000006</v>
      </c>
      <c r="AM7">
        <v>72.8</v>
      </c>
      <c r="AN7">
        <v>66</v>
      </c>
      <c r="AO7">
        <v>76.8</v>
      </c>
      <c r="AP7">
        <v>78.7</v>
      </c>
      <c r="AQ7">
        <v>77.7</v>
      </c>
      <c r="AR7">
        <v>80.5</v>
      </c>
      <c r="AS7">
        <v>78.400000000000006</v>
      </c>
      <c r="AT7">
        <v>74</v>
      </c>
      <c r="AU7">
        <v>76.7</v>
      </c>
      <c r="AV7">
        <v>78.599999999999994</v>
      </c>
      <c r="AW7">
        <v>79.900000000000006</v>
      </c>
      <c r="AX7">
        <v>75.7</v>
      </c>
      <c r="AY7">
        <v>72.400000000000006</v>
      </c>
      <c r="AZ7">
        <v>78.599999999999994</v>
      </c>
      <c r="BA7">
        <v>80</v>
      </c>
      <c r="BB7">
        <v>80</v>
      </c>
      <c r="BC7">
        <v>77.900000000000006</v>
      </c>
      <c r="BD7">
        <v>79.599999999999994</v>
      </c>
      <c r="BE7">
        <v>81.8</v>
      </c>
      <c r="BF7">
        <v>79.8</v>
      </c>
      <c r="BG7">
        <v>78.3</v>
      </c>
      <c r="BH7">
        <v>42</v>
      </c>
      <c r="BI7">
        <v>69.400000000000006</v>
      </c>
      <c r="BJ7">
        <v>55</v>
      </c>
      <c r="BK7">
        <v>64.8</v>
      </c>
      <c r="BL7">
        <v>77.400000000000006</v>
      </c>
      <c r="BM7">
        <v>67.8</v>
      </c>
      <c r="BN7">
        <v>75.400000000000006</v>
      </c>
      <c r="BO7">
        <v>65.8</v>
      </c>
      <c r="BP7">
        <v>65.2</v>
      </c>
      <c r="BQ7">
        <v>65.8</v>
      </c>
      <c r="BR7">
        <v>72.900000000000006</v>
      </c>
      <c r="BS7">
        <v>56</v>
      </c>
      <c r="BT7">
        <v>70.900000000000006</v>
      </c>
      <c r="BU7">
        <v>80.099999999999994</v>
      </c>
      <c r="BV7">
        <v>52.1</v>
      </c>
      <c r="BW7">
        <v>62</v>
      </c>
      <c r="BX7">
        <v>71.599999999999994</v>
      </c>
      <c r="BY7">
        <v>62.5</v>
      </c>
      <c r="BZ7">
        <v>48.1</v>
      </c>
      <c r="CA7">
        <v>59.2</v>
      </c>
      <c r="CB7">
        <v>66.099999999999994</v>
      </c>
      <c r="CC7">
        <v>74</v>
      </c>
      <c r="CD7">
        <v>71.7</v>
      </c>
      <c r="CE7">
        <v>68.900000000000006</v>
      </c>
      <c r="CF7">
        <v>63.3</v>
      </c>
      <c r="CG7">
        <v>46.1</v>
      </c>
      <c r="CH7">
        <v>59.7</v>
      </c>
      <c r="CI7">
        <v>55.3</v>
      </c>
      <c r="CJ7">
        <v>60.3</v>
      </c>
      <c r="CK7">
        <v>45.6</v>
      </c>
      <c r="CL7">
        <v>53.2</v>
      </c>
      <c r="CM7">
        <v>44.6</v>
      </c>
      <c r="CN7">
        <v>55.8</v>
      </c>
      <c r="CO7">
        <v>60.5</v>
      </c>
      <c r="CP7">
        <v>62.6</v>
      </c>
      <c r="CQ7">
        <v>41.2</v>
      </c>
      <c r="CR7">
        <v>62.5</v>
      </c>
      <c r="CS7">
        <v>48.1</v>
      </c>
      <c r="CT7">
        <v>57.5</v>
      </c>
      <c r="CU7">
        <v>52.2</v>
      </c>
      <c r="CV7">
        <v>42.6</v>
      </c>
      <c r="CW7">
        <v>46.6</v>
      </c>
      <c r="CX7">
        <v>63.5</v>
      </c>
      <c r="CY7">
        <v>51</v>
      </c>
      <c r="CZ7">
        <v>49.5</v>
      </c>
      <c r="DA7">
        <v>66.400000000000006</v>
      </c>
      <c r="DB7">
        <v>52.7</v>
      </c>
      <c r="DC7">
        <v>54.7</v>
      </c>
      <c r="DD7">
        <v>53.7</v>
      </c>
      <c r="DE7">
        <v>52.5</v>
      </c>
      <c r="DF7">
        <v>60.1</v>
      </c>
    </row>
    <row r="8" spans="1:110" x14ac:dyDescent="0.25">
      <c r="A8" s="1">
        <v>7</v>
      </c>
      <c r="B8">
        <v>1</v>
      </c>
      <c r="C8">
        <v>10</v>
      </c>
      <c r="D8">
        <v>23</v>
      </c>
      <c r="E8">
        <v>64.599999999999994</v>
      </c>
      <c r="F8">
        <v>74</v>
      </c>
      <c r="G8">
        <v>3.3506356082589543</v>
      </c>
      <c r="H8">
        <v>17.7</v>
      </c>
      <c r="I8" cm="1">
        <f t="array" ref="I8">MMULT(B8:G8,_xlfn.ANCHORARRAY(S42))</f>
        <v>19.339573303493708</v>
      </c>
      <c r="J8">
        <f t="shared" si="0"/>
        <v>-1.6395733034937088</v>
      </c>
      <c r="K8">
        <f t="shared" si="1"/>
        <v>2.6882006175292732</v>
      </c>
      <c r="L8">
        <f t="shared" si="2"/>
        <v>-11.760439560439547</v>
      </c>
      <c r="M8">
        <f t="shared" si="3"/>
        <v>-10.120866256934686</v>
      </c>
      <c r="S8" t="s">
        <v>5</v>
      </c>
      <c r="T8">
        <v>2.7781512503836434</v>
      </c>
      <c r="U8">
        <v>3.3521825181113627</v>
      </c>
      <c r="V8">
        <v>3.4742162640762553</v>
      </c>
      <c r="W8">
        <v>3.4440447959180762</v>
      </c>
      <c r="X8">
        <v>3.2278867046136734</v>
      </c>
      <c r="Y8">
        <v>3.214843848047698</v>
      </c>
      <c r="Z8">
        <v>3.3506356082589543</v>
      </c>
      <c r="AA8">
        <v>3.27415784926368</v>
      </c>
      <c r="AB8">
        <v>3.12057393120585</v>
      </c>
      <c r="AC8">
        <v>3.374748346010104</v>
      </c>
      <c r="AD8">
        <v>2.7993405494535817</v>
      </c>
      <c r="AE8">
        <v>3.428134794028789</v>
      </c>
      <c r="AF8">
        <v>3.287801729930226</v>
      </c>
      <c r="AG8">
        <v>3.1003705451175629</v>
      </c>
      <c r="AH8">
        <v>2.9912260756924947</v>
      </c>
      <c r="AI8">
        <v>2.5185139398778875</v>
      </c>
      <c r="AJ8">
        <v>3.0453229787866576</v>
      </c>
      <c r="AK8">
        <v>3.0644579892269186</v>
      </c>
      <c r="AL8">
        <v>3.4082399653118496</v>
      </c>
      <c r="AM8">
        <v>3.4082399653118496</v>
      </c>
      <c r="AN8">
        <v>3.3961993470957363</v>
      </c>
      <c r="AO8">
        <v>4.1914510144648958</v>
      </c>
      <c r="AP8">
        <v>4.4156409798961542</v>
      </c>
      <c r="AQ8">
        <v>4.343999069057161</v>
      </c>
      <c r="AR8">
        <v>4.2898118391176219</v>
      </c>
      <c r="AS8">
        <v>4.3486941902655412</v>
      </c>
      <c r="AT8">
        <v>3.7774268223893115</v>
      </c>
      <c r="AU8">
        <v>3.9800033715837464</v>
      </c>
      <c r="AV8">
        <v>4.2260841159758238</v>
      </c>
      <c r="AW8">
        <v>4.2385478876813281</v>
      </c>
      <c r="AX8">
        <v>4.3639878297484911</v>
      </c>
      <c r="AY8">
        <v>3.8808135922807914</v>
      </c>
      <c r="AZ8">
        <v>4.0421815945157666</v>
      </c>
      <c r="BA8">
        <v>4.3740147402919112</v>
      </c>
      <c r="BB8">
        <v>4.5322956440942477</v>
      </c>
      <c r="BC8">
        <v>4.20682587603185</v>
      </c>
      <c r="BD8">
        <v>4.2304489213782741</v>
      </c>
      <c r="BE8">
        <v>4.4053463601757086</v>
      </c>
      <c r="BF8">
        <v>4.3111178426625054</v>
      </c>
      <c r="BG8">
        <v>4.3382572302462554</v>
      </c>
      <c r="BH8">
        <v>2.2253092817258628</v>
      </c>
      <c r="BI8">
        <v>3.8020892578817329</v>
      </c>
      <c r="BJ8">
        <v>3.3961993470957363</v>
      </c>
      <c r="BK8">
        <v>3.4800069429571505</v>
      </c>
      <c r="BL8">
        <v>4.0382226383687181</v>
      </c>
      <c r="BM8">
        <v>3.0934216851622351</v>
      </c>
      <c r="BN8">
        <v>4.2081725266671217</v>
      </c>
      <c r="BO8">
        <v>3.7176705030022621</v>
      </c>
      <c r="BP8">
        <v>3.8481891169913989</v>
      </c>
      <c r="BQ8">
        <v>3.2121876044039577</v>
      </c>
      <c r="BR8">
        <v>4.2979792441593627</v>
      </c>
      <c r="BS8">
        <v>2.3222192947339191</v>
      </c>
      <c r="BT8">
        <v>2.5797835966168101</v>
      </c>
      <c r="BU8">
        <v>4.1525940779274695</v>
      </c>
      <c r="BV8">
        <v>2.5440680443502757</v>
      </c>
      <c r="BW8">
        <v>2.7558748556724915</v>
      </c>
      <c r="BX8">
        <v>3.3654879848908998</v>
      </c>
      <c r="BY8">
        <v>2.0413926851582249</v>
      </c>
      <c r="BZ8">
        <v>2.2304489213782741</v>
      </c>
      <c r="CA8">
        <v>2.5797835966168101</v>
      </c>
      <c r="CB8">
        <v>2.8633228601204559</v>
      </c>
      <c r="CC8">
        <v>4.0476641946015599</v>
      </c>
      <c r="CD8">
        <v>2.6720978579357175</v>
      </c>
      <c r="CE8">
        <v>3.1522883443830563</v>
      </c>
      <c r="CF8">
        <v>3.3138672203691533</v>
      </c>
      <c r="CG8">
        <v>2.7853298350107671</v>
      </c>
      <c r="CH8">
        <v>3.3096301674258988</v>
      </c>
      <c r="CI8">
        <v>3.0043213737826426</v>
      </c>
      <c r="CJ8">
        <v>2.7781512503836434</v>
      </c>
      <c r="CK8">
        <v>2.0791812460476247</v>
      </c>
      <c r="CL8">
        <v>2.5910646070264991</v>
      </c>
      <c r="CM8">
        <v>2.4149733479708178</v>
      </c>
      <c r="CN8">
        <v>2.5910646070264991</v>
      </c>
      <c r="CO8">
        <v>2.568201724066995</v>
      </c>
      <c r="CP8">
        <v>3.725094521081469</v>
      </c>
      <c r="CQ8">
        <v>2.3010299956639813</v>
      </c>
      <c r="CR8">
        <v>2.9822712330395684</v>
      </c>
      <c r="CS8">
        <v>1.9030899869919435</v>
      </c>
      <c r="CT8">
        <v>3.012837224705172</v>
      </c>
      <c r="CU8">
        <v>2.5563025007672873</v>
      </c>
      <c r="CV8">
        <v>2.3802112417116059</v>
      </c>
      <c r="CW8">
        <v>2.0791812460476247</v>
      </c>
      <c r="CX8">
        <v>3.403120521175818</v>
      </c>
      <c r="CY8">
        <v>2.6812412373755872</v>
      </c>
      <c r="CZ8">
        <v>2.90848501887865</v>
      </c>
      <c r="DA8">
        <v>3.1583624920952498</v>
      </c>
      <c r="DB8">
        <v>2.3424226808222062</v>
      </c>
      <c r="DC8">
        <v>2.0413926851582249</v>
      </c>
      <c r="DD8">
        <v>2.3424226808222062</v>
      </c>
      <c r="DE8">
        <v>2.6232492903979003</v>
      </c>
      <c r="DF8">
        <v>2.8061799739838871</v>
      </c>
    </row>
    <row r="9" spans="1:110" x14ac:dyDescent="0.25">
      <c r="A9" s="1">
        <v>8</v>
      </c>
      <c r="B9">
        <v>1</v>
      </c>
      <c r="C9">
        <v>9.5</v>
      </c>
      <c r="D9">
        <v>13.1</v>
      </c>
      <c r="E9">
        <v>66.400000000000006</v>
      </c>
      <c r="F9">
        <v>75.900000000000006</v>
      </c>
      <c r="G9">
        <v>3.27415784926368</v>
      </c>
      <c r="H9">
        <v>15.2</v>
      </c>
      <c r="I9" cm="1">
        <f t="array" ref="I9">MMULT(B9:G9,_xlfn.ANCHORARRAY(S42))</f>
        <v>16.955151357871976</v>
      </c>
      <c r="J9">
        <f t="shared" si="0"/>
        <v>-1.7551513578719771</v>
      </c>
      <c r="K9">
        <f t="shared" si="1"/>
        <v>3.080556289039845</v>
      </c>
      <c r="L9">
        <f t="shared" si="2"/>
        <v>-14.260439560439547</v>
      </c>
      <c r="M9">
        <f t="shared" si="3"/>
        <v>-12.505288202556418</v>
      </c>
      <c r="S9" t="s">
        <v>0</v>
      </c>
      <c r="T9">
        <v>24.7</v>
      </c>
      <c r="U9">
        <v>12.5</v>
      </c>
      <c r="V9">
        <v>13.4</v>
      </c>
      <c r="W9">
        <v>11.6</v>
      </c>
      <c r="X9">
        <v>14.3</v>
      </c>
      <c r="Y9">
        <v>13.6</v>
      </c>
      <c r="Z9">
        <v>17.7</v>
      </c>
      <c r="AA9">
        <v>15.2</v>
      </c>
      <c r="AB9">
        <v>13.4</v>
      </c>
      <c r="AC9">
        <v>20.7</v>
      </c>
      <c r="AD9">
        <v>46.6</v>
      </c>
      <c r="AE9">
        <v>28.6</v>
      </c>
      <c r="AF9">
        <v>23.4</v>
      </c>
      <c r="AG9">
        <v>27.4</v>
      </c>
      <c r="AH9">
        <v>32.9</v>
      </c>
      <c r="AI9">
        <v>28.3</v>
      </c>
      <c r="AJ9">
        <v>34.799999999999997</v>
      </c>
      <c r="AK9">
        <v>32.9</v>
      </c>
      <c r="AL9">
        <v>18</v>
      </c>
      <c r="AM9">
        <v>27.5</v>
      </c>
      <c r="AN9">
        <v>29</v>
      </c>
      <c r="AO9">
        <v>12</v>
      </c>
      <c r="AP9">
        <v>13.2</v>
      </c>
      <c r="AQ9">
        <v>12.4</v>
      </c>
      <c r="AR9">
        <v>13.6</v>
      </c>
      <c r="AS9">
        <v>11.4</v>
      </c>
      <c r="AT9">
        <v>10.1</v>
      </c>
      <c r="AU9">
        <v>15.1</v>
      </c>
      <c r="AV9">
        <v>9.6999999999999993</v>
      </c>
      <c r="AW9">
        <v>13.2</v>
      </c>
      <c r="AX9">
        <v>14.3</v>
      </c>
      <c r="AY9">
        <v>11.9</v>
      </c>
      <c r="AZ9">
        <v>10.7</v>
      </c>
      <c r="BA9">
        <v>14.5</v>
      </c>
      <c r="BB9">
        <v>12.5</v>
      </c>
      <c r="BC9">
        <v>13.6</v>
      </c>
      <c r="BD9">
        <v>14.9</v>
      </c>
      <c r="BE9">
        <v>9.9</v>
      </c>
      <c r="BF9">
        <v>14.5</v>
      </c>
      <c r="BG9">
        <v>16.7</v>
      </c>
      <c r="BH9">
        <v>40.4</v>
      </c>
      <c r="BI9">
        <v>28.4</v>
      </c>
      <c r="BJ9">
        <v>42.5</v>
      </c>
      <c r="BK9">
        <v>42.6</v>
      </c>
      <c r="BL9">
        <v>22.3</v>
      </c>
      <c r="BM9">
        <v>38.9</v>
      </c>
      <c r="BN9">
        <v>26.8</v>
      </c>
      <c r="BO9">
        <v>45.6</v>
      </c>
      <c r="BP9">
        <v>42.1</v>
      </c>
      <c r="BQ9">
        <v>29.2</v>
      </c>
      <c r="BR9">
        <v>22.8</v>
      </c>
      <c r="BS9">
        <v>42.2</v>
      </c>
      <c r="BT9">
        <v>21.2</v>
      </c>
      <c r="BU9">
        <v>11.7</v>
      </c>
      <c r="BV9">
        <v>30.5</v>
      </c>
      <c r="BW9">
        <v>28.6</v>
      </c>
      <c r="BX9">
        <v>31.6</v>
      </c>
      <c r="BY9">
        <v>36.1</v>
      </c>
      <c r="BZ9">
        <v>39.6</v>
      </c>
      <c r="CA9">
        <v>30.3</v>
      </c>
      <c r="CB9">
        <v>33.200000000000003</v>
      </c>
      <c r="CC9">
        <v>17.8</v>
      </c>
      <c r="CD9">
        <v>21.3</v>
      </c>
      <c r="CE9">
        <v>22.3</v>
      </c>
      <c r="CF9">
        <v>35.5</v>
      </c>
      <c r="CG9">
        <v>47.2</v>
      </c>
      <c r="CH9">
        <v>48.5</v>
      </c>
      <c r="CI9">
        <v>46.1</v>
      </c>
      <c r="CJ9">
        <v>38.799999999999997</v>
      </c>
      <c r="CK9">
        <v>48.6</v>
      </c>
      <c r="CL9">
        <v>39.4</v>
      </c>
      <c r="CM9">
        <v>47.4</v>
      </c>
      <c r="CN9">
        <v>44.4</v>
      </c>
      <c r="CO9">
        <v>47</v>
      </c>
      <c r="CP9">
        <v>44</v>
      </c>
      <c r="CQ9">
        <v>48.3</v>
      </c>
      <c r="CR9">
        <v>35.5</v>
      </c>
      <c r="CS9">
        <v>45</v>
      </c>
      <c r="CT9">
        <v>44</v>
      </c>
      <c r="CU9">
        <v>48.5</v>
      </c>
      <c r="CV9">
        <v>48.2</v>
      </c>
      <c r="CW9">
        <v>50.1</v>
      </c>
      <c r="CX9">
        <v>32.1</v>
      </c>
      <c r="CY9">
        <v>44.6</v>
      </c>
      <c r="CZ9">
        <v>46.8</v>
      </c>
      <c r="DA9">
        <v>31.1</v>
      </c>
      <c r="DB9">
        <v>52.2</v>
      </c>
      <c r="DC9">
        <v>50.5</v>
      </c>
      <c r="DD9">
        <v>45.6</v>
      </c>
      <c r="DE9">
        <v>51.1</v>
      </c>
      <c r="DF9">
        <v>41.7</v>
      </c>
    </row>
    <row r="10" spans="1:110" x14ac:dyDescent="0.25">
      <c r="A10" s="1">
        <v>9</v>
      </c>
      <c r="B10">
        <v>1</v>
      </c>
      <c r="C10">
        <v>11.6</v>
      </c>
      <c r="D10">
        <v>13</v>
      </c>
      <c r="E10">
        <v>66.400000000000006</v>
      </c>
      <c r="F10">
        <v>74.8</v>
      </c>
      <c r="G10">
        <v>3.12057393120585</v>
      </c>
      <c r="H10">
        <v>13.4</v>
      </c>
      <c r="I10" cm="1">
        <f t="array" ref="I10">MMULT(B10:G10,_xlfn.ANCHORARRAY(S42))</f>
        <v>16.418409201064176</v>
      </c>
      <c r="J10">
        <f t="shared" si="0"/>
        <v>-3.0184092010641752</v>
      </c>
      <c r="K10">
        <f t="shared" si="1"/>
        <v>9.110794105068873</v>
      </c>
      <c r="L10">
        <f t="shared" si="2"/>
        <v>-16.060439560439548</v>
      </c>
      <c r="M10">
        <f t="shared" si="3"/>
        <v>-13.042030359364219</v>
      </c>
    </row>
    <row r="11" spans="1:110" x14ac:dyDescent="0.25">
      <c r="A11" s="1">
        <v>10</v>
      </c>
      <c r="B11">
        <v>1</v>
      </c>
      <c r="C11">
        <v>8.4</v>
      </c>
      <c r="D11">
        <v>25.7</v>
      </c>
      <c r="E11">
        <v>65.5</v>
      </c>
      <c r="F11">
        <v>72.7</v>
      </c>
      <c r="G11">
        <v>3.374748346010104</v>
      </c>
      <c r="H11">
        <v>20.7</v>
      </c>
      <c r="I11" cm="1">
        <f t="array" ref="I11">MMULT(B11:G11,_xlfn.ANCHORARRAY(S42))</f>
        <v>22.303468562728824</v>
      </c>
      <c r="J11">
        <f t="shared" si="0"/>
        <v>-1.6034685627288248</v>
      </c>
      <c r="K11">
        <f t="shared" si="1"/>
        <v>2.5711114316596428</v>
      </c>
      <c r="L11">
        <f t="shared" si="2"/>
        <v>-8.7604395604395471</v>
      </c>
      <c r="M11">
        <f t="shared" si="3"/>
        <v>-7.1569709976995703</v>
      </c>
      <c r="S11" t="s">
        <v>9</v>
      </c>
      <c r="T11" t="s">
        <v>7</v>
      </c>
      <c r="U11" t="s">
        <v>1</v>
      </c>
      <c r="V11" t="s">
        <v>2</v>
      </c>
      <c r="W11" t="s">
        <v>3</v>
      </c>
      <c r="X11" t="s">
        <v>4</v>
      </c>
      <c r="Y11" t="s">
        <v>5</v>
      </c>
      <c r="Z11" t="s">
        <v>0</v>
      </c>
      <c r="AB11" s="2" t="s">
        <v>19</v>
      </c>
      <c r="AC11" s="2" t="s">
        <v>7</v>
      </c>
      <c r="AD11" s="2" t="s">
        <v>1</v>
      </c>
      <c r="AE11" s="2" t="s">
        <v>2</v>
      </c>
      <c r="AF11" s="2" t="s">
        <v>3</v>
      </c>
      <c r="AG11" s="2" t="s">
        <v>4</v>
      </c>
      <c r="AH11" s="2" t="s">
        <v>5</v>
      </c>
    </row>
    <row r="12" spans="1:110" x14ac:dyDescent="0.25">
      <c r="A12" s="1">
        <v>11</v>
      </c>
      <c r="B12">
        <v>1</v>
      </c>
      <c r="C12">
        <v>18</v>
      </c>
      <c r="D12">
        <v>111</v>
      </c>
      <c r="E12">
        <v>51</v>
      </c>
      <c r="F12">
        <v>55.4</v>
      </c>
      <c r="G12">
        <v>2.7993405494535817</v>
      </c>
      <c r="H12">
        <v>46.6</v>
      </c>
      <c r="I12" cm="1">
        <f t="array" ref="I12">MMULT(B12:G12,_xlfn.ANCHORARRAY(S42))</f>
        <v>38.060717512352809</v>
      </c>
      <c r="J12">
        <f t="shared" si="0"/>
        <v>8.539282487647192</v>
      </c>
      <c r="K12">
        <f t="shared" si="1"/>
        <v>72.919345403838022</v>
      </c>
      <c r="L12">
        <f t="shared" si="2"/>
        <v>17.139560439560455</v>
      </c>
      <c r="M12">
        <f t="shared" si="3"/>
        <v>8.600277951924415</v>
      </c>
      <c r="S12" t="s">
        <v>7</v>
      </c>
      <c r="T12" cm="1">
        <f t="array" ref="T12:Z18">MMULT(T3:DF9,B2:H92)</f>
        <v>91</v>
      </c>
      <c r="U12">
        <v>976.80000000000018</v>
      </c>
      <c r="V12">
        <v>5030.5999999999995</v>
      </c>
      <c r="W12">
        <v>5585.6999999999989</v>
      </c>
      <c r="X12">
        <v>6008.8000000000038</v>
      </c>
      <c r="Y12">
        <v>296.86539229021059</v>
      </c>
      <c r="Z12">
        <v>2680.8999999999987</v>
      </c>
      <c r="AB12" s="2" t="s">
        <v>7</v>
      </c>
      <c r="AC12" s="2">
        <f>T12</f>
        <v>91</v>
      </c>
      <c r="AD12" s="2">
        <f t="shared" ref="AD12:AH17" si="4">U12</f>
        <v>976.80000000000018</v>
      </c>
      <c r="AE12" s="2">
        <f t="shared" si="4"/>
        <v>5030.5999999999995</v>
      </c>
      <c r="AF12" s="2">
        <f t="shared" si="4"/>
        <v>5585.6999999999989</v>
      </c>
      <c r="AG12" s="2">
        <f t="shared" si="4"/>
        <v>6008.8000000000038</v>
      </c>
      <c r="AH12" s="2">
        <f>Y12</f>
        <v>296.86539229021059</v>
      </c>
    </row>
    <row r="13" spans="1:110" x14ac:dyDescent="0.25">
      <c r="A13" s="1">
        <v>12</v>
      </c>
      <c r="B13">
        <v>1</v>
      </c>
      <c r="C13">
        <v>7.9</v>
      </c>
      <c r="D13">
        <v>63</v>
      </c>
      <c r="E13">
        <v>62.3</v>
      </c>
      <c r="F13">
        <v>67.599999999999994</v>
      </c>
      <c r="G13">
        <v>3.428134794028789</v>
      </c>
      <c r="H13">
        <v>28.6</v>
      </c>
      <c r="I13" cm="1">
        <f t="array" ref="I13">MMULT(B13:G13,_xlfn.ANCHORARRAY(S42))</f>
        <v>29.966611818743367</v>
      </c>
      <c r="J13">
        <f t="shared" si="0"/>
        <v>-1.3666118187433653</v>
      </c>
      <c r="K13">
        <f t="shared" si="1"/>
        <v>1.8676278631290488</v>
      </c>
      <c r="L13">
        <f t="shared" si="2"/>
        <v>-0.86043956043954495</v>
      </c>
      <c r="M13">
        <f t="shared" si="3"/>
        <v>0.50617225831497237</v>
      </c>
      <c r="S13" t="s">
        <v>1</v>
      </c>
      <c r="T13">
        <v>976.80000000000018</v>
      </c>
      <c r="U13">
        <v>12459.460000000003</v>
      </c>
      <c r="V13">
        <v>67227.220000000016</v>
      </c>
      <c r="W13">
        <v>56865.259999999995</v>
      </c>
      <c r="X13">
        <v>61145.110000000008</v>
      </c>
      <c r="Y13">
        <v>3028.5541354207103</v>
      </c>
      <c r="Z13">
        <v>31696.829999999994</v>
      </c>
      <c r="AB13" s="2" t="s">
        <v>1</v>
      </c>
      <c r="AC13" s="2">
        <f t="shared" ref="AC13:AC17" si="5">T13</f>
        <v>976.80000000000018</v>
      </c>
      <c r="AD13" s="2">
        <f t="shared" si="4"/>
        <v>12459.460000000003</v>
      </c>
      <c r="AE13" s="2">
        <f t="shared" si="4"/>
        <v>67227.220000000016</v>
      </c>
      <c r="AF13" s="2">
        <f t="shared" si="4"/>
        <v>56865.259999999995</v>
      </c>
      <c r="AG13" s="2">
        <f t="shared" si="4"/>
        <v>61145.110000000008</v>
      </c>
      <c r="AH13" s="2">
        <f t="shared" si="4"/>
        <v>3028.5541354207103</v>
      </c>
    </row>
    <row r="14" spans="1:110" x14ac:dyDescent="0.25">
      <c r="A14" s="1">
        <v>13</v>
      </c>
      <c r="B14">
        <v>1</v>
      </c>
      <c r="C14">
        <v>5.8</v>
      </c>
      <c r="D14">
        <v>17.100000000000001</v>
      </c>
      <c r="E14">
        <v>68.099999999999994</v>
      </c>
      <c r="F14">
        <v>75.099999999999994</v>
      </c>
      <c r="G14">
        <v>3.287801729930226</v>
      </c>
      <c r="H14">
        <v>23.4</v>
      </c>
      <c r="I14" cm="1">
        <f t="array" ref="I14">MMULT(B14:G14,_xlfn.ANCHORARRAY(S42))</f>
        <v>20.955958596670158</v>
      </c>
      <c r="J14">
        <f t="shared" si="0"/>
        <v>2.444041403329841</v>
      </c>
      <c r="K14">
        <f t="shared" si="1"/>
        <v>5.9733383811904988</v>
      </c>
      <c r="L14">
        <f t="shared" si="2"/>
        <v>-6.0604395604395478</v>
      </c>
      <c r="M14">
        <f t="shared" si="3"/>
        <v>-8.5044809637582368</v>
      </c>
      <c r="S14" t="s">
        <v>2</v>
      </c>
      <c r="T14">
        <v>5030.5999999999995</v>
      </c>
      <c r="U14">
        <v>67227.220000000016</v>
      </c>
      <c r="V14">
        <v>471049.66000000003</v>
      </c>
      <c r="W14">
        <v>270872.83</v>
      </c>
      <c r="X14">
        <v>287914.27</v>
      </c>
      <c r="Y14">
        <v>14077.066160791755</v>
      </c>
      <c r="Z14">
        <v>197100.91</v>
      </c>
      <c r="AB14" s="2" t="s">
        <v>2</v>
      </c>
      <c r="AC14" s="2">
        <f t="shared" si="5"/>
        <v>5030.5999999999995</v>
      </c>
      <c r="AD14" s="2">
        <f t="shared" si="4"/>
        <v>67227.220000000016</v>
      </c>
      <c r="AE14" s="2">
        <f t="shared" si="4"/>
        <v>471049.66000000003</v>
      </c>
      <c r="AF14" s="2">
        <f t="shared" si="4"/>
        <v>270872.83</v>
      </c>
      <c r="AG14" s="2">
        <f t="shared" si="4"/>
        <v>287914.27</v>
      </c>
      <c r="AH14" s="2">
        <f t="shared" si="4"/>
        <v>14077.066160791755</v>
      </c>
    </row>
    <row r="15" spans="1:110" x14ac:dyDescent="0.25">
      <c r="A15" s="1">
        <v>14</v>
      </c>
      <c r="B15">
        <v>1</v>
      </c>
      <c r="C15">
        <v>6.1</v>
      </c>
      <c r="D15">
        <v>40</v>
      </c>
      <c r="E15">
        <v>63.4</v>
      </c>
      <c r="F15">
        <v>69.2</v>
      </c>
      <c r="G15">
        <v>3.1003705451175629</v>
      </c>
      <c r="H15">
        <v>27.4</v>
      </c>
      <c r="I15" cm="1">
        <f t="array" ref="I15">MMULT(B15:G15,_xlfn.ANCHORARRAY(S42))</f>
        <v>28.792051581914333</v>
      </c>
      <c r="J15">
        <f t="shared" si="0"/>
        <v>-1.392051581914334</v>
      </c>
      <c r="K15">
        <f t="shared" si="1"/>
        <v>1.9378076067101997</v>
      </c>
      <c r="L15">
        <f t="shared" si="2"/>
        <v>-2.0604395604395478</v>
      </c>
      <c r="M15">
        <f t="shared" si="3"/>
        <v>-0.66838797851406184</v>
      </c>
      <c r="S15" t="s">
        <v>3</v>
      </c>
      <c r="T15">
        <v>5585.6999999999989</v>
      </c>
      <c r="U15">
        <v>56865.259999999995</v>
      </c>
      <c r="V15">
        <v>270872.83</v>
      </c>
      <c r="W15">
        <v>351374.15</v>
      </c>
      <c r="X15">
        <v>378397.09</v>
      </c>
      <c r="Y15">
        <v>18727.345331201272</v>
      </c>
      <c r="Z15">
        <v>154168.43</v>
      </c>
      <c r="AB15" s="2" t="s">
        <v>3</v>
      </c>
      <c r="AC15" s="2">
        <f t="shared" si="5"/>
        <v>5585.6999999999989</v>
      </c>
      <c r="AD15" s="2">
        <f t="shared" si="4"/>
        <v>56865.259999999995</v>
      </c>
      <c r="AE15" s="2">
        <f t="shared" si="4"/>
        <v>270872.83</v>
      </c>
      <c r="AF15" s="2">
        <f t="shared" si="4"/>
        <v>351374.15</v>
      </c>
      <c r="AG15" s="2">
        <f t="shared" si="4"/>
        <v>378397.09</v>
      </c>
      <c r="AH15" s="2">
        <f t="shared" si="4"/>
        <v>18727.345331201272</v>
      </c>
    </row>
    <row r="16" spans="1:110" x14ac:dyDescent="0.25">
      <c r="A16" s="1">
        <v>15</v>
      </c>
      <c r="B16">
        <v>1</v>
      </c>
      <c r="C16">
        <v>7.4</v>
      </c>
      <c r="D16">
        <v>63</v>
      </c>
      <c r="E16">
        <v>63.4</v>
      </c>
      <c r="F16">
        <v>67.599999999999994</v>
      </c>
      <c r="G16">
        <v>2.9912260756924947</v>
      </c>
      <c r="H16">
        <v>32.9</v>
      </c>
      <c r="I16" cm="1">
        <f t="array" ref="I16">MMULT(B16:G16,_xlfn.ANCHORARRAY(S42))</f>
        <v>29.770972901512817</v>
      </c>
      <c r="J16">
        <f t="shared" si="0"/>
        <v>3.1290270984871817</v>
      </c>
      <c r="K16">
        <f t="shared" si="1"/>
        <v>9.7908105830671115</v>
      </c>
      <c r="L16">
        <f t="shared" si="2"/>
        <v>3.4395604395604522</v>
      </c>
      <c r="M16">
        <f t="shared" si="3"/>
        <v>0.31053334108442243</v>
      </c>
      <c r="S16" t="s">
        <v>4</v>
      </c>
      <c r="T16">
        <v>6008.8000000000038</v>
      </c>
      <c r="U16">
        <v>61145.110000000008</v>
      </c>
      <c r="V16">
        <v>287914.27</v>
      </c>
      <c r="W16">
        <v>378397.09</v>
      </c>
      <c r="X16">
        <v>407915.96000000014</v>
      </c>
      <c r="Y16">
        <v>20191.377245556469</v>
      </c>
      <c r="Z16">
        <v>164747.70000000007</v>
      </c>
      <c r="AB16" s="2" t="s">
        <v>4</v>
      </c>
      <c r="AC16" s="2">
        <f t="shared" si="5"/>
        <v>6008.8000000000038</v>
      </c>
      <c r="AD16" s="2">
        <f t="shared" si="4"/>
        <v>61145.110000000008</v>
      </c>
      <c r="AE16" s="2">
        <f t="shared" si="4"/>
        <v>287914.27</v>
      </c>
      <c r="AF16" s="2">
        <f t="shared" si="4"/>
        <v>378397.09</v>
      </c>
      <c r="AG16" s="2">
        <f t="shared" si="4"/>
        <v>407915.96000000014</v>
      </c>
      <c r="AH16" s="2">
        <f t="shared" si="4"/>
        <v>20191.377245556469</v>
      </c>
    </row>
    <row r="17" spans="1:34" x14ac:dyDescent="0.25">
      <c r="A17" s="1">
        <v>16</v>
      </c>
      <c r="B17">
        <v>1</v>
      </c>
      <c r="C17">
        <v>7.3</v>
      </c>
      <c r="D17">
        <v>56</v>
      </c>
      <c r="E17">
        <v>60.4</v>
      </c>
      <c r="F17">
        <v>66.099999999999994</v>
      </c>
      <c r="G17">
        <v>2.5185139398778875</v>
      </c>
      <c r="H17">
        <v>28.3</v>
      </c>
      <c r="I17" cm="1">
        <f t="array" ref="I17">MMULT(B17:G17,_xlfn.ANCHORARRAY(S42))</f>
        <v>31.575803669505731</v>
      </c>
      <c r="J17">
        <f t="shared" si="0"/>
        <v>-3.2758036695057307</v>
      </c>
      <c r="K17">
        <f t="shared" si="1"/>
        <v>10.730889681147211</v>
      </c>
      <c r="L17">
        <f t="shared" si="2"/>
        <v>-1.1604395604395457</v>
      </c>
      <c r="M17">
        <f t="shared" si="3"/>
        <v>2.115364109077337</v>
      </c>
      <c r="S17" t="s">
        <v>5</v>
      </c>
      <c r="T17">
        <v>296.86539229021059</v>
      </c>
      <c r="U17">
        <v>3028.5541354207103</v>
      </c>
      <c r="V17">
        <v>14077.066160791755</v>
      </c>
      <c r="W17">
        <v>18727.345331201272</v>
      </c>
      <c r="X17">
        <v>20191.377245556469</v>
      </c>
      <c r="Y17">
        <v>1014.3621454594781</v>
      </c>
      <c r="Z17">
        <v>8097.5544197883764</v>
      </c>
      <c r="AB17" s="2" t="s">
        <v>5</v>
      </c>
      <c r="AC17" s="2">
        <f t="shared" si="5"/>
        <v>296.86539229021059</v>
      </c>
      <c r="AD17" s="2">
        <f t="shared" si="4"/>
        <v>3028.5541354207103</v>
      </c>
      <c r="AE17" s="2">
        <f t="shared" si="4"/>
        <v>14077.066160791755</v>
      </c>
      <c r="AF17" s="2">
        <f t="shared" si="4"/>
        <v>18727.345331201272</v>
      </c>
      <c r="AG17" s="2">
        <f t="shared" si="4"/>
        <v>20191.377245556469</v>
      </c>
      <c r="AH17" s="2">
        <f t="shared" si="4"/>
        <v>1014.3621454594781</v>
      </c>
    </row>
    <row r="18" spans="1:34" x14ac:dyDescent="0.25">
      <c r="A18" s="1">
        <v>17</v>
      </c>
      <c r="B18">
        <v>1</v>
      </c>
      <c r="C18">
        <v>6.6</v>
      </c>
      <c r="D18">
        <v>42</v>
      </c>
      <c r="E18">
        <v>64.400000000000006</v>
      </c>
      <c r="F18">
        <v>68.5</v>
      </c>
      <c r="G18">
        <v>3.0453229787866576</v>
      </c>
      <c r="H18">
        <v>34.799999999999997</v>
      </c>
      <c r="I18" cm="1">
        <f t="array" ref="I18">MMULT(B18:G18,_xlfn.ANCHORARRAY(S42))</f>
        <v>29.099489251691857</v>
      </c>
      <c r="J18">
        <f t="shared" si="0"/>
        <v>5.7005107483081403</v>
      </c>
      <c r="K18">
        <f t="shared" si="1"/>
        <v>32.495822791576636</v>
      </c>
      <c r="L18">
        <f t="shared" si="2"/>
        <v>5.3395604395604508</v>
      </c>
      <c r="M18">
        <f t="shared" si="3"/>
        <v>-0.36095030873653755</v>
      </c>
      <c r="S18" t="s">
        <v>0</v>
      </c>
      <c r="T18">
        <v>2680.8999999999987</v>
      </c>
      <c r="U18">
        <v>31696.829999999994</v>
      </c>
      <c r="V18">
        <v>197100.91</v>
      </c>
      <c r="W18">
        <v>154168.43</v>
      </c>
      <c r="X18">
        <v>164747.70000000007</v>
      </c>
      <c r="Y18">
        <v>8097.5544197883773</v>
      </c>
      <c r="Z18">
        <v>95870.430000000022</v>
      </c>
    </row>
    <row r="19" spans="1:34" x14ac:dyDescent="0.25">
      <c r="A19" s="1">
        <v>18</v>
      </c>
      <c r="B19">
        <v>1</v>
      </c>
      <c r="C19">
        <v>8.3000000000000007</v>
      </c>
      <c r="D19">
        <v>109.9</v>
      </c>
      <c r="E19">
        <v>56.8</v>
      </c>
      <c r="F19">
        <v>66.5</v>
      </c>
      <c r="G19">
        <v>3.0644579892269186</v>
      </c>
      <c r="H19">
        <v>32.9</v>
      </c>
      <c r="I19" cm="1">
        <f t="array" ref="I19">MMULT(B19:G19,_xlfn.ANCHORARRAY(S42))</f>
        <v>31.593668048641394</v>
      </c>
      <c r="J19">
        <f t="shared" si="0"/>
        <v>1.3063319513586045</v>
      </c>
      <c r="K19">
        <f t="shared" si="1"/>
        <v>1.7065031671403794</v>
      </c>
      <c r="L19">
        <f t="shared" si="2"/>
        <v>3.4395604395604522</v>
      </c>
      <c r="M19">
        <f t="shared" si="3"/>
        <v>2.1332284882129997</v>
      </c>
    </row>
    <row r="20" spans="1:34" x14ac:dyDescent="0.25">
      <c r="A20" s="1">
        <v>19</v>
      </c>
      <c r="B20">
        <v>1</v>
      </c>
      <c r="C20">
        <v>9.6</v>
      </c>
      <c r="D20">
        <v>21.9</v>
      </c>
      <c r="E20">
        <v>68.400000000000006</v>
      </c>
      <c r="F20">
        <v>74.900000000000006</v>
      </c>
      <c r="G20">
        <v>3.4082399653118496</v>
      </c>
      <c r="H20">
        <v>18</v>
      </c>
      <c r="I20" cm="1">
        <f t="array" ref="I20">MMULT(B20:G20,_xlfn.ANCHORARRAY(S42))</f>
        <v>18.120569312089653</v>
      </c>
      <c r="J20">
        <f t="shared" si="0"/>
        <v>-0.12056931208965338</v>
      </c>
      <c r="K20">
        <f t="shared" si="1"/>
        <v>1.4536959017772237E-2</v>
      </c>
      <c r="L20">
        <f t="shared" si="2"/>
        <v>-11.460439560439546</v>
      </c>
      <c r="M20">
        <f t="shared" si="3"/>
        <v>-11.339870248338741</v>
      </c>
    </row>
    <row r="21" spans="1:34" x14ac:dyDescent="0.25">
      <c r="A21" s="1">
        <v>20</v>
      </c>
      <c r="B21">
        <v>1</v>
      </c>
      <c r="C21">
        <v>4.4000000000000004</v>
      </c>
      <c r="D21">
        <v>23.3</v>
      </c>
      <c r="E21">
        <v>66.7</v>
      </c>
      <c r="F21">
        <v>72.8</v>
      </c>
      <c r="G21">
        <v>3.4082399653118496</v>
      </c>
      <c r="H21">
        <v>27.5</v>
      </c>
      <c r="I21" cm="1">
        <f t="array" ref="I21">MMULT(B21:G21,_xlfn.ANCHORARRAY(S42))</f>
        <v>25.443004293890407</v>
      </c>
      <c r="J21">
        <f t="shared" si="0"/>
        <v>2.0569957061095927</v>
      </c>
      <c r="K21">
        <f t="shared" si="1"/>
        <v>4.2312313349533017</v>
      </c>
      <c r="L21">
        <f t="shared" si="2"/>
        <v>-1.9604395604395464</v>
      </c>
      <c r="M21">
        <f t="shared" si="3"/>
        <v>-4.0174352665379871</v>
      </c>
    </row>
    <row r="22" spans="1:34" x14ac:dyDescent="0.25">
      <c r="A22" s="1">
        <v>21</v>
      </c>
      <c r="B22">
        <v>1</v>
      </c>
      <c r="C22">
        <v>23.2</v>
      </c>
      <c r="D22">
        <v>43</v>
      </c>
      <c r="E22">
        <v>62.1</v>
      </c>
      <c r="F22">
        <v>66</v>
      </c>
      <c r="G22">
        <v>3.3961993470957363</v>
      </c>
      <c r="H22">
        <v>29</v>
      </c>
      <c r="I22" cm="1">
        <f t="array" ref="I22">MMULT(B22:G22,_xlfn.ANCHORARRAY(S42))</f>
        <v>18.919625525590419</v>
      </c>
      <c r="J22">
        <f t="shared" si="0"/>
        <v>10.080374474409581</v>
      </c>
      <c r="K22">
        <f t="shared" si="1"/>
        <v>101.61394954432824</v>
      </c>
      <c r="L22">
        <f t="shared" si="2"/>
        <v>-0.46043956043954637</v>
      </c>
      <c r="M22">
        <f t="shared" si="3"/>
        <v>-10.540814034837975</v>
      </c>
      <c r="S22" s="2" t="s">
        <v>10</v>
      </c>
      <c r="T22" s="2" t="s">
        <v>7</v>
      </c>
      <c r="U22" s="2" t="s">
        <v>1</v>
      </c>
      <c r="V22" s="2" t="s">
        <v>2</v>
      </c>
      <c r="W22" s="2" t="s">
        <v>3</v>
      </c>
      <c r="X22" s="2" t="s">
        <v>4</v>
      </c>
      <c r="Y22" s="2" t="s">
        <v>5</v>
      </c>
    </row>
    <row r="23" spans="1:34" x14ac:dyDescent="0.25">
      <c r="A23" s="1">
        <v>22</v>
      </c>
      <c r="B23">
        <v>1</v>
      </c>
      <c r="C23">
        <v>10.6</v>
      </c>
      <c r="D23">
        <v>7.9</v>
      </c>
      <c r="E23">
        <v>70</v>
      </c>
      <c r="F23">
        <v>76.8</v>
      </c>
      <c r="G23">
        <v>4.1914510144648958</v>
      </c>
      <c r="H23">
        <v>12</v>
      </c>
      <c r="I23" cm="1">
        <f t="array" ref="I23">MMULT(B23:G23,_xlfn.ANCHORARRAY(S42))</f>
        <v>15.421324545445044</v>
      </c>
      <c r="J23">
        <f t="shared" si="0"/>
        <v>-3.4213245454450441</v>
      </c>
      <c r="K23">
        <f t="shared" si="1"/>
        <v>11.705461645264737</v>
      </c>
      <c r="L23">
        <f t="shared" si="2"/>
        <v>-17.460439560439546</v>
      </c>
      <c r="M23">
        <f t="shared" si="3"/>
        <v>-14.03911501498335</v>
      </c>
      <c r="S23" s="2" t="s">
        <v>7</v>
      </c>
      <c r="T23" s="2" cm="1">
        <f t="array" ref="T23:Y28">MINVERSE(AC12:AH17)</f>
        <v>7.8227762845702173</v>
      </c>
      <c r="U23" s="2">
        <v>-4.4150130011294544E-2</v>
      </c>
      <c r="V23" s="2">
        <v>-1.8444258188217582E-2</v>
      </c>
      <c r="W23" s="2">
        <v>-4.2107458698213751E-2</v>
      </c>
      <c r="X23" s="2">
        <v>-6.0372722064455479E-2</v>
      </c>
      <c r="Y23" s="2">
        <v>7.7496856588165144E-2</v>
      </c>
    </row>
    <row r="24" spans="1:34" x14ac:dyDescent="0.25">
      <c r="A24" s="1">
        <v>23</v>
      </c>
      <c r="B24">
        <v>1</v>
      </c>
      <c r="C24">
        <v>10.1</v>
      </c>
      <c r="D24">
        <v>5.8</v>
      </c>
      <c r="E24">
        <v>70.7</v>
      </c>
      <c r="F24">
        <v>78.7</v>
      </c>
      <c r="G24">
        <v>4.4156409798961542</v>
      </c>
      <c r="H24">
        <v>13.2</v>
      </c>
      <c r="I24" cm="1">
        <f t="array" ref="I24">MMULT(B24:G24,_xlfn.ANCHORARRAY(S42))</f>
        <v>13.553400829431713</v>
      </c>
      <c r="J24">
        <f t="shared" si="0"/>
        <v>-0.35340082943171325</v>
      </c>
      <c r="K24">
        <f t="shared" si="1"/>
        <v>0.12489214624302288</v>
      </c>
      <c r="L24">
        <f t="shared" si="2"/>
        <v>-16.260439560439547</v>
      </c>
      <c r="M24">
        <f t="shared" si="3"/>
        <v>-15.907038730996682</v>
      </c>
      <c r="S24" s="2" t="s">
        <v>1</v>
      </c>
      <c r="T24" s="2">
        <v>-4.4150130011290915E-2</v>
      </c>
      <c r="U24" s="2">
        <v>1.2643440193607345E-3</v>
      </c>
      <c r="V24" s="2">
        <v>2.9040953275885621E-6</v>
      </c>
      <c r="W24" s="2">
        <v>8.8613173461495206E-4</v>
      </c>
      <c r="X24" s="2">
        <v>-2.8266940396050766E-4</v>
      </c>
      <c r="Y24" s="2">
        <v>-1.6274071586209332E-3</v>
      </c>
    </row>
    <row r="25" spans="1:34" x14ac:dyDescent="0.25">
      <c r="A25" s="1">
        <v>24</v>
      </c>
      <c r="B25">
        <v>1</v>
      </c>
      <c r="C25">
        <v>11.9</v>
      </c>
      <c r="D25">
        <v>7.5</v>
      </c>
      <c r="E25">
        <v>71.8</v>
      </c>
      <c r="F25">
        <v>77.7</v>
      </c>
      <c r="G25">
        <v>4.343999069057161</v>
      </c>
      <c r="H25">
        <v>12.4</v>
      </c>
      <c r="I25" cm="1">
        <f t="array" ref="I25">MMULT(B25:G25,_xlfn.ANCHORARRAY(S42))</f>
        <v>13.112455938422416</v>
      </c>
      <c r="J25">
        <f t="shared" si="0"/>
        <v>-0.71245593842241561</v>
      </c>
      <c r="K25">
        <f t="shared" si="1"/>
        <v>0.50759346419336482</v>
      </c>
      <c r="L25">
        <f t="shared" si="2"/>
        <v>-17.060439560439548</v>
      </c>
      <c r="M25">
        <f t="shared" si="3"/>
        <v>-16.347983622005977</v>
      </c>
      <c r="S25" s="2" t="s">
        <v>2</v>
      </c>
      <c r="T25" s="2">
        <v>-1.8444258188218206E-2</v>
      </c>
      <c r="U25" s="2">
        <v>2.9040953276007132E-6</v>
      </c>
      <c r="V25" s="2">
        <v>5.7989978786550145E-5</v>
      </c>
      <c r="W25" s="2">
        <v>-1.1580134826805827E-5</v>
      </c>
      <c r="X25" s="2">
        <v>2.4212820368971907E-4</v>
      </c>
      <c r="Y25" s="2">
        <v>-2.1391525807270065E-5</v>
      </c>
    </row>
    <row r="26" spans="1:34" x14ac:dyDescent="0.25">
      <c r="A26" s="1">
        <v>25</v>
      </c>
      <c r="B26">
        <v>1</v>
      </c>
      <c r="C26">
        <v>9.4</v>
      </c>
      <c r="D26">
        <v>7.4</v>
      </c>
      <c r="E26">
        <v>72.3</v>
      </c>
      <c r="F26">
        <v>80.5</v>
      </c>
      <c r="G26">
        <v>4.2898118391176219</v>
      </c>
      <c r="H26">
        <v>13.6</v>
      </c>
      <c r="I26" cm="1">
        <f t="array" ref="I26">MMULT(B26:G26,_xlfn.ANCHORARRAY(S42))</f>
        <v>11.508330104292057</v>
      </c>
      <c r="J26">
        <f t="shared" si="0"/>
        <v>2.0916698957079429</v>
      </c>
      <c r="K26">
        <f t="shared" si="1"/>
        <v>4.3750829526108772</v>
      </c>
      <c r="L26">
        <f t="shared" si="2"/>
        <v>-15.860439560439547</v>
      </c>
      <c r="M26">
        <f t="shared" si="3"/>
        <v>-17.952109456136338</v>
      </c>
      <c r="S26" s="2" t="s">
        <v>3</v>
      </c>
      <c r="T26" s="2">
        <v>-4.210745869819222E-2</v>
      </c>
      <c r="U26" s="2">
        <v>8.8613173461482781E-4</v>
      </c>
      <c r="V26" s="2">
        <v>-1.1580134826857372E-5</v>
      </c>
      <c r="W26" s="2">
        <v>3.9083010142609131E-3</v>
      </c>
      <c r="X26" s="2">
        <v>-3.0760910969072739E-3</v>
      </c>
      <c r="Y26" s="2">
        <v>-1.0864200112680657E-3</v>
      </c>
    </row>
    <row r="27" spans="1:34" x14ac:dyDescent="0.25">
      <c r="A27" s="1">
        <v>26</v>
      </c>
      <c r="B27">
        <v>1</v>
      </c>
      <c r="C27">
        <v>11.2</v>
      </c>
      <c r="D27">
        <v>7.4</v>
      </c>
      <c r="E27">
        <v>71.8</v>
      </c>
      <c r="F27">
        <v>78.400000000000006</v>
      </c>
      <c r="G27">
        <v>4.3486941902655412</v>
      </c>
      <c r="H27">
        <v>11.4</v>
      </c>
      <c r="I27" cm="1">
        <f t="array" ref="I27">MMULT(B27:G27,_xlfn.ANCHORARRAY(S42))</f>
        <v>12.809909168619489</v>
      </c>
      <c r="J27">
        <f t="shared" si="0"/>
        <v>-1.4099091686194889</v>
      </c>
      <c r="K27">
        <f t="shared" si="1"/>
        <v>1.9878438637572984</v>
      </c>
      <c r="L27">
        <f t="shared" si="2"/>
        <v>-18.060439560439548</v>
      </c>
      <c r="M27">
        <f t="shared" si="3"/>
        <v>-16.650530391808907</v>
      </c>
      <c r="S27" s="2" t="s">
        <v>4</v>
      </c>
      <c r="T27" s="2">
        <v>-6.0372722064475928E-2</v>
      </c>
      <c r="U27" s="2">
        <v>-2.82669403960333E-4</v>
      </c>
      <c r="V27" s="2">
        <v>2.4212820368975835E-4</v>
      </c>
      <c r="W27" s="2">
        <v>-3.0760910969069399E-3</v>
      </c>
      <c r="X27" s="2">
        <v>3.781405581510341E-3</v>
      </c>
      <c r="Y27" s="2">
        <v>-3.326789863894725E-3</v>
      </c>
    </row>
    <row r="28" spans="1:34" x14ac:dyDescent="0.25">
      <c r="A28" s="1">
        <v>27</v>
      </c>
      <c r="B28">
        <v>1</v>
      </c>
      <c r="C28">
        <v>9.1999999999999993</v>
      </c>
      <c r="D28">
        <v>11</v>
      </c>
      <c r="E28">
        <v>65.400000000000006</v>
      </c>
      <c r="F28">
        <v>74</v>
      </c>
      <c r="G28">
        <v>3.7774268223893115</v>
      </c>
      <c r="H28">
        <v>10.1</v>
      </c>
      <c r="I28" cm="1">
        <f t="array" ref="I28">MMULT(B28:G28,_xlfn.ANCHORARRAY(S42))</f>
        <v>20.321765108223623</v>
      </c>
      <c r="J28">
        <f t="shared" si="0"/>
        <v>-10.221765108223623</v>
      </c>
      <c r="K28">
        <f t="shared" si="1"/>
        <v>104.4844819276979</v>
      </c>
      <c r="L28">
        <f t="shared" si="2"/>
        <v>-19.360439560439545</v>
      </c>
      <c r="M28">
        <f t="shared" si="3"/>
        <v>-9.1386744522047714</v>
      </c>
      <c r="S28" s="2" t="s">
        <v>5</v>
      </c>
      <c r="T28" s="2">
        <v>7.7496856588168767E-2</v>
      </c>
      <c r="U28" s="2">
        <v>-1.6274071586212121E-3</v>
      </c>
      <c r="V28" s="2">
        <v>-2.1391525807235851E-5</v>
      </c>
      <c r="W28" s="2">
        <v>-1.0864200112694841E-3</v>
      </c>
      <c r="X28" s="2">
        <v>-3.3267898638934435E-3</v>
      </c>
      <c r="Y28" s="2">
        <v>6.9740297459850928E-2</v>
      </c>
    </row>
    <row r="29" spans="1:34" x14ac:dyDescent="0.25">
      <c r="A29" s="1">
        <v>28</v>
      </c>
      <c r="B29">
        <v>1</v>
      </c>
      <c r="C29">
        <v>9.1</v>
      </c>
      <c r="D29">
        <v>7.5</v>
      </c>
      <c r="E29">
        <v>71</v>
      </c>
      <c r="F29">
        <v>76.7</v>
      </c>
      <c r="G29">
        <v>3.9800033715837464</v>
      </c>
      <c r="H29">
        <v>15.1</v>
      </c>
      <c r="I29" cm="1">
        <f t="array" ref="I29">MMULT(B29:G29,_xlfn.ANCHORARRAY(S42))</f>
        <v>16.462756043389039</v>
      </c>
      <c r="J29">
        <f t="shared" si="0"/>
        <v>-1.3627560433890391</v>
      </c>
      <c r="K29">
        <f t="shared" si="1"/>
        <v>1.8571040337933487</v>
      </c>
      <c r="L29">
        <f t="shared" si="2"/>
        <v>-14.360439560439547</v>
      </c>
      <c r="M29">
        <f t="shared" si="3"/>
        <v>-12.997683517039356</v>
      </c>
    </row>
    <row r="30" spans="1:34" x14ac:dyDescent="0.25">
      <c r="A30" s="1">
        <v>29</v>
      </c>
      <c r="B30">
        <v>1</v>
      </c>
      <c r="C30">
        <v>9.1</v>
      </c>
      <c r="D30">
        <v>8.8000000000000007</v>
      </c>
      <c r="E30">
        <v>72</v>
      </c>
      <c r="F30">
        <v>78.599999999999994</v>
      </c>
      <c r="G30">
        <v>4.2260841159758238</v>
      </c>
      <c r="H30">
        <v>9.6999999999999993</v>
      </c>
      <c r="I30" cm="1">
        <f t="array" ref="I30">MMULT(B30:G30,_xlfn.ANCHORARRAY(S42))</f>
        <v>14.180626062908864</v>
      </c>
      <c r="J30">
        <f t="shared" si="0"/>
        <v>-4.4806260629088648</v>
      </c>
      <c r="K30">
        <f t="shared" si="1"/>
        <v>20.076009915618194</v>
      </c>
      <c r="L30">
        <f t="shared" si="2"/>
        <v>-19.760439560439547</v>
      </c>
      <c r="M30">
        <f t="shared" si="3"/>
        <v>-15.27981349751953</v>
      </c>
      <c r="R30" t="s">
        <v>11</v>
      </c>
    </row>
    <row r="31" spans="1:34" x14ac:dyDescent="0.25">
      <c r="A31" s="1">
        <v>30</v>
      </c>
      <c r="B31">
        <v>1</v>
      </c>
      <c r="C31">
        <v>8.6</v>
      </c>
      <c r="D31">
        <v>7.1</v>
      </c>
      <c r="E31">
        <v>73.3</v>
      </c>
      <c r="F31">
        <v>79.900000000000006</v>
      </c>
      <c r="G31">
        <v>4.2385478876813281</v>
      </c>
      <c r="H31">
        <v>13.2</v>
      </c>
      <c r="I31" cm="1">
        <f t="array" ref="I31">MMULT(B31:G31,_xlfn.ANCHORARRAY(S42))</f>
        <v>12.77880325323815</v>
      </c>
      <c r="J31">
        <f t="shared" si="0"/>
        <v>0.42119674676184893</v>
      </c>
      <c r="K31">
        <f t="shared" si="1"/>
        <v>0.17740669948276511</v>
      </c>
      <c r="L31">
        <f t="shared" si="2"/>
        <v>-16.260439560439547</v>
      </c>
      <c r="M31">
        <f t="shared" si="3"/>
        <v>-16.681636307190246</v>
      </c>
      <c r="S31" cm="1">
        <f t="array" ref="S31:X36">MMULT(AC12:AH17,_xlfn.ANCHORARRAY(T23))</f>
        <v>0.99999999999969802</v>
      </c>
      <c r="T31">
        <v>5.5511151231257827E-17</v>
      </c>
      <c r="U31">
        <v>1.3357370765021415E-16</v>
      </c>
      <c r="V31">
        <v>-1.4988010832439613E-15</v>
      </c>
      <c r="W31">
        <v>1.9984014443252818E-15</v>
      </c>
      <c r="X31">
        <v>3.5527136788005009E-15</v>
      </c>
    </row>
    <row r="32" spans="1:34" x14ac:dyDescent="0.25">
      <c r="A32" s="1">
        <v>31</v>
      </c>
      <c r="B32">
        <v>1</v>
      </c>
      <c r="C32">
        <v>10.7</v>
      </c>
      <c r="D32">
        <v>7.8</v>
      </c>
      <c r="E32">
        <v>67.2</v>
      </c>
      <c r="F32">
        <v>75.7</v>
      </c>
      <c r="G32">
        <v>4.3639878297484911</v>
      </c>
      <c r="H32">
        <v>14.3</v>
      </c>
      <c r="I32" cm="1">
        <f t="array" ref="I32">MMULT(B32:G32,_xlfn.ANCHORARRAY(S42))</f>
        <v>17.280454218733421</v>
      </c>
      <c r="J32">
        <f t="shared" si="0"/>
        <v>-2.9804542187334206</v>
      </c>
      <c r="K32">
        <f t="shared" si="1"/>
        <v>8.8831073499658455</v>
      </c>
      <c r="L32">
        <f t="shared" si="2"/>
        <v>-15.160439560439546</v>
      </c>
      <c r="M32">
        <f t="shared" si="3"/>
        <v>-12.179985341694973</v>
      </c>
      <c r="S32">
        <v>-2.0747847884194925E-12</v>
      </c>
      <c r="T32">
        <v>1.0000000000000098</v>
      </c>
      <c r="U32">
        <v>5.5511151231257827E-16</v>
      </c>
      <c r="V32">
        <v>6.2172489379008766E-14</v>
      </c>
      <c r="W32">
        <v>-6.3948846218409017E-14</v>
      </c>
      <c r="X32">
        <v>2.8421709430404007E-14</v>
      </c>
    </row>
    <row r="33" spans="1:24" x14ac:dyDescent="0.25">
      <c r="A33" s="1">
        <v>32</v>
      </c>
      <c r="B33">
        <v>1</v>
      </c>
      <c r="C33">
        <v>9.5</v>
      </c>
      <c r="D33">
        <v>13.1</v>
      </c>
      <c r="E33">
        <v>66.5</v>
      </c>
      <c r="F33">
        <v>72.400000000000006</v>
      </c>
      <c r="G33">
        <v>3.8808135922807914</v>
      </c>
      <c r="H33">
        <v>11.9</v>
      </c>
      <c r="I33" cm="1">
        <f t="array" ref="I33">MMULT(B33:G33,_xlfn.ANCHORARRAY(S42))</f>
        <v>22.121648610445654</v>
      </c>
      <c r="J33">
        <f t="shared" si="0"/>
        <v>-10.221648610445653</v>
      </c>
      <c r="K33">
        <f t="shared" si="1"/>
        <v>104.48210031542555</v>
      </c>
      <c r="L33">
        <f t="shared" si="2"/>
        <v>-17.560439560439548</v>
      </c>
      <c r="M33">
        <f t="shared" si="3"/>
        <v>-7.3387909499827408</v>
      </c>
      <c r="S33">
        <v>-8.4128259913995862E-12</v>
      </c>
      <c r="T33">
        <v>2.8421709430404007E-14</v>
      </c>
      <c r="U33">
        <v>0.9999999999999889</v>
      </c>
      <c r="V33">
        <v>1.794120407794253E-13</v>
      </c>
      <c r="W33">
        <v>-1.9184653865522705E-13</v>
      </c>
      <c r="X33">
        <v>0</v>
      </c>
    </row>
    <row r="34" spans="1:24" x14ac:dyDescent="0.25">
      <c r="A34" s="1">
        <v>33</v>
      </c>
      <c r="B34">
        <v>1</v>
      </c>
      <c r="C34">
        <v>8.1999999999999993</v>
      </c>
      <c r="D34">
        <v>8.1</v>
      </c>
      <c r="E34">
        <v>72.5</v>
      </c>
      <c r="F34">
        <v>78.599999999999994</v>
      </c>
      <c r="G34">
        <v>4.0421815945157666</v>
      </c>
      <c r="H34">
        <v>10.7</v>
      </c>
      <c r="I34" cm="1">
        <f t="array" ref="I34">MMULT(B34:G34,_xlfn.ANCHORARRAY(S42))</f>
        <v>14.673889441003729</v>
      </c>
      <c r="J34">
        <f t="shared" si="0"/>
        <v>-3.9738894410037293</v>
      </c>
      <c r="K34">
        <f t="shared" si="1"/>
        <v>15.791797289320932</v>
      </c>
      <c r="L34">
        <f t="shared" si="2"/>
        <v>-18.760439560439547</v>
      </c>
      <c r="M34">
        <f t="shared" si="3"/>
        <v>-14.786550119424666</v>
      </c>
      <c r="S34">
        <v>-1.2505552149377763E-11</v>
      </c>
      <c r="T34">
        <v>0</v>
      </c>
      <c r="U34">
        <v>-2.3314683517128287E-15</v>
      </c>
      <c r="V34">
        <v>1.0000000000002593</v>
      </c>
      <c r="W34">
        <v>-7.1054273576010019E-14</v>
      </c>
      <c r="X34">
        <v>2.2737367544323206E-13</v>
      </c>
    </row>
    <row r="35" spans="1:24" x14ac:dyDescent="0.25">
      <c r="A35" s="1">
        <v>34</v>
      </c>
      <c r="B35">
        <v>1</v>
      </c>
      <c r="C35">
        <v>11.1</v>
      </c>
      <c r="D35">
        <v>5.6</v>
      </c>
      <c r="E35">
        <v>74.2</v>
      </c>
      <c r="F35">
        <v>80</v>
      </c>
      <c r="G35">
        <v>4.3740147402919112</v>
      </c>
      <c r="H35">
        <v>14.5</v>
      </c>
      <c r="I35" cm="1">
        <f t="array" ref="I35">MMULT(B35:G35,_xlfn.ANCHORARRAY(S42))</f>
        <v>10.564368967977028</v>
      </c>
      <c r="J35">
        <f t="shared" si="0"/>
        <v>3.9356310320229717</v>
      </c>
      <c r="K35">
        <f t="shared" si="1"/>
        <v>15.489191620222201</v>
      </c>
      <c r="L35">
        <f t="shared" si="2"/>
        <v>-14.960439560439546</v>
      </c>
      <c r="M35">
        <f t="shared" si="3"/>
        <v>-18.896070592451366</v>
      </c>
      <c r="S35">
        <v>-9.7770680440589786E-12</v>
      </c>
      <c r="T35">
        <v>7.1054273576010019E-15</v>
      </c>
      <c r="U35">
        <v>-9.3258734068513149E-15</v>
      </c>
      <c r="V35">
        <v>1.7408297026122455E-13</v>
      </c>
      <c r="W35">
        <v>0.99999999999997158</v>
      </c>
      <c r="X35">
        <v>0</v>
      </c>
    </row>
    <row r="36" spans="1:24" x14ac:dyDescent="0.25">
      <c r="A36" s="1">
        <v>35</v>
      </c>
      <c r="B36">
        <v>1</v>
      </c>
      <c r="C36">
        <v>9.5</v>
      </c>
      <c r="D36">
        <v>7.1</v>
      </c>
      <c r="E36">
        <v>73.900000000000006</v>
      </c>
      <c r="F36">
        <v>80</v>
      </c>
      <c r="G36">
        <v>4.5322956440942477</v>
      </c>
      <c r="H36">
        <v>12.5</v>
      </c>
      <c r="I36" cm="1">
        <f t="array" ref="I36">MMULT(B36:G36,_xlfn.ANCHORARRAY(S42))</f>
        <v>12.142480744720761</v>
      </c>
      <c r="J36">
        <f t="shared" si="0"/>
        <v>0.35751925527923945</v>
      </c>
      <c r="K36">
        <f t="shared" si="1"/>
        <v>0.12782001789542199</v>
      </c>
      <c r="L36">
        <f t="shared" si="2"/>
        <v>-16.960439560439546</v>
      </c>
      <c r="M36">
        <f t="shared" si="3"/>
        <v>-17.317958815707634</v>
      </c>
      <c r="S36">
        <v>-1.9895196601282805E-13</v>
      </c>
      <c r="T36">
        <v>8.8817841970012523E-16</v>
      </c>
      <c r="U36">
        <v>-6.591949208711867E-16</v>
      </c>
      <c r="V36">
        <v>-3.1086244689504383E-15</v>
      </c>
      <c r="W36">
        <v>-3.1086244689504383E-15</v>
      </c>
      <c r="X36">
        <v>1.0000000000000142</v>
      </c>
    </row>
    <row r="37" spans="1:24" x14ac:dyDescent="0.25">
      <c r="A37" s="1">
        <v>36</v>
      </c>
      <c r="B37">
        <v>1</v>
      </c>
      <c r="C37">
        <v>11.5</v>
      </c>
      <c r="D37">
        <v>8.4</v>
      </c>
      <c r="E37">
        <v>72.2</v>
      </c>
      <c r="F37">
        <v>77.900000000000006</v>
      </c>
      <c r="G37">
        <v>4.20682587603185</v>
      </c>
      <c r="H37">
        <v>13.6</v>
      </c>
      <c r="I37" cm="1">
        <f t="array" ref="I37">MMULT(B37:G37,_xlfn.ANCHORARRAY(S42))</f>
        <v>12.998800925761339</v>
      </c>
      <c r="J37">
        <f t="shared" si="0"/>
        <v>0.60119907423866081</v>
      </c>
      <c r="K37">
        <f t="shared" si="1"/>
        <v>0.36144032686542282</v>
      </c>
      <c r="L37">
        <f t="shared" si="2"/>
        <v>-15.860439560439547</v>
      </c>
      <c r="M37">
        <f t="shared" si="3"/>
        <v>-16.461638634667054</v>
      </c>
    </row>
    <row r="38" spans="1:24" x14ac:dyDescent="0.25">
      <c r="A38" s="1">
        <v>37</v>
      </c>
      <c r="B38">
        <v>1</v>
      </c>
      <c r="C38">
        <v>7.4</v>
      </c>
      <c r="D38">
        <v>8</v>
      </c>
      <c r="E38">
        <v>73.3</v>
      </c>
      <c r="F38">
        <v>79.599999999999994</v>
      </c>
      <c r="G38">
        <v>4.2304489213782741</v>
      </c>
      <c r="H38">
        <v>14.9</v>
      </c>
      <c r="I38" cm="1">
        <f t="array" ref="I38">MMULT(B38:G38,_xlfn.ANCHORARRAY(S42))</f>
        <v>14.178457135242619</v>
      </c>
      <c r="J38">
        <f t="shared" si="0"/>
        <v>0.72154286475738161</v>
      </c>
      <c r="K38">
        <f t="shared" si="1"/>
        <v>0.52062410568228912</v>
      </c>
      <c r="L38">
        <f t="shared" si="2"/>
        <v>-14.560439560439546</v>
      </c>
      <c r="M38">
        <f t="shared" si="3"/>
        <v>-15.281982425185776</v>
      </c>
    </row>
    <row r="39" spans="1:24" x14ac:dyDescent="0.25">
      <c r="A39" s="1">
        <v>38</v>
      </c>
      <c r="B39">
        <v>1</v>
      </c>
      <c r="C39">
        <v>6.7</v>
      </c>
      <c r="D39">
        <v>4.5</v>
      </c>
      <c r="E39">
        <v>75.900000000000006</v>
      </c>
      <c r="F39">
        <v>81.8</v>
      </c>
      <c r="G39">
        <v>4.4053463601757086</v>
      </c>
      <c r="H39">
        <v>9.9</v>
      </c>
      <c r="I39" cm="1">
        <f t="array" ref="I39">MMULT(B39:G39,_xlfn.ANCHORARRAY(S42))</f>
        <v>11.801615839992353</v>
      </c>
      <c r="J39">
        <f t="shared" si="0"/>
        <v>-1.9016158399923526</v>
      </c>
      <c r="K39">
        <f t="shared" si="1"/>
        <v>3.6161428029098208</v>
      </c>
      <c r="L39">
        <f t="shared" si="2"/>
        <v>-19.560439560439548</v>
      </c>
      <c r="M39">
        <f t="shared" si="3"/>
        <v>-17.65882372043604</v>
      </c>
    </row>
    <row r="40" spans="1:24" x14ac:dyDescent="0.25">
      <c r="A40" s="1">
        <v>39</v>
      </c>
      <c r="B40">
        <v>1</v>
      </c>
      <c r="C40">
        <v>7.3</v>
      </c>
      <c r="D40">
        <v>7.2</v>
      </c>
      <c r="E40">
        <v>73</v>
      </c>
      <c r="F40">
        <v>79.8</v>
      </c>
      <c r="G40">
        <v>4.3111178426625054</v>
      </c>
      <c r="H40">
        <v>14.5</v>
      </c>
      <c r="I40" cm="1">
        <f t="array" ref="I40">MMULT(B40:G40,_xlfn.ANCHORARRAY(S42))</f>
        <v>14.126961920273965</v>
      </c>
      <c r="J40">
        <f t="shared" si="0"/>
        <v>0.37303807972603487</v>
      </c>
      <c r="K40">
        <f t="shared" si="1"/>
        <v>0.13915740892568754</v>
      </c>
      <c r="L40">
        <f t="shared" si="2"/>
        <v>-14.960439560439546</v>
      </c>
      <c r="M40">
        <f t="shared" si="3"/>
        <v>-15.333477640154429</v>
      </c>
    </row>
    <row r="41" spans="1:24" x14ac:dyDescent="0.25">
      <c r="A41" s="1">
        <v>40</v>
      </c>
      <c r="B41">
        <v>1</v>
      </c>
      <c r="C41">
        <v>8.1</v>
      </c>
      <c r="D41">
        <v>9.1</v>
      </c>
      <c r="E41">
        <v>71.5</v>
      </c>
      <c r="F41">
        <v>78.3</v>
      </c>
      <c r="G41">
        <v>4.3382572302462554</v>
      </c>
      <c r="H41">
        <v>16.7</v>
      </c>
      <c r="I41" cm="1">
        <f t="array" ref="I41">MMULT(B41:G41,_xlfn.ANCHORARRAY(S42))</f>
        <v>15.601262506994527</v>
      </c>
      <c r="J41">
        <f t="shared" si="0"/>
        <v>1.0987374930054727</v>
      </c>
      <c r="K41">
        <f t="shared" si="1"/>
        <v>1.2072240785359514</v>
      </c>
      <c r="L41">
        <f t="shared" si="2"/>
        <v>-12.760439560439547</v>
      </c>
      <c r="M41">
        <f t="shared" si="3"/>
        <v>-13.859177053433868</v>
      </c>
      <c r="R41" t="s">
        <v>12</v>
      </c>
    </row>
    <row r="42" spans="1:24" x14ac:dyDescent="0.25">
      <c r="A42" s="1">
        <v>41</v>
      </c>
      <c r="B42">
        <v>1</v>
      </c>
      <c r="C42">
        <v>18.7</v>
      </c>
      <c r="D42">
        <v>181.6</v>
      </c>
      <c r="E42">
        <v>41</v>
      </c>
      <c r="F42">
        <v>42</v>
      </c>
      <c r="G42">
        <v>2.2253092817258628</v>
      </c>
      <c r="H42">
        <v>40.4</v>
      </c>
      <c r="I42" cm="1">
        <f t="array" ref="I42">MMULT(B42:G42,_xlfn.ANCHORARRAY(S42))</f>
        <v>55.712144598839089</v>
      </c>
      <c r="J42">
        <f t="shared" si="0"/>
        <v>-15.31214459883909</v>
      </c>
      <c r="K42">
        <f t="shared" si="1"/>
        <v>234.46177221575712</v>
      </c>
      <c r="L42">
        <f t="shared" si="2"/>
        <v>10.939560439560452</v>
      </c>
      <c r="M42">
        <f t="shared" si="3"/>
        <v>26.251705038410694</v>
      </c>
      <c r="R42" s="1" t="s">
        <v>13</v>
      </c>
      <c r="S42" cm="1">
        <f t="array" ref="S42:S47">MMULT(_xlfn.ANCHORARRAY(T23),Z12:Z17)</f>
        <v>126.90881461919378</v>
      </c>
    </row>
    <row r="43" spans="1:24" x14ac:dyDescent="0.25">
      <c r="A43" s="1">
        <v>42</v>
      </c>
      <c r="B43">
        <v>1</v>
      </c>
      <c r="C43">
        <v>3.8</v>
      </c>
      <c r="D43">
        <v>16</v>
      </c>
      <c r="E43">
        <v>66.8</v>
      </c>
      <c r="F43">
        <v>69.400000000000006</v>
      </c>
      <c r="G43">
        <v>3.8020892578817329</v>
      </c>
      <c r="H43">
        <v>28.4</v>
      </c>
      <c r="I43" cm="1">
        <f t="array" ref="I43">MMULT(B43:G43,_xlfn.ANCHORARRAY(S42))</f>
        <v>30.706452799872679</v>
      </c>
      <c r="J43">
        <f t="shared" si="0"/>
        <v>-2.3064527998726803</v>
      </c>
      <c r="K43">
        <f t="shared" si="1"/>
        <v>5.3197245180405259</v>
      </c>
      <c r="L43">
        <f t="shared" si="2"/>
        <v>-1.0604395604395478</v>
      </c>
      <c r="M43">
        <f t="shared" si="3"/>
        <v>1.2460132394442844</v>
      </c>
      <c r="R43" s="1" t="s">
        <v>14</v>
      </c>
      <c r="S43">
        <v>-0.84760016646831993</v>
      </c>
    </row>
    <row r="44" spans="1:24" x14ac:dyDescent="0.25">
      <c r="A44" s="1">
        <v>43</v>
      </c>
      <c r="B44">
        <v>1</v>
      </c>
      <c r="C44">
        <v>11.5</v>
      </c>
      <c r="D44">
        <v>108.1</v>
      </c>
      <c r="E44">
        <v>55.8</v>
      </c>
      <c r="F44">
        <v>55</v>
      </c>
      <c r="G44">
        <v>3.3961993470957363</v>
      </c>
      <c r="H44">
        <v>42.5</v>
      </c>
      <c r="I44" cm="1">
        <f t="array" ref="I44">MMULT(B44:G44,_xlfn.ANCHORARRAY(S42))</f>
        <v>44.15372225915803</v>
      </c>
      <c r="J44">
        <f t="shared" si="0"/>
        <v>-1.6537222591580303</v>
      </c>
      <c r="K44">
        <f t="shared" si="1"/>
        <v>2.7347973104347396</v>
      </c>
      <c r="L44">
        <f t="shared" si="2"/>
        <v>13.039560439560454</v>
      </c>
      <c r="M44">
        <f t="shared" si="3"/>
        <v>14.693282698729636</v>
      </c>
      <c r="R44" s="1" t="s">
        <v>15</v>
      </c>
      <c r="S44">
        <v>6.2708420474175131E-3</v>
      </c>
    </row>
    <row r="45" spans="1:24" x14ac:dyDescent="0.25">
      <c r="A45" s="1">
        <v>44</v>
      </c>
      <c r="B45">
        <v>1</v>
      </c>
      <c r="C45">
        <v>7.8</v>
      </c>
      <c r="D45">
        <v>69</v>
      </c>
      <c r="E45">
        <v>63</v>
      </c>
      <c r="F45">
        <v>64.8</v>
      </c>
      <c r="G45">
        <v>3.4800069429571505</v>
      </c>
      <c r="H45">
        <v>42.6</v>
      </c>
      <c r="I45" cm="1">
        <f t="array" ref="I45">MMULT(B45:G45,_xlfn.ANCHORARRAY(S42))</f>
        <v>33.664410214690093</v>
      </c>
      <c r="J45">
        <f t="shared" si="0"/>
        <v>8.935589785309908</v>
      </c>
      <c r="K45">
        <f t="shared" si="1"/>
        <v>79.84476481133477</v>
      </c>
      <c r="L45">
        <f t="shared" si="2"/>
        <v>13.139560439560455</v>
      </c>
      <c r="M45">
        <f t="shared" si="3"/>
        <v>4.203970654261699</v>
      </c>
      <c r="R45" s="1" t="s">
        <v>16</v>
      </c>
      <c r="S45">
        <v>-0.12042122051685133</v>
      </c>
    </row>
    <row r="46" spans="1:24" x14ac:dyDescent="0.25">
      <c r="A46" s="1">
        <v>45</v>
      </c>
      <c r="B46">
        <v>1</v>
      </c>
      <c r="C46">
        <v>6.3</v>
      </c>
      <c r="D46">
        <v>9.6999999999999993</v>
      </c>
      <c r="E46">
        <v>73.900000000000006</v>
      </c>
      <c r="F46">
        <v>77.400000000000006</v>
      </c>
      <c r="G46">
        <v>4.0382226383687181</v>
      </c>
      <c r="H46">
        <v>22.3</v>
      </c>
      <c r="I46" cm="1">
        <f t="array" ref="I46">MMULT(B46:G46,_xlfn.ANCHORARRAY(S42))</f>
        <v>17.66502869007504</v>
      </c>
      <c r="J46">
        <f t="shared" si="0"/>
        <v>4.6349713099249605</v>
      </c>
      <c r="K46">
        <f t="shared" si="1"/>
        <v>21.482959043827506</v>
      </c>
      <c r="L46">
        <f t="shared" si="2"/>
        <v>-7.1604395604395457</v>
      </c>
      <c r="M46">
        <f t="shared" si="3"/>
        <v>-11.795410870353354</v>
      </c>
      <c r="R46" s="1" t="s">
        <v>17</v>
      </c>
      <c r="S46">
        <v>-1.2863899344859284</v>
      </c>
    </row>
    <row r="47" spans="1:24" x14ac:dyDescent="0.25">
      <c r="A47" s="1">
        <v>46</v>
      </c>
      <c r="B47">
        <v>1</v>
      </c>
      <c r="C47">
        <v>6.4</v>
      </c>
      <c r="D47">
        <v>44</v>
      </c>
      <c r="E47">
        <v>64.2</v>
      </c>
      <c r="F47">
        <v>67.8</v>
      </c>
      <c r="G47">
        <v>3.0934216851622351</v>
      </c>
      <c r="H47">
        <v>38.9</v>
      </c>
      <c r="I47" cm="1">
        <f t="array" ref="I47">MMULT(B47:G47,_xlfn.ANCHORARRAY(S42))</f>
        <v>30.259718677250063</v>
      </c>
      <c r="J47">
        <f t="shared" si="0"/>
        <v>8.6402813227499351</v>
      </c>
      <c r="K47">
        <f t="shared" si="1"/>
        <v>74.654461336261363</v>
      </c>
      <c r="L47">
        <f t="shared" si="2"/>
        <v>9.4395604395604522</v>
      </c>
      <c r="M47">
        <f t="shared" si="3"/>
        <v>0.79927911682166908</v>
      </c>
      <c r="R47" s="1" t="s">
        <v>18</v>
      </c>
      <c r="S47">
        <v>1.1145935923424304</v>
      </c>
    </row>
    <row r="48" spans="1:24" x14ac:dyDescent="0.25">
      <c r="A48" s="1">
        <v>47</v>
      </c>
      <c r="B48">
        <v>1</v>
      </c>
      <c r="C48">
        <v>2.2000000000000002</v>
      </c>
      <c r="D48">
        <v>15.6</v>
      </c>
      <c r="E48">
        <v>71.2</v>
      </c>
      <c r="F48">
        <v>75.400000000000006</v>
      </c>
      <c r="G48">
        <v>4.2081725266671217</v>
      </c>
      <c r="H48">
        <v>26.8</v>
      </c>
      <c r="I48" cm="1">
        <f t="array" ref="I48">MMULT(B48:G48,_xlfn.ANCHORARRAY(S42))</f>
        <v>24.264529561558998</v>
      </c>
      <c r="J48">
        <f t="shared" si="0"/>
        <v>2.5354704384410027</v>
      </c>
      <c r="K48">
        <f t="shared" si="1"/>
        <v>6.4286103442082103</v>
      </c>
      <c r="L48">
        <f t="shared" si="2"/>
        <v>-2.6604395604395457</v>
      </c>
      <c r="M48">
        <f t="shared" si="3"/>
        <v>-5.1959099988693964</v>
      </c>
    </row>
    <row r="49" spans="1:30" x14ac:dyDescent="0.25">
      <c r="A49" s="1">
        <v>48</v>
      </c>
      <c r="B49">
        <v>1</v>
      </c>
      <c r="C49">
        <v>7.8</v>
      </c>
      <c r="D49">
        <v>40</v>
      </c>
      <c r="E49">
        <v>62.2</v>
      </c>
      <c r="F49">
        <v>65.8</v>
      </c>
      <c r="G49">
        <v>3.7176705030022621</v>
      </c>
      <c r="H49">
        <v>45.6</v>
      </c>
      <c r="I49" cm="1">
        <f t="array" ref="I49">MMULT(B49:G49,_xlfn.ANCHORARRAY(S42))</f>
        <v>32.557401118402112</v>
      </c>
      <c r="J49">
        <f t="shared" si="0"/>
        <v>13.04259888159789</v>
      </c>
      <c r="K49">
        <f t="shared" si="1"/>
        <v>170.10938558625853</v>
      </c>
      <c r="L49">
        <f t="shared" si="2"/>
        <v>16.139560439560455</v>
      </c>
      <c r="M49">
        <f t="shared" si="3"/>
        <v>3.0969615579737173</v>
      </c>
      <c r="R49" s="1" t="s">
        <v>20</v>
      </c>
      <c r="S49">
        <v>91</v>
      </c>
    </row>
    <row r="50" spans="1:30" x14ac:dyDescent="0.25">
      <c r="A50" s="1">
        <v>49</v>
      </c>
      <c r="B50">
        <v>1</v>
      </c>
      <c r="C50">
        <v>7.6</v>
      </c>
      <c r="D50">
        <v>71</v>
      </c>
      <c r="E50">
        <v>61.7</v>
      </c>
      <c r="F50">
        <v>65.2</v>
      </c>
      <c r="G50">
        <v>3.8481891169913989</v>
      </c>
      <c r="H50">
        <v>42.1</v>
      </c>
      <c r="I50" cm="1">
        <f t="array" ref="I50">MMULT(B50:G50,_xlfn.ANCHORARRAY(S42))</f>
        <v>33.898837036949416</v>
      </c>
      <c r="J50">
        <f t="shared" si="0"/>
        <v>8.2011629630505851</v>
      </c>
      <c r="K50">
        <f t="shared" si="1"/>
        <v>67.259073946512657</v>
      </c>
      <c r="L50">
        <f t="shared" si="2"/>
        <v>12.639560439560455</v>
      </c>
      <c r="M50">
        <f t="shared" si="3"/>
        <v>4.4383974765210219</v>
      </c>
      <c r="R50" s="1" t="s">
        <v>21</v>
      </c>
      <c r="S50">
        <f>AVERAGE(H2:H92)</f>
        <v>29.460439560439546</v>
      </c>
    </row>
    <row r="51" spans="1:30" x14ac:dyDescent="0.25">
      <c r="A51" s="1">
        <v>50</v>
      </c>
      <c r="B51">
        <v>1</v>
      </c>
      <c r="C51">
        <v>8.4</v>
      </c>
      <c r="D51">
        <v>76</v>
      </c>
      <c r="E51">
        <v>62.5</v>
      </c>
      <c r="F51">
        <v>65.8</v>
      </c>
      <c r="G51">
        <v>3.2121876044039577</v>
      </c>
      <c r="H51">
        <v>29.2</v>
      </c>
      <c r="I51" cm="1">
        <f t="array" ref="I51">MMULT(B51:G51,_xlfn.ANCHORARRAY(S42))</f>
        <v>31.675056966256761</v>
      </c>
      <c r="J51">
        <f t="shared" si="0"/>
        <v>-2.4750569662567621</v>
      </c>
      <c r="K51">
        <f t="shared" si="1"/>
        <v>6.1259069862161271</v>
      </c>
      <c r="L51">
        <f t="shared" si="2"/>
        <v>-0.26043956043954708</v>
      </c>
      <c r="M51">
        <f t="shared" si="3"/>
        <v>2.214617405828367</v>
      </c>
      <c r="R51" s="1" t="s">
        <v>22</v>
      </c>
      <c r="S51">
        <f>AVERAGE(I2:I92)</f>
        <v>29.460439560428394</v>
      </c>
    </row>
    <row r="52" spans="1:30" x14ac:dyDescent="0.25">
      <c r="A52" s="1">
        <v>51</v>
      </c>
      <c r="B52">
        <v>1</v>
      </c>
      <c r="C52">
        <v>3.8</v>
      </c>
      <c r="D52">
        <v>26</v>
      </c>
      <c r="E52">
        <v>68.599999999999994</v>
      </c>
      <c r="F52">
        <v>72.900000000000006</v>
      </c>
      <c r="G52">
        <v>4.2979792441593627</v>
      </c>
      <c r="H52">
        <v>22.8</v>
      </c>
      <c r="I52" cm="1">
        <f t="array" ref="I52">MMULT(B52:G52,_xlfn.ANCHORARRAY(S42))</f>
        <v>26.602754053927605</v>
      </c>
      <c r="J52">
        <f t="shared" si="0"/>
        <v>-3.8027540539276039</v>
      </c>
      <c r="K52">
        <f t="shared" si="1"/>
        <v>14.460938394662826</v>
      </c>
      <c r="L52">
        <f t="shared" si="2"/>
        <v>-6.6604395604395457</v>
      </c>
      <c r="M52">
        <f t="shared" si="3"/>
        <v>-2.8576855065007898</v>
      </c>
      <c r="V52" t="s">
        <v>35</v>
      </c>
      <c r="W52" s="1" t="s">
        <v>39</v>
      </c>
      <c r="X52" t="s">
        <v>40</v>
      </c>
      <c r="Y52" s="1" t="s">
        <v>41</v>
      </c>
      <c r="Z52" t="s">
        <v>42</v>
      </c>
    </row>
    <row r="53" spans="1:30" x14ac:dyDescent="0.25">
      <c r="A53" s="1">
        <v>52</v>
      </c>
      <c r="B53">
        <v>1</v>
      </c>
      <c r="C53">
        <v>15.5</v>
      </c>
      <c r="D53">
        <v>119</v>
      </c>
      <c r="E53">
        <v>56.9</v>
      </c>
      <c r="F53">
        <v>56</v>
      </c>
      <c r="G53">
        <v>2.3222192947339191</v>
      </c>
      <c r="H53">
        <v>42.2</v>
      </c>
      <c r="I53" cm="1">
        <f t="array" ref="I53">MMULT(B53:G53,_xlfn.ANCHORARRAY($S$42))</f>
        <v>38.215769209881046</v>
      </c>
      <c r="J53">
        <f t="shared" si="0"/>
        <v>3.9842307901189571</v>
      </c>
      <c r="K53">
        <f t="shared" si="1"/>
        <v>15.87409498893193</v>
      </c>
      <c r="L53">
        <f t="shared" si="2"/>
        <v>12.739560439560456</v>
      </c>
      <c r="M53">
        <f t="shared" si="3"/>
        <v>8.7553296494526514</v>
      </c>
      <c r="R53" s="9" t="s">
        <v>28</v>
      </c>
      <c r="S53" s="9"/>
      <c r="T53" s="2" t="s">
        <v>29</v>
      </c>
      <c r="U53" s="2">
        <f>SUMPRODUCT(L2:L92,L2:L92)</f>
        <v>16889.937582417577</v>
      </c>
      <c r="V53" t="s">
        <v>36</v>
      </c>
      <c r="W53">
        <f>S49-1</f>
        <v>90</v>
      </c>
    </row>
    <row r="54" spans="1:30" x14ac:dyDescent="0.25">
      <c r="A54" s="1">
        <v>53</v>
      </c>
      <c r="B54">
        <v>1</v>
      </c>
      <c r="C54">
        <v>6.7</v>
      </c>
      <c r="D54">
        <v>32</v>
      </c>
      <c r="E54">
        <v>68</v>
      </c>
      <c r="F54">
        <v>70.900000000000006</v>
      </c>
      <c r="G54">
        <v>2.5797835966168101</v>
      </c>
      <c r="H54">
        <v>21.2</v>
      </c>
      <c r="I54" cm="1">
        <f t="array" ref="I54">MMULT(B54:G54,_xlfn.ANCHORARRAY($S$42))</f>
        <v>24.912281365594364</v>
      </c>
      <c r="J54">
        <f t="shared" si="0"/>
        <v>-3.7122813655943645</v>
      </c>
      <c r="K54">
        <f t="shared" si="1"/>
        <v>13.781032937339159</v>
      </c>
      <c r="L54">
        <f t="shared" si="2"/>
        <v>-8.2604395604395471</v>
      </c>
      <c r="M54">
        <f t="shared" si="3"/>
        <v>-4.5481581948340306</v>
      </c>
      <c r="R54" s="9" t="s">
        <v>30</v>
      </c>
      <c r="S54" s="9"/>
      <c r="T54" s="2" t="s">
        <v>31</v>
      </c>
      <c r="U54" s="2">
        <f>SUMPRODUCT(M2:M92,M2:M92)</f>
        <v>14149.647739005764</v>
      </c>
      <c r="V54" t="s">
        <v>37</v>
      </c>
      <c r="W54">
        <f>COUNT(_xlfn.ANCHORARRAY(S42))-1</f>
        <v>5</v>
      </c>
      <c r="X54">
        <f>U54/W54</f>
        <v>2829.9295478011527</v>
      </c>
      <c r="Y54">
        <f>X54/X55</f>
        <v>87.780499621663537</v>
      </c>
      <c r="Z54">
        <f>_xlfn.F.DIST.RT(Y54,W54,W55)</f>
        <v>4.5451247701607769E-32</v>
      </c>
      <c r="AC54" s="4" t="s">
        <v>49</v>
      </c>
      <c r="AD54" s="5">
        <f>U54/U53</f>
        <v>0.83775607043897815</v>
      </c>
    </row>
    <row r="55" spans="1:30" x14ac:dyDescent="0.25">
      <c r="A55" s="1">
        <v>54</v>
      </c>
      <c r="B55">
        <v>1</v>
      </c>
      <c r="C55">
        <v>4.9000000000000004</v>
      </c>
      <c r="D55">
        <v>6.1</v>
      </c>
      <c r="E55">
        <v>74.3</v>
      </c>
      <c r="F55">
        <v>80.099999999999994</v>
      </c>
      <c r="G55">
        <v>4.1525940779274695</v>
      </c>
      <c r="H55">
        <v>11.7</v>
      </c>
      <c r="I55" cm="1">
        <f t="array" ref="I55">MMULT(B55:G55,_xlfn.ANCHORARRAY($S$42))</f>
        <v>15.435150254120423</v>
      </c>
      <c r="J55">
        <f t="shared" si="0"/>
        <v>-3.7351502541204233</v>
      </c>
      <c r="K55">
        <f t="shared" si="1"/>
        <v>13.951347420855862</v>
      </c>
      <c r="L55">
        <f t="shared" si="2"/>
        <v>-17.760439560439547</v>
      </c>
      <c r="M55">
        <f t="shared" si="3"/>
        <v>-14.025289306307972</v>
      </c>
      <c r="R55" s="9" t="s">
        <v>32</v>
      </c>
      <c r="S55" s="9"/>
      <c r="T55" s="2" t="s">
        <v>33</v>
      </c>
      <c r="U55" s="2">
        <f>SUMPRODUCT(J2:J92,J2:J92)</f>
        <v>2740.2898434145345</v>
      </c>
      <c r="V55" t="s">
        <v>38</v>
      </c>
      <c r="W55">
        <f>W53-W54</f>
        <v>85</v>
      </c>
      <c r="X55">
        <f>U55/W55</f>
        <v>32.238704040170994</v>
      </c>
      <c r="AC55" s="4" t="s">
        <v>50</v>
      </c>
    </row>
    <row r="56" spans="1:30" x14ac:dyDescent="0.25">
      <c r="A56" s="1">
        <v>55</v>
      </c>
      <c r="B56">
        <v>1</v>
      </c>
      <c r="C56">
        <v>10.199999999999999</v>
      </c>
      <c r="D56">
        <v>91</v>
      </c>
      <c r="E56">
        <v>52.5</v>
      </c>
      <c r="F56">
        <v>52.1</v>
      </c>
      <c r="G56">
        <v>2.5440680443502757</v>
      </c>
      <c r="H56">
        <v>30.5</v>
      </c>
      <c r="I56" cm="1">
        <f t="array" ref="I56">MMULT(B56:G56,_xlfn.ANCHORARRAY($S$42))</f>
        <v>48.326511824396299</v>
      </c>
      <c r="J56">
        <f t="shared" si="0"/>
        <v>-17.826511824396299</v>
      </c>
      <c r="K56">
        <f t="shared" si="1"/>
        <v>317.78452382534107</v>
      </c>
      <c r="L56">
        <f t="shared" si="2"/>
        <v>1.0395604395604536</v>
      </c>
      <c r="M56">
        <f t="shared" si="3"/>
        <v>18.866072263967904</v>
      </c>
      <c r="R56" s="10" t="s">
        <v>34</v>
      </c>
      <c r="S56" s="10"/>
      <c r="T56" s="2"/>
      <c r="U56" s="2">
        <f>U54+U55</f>
        <v>16889.937582420298</v>
      </c>
      <c r="AC56" s="4" t="s">
        <v>51</v>
      </c>
    </row>
    <row r="57" spans="1:30" x14ac:dyDescent="0.25">
      <c r="A57" s="1">
        <v>56</v>
      </c>
      <c r="B57">
        <v>1</v>
      </c>
      <c r="C57">
        <v>9.4</v>
      </c>
      <c r="D57">
        <v>75</v>
      </c>
      <c r="E57">
        <v>58.5</v>
      </c>
      <c r="F57">
        <v>62</v>
      </c>
      <c r="G57">
        <v>2.7558748556724915</v>
      </c>
      <c r="H57">
        <v>28.6</v>
      </c>
      <c r="I57" cm="1">
        <f t="array" ref="I57">MMULT(B57:G57,_xlfn.ANCHORARRAY($S$42))</f>
        <v>35.682549325014683</v>
      </c>
      <c r="J57">
        <f t="shared" si="0"/>
        <v>-7.082549325014682</v>
      </c>
      <c r="K57">
        <f t="shared" si="1"/>
        <v>50.162504941265929</v>
      </c>
      <c r="L57">
        <f t="shared" si="2"/>
        <v>-0.86043956043954495</v>
      </c>
      <c r="M57">
        <f t="shared" si="3"/>
        <v>6.2221097645862891</v>
      </c>
    </row>
    <row r="58" spans="1:30" ht="15.75" thickBot="1" x14ac:dyDescent="0.3">
      <c r="A58" s="1">
        <v>57</v>
      </c>
      <c r="B58">
        <v>1</v>
      </c>
      <c r="C58">
        <v>5.6</v>
      </c>
      <c r="D58">
        <v>24</v>
      </c>
      <c r="E58">
        <v>67.5</v>
      </c>
      <c r="F58">
        <v>71.599999999999994</v>
      </c>
      <c r="G58">
        <v>3.3654879848908998</v>
      </c>
      <c r="H58">
        <v>31.6</v>
      </c>
      <c r="I58" cm="1">
        <f t="array" ref="I58">MMULT(B58:G58,_xlfn.ANCHORARRAY($S$42))</f>
        <v>25.829953545094099</v>
      </c>
      <c r="J58">
        <f t="shared" si="0"/>
        <v>5.7700464549059021</v>
      </c>
      <c r="K58">
        <f t="shared" si="1"/>
        <v>33.293436091772165</v>
      </c>
      <c r="L58">
        <f t="shared" si="2"/>
        <v>2.1395604395604551</v>
      </c>
      <c r="M58">
        <f t="shared" si="3"/>
        <v>-3.630486015334295</v>
      </c>
    </row>
    <row r="59" spans="1:30" x14ac:dyDescent="0.25">
      <c r="A59" s="1">
        <v>58</v>
      </c>
      <c r="B59">
        <v>1</v>
      </c>
      <c r="C59">
        <v>8.8000000000000007</v>
      </c>
      <c r="D59">
        <v>68</v>
      </c>
      <c r="E59">
        <v>60</v>
      </c>
      <c r="F59">
        <v>62.5</v>
      </c>
      <c r="G59">
        <v>2.0413926851582249</v>
      </c>
      <c r="H59">
        <v>36.1</v>
      </c>
      <c r="I59" cm="1">
        <f t="array" ref="I59">MMULT(B59:G59,_xlfn.ANCHORARRAY($S$42))</f>
        <v>34.5270294834474</v>
      </c>
      <c r="J59">
        <f t="shared" si="0"/>
        <v>1.5729705165526013</v>
      </c>
      <c r="K59">
        <f t="shared" si="1"/>
        <v>2.4742362459437577</v>
      </c>
      <c r="L59">
        <f t="shared" si="2"/>
        <v>6.6395604395604551</v>
      </c>
      <c r="M59">
        <f t="shared" si="3"/>
        <v>5.0665899230190057</v>
      </c>
      <c r="R59" s="6" t="s">
        <v>43</v>
      </c>
      <c r="S59" s="6" t="s">
        <v>44</v>
      </c>
      <c r="T59" s="6" t="s">
        <v>45</v>
      </c>
      <c r="U59" s="6" t="s">
        <v>46</v>
      </c>
      <c r="V59" s="6" t="s">
        <v>47</v>
      </c>
      <c r="W59" s="6" t="s">
        <v>48</v>
      </c>
    </row>
    <row r="60" spans="1:30" x14ac:dyDescent="0.25">
      <c r="A60" s="1">
        <v>59</v>
      </c>
      <c r="B60">
        <v>1</v>
      </c>
      <c r="C60">
        <v>14.8</v>
      </c>
      <c r="D60">
        <v>128</v>
      </c>
      <c r="E60">
        <v>50.9</v>
      </c>
      <c r="F60">
        <v>48.1</v>
      </c>
      <c r="G60">
        <v>2.2304489213782741</v>
      </c>
      <c r="H60">
        <v>39.6</v>
      </c>
      <c r="I60" cm="1">
        <f t="array" ref="I60">MMULT(B60:G60,_xlfn.ANCHORARRAY($S$42))</f>
        <v>49.648248040266509</v>
      </c>
      <c r="J60">
        <f t="shared" si="0"/>
        <v>-10.048248040266508</v>
      </c>
      <c r="K60">
        <f t="shared" si="1"/>
        <v>100.96728867871971</v>
      </c>
      <c r="L60">
        <f t="shared" si="2"/>
        <v>10.139560439560455</v>
      </c>
      <c r="M60">
        <f t="shared" si="3"/>
        <v>20.187808479838115</v>
      </c>
      <c r="R60" s="7"/>
      <c r="S60" s="7"/>
      <c r="T60" s="7"/>
      <c r="U60" s="7"/>
      <c r="V60" s="7"/>
      <c r="W60" s="7"/>
    </row>
    <row r="61" spans="1:30" x14ac:dyDescent="0.25">
      <c r="A61" s="1">
        <v>60</v>
      </c>
      <c r="B61">
        <v>1</v>
      </c>
      <c r="C61">
        <v>8.1</v>
      </c>
      <c r="D61">
        <v>107.7</v>
      </c>
      <c r="E61">
        <v>59</v>
      </c>
      <c r="F61">
        <v>59.2</v>
      </c>
      <c r="G61">
        <v>2.5797835966168101</v>
      </c>
      <c r="H61">
        <v>30.3</v>
      </c>
      <c r="I61" cm="1">
        <f t="array" ref="I61">MMULT(B61:G61,_xlfn.ANCHORARRAY($S$42))</f>
        <v>40.334897093665276</v>
      </c>
      <c r="J61">
        <f t="shared" si="0"/>
        <v>-10.034897093665275</v>
      </c>
      <c r="K61">
        <f t="shared" si="1"/>
        <v>100.6991596804518</v>
      </c>
      <c r="L61">
        <f t="shared" si="2"/>
        <v>0.83956043956045434</v>
      </c>
      <c r="M61">
        <f t="shared" si="3"/>
        <v>10.874457533236882</v>
      </c>
      <c r="R61" s="7"/>
      <c r="S61" s="7"/>
      <c r="T61" s="7"/>
      <c r="U61" s="7"/>
      <c r="V61" s="7"/>
      <c r="W61" s="7"/>
    </row>
    <row r="62" spans="1:30" ht="15.75" thickBot="1" x14ac:dyDescent="0.3">
      <c r="A62" s="1">
        <v>61</v>
      </c>
      <c r="B62">
        <v>1</v>
      </c>
      <c r="C62">
        <v>7.7</v>
      </c>
      <c r="D62">
        <v>45</v>
      </c>
      <c r="E62">
        <v>62.5</v>
      </c>
      <c r="F62">
        <v>66.099999999999994</v>
      </c>
      <c r="G62">
        <v>2.8633228601204559</v>
      </c>
      <c r="H62">
        <v>33.200000000000003</v>
      </c>
      <c r="I62" cm="1">
        <f t="array" ref="I62">MMULT(B62:G62,_xlfn.ANCHORARRAY($S$42))</f>
        <v>31.2992215903963</v>
      </c>
      <c r="J62">
        <f t="shared" si="0"/>
        <v>1.9007784096037028</v>
      </c>
      <c r="K62">
        <f t="shared" si="1"/>
        <v>3.612958562415582</v>
      </c>
      <c r="L62">
        <f t="shared" si="2"/>
        <v>3.7395604395604565</v>
      </c>
      <c r="M62">
        <f t="shared" si="3"/>
        <v>1.8387820299679056</v>
      </c>
      <c r="R62" s="7"/>
      <c r="S62" s="7"/>
      <c r="T62" s="7"/>
      <c r="U62" s="8"/>
      <c r="V62" s="7"/>
      <c r="W62" s="7"/>
    </row>
    <row r="63" spans="1:30" ht="15.75" thickBot="1" x14ac:dyDescent="0.3">
      <c r="A63" s="1">
        <v>62</v>
      </c>
      <c r="B63">
        <v>1</v>
      </c>
      <c r="C63">
        <v>5.2</v>
      </c>
      <c r="D63">
        <v>7.5</v>
      </c>
      <c r="E63">
        <v>68.7</v>
      </c>
      <c r="F63">
        <v>74</v>
      </c>
      <c r="G63">
        <v>4.0476641946015599</v>
      </c>
      <c r="H63">
        <v>17.8</v>
      </c>
      <c r="I63" cm="1">
        <f t="array" ref="I63">MMULT(B63:G63,_xlfn.ANCHORARRAY($S$42))</f>
        <v>23.594032642704541</v>
      </c>
      <c r="J63">
        <f t="shared" si="0"/>
        <v>-5.7940326427045399</v>
      </c>
      <c r="K63">
        <f t="shared" si="1"/>
        <v>33.570814264725755</v>
      </c>
      <c r="L63">
        <f t="shared" si="2"/>
        <v>-11.660439560439546</v>
      </c>
      <c r="M63">
        <f t="shared" si="3"/>
        <v>-5.8664069177238538</v>
      </c>
      <c r="P63" t="s">
        <v>52</v>
      </c>
      <c r="R63" s="8"/>
      <c r="S63" s="8"/>
      <c r="T63" s="8"/>
      <c r="U63" s="3">
        <f>TINV(0.05,85)</f>
        <v>1.9882679074772251</v>
      </c>
      <c r="V63" s="8"/>
      <c r="W63" s="8"/>
    </row>
    <row r="64" spans="1:30" x14ac:dyDescent="0.25">
      <c r="A64" s="1">
        <v>63</v>
      </c>
      <c r="B64">
        <v>1</v>
      </c>
      <c r="C64">
        <v>6.2</v>
      </c>
      <c r="D64">
        <v>19.399999999999999</v>
      </c>
      <c r="E64">
        <v>67.8</v>
      </c>
      <c r="F64">
        <v>71.7</v>
      </c>
      <c r="G64">
        <v>2.6720978579357175</v>
      </c>
      <c r="H64">
        <v>21.3</v>
      </c>
      <c r="I64" cm="1">
        <f t="array" ref="I64">MMULT(B64:G64,_xlfn.ANCHORARRAY($S$42))</f>
        <v>24.354934019693573</v>
      </c>
      <c r="J64">
        <f t="shared" si="0"/>
        <v>-3.0549340196935724</v>
      </c>
      <c r="K64">
        <f t="shared" si="1"/>
        <v>9.3326218646811281</v>
      </c>
      <c r="L64">
        <f t="shared" si="2"/>
        <v>-8.1604395604395457</v>
      </c>
      <c r="M64">
        <f t="shared" si="3"/>
        <v>-5.1055055407348213</v>
      </c>
      <c r="P64" s="1" t="s">
        <v>13</v>
      </c>
      <c r="Q64">
        <f>S42</f>
        <v>126.90881461919378</v>
      </c>
      <c r="R64">
        <f>SQRT($X$55*T23)</f>
        <v>15.880685420054379</v>
      </c>
      <c r="S64">
        <f>Q64/R64</f>
        <v>7.9913940275481643</v>
      </c>
      <c r="T64">
        <f>_xlfn.T.DIST.2T(ABS(S64),$W$55)</f>
        <v>5.8918814906523096E-12</v>
      </c>
      <c r="V64">
        <f>Q64-$U$63*R64</f>
        <v>95.333757449758181</v>
      </c>
      <c r="W64">
        <f>Q64+$U$63*R64</f>
        <v>158.48387178862939</v>
      </c>
    </row>
    <row r="65" spans="1:31" x14ac:dyDescent="0.25">
      <c r="A65" s="1">
        <v>64</v>
      </c>
      <c r="B65">
        <v>1</v>
      </c>
      <c r="C65">
        <v>7.7</v>
      </c>
      <c r="D65">
        <v>28</v>
      </c>
      <c r="E65">
        <v>63.8</v>
      </c>
      <c r="F65">
        <v>68.900000000000006</v>
      </c>
      <c r="G65">
        <v>3.1522883443830563</v>
      </c>
      <c r="H65">
        <v>22.3</v>
      </c>
      <c r="I65" cm="1">
        <f t="array" ref="I65">MMULT(B65:G65,_xlfn.ANCHORARRAY($S$42))</f>
        <v>27.756256949524872</v>
      </c>
      <c r="J65">
        <f t="shared" si="0"/>
        <v>-5.4562569495248709</v>
      </c>
      <c r="K65">
        <f t="shared" si="1"/>
        <v>29.77073989923845</v>
      </c>
      <c r="L65">
        <f t="shared" si="2"/>
        <v>-7.1604395604395457</v>
      </c>
      <c r="M65">
        <f t="shared" si="3"/>
        <v>-1.7041826109035227</v>
      </c>
      <c r="P65" s="1" t="s">
        <v>14</v>
      </c>
      <c r="Q65">
        <f t="shared" ref="Q65:Q69" si="6">S43</f>
        <v>-0.84760016646831993</v>
      </c>
      <c r="R65">
        <f>SQRT($X$55*U24)</f>
        <v>0.20189307230593859</v>
      </c>
      <c r="S65">
        <f t="shared" ref="S65:S69" si="7">Q65/R65</f>
        <v>-4.1982627575447928</v>
      </c>
      <c r="T65">
        <f t="shared" ref="T65:T69" si="8">_xlfn.T.DIST.2T(ABS(S65),$W$55)</f>
        <v>6.5921391312111723E-5</v>
      </c>
      <c r="V65">
        <f t="shared" ref="V65:V69" si="9">Q65-$U$63*R65</f>
        <v>-1.2490176828761965</v>
      </c>
      <c r="W65">
        <f t="shared" ref="W65:W69" si="10">Q65+$U$63*R65</f>
        <v>-0.44618265006044328</v>
      </c>
    </row>
    <row r="66" spans="1:31" x14ac:dyDescent="0.25">
      <c r="A66" s="1">
        <v>65</v>
      </c>
      <c r="B66">
        <v>1</v>
      </c>
      <c r="C66">
        <v>8.3000000000000007</v>
      </c>
      <c r="D66">
        <v>74</v>
      </c>
      <c r="E66">
        <v>61.6</v>
      </c>
      <c r="F66">
        <v>63.3</v>
      </c>
      <c r="G66">
        <v>3.3138672203691533</v>
      </c>
      <c r="H66">
        <v>35.5</v>
      </c>
      <c r="I66" cm="1">
        <f t="array" ref="I66">MMULT(B66:G66,_xlfn.ANCHORARRAY($S$42))</f>
        <v>35.184960681915399</v>
      </c>
      <c r="J66">
        <f t="shared" si="0"/>
        <v>0.31503931808460095</v>
      </c>
      <c r="K66">
        <f t="shared" si="1"/>
        <v>9.9249771939210377E-2</v>
      </c>
      <c r="L66">
        <f t="shared" si="2"/>
        <v>6.0395604395604536</v>
      </c>
      <c r="M66">
        <f t="shared" si="3"/>
        <v>5.7245211214870046</v>
      </c>
      <c r="P66" s="1" t="s">
        <v>15</v>
      </c>
      <c r="Q66">
        <f t="shared" si="6"/>
        <v>6.2708420474175131E-3</v>
      </c>
      <c r="R66">
        <f>SQRT($X$55*V25)</f>
        <v>4.3237966688957338E-2</v>
      </c>
      <c r="S66">
        <f t="shared" si="7"/>
        <v>0.1450309190653741</v>
      </c>
      <c r="T66">
        <f t="shared" si="8"/>
        <v>0.8850298096920336</v>
      </c>
      <c r="V66">
        <f t="shared" si="9"/>
        <v>-7.9697819504805659E-2</v>
      </c>
      <c r="W66">
        <f t="shared" si="10"/>
        <v>9.2239503599640685E-2</v>
      </c>
      <c r="X66" t="s">
        <v>53</v>
      </c>
    </row>
    <row r="67" spans="1:31" x14ac:dyDescent="0.25">
      <c r="A67" s="1">
        <v>66</v>
      </c>
      <c r="B67">
        <v>1</v>
      </c>
      <c r="C67">
        <v>20.2</v>
      </c>
      <c r="D67">
        <v>137</v>
      </c>
      <c r="E67">
        <v>42.9</v>
      </c>
      <c r="F67">
        <v>46.1</v>
      </c>
      <c r="G67">
        <v>2.7853298350107671</v>
      </c>
      <c r="H67">
        <v>47.2</v>
      </c>
      <c r="I67" cm="1">
        <f t="array" ref="I67">MMULT(B67:G67,_xlfn.ANCHORARRAY($S$42))</f>
        <v>49.282261063718877</v>
      </c>
      <c r="J67">
        <f t="shared" ref="J67:J92" si="11">H67-I67</f>
        <v>-2.0822610637188745</v>
      </c>
      <c r="K67">
        <f t="shared" ref="K67:K92" si="12">J67^2</f>
        <v>4.3358111374796593</v>
      </c>
      <c r="L67">
        <f t="shared" ref="L67:L92" si="13">H67-$S$50</f>
        <v>17.739560439560456</v>
      </c>
      <c r="M67">
        <f t="shared" ref="M67:M92" si="14">I67-$S$51</f>
        <v>19.821821503290483</v>
      </c>
      <c r="P67" s="1" t="s">
        <v>16</v>
      </c>
      <c r="Q67">
        <f t="shared" si="6"/>
        <v>-0.12042122051685133</v>
      </c>
      <c r="R67">
        <f>SQRT($X$55*W26)</f>
        <v>0.35496275818549994</v>
      </c>
      <c r="S67">
        <f t="shared" si="7"/>
        <v>-0.33925029524905942</v>
      </c>
      <c r="T67">
        <f t="shared" si="8"/>
        <v>0.73525792491811792</v>
      </c>
      <c r="V67">
        <f t="shared" si="9"/>
        <v>-0.82618228096667956</v>
      </c>
      <c r="W67">
        <f t="shared" si="10"/>
        <v>0.58533983993297689</v>
      </c>
      <c r="X67" t="s">
        <v>53</v>
      </c>
    </row>
    <row r="68" spans="1:31" x14ac:dyDescent="0.25">
      <c r="A68" s="1">
        <v>67</v>
      </c>
      <c r="B68">
        <v>1</v>
      </c>
      <c r="C68">
        <v>11.6</v>
      </c>
      <c r="D68">
        <v>67</v>
      </c>
      <c r="E68">
        <v>52.3</v>
      </c>
      <c r="F68">
        <v>59.7</v>
      </c>
      <c r="G68">
        <v>3.3096301674258988</v>
      </c>
      <c r="H68">
        <v>48.5</v>
      </c>
      <c r="I68" cm="1">
        <f t="array" ref="I68">MMULT(B68:G68,_xlfn.ANCHORARRAY($S$42))</f>
        <v>38.090182761133093</v>
      </c>
      <c r="J68">
        <f t="shared" si="11"/>
        <v>10.409817238866907</v>
      </c>
      <c r="K68">
        <f t="shared" si="12"/>
        <v>108.36429494661064</v>
      </c>
      <c r="L68">
        <f t="shared" si="13"/>
        <v>19.039560439560454</v>
      </c>
      <c r="M68">
        <f t="shared" si="14"/>
        <v>8.6297432007046986</v>
      </c>
      <c r="P68" s="1" t="s">
        <v>17</v>
      </c>
      <c r="Q68">
        <f t="shared" si="6"/>
        <v>-1.2863899344859284</v>
      </c>
      <c r="R68">
        <f>SQRT($X$55*X27)</f>
        <v>0.34915271071289505</v>
      </c>
      <c r="S68">
        <f t="shared" si="7"/>
        <v>-3.684318909795647</v>
      </c>
      <c r="T68">
        <f t="shared" si="8"/>
        <v>4.0250783206790603E-4</v>
      </c>
      <c r="V68">
        <f t="shared" si="9"/>
        <v>-1.9805990640050573</v>
      </c>
      <c r="W68">
        <f t="shared" si="10"/>
        <v>-0.59218080496679959</v>
      </c>
    </row>
    <row r="69" spans="1:31" ht="15.75" thickBot="1" x14ac:dyDescent="0.3">
      <c r="A69" s="1">
        <v>68</v>
      </c>
      <c r="B69">
        <v>1</v>
      </c>
      <c r="C69">
        <v>14.6</v>
      </c>
      <c r="D69">
        <v>73</v>
      </c>
      <c r="E69">
        <v>50.1</v>
      </c>
      <c r="F69">
        <v>55.3</v>
      </c>
      <c r="G69">
        <v>3.0043213737826426</v>
      </c>
      <c r="H69">
        <v>46.1</v>
      </c>
      <c r="I69" cm="1">
        <f t="array" ref="I69">MMULT(B69:G69,_xlfn.ANCHORARRAY($S$42))</f>
        <v>41.169754485807232</v>
      </c>
      <c r="J69">
        <f t="shared" si="11"/>
        <v>4.9302455141927695</v>
      </c>
      <c r="K69">
        <f t="shared" si="12"/>
        <v>24.307320830217925</v>
      </c>
      <c r="L69">
        <f t="shared" si="13"/>
        <v>16.639560439560455</v>
      </c>
      <c r="M69">
        <f t="shared" si="14"/>
        <v>11.709314925378838</v>
      </c>
      <c r="P69" s="1" t="s">
        <v>18</v>
      </c>
      <c r="Q69">
        <f t="shared" si="6"/>
        <v>1.1145935923424304</v>
      </c>
      <c r="R69">
        <f>SQRT($X$55*Y28)</f>
        <v>1.4994455006707057</v>
      </c>
      <c r="S69">
        <f t="shared" si="7"/>
        <v>0.74333718154068951</v>
      </c>
      <c r="T69">
        <f t="shared" si="8"/>
        <v>0.45932725260650609</v>
      </c>
      <c r="V69">
        <f t="shared" si="9"/>
        <v>-1.866705775652254</v>
      </c>
      <c r="W69">
        <f t="shared" si="10"/>
        <v>4.0958929603371148</v>
      </c>
      <c r="X69" t="s">
        <v>53</v>
      </c>
    </row>
    <row r="70" spans="1:31" ht="15.75" thickBot="1" x14ac:dyDescent="0.3">
      <c r="A70" s="1">
        <v>69</v>
      </c>
      <c r="B70">
        <v>1</v>
      </c>
      <c r="C70">
        <v>9.5</v>
      </c>
      <c r="D70">
        <v>49.4</v>
      </c>
      <c r="E70">
        <v>57.8</v>
      </c>
      <c r="F70">
        <v>60.3</v>
      </c>
      <c r="G70">
        <v>2.7781512503836434</v>
      </c>
      <c r="H70">
        <v>38.799999999999997</v>
      </c>
      <c r="I70" cm="1">
        <f t="array" ref="I70">MMULT(B70:G70,_xlfn.ANCHORARRAY($S$42))</f>
        <v>37.733242621747401</v>
      </c>
      <c r="J70">
        <f t="shared" si="11"/>
        <v>1.0667573782525963</v>
      </c>
      <c r="K70">
        <f t="shared" si="12"/>
        <v>1.1379713040563528</v>
      </c>
      <c r="L70">
        <f t="shared" si="13"/>
        <v>9.3395604395604508</v>
      </c>
      <c r="M70">
        <f t="shared" si="14"/>
        <v>8.2728030613190064</v>
      </c>
      <c r="P70" s="5">
        <v>0.95</v>
      </c>
      <c r="Q70">
        <f>TINV((1-P70),W55)</f>
        <v>1.9882679074772203</v>
      </c>
      <c r="Z70" s="35" t="s">
        <v>70</v>
      </c>
      <c r="AA70" s="36"/>
      <c r="AB70" s="37"/>
      <c r="AC70" s="38" t="s">
        <v>71</v>
      </c>
      <c r="AD70" s="39"/>
      <c r="AE70" s="40"/>
    </row>
    <row r="71" spans="1:31" x14ac:dyDescent="0.25">
      <c r="A71" s="1">
        <v>70</v>
      </c>
      <c r="B71">
        <v>1</v>
      </c>
      <c r="C71">
        <v>20.7</v>
      </c>
      <c r="D71">
        <v>137</v>
      </c>
      <c r="E71">
        <v>42.4</v>
      </c>
      <c r="F71">
        <v>45.6</v>
      </c>
      <c r="G71">
        <v>2.0791812460476247</v>
      </c>
      <c r="H71">
        <v>48.6</v>
      </c>
      <c r="I71" cm="1">
        <f t="array" ref="I71">MMULT(B71:G71,_xlfn.ANCHORARRAY($S$42))</f>
        <v>48.77479786548615</v>
      </c>
      <c r="J71">
        <f t="shared" si="11"/>
        <v>-0.1747978654861484</v>
      </c>
      <c r="K71">
        <f t="shared" si="12"/>
        <v>3.0554293778513628E-2</v>
      </c>
      <c r="L71">
        <f t="shared" si="13"/>
        <v>19.139560439560455</v>
      </c>
      <c r="M71">
        <f t="shared" si="14"/>
        <v>19.314358305057755</v>
      </c>
      <c r="P71" s="26" t="s">
        <v>68</v>
      </c>
      <c r="Q71" s="27" t="s">
        <v>0</v>
      </c>
      <c r="R71" s="28" t="s">
        <v>69</v>
      </c>
      <c r="S71" s="11" t="s">
        <v>54</v>
      </c>
      <c r="T71" s="12"/>
      <c r="U71" s="12"/>
      <c r="V71" s="12"/>
      <c r="W71" s="12"/>
      <c r="X71" s="12"/>
      <c r="Y71" s="13" t="s">
        <v>55</v>
      </c>
      <c r="Z71" s="14" t="s">
        <v>56</v>
      </c>
      <c r="AA71" s="14" t="s">
        <v>57</v>
      </c>
      <c r="AB71" s="15" t="s">
        <v>58</v>
      </c>
      <c r="AC71" s="16" t="s">
        <v>59</v>
      </c>
      <c r="AD71" s="14" t="s">
        <v>60</v>
      </c>
      <c r="AE71" s="15" t="s">
        <v>61</v>
      </c>
    </row>
    <row r="72" spans="1:31" x14ac:dyDescent="0.25">
      <c r="A72" s="1">
        <v>71</v>
      </c>
      <c r="B72">
        <v>1</v>
      </c>
      <c r="C72">
        <v>16.8</v>
      </c>
      <c r="D72">
        <v>103</v>
      </c>
      <c r="E72">
        <v>49.9</v>
      </c>
      <c r="F72">
        <v>53.2</v>
      </c>
      <c r="G72">
        <v>2.5910646070264991</v>
      </c>
      <c r="H72">
        <v>39.4</v>
      </c>
      <c r="I72" cm="1">
        <f t="array" ref="I72">MMULT(B72:G72,_xlfn.ANCHORARRAY($S$42))</f>
        <v>41.75804914330471</v>
      </c>
      <c r="J72">
        <f t="shared" si="11"/>
        <v>-2.3580491433047115</v>
      </c>
      <c r="K72">
        <f t="shared" si="12"/>
        <v>5.5603957622400841</v>
      </c>
      <c r="L72">
        <f t="shared" si="13"/>
        <v>9.9395604395604522</v>
      </c>
      <c r="M72">
        <f t="shared" si="14"/>
        <v>12.297609582876316</v>
      </c>
      <c r="P72" s="29"/>
      <c r="Q72" s="30"/>
      <c r="R72" s="31"/>
      <c r="S72" s="17"/>
      <c r="T72" s="18"/>
      <c r="U72" s="18"/>
      <c r="V72" s="18"/>
      <c r="W72" s="18"/>
      <c r="X72" s="18"/>
      <c r="Y72" s="19"/>
      <c r="Z72" s="14"/>
      <c r="AA72" s="14"/>
      <c r="AB72" s="15"/>
      <c r="AC72" s="16"/>
      <c r="AD72" s="14"/>
      <c r="AE72" s="15"/>
    </row>
    <row r="73" spans="1:31" x14ac:dyDescent="0.25">
      <c r="A73" s="1">
        <v>72</v>
      </c>
      <c r="B73">
        <v>1</v>
      </c>
      <c r="C73">
        <v>21.4</v>
      </c>
      <c r="D73">
        <v>143</v>
      </c>
      <c r="E73">
        <v>41.4</v>
      </c>
      <c r="F73">
        <v>44.6</v>
      </c>
      <c r="G73">
        <v>2.4149733479708178</v>
      </c>
      <c r="H73">
        <v>47.4</v>
      </c>
      <c r="I73" cm="1">
        <f t="array" ref="I73">MMULT(B73:G73,_xlfn.ANCHORARRAY($S$42))</f>
        <v>50.000185681408396</v>
      </c>
      <c r="J73">
        <f t="shared" si="11"/>
        <v>-2.6001856814083979</v>
      </c>
      <c r="K73">
        <f t="shared" si="12"/>
        <v>6.7609655778012545</v>
      </c>
      <c r="L73">
        <f t="shared" si="13"/>
        <v>17.939560439560452</v>
      </c>
      <c r="M73">
        <f t="shared" si="14"/>
        <v>20.539746120980002</v>
      </c>
      <c r="P73" s="29"/>
      <c r="Q73" s="30"/>
      <c r="R73" s="31"/>
      <c r="S73" s="17"/>
      <c r="T73" s="18"/>
      <c r="U73" s="18"/>
      <c r="V73" s="18"/>
      <c r="W73" s="18"/>
      <c r="X73" s="18"/>
      <c r="Y73" s="19"/>
      <c r="Z73" s="14"/>
      <c r="AA73" s="14"/>
      <c r="AB73" s="15"/>
      <c r="AC73" s="16"/>
      <c r="AD73" s="14"/>
      <c r="AE73" s="15"/>
    </row>
    <row r="74" spans="1:31" x14ac:dyDescent="0.25">
      <c r="A74" s="1">
        <v>73</v>
      </c>
      <c r="B74">
        <v>1</v>
      </c>
      <c r="C74">
        <v>13.1</v>
      </c>
      <c r="D74">
        <v>90</v>
      </c>
      <c r="E74">
        <v>52.2</v>
      </c>
      <c r="F74">
        <v>55.8</v>
      </c>
      <c r="G74">
        <v>2.5910646070264991</v>
      </c>
      <c r="H74">
        <v>44.4</v>
      </c>
      <c r="I74" cm="1">
        <f t="array" ref="I74">MMULT(B74:G74,_xlfn.ANCHORARRAY($S$42))</f>
        <v>41.191066175768917</v>
      </c>
      <c r="J74">
        <f t="shared" si="11"/>
        <v>3.2089338242310816</v>
      </c>
      <c r="K74">
        <f t="shared" si="12"/>
        <v>10.297256288294314</v>
      </c>
      <c r="L74">
        <f t="shared" si="13"/>
        <v>14.939560439560452</v>
      </c>
      <c r="M74">
        <f t="shared" si="14"/>
        <v>11.730626615340523</v>
      </c>
      <c r="P74" s="29"/>
      <c r="Q74" s="30"/>
      <c r="R74" s="31"/>
      <c r="S74" s="17"/>
      <c r="T74" s="18"/>
      <c r="U74" s="18"/>
      <c r="V74" s="18"/>
      <c r="W74" s="18"/>
      <c r="X74" s="18"/>
      <c r="Y74" s="19"/>
      <c r="Z74" s="14"/>
      <c r="AA74" s="14"/>
      <c r="AB74" s="15"/>
      <c r="AC74" s="16"/>
      <c r="AD74" s="14"/>
      <c r="AE74" s="15"/>
    </row>
    <row r="75" spans="1:31" x14ac:dyDescent="0.25">
      <c r="A75" s="1">
        <v>74</v>
      </c>
      <c r="B75">
        <v>1</v>
      </c>
      <c r="C75">
        <v>11.3</v>
      </c>
      <c r="D75">
        <v>72</v>
      </c>
      <c r="E75">
        <v>56.5</v>
      </c>
      <c r="F75">
        <v>60.5</v>
      </c>
      <c r="G75">
        <v>2.568201724066995</v>
      </c>
      <c r="H75">
        <v>47</v>
      </c>
      <c r="I75" cm="1">
        <f t="array" ref="I75">MMULT(B75:G75,_xlfn.ANCHORARRAY($S$42))</f>
        <v>36.014544555402921</v>
      </c>
      <c r="J75">
        <f t="shared" si="11"/>
        <v>10.985455444597079</v>
      </c>
      <c r="K75">
        <f t="shared" si="12"/>
        <v>120.68023132522761</v>
      </c>
      <c r="L75">
        <f t="shared" si="13"/>
        <v>17.539560439560454</v>
      </c>
      <c r="M75">
        <f t="shared" si="14"/>
        <v>6.5541049949745265</v>
      </c>
      <c r="P75" s="29"/>
      <c r="Q75" s="30"/>
      <c r="R75" s="31"/>
      <c r="S75" s="17"/>
      <c r="T75" s="18"/>
      <c r="U75" s="18"/>
      <c r="V75" s="18"/>
      <c r="W75" s="18"/>
      <c r="X75" s="18"/>
      <c r="Y75" s="19"/>
      <c r="Z75" s="14"/>
      <c r="AA75" s="14"/>
      <c r="AB75" s="15"/>
      <c r="AC75" s="16"/>
      <c r="AD75" s="14"/>
      <c r="AE75" s="15"/>
    </row>
    <row r="76" spans="1:31" x14ac:dyDescent="0.25">
      <c r="A76" s="1">
        <v>75</v>
      </c>
      <c r="B76">
        <v>1</v>
      </c>
      <c r="C76">
        <v>9.4</v>
      </c>
      <c r="D76">
        <v>82</v>
      </c>
      <c r="E76">
        <v>59.1</v>
      </c>
      <c r="F76">
        <v>62.6</v>
      </c>
      <c r="G76">
        <v>3.725094521081469</v>
      </c>
      <c r="H76">
        <v>44</v>
      </c>
      <c r="I76" cm="1">
        <f t="array" ref="I76">MMULT(B76:G76,_xlfn.ANCHORARRAY($S$42))</f>
        <v>35.962644554982063</v>
      </c>
      <c r="J76">
        <f t="shared" si="11"/>
        <v>8.037355445017937</v>
      </c>
      <c r="K76">
        <f t="shared" si="12"/>
        <v>64.599082549559483</v>
      </c>
      <c r="L76">
        <f t="shared" si="13"/>
        <v>14.539560439560454</v>
      </c>
      <c r="M76">
        <f t="shared" si="14"/>
        <v>6.5022049945536686</v>
      </c>
      <c r="P76" s="29"/>
      <c r="Q76" s="30"/>
      <c r="R76" s="31"/>
      <c r="S76" s="17"/>
      <c r="T76" s="18"/>
      <c r="U76" s="18"/>
      <c r="V76" s="18"/>
      <c r="W76" s="18"/>
      <c r="X76" s="18"/>
      <c r="Y76" s="19"/>
      <c r="Z76" s="14"/>
      <c r="AA76" s="14"/>
      <c r="AB76" s="15"/>
      <c r="AC76" s="16"/>
      <c r="AD76" s="14"/>
      <c r="AE76" s="15"/>
    </row>
    <row r="77" spans="1:31" ht="15.75" thickBot="1" x14ac:dyDescent="0.3">
      <c r="A77" s="1">
        <v>76</v>
      </c>
      <c r="B77">
        <v>1</v>
      </c>
      <c r="C77">
        <v>25</v>
      </c>
      <c r="D77">
        <v>130</v>
      </c>
      <c r="E77">
        <v>38.1</v>
      </c>
      <c r="F77">
        <v>41.2</v>
      </c>
      <c r="G77">
        <v>2.3010299956639813</v>
      </c>
      <c r="H77">
        <v>48.3</v>
      </c>
      <c r="I77" cm="1">
        <f t="array" ref="I77">MMULT(B77:G77,_xlfn.ANCHORARRAY($S$42))</f>
        <v>51.511419410092557</v>
      </c>
      <c r="J77">
        <f t="shared" si="11"/>
        <v>-3.2114194100925602</v>
      </c>
      <c r="K77">
        <f t="shared" si="12"/>
        <v>10.313214627519248</v>
      </c>
      <c r="L77">
        <f t="shared" si="13"/>
        <v>18.839560439560451</v>
      </c>
      <c r="M77">
        <f t="shared" si="14"/>
        <v>22.050979849664163</v>
      </c>
      <c r="P77" s="32"/>
      <c r="Q77" s="33"/>
      <c r="R77" s="34"/>
      <c r="S77" s="20" t="s">
        <v>62</v>
      </c>
      <c r="T77" s="21" t="s">
        <v>63</v>
      </c>
      <c r="U77" s="21" t="s">
        <v>64</v>
      </c>
      <c r="V77" s="21" t="s">
        <v>65</v>
      </c>
      <c r="W77" s="21" t="s">
        <v>66</v>
      </c>
      <c r="X77" s="21" t="s">
        <v>67</v>
      </c>
      <c r="Y77" s="22"/>
      <c r="Z77" s="23"/>
      <c r="AA77" s="23"/>
      <c r="AB77" s="24"/>
      <c r="AC77" s="25"/>
      <c r="AD77" s="23"/>
      <c r="AE77" s="24"/>
    </row>
    <row r="78" spans="1:31" x14ac:dyDescent="0.25">
      <c r="A78" s="1">
        <v>77</v>
      </c>
      <c r="B78">
        <v>1</v>
      </c>
      <c r="C78">
        <v>9.8000000000000007</v>
      </c>
      <c r="D78">
        <v>82</v>
      </c>
      <c r="E78">
        <v>59.1</v>
      </c>
      <c r="F78">
        <v>62.5</v>
      </c>
      <c r="G78">
        <v>2.9822712330395684</v>
      </c>
      <c r="H78">
        <v>35.5</v>
      </c>
      <c r="I78" cm="1">
        <f t="array" ref="I78">MMULT(B78:G78,_xlfn.ANCHORARRAY($S$42))</f>
        <v>34.924297404749097</v>
      </c>
      <c r="J78">
        <f t="shared" si="11"/>
        <v>0.5757025952509025</v>
      </c>
      <c r="K78">
        <f t="shared" si="12"/>
        <v>0.33143347817862445</v>
      </c>
      <c r="L78">
        <f t="shared" si="13"/>
        <v>6.0395604395604536</v>
      </c>
      <c r="M78">
        <f t="shared" si="14"/>
        <v>5.4638578443207031</v>
      </c>
      <c r="P78" s="41">
        <v>1</v>
      </c>
      <c r="Q78" s="44">
        <v>24.7</v>
      </c>
      <c r="R78" s="44">
        <f>I2</f>
        <v>19.863388185960083</v>
      </c>
      <c r="S78" s="47" cm="1">
        <f t="array" ref="S78:X78">MMULT(B2:G2,_xlfn.ANCHORARRAY($T$23))</f>
        <v>-0.27048426092214828</v>
      </c>
      <c r="T78" s="50">
        <v>-1.041877467268199E-3</v>
      </c>
      <c r="U78" s="50">
        <v>7.7365960223391085E-4</v>
      </c>
      <c r="V78" s="50">
        <v>-6.5854230023871564E-4</v>
      </c>
      <c r="W78" s="50">
        <v>7.6314666457583079E-3</v>
      </c>
      <c r="X78" s="51">
        <v>-6.5476596128935111E-2</v>
      </c>
      <c r="Y78" s="44">
        <f>SUMPRODUCT(_xlfn.ANCHORARRAY(S78),B2:G2)</f>
        <v>9.584305351489919E-2</v>
      </c>
      <c r="Z78" s="47">
        <f>SQRT(Y78*$X$55)</f>
        <v>1.7577985767923199</v>
      </c>
      <c r="AA78" s="50">
        <f>R78-Z78*$Q$70</f>
        <v>16.368413687914781</v>
      </c>
      <c r="AB78" s="51">
        <f>R78+Z78*$Q$70</f>
        <v>23.358362684005385</v>
      </c>
      <c r="AC78" s="47">
        <f>SQRT($X$55*(1+Y78))</f>
        <v>5.9437832965834225</v>
      </c>
      <c r="AD78" s="50">
        <f>R78-$Q$70*AC78</f>
        <v>8.0455546083641085</v>
      </c>
      <c r="AE78" s="51">
        <f>R78+$Q$70*AC78</f>
        <v>31.68122176355606</v>
      </c>
    </row>
    <row r="79" spans="1:31" x14ac:dyDescent="0.25">
      <c r="A79" s="1">
        <v>78</v>
      </c>
      <c r="B79">
        <v>1</v>
      </c>
      <c r="C79">
        <v>18.5</v>
      </c>
      <c r="D79">
        <v>141</v>
      </c>
      <c r="E79">
        <v>44.9</v>
      </c>
      <c r="F79">
        <v>48.1</v>
      </c>
      <c r="G79">
        <v>1.9030899869919435</v>
      </c>
      <c r="H79">
        <v>45</v>
      </c>
      <c r="I79" cm="1">
        <f t="array" ref="I79">MMULT(B79:G79,_xlfn.ANCHORARRAY($S$42))</f>
        <v>46.951303523388205</v>
      </c>
      <c r="J79">
        <f t="shared" si="11"/>
        <v>-1.951303523388205</v>
      </c>
      <c r="K79">
        <f t="shared" si="12"/>
        <v>3.8075854403872231</v>
      </c>
      <c r="L79">
        <f t="shared" si="13"/>
        <v>15.539560439560454</v>
      </c>
      <c r="M79">
        <f t="shared" si="14"/>
        <v>17.490863962959811</v>
      </c>
      <c r="P79" s="42">
        <v>2</v>
      </c>
      <c r="Q79" s="45">
        <v>12.5</v>
      </c>
      <c r="R79" s="45">
        <f>I3</f>
        <v>16.330896451353027</v>
      </c>
      <c r="S79" s="48" cm="1">
        <f t="array" ref="S79:X79">MMULT(B3:G3,_xlfn.ANCHORARRAY($T$23))</f>
        <v>-9.4205739913923614E-2</v>
      </c>
      <c r="T79" s="52">
        <v>4.8894099631921996E-3</v>
      </c>
      <c r="U79" s="52">
        <v>-3.5029845118910721E-4</v>
      </c>
      <c r="V79" s="52">
        <v>1.7818311681661574E-3</v>
      </c>
      <c r="W79" s="52">
        <v>9.721263584284226E-4</v>
      </c>
      <c r="X79" s="53">
        <v>-3.1108810220794952E-2</v>
      </c>
      <c r="Y79" s="45">
        <f t="shared" ref="Y79:Y142" si="15">SUMPRODUCT(_xlfn.ANCHORARRAY(S79),B3:G3)</f>
        <v>4.8968438929899216E-2</v>
      </c>
      <c r="Z79" s="48">
        <f t="shared" ref="Z79:Z142" si="16">SQRT(Y79*$X$55)</f>
        <v>1.2564549375008276</v>
      </c>
      <c r="AA79" s="52">
        <f t="shared" ref="AA79:AA142" si="17">R79-Z79*$Q$70</f>
        <v>13.832727421928835</v>
      </c>
      <c r="AB79" s="53">
        <f t="shared" ref="AB79:AB142" si="18">R79+Z79*$Q$70</f>
        <v>18.829065480777217</v>
      </c>
      <c r="AC79" s="48">
        <f t="shared" ref="AC79:AC142" si="19">SQRT($X$55*(1+Y79))</f>
        <v>5.815271537094481</v>
      </c>
      <c r="AD79" s="52">
        <f t="shared" ref="AD79:AD142" si="20">R79-$Q$70*AC79</f>
        <v>4.7685786808823458</v>
      </c>
      <c r="AE79" s="53">
        <f t="shared" ref="AE79:AE142" si="21">R79+$Q$70*AC79</f>
        <v>27.893214221823708</v>
      </c>
    </row>
    <row r="80" spans="1:31" x14ac:dyDescent="0.25">
      <c r="A80" s="1">
        <v>79</v>
      </c>
      <c r="B80">
        <v>1</v>
      </c>
      <c r="C80">
        <v>12.1</v>
      </c>
      <c r="D80">
        <v>135</v>
      </c>
      <c r="E80">
        <v>55</v>
      </c>
      <c r="F80">
        <v>57.5</v>
      </c>
      <c r="G80">
        <v>3.012837224705172</v>
      </c>
      <c r="H80">
        <v>44</v>
      </c>
      <c r="I80" cm="1">
        <f t="array" ref="I80">MMULT(B80:G80,_xlfn.ANCHORARRAY($S$42))</f>
        <v>40.266916985387894</v>
      </c>
      <c r="J80">
        <f t="shared" si="11"/>
        <v>3.7330830146121059</v>
      </c>
      <c r="K80">
        <f t="shared" si="12"/>
        <v>13.935908793985408</v>
      </c>
      <c r="L80">
        <f t="shared" si="13"/>
        <v>14.539560439560454</v>
      </c>
      <c r="M80">
        <f t="shared" si="14"/>
        <v>10.8064774249595</v>
      </c>
      <c r="P80" s="42">
        <v>3</v>
      </c>
      <c r="Q80" s="45">
        <v>13.4</v>
      </c>
      <c r="R80" s="45">
        <f>I4</f>
        <v>12.336350830334938</v>
      </c>
      <c r="S80" s="48" cm="1">
        <f t="array" ref="S80:X80">MMULT(B4:G4,_xlfn.ANCHORARRAY($T$23))</f>
        <v>-0.34723555345533219</v>
      </c>
      <c r="T80" s="52">
        <v>6.6823927312987443E-3</v>
      </c>
      <c r="U80" s="52">
        <v>1.5259544665618426E-4</v>
      </c>
      <c r="V80" s="52">
        <v>5.9587035947322436E-3</v>
      </c>
      <c r="W80" s="52">
        <v>4.4998008400902109E-4</v>
      </c>
      <c r="X80" s="53">
        <v>-3.598918494645878E-2</v>
      </c>
      <c r="Y80" s="45">
        <f t="shared" si="15"/>
        <v>7.0436929005518456E-2</v>
      </c>
      <c r="Z80" s="48">
        <f t="shared" si="16"/>
        <v>1.5069158263511089</v>
      </c>
      <c r="AA80" s="52">
        <f t="shared" si="17"/>
        <v>9.3401984535315137</v>
      </c>
      <c r="AB80" s="53">
        <f t="shared" si="18"/>
        <v>15.332503207138362</v>
      </c>
      <c r="AC80" s="48">
        <f t="shared" si="19"/>
        <v>5.8744786447716733</v>
      </c>
      <c r="AD80" s="52">
        <f t="shared" si="20"/>
        <v>0.65631346777514743</v>
      </c>
      <c r="AE80" s="53">
        <f t="shared" si="21"/>
        <v>24.01638819289473</v>
      </c>
    </row>
    <row r="81" spans="1:31" x14ac:dyDescent="0.25">
      <c r="A81" s="1">
        <v>80</v>
      </c>
      <c r="B81">
        <v>1</v>
      </c>
      <c r="C81">
        <v>15.6</v>
      </c>
      <c r="D81">
        <v>105</v>
      </c>
      <c r="E81">
        <v>48.8</v>
      </c>
      <c r="F81">
        <v>52.2</v>
      </c>
      <c r="G81">
        <v>2.5563025007672873</v>
      </c>
      <c r="H81">
        <v>48.5</v>
      </c>
      <c r="I81" cm="1">
        <f t="array" ref="I81">MMULT(B81:G81,_xlfn.ANCHORARRAY($S$42))</f>
        <v>44.167818683323148</v>
      </c>
      <c r="J81">
        <f t="shared" si="11"/>
        <v>4.3321813166768521</v>
      </c>
      <c r="K81">
        <f t="shared" si="12"/>
        <v>18.767794960563982</v>
      </c>
      <c r="L81">
        <f t="shared" si="13"/>
        <v>19.039560439560454</v>
      </c>
      <c r="M81">
        <f t="shared" si="14"/>
        <v>14.707379122894753</v>
      </c>
      <c r="P81" s="42">
        <v>4</v>
      </c>
      <c r="Q81" s="45">
        <v>11.6</v>
      </c>
      <c r="R81" s="45">
        <f>I5</f>
        <v>16.671366125227056</v>
      </c>
      <c r="S81" s="48" cm="1">
        <f t="array" ref="S81:X81">MMULT(B5:G5,_xlfn.ANCHORARRAY($T$23))</f>
        <v>1.5757479645686301E-2</v>
      </c>
      <c r="T81" s="52">
        <v>4.3222107350357484E-3</v>
      </c>
      <c r="U81" s="52">
        <v>-5.0904438329241707E-4</v>
      </c>
      <c r="V81" s="52">
        <v>-5.5589952548724519E-3</v>
      </c>
      <c r="W81" s="52">
        <v>5.8567661969537443E-3</v>
      </c>
      <c r="X81" s="53">
        <v>-2.1007246079286945E-2</v>
      </c>
      <c r="Y81" s="45">
        <f t="shared" si="15"/>
        <v>6.2462405753026848E-2</v>
      </c>
      <c r="Z81" s="48">
        <f t="shared" si="16"/>
        <v>1.4190514482248016</v>
      </c>
      <c r="AA81" s="52">
        <f t="shared" si="17"/>
        <v>13.849911671662611</v>
      </c>
      <c r="AB81" s="53">
        <f t="shared" si="18"/>
        <v>19.492820578791502</v>
      </c>
      <c r="AC81" s="48">
        <f t="shared" si="19"/>
        <v>5.8525559418838453</v>
      </c>
      <c r="AD81" s="52">
        <f t="shared" si="20"/>
        <v>5.034916969264291</v>
      </c>
      <c r="AE81" s="53">
        <f t="shared" si="21"/>
        <v>28.307815281189821</v>
      </c>
    </row>
    <row r="82" spans="1:31" x14ac:dyDescent="0.25">
      <c r="A82" s="1">
        <v>81</v>
      </c>
      <c r="B82">
        <v>1</v>
      </c>
      <c r="C82">
        <v>23.4</v>
      </c>
      <c r="D82">
        <v>154</v>
      </c>
      <c r="E82">
        <v>39.4</v>
      </c>
      <c r="F82">
        <v>42.6</v>
      </c>
      <c r="G82">
        <v>2.3802112417116059</v>
      </c>
      <c r="H82">
        <v>48.2</v>
      </c>
      <c r="I82" cm="1">
        <f t="array" ref="I82">MMULT(B82:G82,_xlfn.ANCHORARRAY($S$42))</f>
        <v>51.148841300106064</v>
      </c>
      <c r="J82">
        <f t="shared" si="11"/>
        <v>-2.9488413001060607</v>
      </c>
      <c r="K82">
        <f t="shared" si="12"/>
        <v>8.6956650132112028</v>
      </c>
      <c r="L82">
        <f t="shared" si="13"/>
        <v>18.739560439560456</v>
      </c>
      <c r="M82">
        <f t="shared" si="14"/>
        <v>21.688401739677669</v>
      </c>
      <c r="P82" s="42">
        <v>5</v>
      </c>
      <c r="Q82" s="45">
        <v>14.3</v>
      </c>
      <c r="R82" s="45">
        <f>I6</f>
        <v>16.48938417242811</v>
      </c>
      <c r="S82" s="48" cm="1">
        <f t="array" ref="S82:X82">MMULT(B6:G6,_xlfn.ANCHORARRAY($T$23))</f>
        <v>-7.2348384325484127E-2</v>
      </c>
      <c r="T82" s="52">
        <v>1.6895372674392544E-3</v>
      </c>
      <c r="U82" s="52">
        <v>-4.9262180860604817E-6</v>
      </c>
      <c r="V82" s="52">
        <v>-6.9833057498951343E-3</v>
      </c>
      <c r="W82" s="52">
        <v>9.4186813116417245E-3</v>
      </c>
      <c r="X82" s="53">
        <v>-3.9176599350273872E-2</v>
      </c>
      <c r="Y82" s="45">
        <f t="shared" si="15"/>
        <v>6.2064481036619129E-2</v>
      </c>
      <c r="Z82" s="48">
        <f t="shared" si="16"/>
        <v>1.4145241021440282</v>
      </c>
      <c r="AA82" s="52">
        <f t="shared" si="17"/>
        <v>13.67693129578211</v>
      </c>
      <c r="AB82" s="53">
        <f t="shared" si="18"/>
        <v>19.301837049074109</v>
      </c>
      <c r="AC82" s="48">
        <f t="shared" si="19"/>
        <v>5.8514598585068809</v>
      </c>
      <c r="AD82" s="52">
        <f t="shared" si="20"/>
        <v>4.8551143238676833</v>
      </c>
      <c r="AE82" s="53">
        <f t="shared" si="21"/>
        <v>28.123654020988539</v>
      </c>
    </row>
    <row r="83" spans="1:31" x14ac:dyDescent="0.25">
      <c r="A83" s="1">
        <v>82</v>
      </c>
      <c r="B83">
        <v>1</v>
      </c>
      <c r="C83">
        <v>20.2</v>
      </c>
      <c r="D83">
        <v>132</v>
      </c>
      <c r="E83">
        <v>43.4</v>
      </c>
      <c r="F83">
        <v>46.6</v>
      </c>
      <c r="G83">
        <v>2.0791812460476247</v>
      </c>
      <c r="H83">
        <v>50.1</v>
      </c>
      <c r="I83" cm="1">
        <f t="array" ref="I83">MMULT(B83:G83,_xlfn.ANCHORARRAY($S$42))</f>
        <v>47.760432583480444</v>
      </c>
      <c r="J83">
        <f t="shared" si="11"/>
        <v>2.3395674165195572</v>
      </c>
      <c r="K83">
        <f t="shared" si="12"/>
        <v>5.4735756964399958</v>
      </c>
      <c r="L83">
        <f t="shared" si="13"/>
        <v>20.639560439560455</v>
      </c>
      <c r="M83">
        <f t="shared" si="14"/>
        <v>18.29999302305205</v>
      </c>
      <c r="P83" s="42">
        <v>6</v>
      </c>
      <c r="Q83" s="45">
        <v>13.6</v>
      </c>
      <c r="R83" s="45">
        <f>I7</f>
        <v>20.448780421321906</v>
      </c>
      <c r="S83" s="48" cm="1">
        <f t="array" ref="S83:X83">MMULT(B7:G7,_xlfn.ANCHORARRAY($T$23))</f>
        <v>-6.7771440065995892E-2</v>
      </c>
      <c r="T83" s="52">
        <v>2.6871067731735251E-3</v>
      </c>
      <c r="U83" s="52">
        <v>-1.6202137284343759E-4</v>
      </c>
      <c r="V83" s="52">
        <v>7.6299657798781055E-4</v>
      </c>
      <c r="W83" s="52">
        <v>1.6345602217503145E-3</v>
      </c>
      <c r="X83" s="53">
        <v>-2.9394182698780635E-2</v>
      </c>
      <c r="Y83" s="45">
        <f t="shared" si="15"/>
        <v>3.1205952550819524E-2</v>
      </c>
      <c r="Z83" s="48">
        <f t="shared" si="16"/>
        <v>1.0030151886075753</v>
      </c>
      <c r="AA83" s="52">
        <f t="shared" si="17"/>
        <v>18.454517511101255</v>
      </c>
      <c r="AB83" s="53">
        <f t="shared" si="18"/>
        <v>22.443043331542558</v>
      </c>
      <c r="AC83" s="48">
        <f t="shared" si="19"/>
        <v>5.7658254837229066</v>
      </c>
      <c r="AD83" s="52">
        <f t="shared" si="20"/>
        <v>8.984774651921331</v>
      </c>
      <c r="AE83" s="53">
        <f t="shared" si="21"/>
        <v>31.912786190722482</v>
      </c>
    </row>
    <row r="84" spans="1:31" x14ac:dyDescent="0.25">
      <c r="A84" s="1">
        <v>83</v>
      </c>
      <c r="B84">
        <v>1</v>
      </c>
      <c r="C84">
        <v>9.9</v>
      </c>
      <c r="D84">
        <v>72</v>
      </c>
      <c r="E84">
        <v>57.5</v>
      </c>
      <c r="F84">
        <v>63.5</v>
      </c>
      <c r="G84">
        <v>3.403120521175818</v>
      </c>
      <c r="H84">
        <v>32.1</v>
      </c>
      <c r="I84" cm="1">
        <f t="array" ref="I84">MMULT(B84:G84,_xlfn.ANCHORARRAY($S$42))</f>
        <v>34.152188905867654</v>
      </c>
      <c r="J84">
        <f t="shared" si="11"/>
        <v>-2.0521889058676521</v>
      </c>
      <c r="K84">
        <f t="shared" si="12"/>
        <v>4.2114793053662716</v>
      </c>
      <c r="L84">
        <f t="shared" si="13"/>
        <v>2.6395604395604551</v>
      </c>
      <c r="M84">
        <f t="shared" si="14"/>
        <v>4.6917493454392591</v>
      </c>
      <c r="P84" s="42">
        <v>7</v>
      </c>
      <c r="Q84" s="45">
        <v>17.7</v>
      </c>
      <c r="R84" s="45">
        <f>I8</f>
        <v>19.339573303493708</v>
      </c>
      <c r="S84" s="48" cm="1">
        <f t="array" ref="S84:X84">MMULT(B8:G8,_xlfn.ANCHORARRAY($T$23))</f>
        <v>2.8997508666309013E-2</v>
      </c>
      <c r="T84" s="52">
        <v>-5.6616983691091735E-4</v>
      </c>
      <c r="U84" s="52">
        <v>1.6287432291374601E-5</v>
      </c>
      <c r="V84" s="52">
        <v>-1.2307177678223971E-2</v>
      </c>
      <c r="W84" s="52">
        <v>1.2331200173202033E-2</v>
      </c>
      <c r="X84" s="53">
        <v>-2.1960078748190059E-2</v>
      </c>
      <c r="Y84" s="45">
        <f t="shared" si="15"/>
        <v>6.7595334229727008E-2</v>
      </c>
      <c r="Z84" s="48">
        <f t="shared" si="16"/>
        <v>1.4762066165441099</v>
      </c>
      <c r="AA84" s="52">
        <f t="shared" si="17"/>
        <v>16.404479063013525</v>
      </c>
      <c r="AB84" s="53">
        <f t="shared" si="18"/>
        <v>22.274667543973891</v>
      </c>
      <c r="AC84" s="48">
        <f t="shared" si="19"/>
        <v>5.8666762323226607</v>
      </c>
      <c r="AD84" s="52">
        <f t="shared" si="20"/>
        <v>7.6750492272071895</v>
      </c>
      <c r="AE84" s="53">
        <f t="shared" si="21"/>
        <v>31.004097379780227</v>
      </c>
    </row>
    <row r="85" spans="1:31" x14ac:dyDescent="0.25">
      <c r="A85" s="1">
        <v>84</v>
      </c>
      <c r="B85">
        <v>1</v>
      </c>
      <c r="C85">
        <v>15.8</v>
      </c>
      <c r="D85">
        <v>108</v>
      </c>
      <c r="E85">
        <v>48.6</v>
      </c>
      <c r="F85">
        <v>51</v>
      </c>
      <c r="G85">
        <v>2.6812412373755872</v>
      </c>
      <c r="H85">
        <v>44.6</v>
      </c>
      <c r="I85" cm="1">
        <f t="array" ref="I85">MMULT(B85:G85,_xlfn.ANCHORARRAY($S$42))</f>
        <v>45.724119256917206</v>
      </c>
      <c r="J85">
        <f t="shared" si="11"/>
        <v>-1.1241192569172043</v>
      </c>
      <c r="K85">
        <f t="shared" si="12"/>
        <v>1.2636441037720876</v>
      </c>
      <c r="L85">
        <f t="shared" si="13"/>
        <v>15.139560439560455</v>
      </c>
      <c r="M85">
        <f t="shared" si="14"/>
        <v>16.263679696488811</v>
      </c>
      <c r="P85" s="42">
        <v>8</v>
      </c>
      <c r="Q85" s="45">
        <v>15.2</v>
      </c>
      <c r="R85" s="45">
        <f>I9</f>
        <v>16.955151357871976</v>
      </c>
      <c r="S85" s="48" cm="1">
        <f t="array" ref="S85:X85">MMULT(B9:G9,_xlfn.ANCHORARRAY($T$23))</f>
        <v>3.7242346235022816E-2</v>
      </c>
      <c r="T85" s="52">
        <v>-4.4666683088249656E-5</v>
      </c>
      <c r="U85" s="52">
        <v>-1.1843008508184127E-4</v>
      </c>
      <c r="V85" s="52">
        <v>-1.1362144501410104E-2</v>
      </c>
      <c r="W85" s="52">
        <v>1.1977597722529336E-2</v>
      </c>
      <c r="X85" s="53">
        <v>-3.4544637486463386E-2</v>
      </c>
      <c r="Y85" s="45">
        <f t="shared" si="15"/>
        <v>7.6815254901185542E-2</v>
      </c>
      <c r="Z85" s="48">
        <f t="shared" si="16"/>
        <v>1.573665869404816</v>
      </c>
      <c r="AA85" s="52">
        <f t="shared" si="17"/>
        <v>13.826282012642142</v>
      </c>
      <c r="AB85" s="53">
        <f t="shared" si="18"/>
        <v>20.08402070310181</v>
      </c>
      <c r="AC85" s="48">
        <f t="shared" si="19"/>
        <v>5.8919545406172817</v>
      </c>
      <c r="AD85" s="52">
        <f t="shared" si="20"/>
        <v>5.2403672324479462</v>
      </c>
      <c r="AE85" s="53">
        <f t="shared" si="21"/>
        <v>28.669935483296008</v>
      </c>
    </row>
    <row r="86" spans="1:31" x14ac:dyDescent="0.25">
      <c r="A86" s="1">
        <v>85</v>
      </c>
      <c r="B86">
        <v>1</v>
      </c>
      <c r="C86">
        <v>12.5</v>
      </c>
      <c r="D86">
        <v>118</v>
      </c>
      <c r="E86">
        <v>42.9</v>
      </c>
      <c r="F86">
        <v>49.5</v>
      </c>
      <c r="G86">
        <v>2.90848501887865</v>
      </c>
      <c r="H86">
        <v>46.8</v>
      </c>
      <c r="I86" cm="1">
        <f t="array" ref="I86">MMULT(B86:G86,_xlfn.ANCHORARRAY($S$42))</f>
        <v>51.453178548174755</v>
      </c>
      <c r="J86">
        <f t="shared" si="11"/>
        <v>-4.6531785481747576</v>
      </c>
      <c r="K86">
        <f t="shared" si="12"/>
        <v>21.652070601193746</v>
      </c>
      <c r="L86">
        <f t="shared" si="13"/>
        <v>17.339560439560451</v>
      </c>
      <c r="M86">
        <f t="shared" si="14"/>
        <v>21.99273898774636</v>
      </c>
      <c r="P86" s="42">
        <v>9</v>
      </c>
      <c r="Q86" s="45">
        <v>13.4</v>
      </c>
      <c r="R86" s="45">
        <f>I10</f>
        <v>16.418409201064176</v>
      </c>
      <c r="S86" s="48" cm="1">
        <f t="array" ref="S86:X86">MMULT(B10:G10,_xlfn.ANCHORARRAY($T$23))</f>
        <v>8.7922242908139436E-4</v>
      </c>
      <c r="T86" s="52">
        <v>3.1710452600893033E-3</v>
      </c>
      <c r="U86" s="52">
        <v>-3.8118611248458371E-4</v>
      </c>
      <c r="V86" s="52">
        <v>-5.9495529966511595E-3</v>
      </c>
      <c r="W86" s="52">
        <v>7.7111744360337242E-3</v>
      </c>
      <c r="X86" s="53">
        <v>-4.5011572647104814E-2</v>
      </c>
      <c r="Y86" s="45">
        <f t="shared" si="15"/>
        <v>7.3991516616369657E-2</v>
      </c>
      <c r="Z86" s="48">
        <f t="shared" si="16"/>
        <v>1.5444709792283362</v>
      </c>
      <c r="AA86" s="52">
        <f t="shared" si="17"/>
        <v>13.347587119034557</v>
      </c>
      <c r="AB86" s="53">
        <f t="shared" si="18"/>
        <v>19.489231283093794</v>
      </c>
      <c r="AC86" s="48">
        <f t="shared" si="19"/>
        <v>5.884224217842954</v>
      </c>
      <c r="AD86" s="52">
        <f t="shared" si="20"/>
        <v>4.7189950283267823</v>
      </c>
      <c r="AE86" s="53">
        <f t="shared" si="21"/>
        <v>28.117823373801571</v>
      </c>
    </row>
    <row r="87" spans="1:31" x14ac:dyDescent="0.25">
      <c r="A87" s="1">
        <v>86</v>
      </c>
      <c r="B87">
        <v>1</v>
      </c>
      <c r="C87">
        <v>7.3</v>
      </c>
      <c r="D87">
        <v>52</v>
      </c>
      <c r="E87">
        <v>64.900000000000006</v>
      </c>
      <c r="F87">
        <v>66.400000000000006</v>
      </c>
      <c r="G87">
        <v>3.1583624920952498</v>
      </c>
      <c r="H87">
        <v>31.1</v>
      </c>
      <c r="I87" cm="1">
        <f t="array" ref="I87">MMULT(B87:G87,_xlfn.ANCHORARRAY($S$42))</f>
        <v>31.336078925015485</v>
      </c>
      <c r="J87">
        <f t="shared" si="11"/>
        <v>-0.23607892501548378</v>
      </c>
      <c r="K87">
        <f t="shared" si="12"/>
        <v>5.5733258836466411E-2</v>
      </c>
      <c r="L87">
        <f t="shared" si="13"/>
        <v>1.6395604395604551</v>
      </c>
      <c r="M87">
        <f t="shared" si="14"/>
        <v>1.8756393645870908</v>
      </c>
      <c r="P87" s="42">
        <v>10</v>
      </c>
      <c r="Q87" s="45">
        <v>20.7</v>
      </c>
      <c r="R87" s="45">
        <f>I11</f>
        <v>22.303468562728824</v>
      </c>
      <c r="S87" s="48" cm="1">
        <f t="array" ref="S87:X87">MMULT(B11:G11,_xlfn.ANCHORARRAY($T$23))</f>
        <v>9.2294706811080207E-2</v>
      </c>
      <c r="T87" s="52">
        <v>-1.4555316662319658E-3</v>
      </c>
      <c r="U87" s="52">
        <v>-1.5749077190182711E-4</v>
      </c>
      <c r="V87" s="52">
        <v>-6.2660620396457669E-3</v>
      </c>
      <c r="W87" s="52">
        <v>5.672690114779803E-3</v>
      </c>
      <c r="X87" s="53">
        <v>-1.4385306097817796E-2</v>
      </c>
      <c r="Y87" s="45">
        <f t="shared" si="15"/>
        <v>2.9451447764088999E-2</v>
      </c>
      <c r="Z87" s="48">
        <f t="shared" si="16"/>
        <v>0.97441085175659914</v>
      </c>
      <c r="AA87" s="52">
        <f t="shared" si="17"/>
        <v>20.366078737483633</v>
      </c>
      <c r="AB87" s="53">
        <f t="shared" si="18"/>
        <v>24.240858387974015</v>
      </c>
      <c r="AC87" s="48">
        <f t="shared" si="19"/>
        <v>5.7609183771506443</v>
      </c>
      <c r="AD87" s="52">
        <f t="shared" si="20"/>
        <v>10.849219435844448</v>
      </c>
      <c r="AE87" s="53">
        <f t="shared" si="21"/>
        <v>33.757717689613202</v>
      </c>
    </row>
    <row r="88" spans="1:31" x14ac:dyDescent="0.25">
      <c r="A88" s="1">
        <v>87</v>
      </c>
      <c r="B88">
        <v>1</v>
      </c>
      <c r="C88">
        <v>15.6</v>
      </c>
      <c r="D88">
        <v>103</v>
      </c>
      <c r="E88">
        <v>49.9</v>
      </c>
      <c r="F88">
        <v>52.7</v>
      </c>
      <c r="G88">
        <v>2.3424226808222062</v>
      </c>
      <c r="H88">
        <v>52.2</v>
      </c>
      <c r="I88" cm="1">
        <f t="array" ref="I88">MMULT(B88:G88,_xlfn.ANCHORARRAY($S$42))</f>
        <v>43.141229612574676</v>
      </c>
      <c r="J88">
        <f t="shared" si="11"/>
        <v>9.0587703874253265</v>
      </c>
      <c r="K88">
        <f t="shared" si="12"/>
        <v>82.061320932094006</v>
      </c>
      <c r="L88">
        <f t="shared" si="13"/>
        <v>22.739560439560456</v>
      </c>
      <c r="M88">
        <f t="shared" si="14"/>
        <v>13.680790052146282</v>
      </c>
      <c r="P88" s="42">
        <v>11</v>
      </c>
      <c r="Q88" s="45">
        <v>46.6</v>
      </c>
      <c r="R88" s="45">
        <f>I12</f>
        <v>38.060717512352809</v>
      </c>
      <c r="S88" s="48" cm="1">
        <f t="array" ref="S88:X88">MMULT(B12:G12,_xlfn.ANCHORARRAY($T$23))</f>
        <v>-0.29442781740256019</v>
      </c>
      <c r="T88" s="52">
        <v>3.9075835549167316E-3</v>
      </c>
      <c r="U88" s="52">
        <v>8.0833661562208759E-4</v>
      </c>
      <c r="V88" s="52">
        <v>-1.5758370735424743E-3</v>
      </c>
      <c r="W88" s="52">
        <v>4.711864781708066E-3</v>
      </c>
      <c r="X88" s="53">
        <v>1.3443319442575929E-3</v>
      </c>
      <c r="Y88" s="45">
        <f t="shared" si="15"/>
        <v>5.0066911999439398E-2</v>
      </c>
      <c r="Z88" s="48">
        <f t="shared" si="16"/>
        <v>1.2704693456180722</v>
      </c>
      <c r="AA88" s="52">
        <f t="shared" si="17"/>
        <v>35.534684085026811</v>
      </c>
      <c r="AB88" s="53">
        <f t="shared" si="18"/>
        <v>40.586750939678808</v>
      </c>
      <c r="AC88" s="48">
        <f t="shared" si="19"/>
        <v>5.8183155980340393</v>
      </c>
      <c r="AD88" s="52">
        <f t="shared" si="20"/>
        <v>26.492347333207597</v>
      </c>
      <c r="AE88" s="53">
        <f t="shared" si="21"/>
        <v>49.629087691498022</v>
      </c>
    </row>
    <row r="89" spans="1:31" x14ac:dyDescent="0.25">
      <c r="A89" s="1">
        <v>88</v>
      </c>
      <c r="B89">
        <v>1</v>
      </c>
      <c r="C89">
        <v>14</v>
      </c>
      <c r="D89">
        <v>106</v>
      </c>
      <c r="E89">
        <v>51.3</v>
      </c>
      <c r="F89">
        <v>54.7</v>
      </c>
      <c r="G89">
        <v>2.0413926851582249</v>
      </c>
      <c r="H89">
        <v>50.5</v>
      </c>
      <c r="I89" cm="1">
        <f t="array" ref="I89">MMULT(B89:G89,_xlfn.ANCHORARRAY($S$42))</f>
        <v>41.439306723100863</v>
      </c>
      <c r="J89">
        <f t="shared" si="11"/>
        <v>9.0606932768991371</v>
      </c>
      <c r="K89">
        <f t="shared" si="12"/>
        <v>82.096162658045216</v>
      </c>
      <c r="L89">
        <f t="shared" si="13"/>
        <v>21.039560439560454</v>
      </c>
      <c r="M89">
        <f t="shared" si="14"/>
        <v>11.978867162672469</v>
      </c>
      <c r="P89" s="42">
        <v>12</v>
      </c>
      <c r="Q89" s="45">
        <v>28.6</v>
      </c>
      <c r="R89" s="45">
        <f>I13</f>
        <v>29.966611818743367</v>
      </c>
      <c r="S89" s="48" cm="1">
        <f t="array" ref="S89:X89">MMULT(B13:G13,_xlfn.ANCHORARRAY($T$23))</f>
        <v>-0.12681902633491388</v>
      </c>
      <c r="T89" s="52">
        <v>-3.4602699984415406E-3</v>
      </c>
      <c r="U89" s="52">
        <v>8.0514396422032503E-4</v>
      </c>
      <c r="V89" s="52">
        <v>-4.017565692860714E-3</v>
      </c>
      <c r="W89" s="52">
        <v>5.2261243646492556E-3</v>
      </c>
      <c r="X89" s="53">
        <v>9.7968526759504015E-3</v>
      </c>
      <c r="Y89" s="45">
        <f t="shared" si="15"/>
        <v>3.3145506338745211E-2</v>
      </c>
      <c r="Z89" s="48">
        <f t="shared" si="16"/>
        <v>1.0337157100075527</v>
      </c>
      <c r="AA89" s="52">
        <f t="shared" si="17"/>
        <v>27.911308047080322</v>
      </c>
      <c r="AB89" s="53">
        <f t="shared" si="18"/>
        <v>32.021915590406415</v>
      </c>
      <c r="AC89" s="48">
        <f t="shared" si="19"/>
        <v>5.7712452910344583</v>
      </c>
      <c r="AD89" s="52">
        <f t="shared" si="20"/>
        <v>18.491830020400524</v>
      </c>
      <c r="AE89" s="53">
        <f t="shared" si="21"/>
        <v>41.441393617086206</v>
      </c>
    </row>
    <row r="90" spans="1:31" x14ac:dyDescent="0.25">
      <c r="A90" s="1">
        <v>89</v>
      </c>
      <c r="B90">
        <v>1</v>
      </c>
      <c r="C90">
        <v>14.2</v>
      </c>
      <c r="D90">
        <v>83</v>
      </c>
      <c r="E90">
        <v>50.3</v>
      </c>
      <c r="F90">
        <v>53.7</v>
      </c>
      <c r="G90">
        <v>2.3424226808222062</v>
      </c>
      <c r="H90">
        <v>45.6</v>
      </c>
      <c r="I90" cm="1">
        <f t="array" ref="I90">MMULT(B90:G90,_xlfn.ANCHORARRAY($S$42))</f>
        <v>42.867894581989319</v>
      </c>
      <c r="J90">
        <f t="shared" si="11"/>
        <v>2.7321054180106827</v>
      </c>
      <c r="K90">
        <f t="shared" si="12"/>
        <v>7.4644000151233278</v>
      </c>
      <c r="L90">
        <f t="shared" si="13"/>
        <v>16.139560439560455</v>
      </c>
      <c r="M90">
        <f t="shared" si="14"/>
        <v>13.407455021560924</v>
      </c>
      <c r="P90" s="42">
        <v>13</v>
      </c>
      <c r="Q90" s="45">
        <v>23.4</v>
      </c>
      <c r="R90" s="45">
        <f>I14</f>
        <v>20.955958596670158</v>
      </c>
      <c r="S90" s="48" cm="1">
        <f t="array" ref="S90:X90">MMULT(B14:G14,_xlfn.ANCHORARRAY($T$23))</f>
        <v>0.1045936502519032</v>
      </c>
      <c r="T90" s="52">
        <v>-3.0007678504672041E-3</v>
      </c>
      <c r="U90" s="52">
        <v>-1.1089597823057688E-4</v>
      </c>
      <c r="V90" s="52">
        <v>-5.5969908420110751E-3</v>
      </c>
      <c r="W90" s="52">
        <v>5.6921176780858427E-3</v>
      </c>
      <c r="X90" s="53">
        <v>-2.6842750934643278E-2</v>
      </c>
      <c r="Y90" s="45">
        <f t="shared" si="15"/>
        <v>4.3362193815736735E-2</v>
      </c>
      <c r="Z90" s="48">
        <f t="shared" si="16"/>
        <v>1.1823455218158818</v>
      </c>
      <c r="AA90" s="52">
        <f t="shared" si="17"/>
        <v>18.605138940094232</v>
      </c>
      <c r="AB90" s="53">
        <f t="shared" si="18"/>
        <v>23.306778253246083</v>
      </c>
      <c r="AC90" s="48">
        <f t="shared" si="19"/>
        <v>5.7997107663338747</v>
      </c>
      <c r="AD90" s="52">
        <f t="shared" si="20"/>
        <v>9.4245798073183984</v>
      </c>
      <c r="AE90" s="53">
        <f t="shared" si="21"/>
        <v>32.48733738602192</v>
      </c>
    </row>
    <row r="91" spans="1:31" x14ac:dyDescent="0.25">
      <c r="A91" s="1">
        <v>90</v>
      </c>
      <c r="B91">
        <v>1</v>
      </c>
      <c r="C91">
        <v>13.7</v>
      </c>
      <c r="D91">
        <v>80</v>
      </c>
      <c r="E91">
        <v>50.4</v>
      </c>
      <c r="F91">
        <v>52.5</v>
      </c>
      <c r="G91">
        <v>2.6232492903979003</v>
      </c>
      <c r="H91">
        <v>51.1</v>
      </c>
      <c r="I91" cm="1">
        <f t="array" ref="I91">MMULT(B91:G91,_xlfn.ANCHORARRAY($S$42))</f>
        <v>45.117515478004975</v>
      </c>
      <c r="J91">
        <f t="shared" si="11"/>
        <v>5.9824845219950262</v>
      </c>
      <c r="K91">
        <f t="shared" si="12"/>
        <v>35.790121055910056</v>
      </c>
      <c r="L91">
        <f t="shared" si="13"/>
        <v>21.639560439560455</v>
      </c>
      <c r="M91">
        <f t="shared" si="14"/>
        <v>15.657075917576581</v>
      </c>
      <c r="P91" s="42">
        <v>14</v>
      </c>
      <c r="Q91" s="45">
        <v>27.4</v>
      </c>
      <c r="R91" s="45">
        <f>I15</f>
        <v>28.792051581914333</v>
      </c>
      <c r="S91" s="48" cm="1">
        <f t="array" ref="S91:X91">MMULT(B15:G15,_xlfn.ANCHORARRAY($T$23))</f>
        <v>0.20855388715065262</v>
      </c>
      <c r="T91" s="52">
        <v>-4.7470036790676663E-3</v>
      </c>
      <c r="U91" s="52">
        <v>-1.5217456447664184E-4</v>
      </c>
      <c r="V91" s="52">
        <v>-5.6127847145193612E-3</v>
      </c>
      <c r="W91" s="52">
        <v>3.9229321117577633E-3</v>
      </c>
      <c r="X91" s="53">
        <v>-1.6158111355364685E-2</v>
      </c>
      <c r="Y91" s="45">
        <f t="shared" si="15"/>
        <v>3.9030400851481642E-2</v>
      </c>
      <c r="Z91" s="48">
        <f t="shared" si="16"/>
        <v>1.1217350585678219</v>
      </c>
      <c r="AA91" s="52">
        <f t="shared" si="17"/>
        <v>26.561741764271851</v>
      </c>
      <c r="AB91" s="53">
        <f t="shared" si="18"/>
        <v>31.022361399556814</v>
      </c>
      <c r="AC91" s="48">
        <f t="shared" si="19"/>
        <v>5.787658730591426</v>
      </c>
      <c r="AD91" s="52">
        <f t="shared" si="20"/>
        <v>17.284635468449054</v>
      </c>
      <c r="AE91" s="53">
        <f t="shared" si="21"/>
        <v>40.299467695379612</v>
      </c>
    </row>
    <row r="92" spans="1:31" x14ac:dyDescent="0.25">
      <c r="A92" s="1">
        <v>91</v>
      </c>
      <c r="B92">
        <v>1</v>
      </c>
      <c r="C92">
        <v>10.3</v>
      </c>
      <c r="D92">
        <v>66</v>
      </c>
      <c r="E92">
        <v>56.5</v>
      </c>
      <c r="F92">
        <v>60.1</v>
      </c>
      <c r="G92">
        <v>2.8061799739838871</v>
      </c>
      <c r="H92">
        <v>41.7</v>
      </c>
      <c r="I92" cm="1">
        <f t="array" ref="I92">MMULT(B92:G92,_xlfn.ANCHORARRAY($S$42))</f>
        <v>37.604324675855324</v>
      </c>
      <c r="J92">
        <f t="shared" si="11"/>
        <v>4.0956753241446791</v>
      </c>
      <c r="K92">
        <f t="shared" si="12"/>
        <v>16.774556360807622</v>
      </c>
      <c r="L92">
        <f t="shared" si="13"/>
        <v>12.239560439560456</v>
      </c>
      <c r="M92">
        <f t="shared" si="14"/>
        <v>8.1438851154269294</v>
      </c>
      <c r="P92" s="42">
        <v>15</v>
      </c>
      <c r="Q92" s="45">
        <v>32.9</v>
      </c>
      <c r="R92" s="45">
        <f>I16</f>
        <v>29.770972901512817</v>
      </c>
      <c r="S92" s="48" cm="1">
        <f t="array" ref="S92:X92">MMULT(B16:G16,_xlfn.ANCHORARRAY($T$23))</f>
        <v>-0.18492121818430951</v>
      </c>
      <c r="T92" s="52">
        <v>-2.4066687241610894E-3</v>
      </c>
      <c r="U92" s="52">
        <v>8.0029991237068495E-4</v>
      </c>
      <c r="V92" s="52">
        <v>3.1316593021747012E-4</v>
      </c>
      <c r="W92" s="52">
        <v>3.4372623556393547E-3</v>
      </c>
      <c r="X92" s="53">
        <v>-2.1054649736709397E-2</v>
      </c>
      <c r="Y92" s="45">
        <f t="shared" si="15"/>
        <v>3.6922765646242292E-2</v>
      </c>
      <c r="Z92" s="48">
        <f t="shared" si="16"/>
        <v>1.0910280078961301</v>
      </c>
      <c r="AA92" s="52">
        <f t="shared" si="17"/>
        <v>27.601716927254138</v>
      </c>
      <c r="AB92" s="53">
        <f t="shared" si="18"/>
        <v>31.940228875771496</v>
      </c>
      <c r="AC92" s="48">
        <f t="shared" si="19"/>
        <v>5.7817857236484294</v>
      </c>
      <c r="AD92" s="52">
        <f t="shared" si="20"/>
        <v>18.275233899272688</v>
      </c>
      <c r="AE92" s="53">
        <f t="shared" si="21"/>
        <v>41.266711903752949</v>
      </c>
    </row>
    <row r="93" spans="1:31" x14ac:dyDescent="0.25">
      <c r="P93" s="42">
        <v>16</v>
      </c>
      <c r="Q93" s="45">
        <v>28.3</v>
      </c>
      <c r="R93" s="45">
        <f>I17</f>
        <v>31.575803669505731</v>
      </c>
      <c r="S93" s="48" cm="1">
        <f t="array" ref="S93:X93">MMULT(B17:G17,_xlfn.ANCHORARRAY($T$23))</f>
        <v>0.12885135672892653</v>
      </c>
      <c r="T93" s="52">
        <v>-4.0185277775025337E-3</v>
      </c>
      <c r="U93" s="52">
        <v>7.5739784130680161E-5</v>
      </c>
      <c r="V93" s="52">
        <v>-6.2915887729597681E-3</v>
      </c>
      <c r="W93" s="52">
        <v>6.8994107306311753E-3</v>
      </c>
      <c r="X93" s="53">
        <v>-4.5459808475142277E-2</v>
      </c>
      <c r="Y93" s="45">
        <f t="shared" si="15"/>
        <v>6.5305457923601984E-2</v>
      </c>
      <c r="Z93" s="48">
        <f t="shared" si="16"/>
        <v>1.4509870193102501</v>
      </c>
      <c r="AA93" s="52">
        <f t="shared" si="17"/>
        <v>28.690852744845131</v>
      </c>
      <c r="AB93" s="53">
        <f t="shared" si="18"/>
        <v>34.460754594166332</v>
      </c>
      <c r="AC93" s="48">
        <f t="shared" si="19"/>
        <v>5.8603811625505928</v>
      </c>
      <c r="AD93" s="52">
        <f t="shared" si="20"/>
        <v>19.923795878422347</v>
      </c>
      <c r="AE93" s="53">
        <f t="shared" si="21"/>
        <v>43.227811460589116</v>
      </c>
    </row>
    <row r="94" spans="1:31" x14ac:dyDescent="0.25">
      <c r="P94" s="42">
        <v>17</v>
      </c>
      <c r="Q94" s="45">
        <v>34.799999999999997</v>
      </c>
      <c r="R94" s="45">
        <f>I18</f>
        <v>29.099489251691857</v>
      </c>
      <c r="S94" s="48" cm="1">
        <f t="array" ref="S94:X94">MMULT(B18:G18,_xlfn.ANCHORARRAY($T$23))</f>
        <v>0.14547773916203724</v>
      </c>
      <c r="T94" s="52">
        <v>-2.9354383578334446E-3</v>
      </c>
      <c r="U94" s="52">
        <v>-2.146348852136429E-4</v>
      </c>
      <c r="V94" s="52">
        <v>9.2849044286391147E-4</v>
      </c>
      <c r="W94" s="52">
        <v>-1.2740895011059718E-3</v>
      </c>
      <c r="X94" s="53">
        <v>-1.9611298743189648E-2</v>
      </c>
      <c r="Y94" s="45">
        <f t="shared" si="15"/>
        <v>2.9886095809555001E-2</v>
      </c>
      <c r="Z94" s="48">
        <f t="shared" si="16"/>
        <v>0.98157475401542305</v>
      </c>
      <c r="AA94" s="52">
        <f t="shared" si="17"/>
        <v>27.147855669493143</v>
      </c>
      <c r="AB94" s="53">
        <f t="shared" si="18"/>
        <v>31.05112283389057</v>
      </c>
      <c r="AC94" s="48">
        <f t="shared" si="19"/>
        <v>5.7621344168538302</v>
      </c>
      <c r="AD94" s="52">
        <f t="shared" si="20"/>
        <v>17.642822312091418</v>
      </c>
      <c r="AE94" s="53">
        <f t="shared" si="21"/>
        <v>40.556156191292295</v>
      </c>
    </row>
    <row r="95" spans="1:31" x14ac:dyDescent="0.25">
      <c r="P95" s="42">
        <v>18</v>
      </c>
      <c r="Q95" s="45">
        <v>32.9</v>
      </c>
      <c r="R95" s="45">
        <f>I19</f>
        <v>31.593668048641394</v>
      </c>
      <c r="S95" s="48" cm="1">
        <f t="array" ref="S95:X95">MMULT(B19:G19,_xlfn.ANCHORARRAY($T$23))</f>
        <v>-0.73969757944205827</v>
      </c>
      <c r="T95" s="52">
        <v>-6.7892682802989145E-3</v>
      </c>
      <c r="U95" s="52">
        <v>3.3311649266849577E-3</v>
      </c>
      <c r="V95" s="52">
        <v>-2.1923070935858036E-2</v>
      </c>
      <c r="W95" s="52">
        <v>3.0437700557389556E-2</v>
      </c>
      <c r="X95" s="53">
        <v>-7.5855223817309914E-3</v>
      </c>
      <c r="Y95" s="45">
        <f t="shared" si="15"/>
        <v>0.32567766251865149</v>
      </c>
      <c r="Z95" s="48">
        <f t="shared" si="16"/>
        <v>3.2402817430639415</v>
      </c>
      <c r="AA95" s="52">
        <f t="shared" si="17"/>
        <v>25.15111984772301</v>
      </c>
      <c r="AB95" s="53">
        <f t="shared" si="18"/>
        <v>38.036216249559779</v>
      </c>
      <c r="AC95" s="48">
        <f t="shared" si="19"/>
        <v>6.537440616526049</v>
      </c>
      <c r="AD95" s="52">
        <f t="shared" si="20"/>
        <v>18.59548467376456</v>
      </c>
      <c r="AE95" s="53">
        <f t="shared" si="21"/>
        <v>44.591851423518229</v>
      </c>
    </row>
    <row r="96" spans="1:31" x14ac:dyDescent="0.25">
      <c r="P96" s="42">
        <v>19</v>
      </c>
      <c r="Q96" s="45">
        <v>18</v>
      </c>
      <c r="R96" s="45">
        <f>I20</f>
        <v>18.120569312089653</v>
      </c>
      <c r="S96" s="48" cm="1">
        <f t="array" ref="S96:X96">MMULT(B20:G20,_xlfn.ANCHORARRAY($T$23))</f>
        <v>-0.14293339163591084</v>
      </c>
      <c r="T96" s="52">
        <v>1.9440504354208332E-3</v>
      </c>
      <c r="U96" s="52">
        <v>1.2401544338335154E-4</v>
      </c>
      <c r="V96" s="52">
        <v>-6.2841288302377049E-4</v>
      </c>
      <c r="W96" s="52">
        <v>3.7004081746794919E-3</v>
      </c>
      <c r="X96" s="53">
        <v>-2.4390747130825285E-2</v>
      </c>
      <c r="Y96" s="45">
        <f t="shared" si="15"/>
        <v>2.9493042683798543E-2</v>
      </c>
      <c r="Z96" s="48">
        <f t="shared" si="16"/>
        <v>0.97509869978741726</v>
      </c>
      <c r="AA96" s="52">
        <f t="shared" si="17"/>
        <v>16.181811860679566</v>
      </c>
      <c r="AB96" s="53">
        <f t="shared" si="18"/>
        <v>20.05932676349974</v>
      </c>
      <c r="AC96" s="48">
        <f t="shared" si="19"/>
        <v>5.7610347607437769</v>
      </c>
      <c r="AD96" s="52">
        <f t="shared" si="20"/>
        <v>6.6660887834420954</v>
      </c>
      <c r="AE96" s="53">
        <f t="shared" si="21"/>
        <v>29.575049840737211</v>
      </c>
    </row>
    <row r="97" spans="16:31" x14ac:dyDescent="0.25">
      <c r="P97" s="42">
        <v>20</v>
      </c>
      <c r="Q97" s="45">
        <v>27.5</v>
      </c>
      <c r="R97" s="45">
        <f>I21</f>
        <v>25.443004293890407</v>
      </c>
      <c r="S97" s="48" cm="1">
        <f t="array" ref="S97:X97">MMULT(B21:G21,_xlfn.ANCHORARRAY($T$23))</f>
        <v>0.25919071908162178</v>
      </c>
      <c r="T97" s="52">
        <v>-5.5392909323248559E-3</v>
      </c>
      <c r="U97" s="52">
        <v>-2.9868288056177528E-4</v>
      </c>
      <c r="V97" s="52">
        <v>-5.4368305125180143E-3</v>
      </c>
      <c r="W97" s="52">
        <v>2.7976717040104175E-3</v>
      </c>
      <c r="X97" s="53">
        <v>-7.1250053087919263E-3</v>
      </c>
      <c r="Y97" s="45">
        <f t="shared" si="15"/>
        <v>4.4608704882826131E-2</v>
      </c>
      <c r="Z97" s="48">
        <f t="shared" si="16"/>
        <v>1.1992192603243004</v>
      </c>
      <c r="AA97" s="52">
        <f t="shared" si="17"/>
        <v>23.058635124559032</v>
      </c>
      <c r="AB97" s="53">
        <f t="shared" si="18"/>
        <v>27.827373463221782</v>
      </c>
      <c r="AC97" s="48">
        <f t="shared" si="19"/>
        <v>5.8031742068030114</v>
      </c>
      <c r="AD97" s="52">
        <f t="shared" si="20"/>
        <v>13.904739257004406</v>
      </c>
      <c r="AE97" s="53">
        <f t="shared" si="21"/>
        <v>36.981269330776406</v>
      </c>
    </row>
    <row r="98" spans="16:31" x14ac:dyDescent="0.25">
      <c r="P98" s="42">
        <v>21</v>
      </c>
      <c r="Q98" s="45">
        <v>29</v>
      </c>
      <c r="R98" s="45">
        <f>I22</f>
        <v>18.919625525590419</v>
      </c>
      <c r="S98" s="48" cm="1">
        <f t="array" ref="S98:X98">MMULT(B22:G22,_xlfn.ANCHORARRAY($T$23))</f>
        <v>-0.33088790145155172</v>
      </c>
      <c r="T98" s="52">
        <v>1.6153128265591867E-2</v>
      </c>
      <c r="U98" s="52">
        <v>-6.9462890399957635E-4</v>
      </c>
      <c r="V98" s="52">
        <v>1.3946633404099983E-2</v>
      </c>
      <c r="W98" s="52">
        <v>-9.2700697796201693E-3</v>
      </c>
      <c r="X98" s="53">
        <v>-1.1361686118943698E-2</v>
      </c>
      <c r="Y98" s="45">
        <f t="shared" si="15"/>
        <v>0.22967040939881223</v>
      </c>
      <c r="Z98" s="48">
        <f t="shared" si="16"/>
        <v>2.7210799979774967</v>
      </c>
      <c r="AA98" s="52">
        <f t="shared" si="17"/>
        <v>13.509389491933582</v>
      </c>
      <c r="AB98" s="53">
        <f t="shared" si="18"/>
        <v>24.329861559247256</v>
      </c>
      <c r="AC98" s="48">
        <f t="shared" si="19"/>
        <v>6.2962671794932756</v>
      </c>
      <c r="AD98" s="52">
        <f t="shared" si="20"/>
        <v>6.4009595557018244</v>
      </c>
      <c r="AE98" s="53">
        <f t="shared" si="21"/>
        <v>31.438291495479014</v>
      </c>
    </row>
    <row r="99" spans="16:31" x14ac:dyDescent="0.25">
      <c r="P99" s="42">
        <v>22</v>
      </c>
      <c r="Q99" s="45">
        <v>12</v>
      </c>
      <c r="R99" s="45">
        <f>I23</f>
        <v>15.421324545445044</v>
      </c>
      <c r="S99" s="48" cm="1">
        <f t="array" ref="S99:X99">MMULT(B23:G23,_xlfn.ANCHORARRAY($T$23))</f>
        <v>-5.0247618497276159E-2</v>
      </c>
      <c r="T99" s="52">
        <v>2.7738727599513468E-3</v>
      </c>
      <c r="U99" s="52">
        <v>-2.6017887238366294E-4</v>
      </c>
      <c r="V99" s="52">
        <v>-2.2346878986556629E-5</v>
      </c>
      <c r="W99" s="52">
        <v>-3.1470981073073237E-4</v>
      </c>
      <c r="X99" s="53">
        <v>2.0843525854202127E-2</v>
      </c>
      <c r="Y99" s="45">
        <f t="shared" si="15"/>
        <v>3.8730642259818759E-2</v>
      </c>
      <c r="Z99" s="48">
        <f t="shared" si="16"/>
        <v>1.117419219943901</v>
      </c>
      <c r="AA99" s="52">
        <f t="shared" si="17"/>
        <v>13.199595771232357</v>
      </c>
      <c r="AB99" s="53">
        <f t="shared" si="18"/>
        <v>17.643053319657731</v>
      </c>
      <c r="AC99" s="48">
        <f t="shared" si="19"/>
        <v>5.7868238052727188</v>
      </c>
      <c r="AD99" s="52">
        <f t="shared" si="20"/>
        <v>3.9155684871960901</v>
      </c>
      <c r="AE99" s="53">
        <f t="shared" si="21"/>
        <v>26.927080603693998</v>
      </c>
    </row>
    <row r="100" spans="16:31" x14ac:dyDescent="0.25">
      <c r="P100" s="42">
        <v>23</v>
      </c>
      <c r="Q100" s="45">
        <v>13.2</v>
      </c>
      <c r="R100" s="45">
        <f>I24</f>
        <v>13.553400829431713</v>
      </c>
      <c r="S100" s="48" cm="1">
        <f t="array" ref="S100:X100">MMULT(B24:G24,_xlfn.ANCHORARRAY($T$23))</f>
        <v>-0.11624898670807932</v>
      </c>
      <c r="T100" s="52">
        <v>1.853974142154895E-3</v>
      </c>
      <c r="U100" s="52">
        <v>6.3731851701280496E-5</v>
      </c>
      <c r="V100" s="52">
        <v>-3.7934213020685819E-3</v>
      </c>
      <c r="W100" s="52">
        <v>3.6037295959523066E-3</v>
      </c>
      <c r="X100" s="53">
        <v>3.0255831765109875E-2</v>
      </c>
      <c r="Y100" s="45">
        <f t="shared" si="15"/>
        <v>5.186332063561333E-2</v>
      </c>
      <c r="Z100" s="48">
        <f t="shared" si="16"/>
        <v>1.2930608046461045</v>
      </c>
      <c r="AA100" s="52">
        <f t="shared" si="17"/>
        <v>10.982449529137192</v>
      </c>
      <c r="AB100" s="53">
        <f t="shared" si="18"/>
        <v>16.124352129726233</v>
      </c>
      <c r="AC100" s="48">
        <f t="shared" si="19"/>
        <v>5.8232903314778177</v>
      </c>
      <c r="AD100" s="52">
        <f t="shared" si="20"/>
        <v>1.9751395474319828</v>
      </c>
      <c r="AE100" s="53">
        <f t="shared" si="21"/>
        <v>25.131662111431442</v>
      </c>
    </row>
    <row r="101" spans="16:31" x14ac:dyDescent="0.25">
      <c r="P101" s="42">
        <v>24</v>
      </c>
      <c r="Q101" s="45">
        <v>12.4</v>
      </c>
      <c r="R101" s="45">
        <f>I25</f>
        <v>13.112455938422416</v>
      </c>
      <c r="S101" s="48" cm="1">
        <f t="array" ref="S101:X101">MMULT(B25:G25,_xlfn.ANCHORARRAY($T$23))</f>
        <v>-0.2185719650419003</v>
      </c>
      <c r="T101" s="52">
        <v>5.5087352096544594E-3</v>
      </c>
      <c r="U101" s="52">
        <v>-8.5791634986628036E-5</v>
      </c>
      <c r="V101" s="52">
        <v>5.234985009207732E-3</v>
      </c>
      <c r="W101" s="52">
        <v>-3.4202255902033019E-3</v>
      </c>
      <c r="X101" s="53">
        <v>2.4425532964716168E-2</v>
      </c>
      <c r="Y101" s="45">
        <f t="shared" si="15"/>
        <v>6.256343445285871E-2</v>
      </c>
      <c r="Z101" s="48">
        <f t="shared" si="16"/>
        <v>1.4201985942333379</v>
      </c>
      <c r="AA101" s="52">
        <f t="shared" si="17"/>
        <v>10.288720651264008</v>
      </c>
      <c r="AB101" s="53">
        <f t="shared" si="18"/>
        <v>15.936191225580824</v>
      </c>
      <c r="AC101" s="48">
        <f t="shared" si="19"/>
        <v>5.8528341926995804</v>
      </c>
      <c r="AD101" s="52">
        <f t="shared" si="20"/>
        <v>1.4754535452924955</v>
      </c>
      <c r="AE101" s="53">
        <f t="shared" si="21"/>
        <v>24.749458331552336</v>
      </c>
    </row>
    <row r="102" spans="16:31" x14ac:dyDescent="0.25">
      <c r="P102" s="42">
        <v>25</v>
      </c>
      <c r="Q102" s="45">
        <v>13.6</v>
      </c>
      <c r="R102" s="45">
        <f>I26</f>
        <v>11.508330104292057</v>
      </c>
      <c r="S102" s="48" cm="1">
        <f t="array" ref="S102:X102">MMULT(B26:G26,_xlfn.ANCHORARRAY($T$23))</f>
        <v>-0.30064890531201405</v>
      </c>
      <c r="T102" s="52">
        <v>2.0873609738478061E-3</v>
      </c>
      <c r="U102" s="52">
        <v>5.7447717926131E-4</v>
      </c>
      <c r="V102" s="52">
        <v>-3.5792207870943785E-3</v>
      </c>
      <c r="W102" s="52">
        <v>6.4923947064196384E-3</v>
      </c>
      <c r="X102" s="53">
        <v>1.485893485480122E-2</v>
      </c>
      <c r="Y102" s="45">
        <f t="shared" si="15"/>
        <v>5.0825564585350064E-2</v>
      </c>
      <c r="Z102" s="48">
        <f t="shared" si="16"/>
        <v>1.2800587230051974</v>
      </c>
      <c r="AA102" s="52">
        <f t="shared" si="17"/>
        <v>8.963230425654551</v>
      </c>
      <c r="AB102" s="53">
        <f t="shared" si="18"/>
        <v>14.053429782929562</v>
      </c>
      <c r="AC102" s="48">
        <f t="shared" si="19"/>
        <v>5.8204170275430176</v>
      </c>
      <c r="AD102" s="52">
        <f t="shared" si="20"/>
        <v>-6.4218279705681169E-2</v>
      </c>
      <c r="AE102" s="53">
        <f t="shared" si="21"/>
        <v>23.080878488289795</v>
      </c>
    </row>
    <row r="103" spans="16:31" x14ac:dyDescent="0.25">
      <c r="P103" s="42">
        <v>26</v>
      </c>
      <c r="Q103" s="45">
        <v>11.4</v>
      </c>
      <c r="R103" s="45">
        <f>I27</f>
        <v>12.809909168619489</v>
      </c>
      <c r="S103" s="48" cm="1">
        <f t="array" ref="S103:X103">MMULT(B27:G27,_xlfn.ANCHORARRAY($T$23))</f>
        <v>-0.22771949652535878</v>
      </c>
      <c r="T103" s="52">
        <v>4.4178945299318383E-3</v>
      </c>
      <c r="U103" s="52">
        <v>7.5765807181736833E-5</v>
      </c>
      <c r="V103" s="52">
        <v>2.4574861669889722E-3</v>
      </c>
      <c r="W103" s="52">
        <v>-6.1520560238847999E-4</v>
      </c>
      <c r="X103" s="53">
        <v>2.3565543373287756E-2</v>
      </c>
      <c r="Y103" s="45">
        <f t="shared" si="15"/>
        <v>5.3016318303441119E-2</v>
      </c>
      <c r="Z103" s="48">
        <f t="shared" si="16"/>
        <v>1.3073551143756383</v>
      </c>
      <c r="AA103" s="52">
        <f t="shared" si="17"/>
        <v>10.210536951030196</v>
      </c>
      <c r="AB103" s="53">
        <f t="shared" si="18"/>
        <v>15.409281386208782</v>
      </c>
      <c r="AC103" s="48">
        <f t="shared" si="19"/>
        <v>5.8264810507934488</v>
      </c>
      <c r="AD103" s="52">
        <f t="shared" si="20"/>
        <v>1.2253038818027235</v>
      </c>
      <c r="AE103" s="53">
        <f t="shared" si="21"/>
        <v>24.394514455436255</v>
      </c>
    </row>
    <row r="104" spans="16:31" x14ac:dyDescent="0.25">
      <c r="P104" s="42">
        <v>27</v>
      </c>
      <c r="Q104" s="45">
        <v>10.1</v>
      </c>
      <c r="R104" s="45">
        <f>I28</f>
        <v>20.321765108223623</v>
      </c>
      <c r="S104" s="48" cm="1">
        <f t="array" ref="S104:X104">MMULT(B28:G28,_xlfn.ANCHORARRAY($T$23))</f>
        <v>0.2850377214899576</v>
      </c>
      <c r="T104" s="52">
        <v>-1.5981518857512257E-3</v>
      </c>
      <c r="U104" s="52">
        <v>-7.0030941254215938E-4</v>
      </c>
      <c r="V104" s="52">
        <v>-1.0214155152250722E-2</v>
      </c>
      <c r="W104" s="52">
        <v>5.7710796894003095E-3</v>
      </c>
      <c r="X104" s="53">
        <v>8.4939555060815075E-3</v>
      </c>
      <c r="Y104" s="45">
        <f t="shared" si="15"/>
        <v>5.3770766018361886E-2</v>
      </c>
      <c r="Z104" s="48">
        <f t="shared" si="16"/>
        <v>1.3166244003812373</v>
      </c>
      <c r="AA104" s="52">
        <f t="shared" si="17"/>
        <v>17.703963066744169</v>
      </c>
      <c r="AB104" s="53">
        <f t="shared" si="18"/>
        <v>22.939567149703077</v>
      </c>
      <c r="AC104" s="48">
        <f t="shared" si="19"/>
        <v>5.828567907458079</v>
      </c>
      <c r="AD104" s="52">
        <f t="shared" si="20"/>
        <v>8.733010591273068</v>
      </c>
      <c r="AE104" s="53">
        <f t="shared" si="21"/>
        <v>31.910519625174178</v>
      </c>
    </row>
    <row r="105" spans="16:31" x14ac:dyDescent="0.25">
      <c r="P105" s="42">
        <v>28</v>
      </c>
      <c r="Q105" s="45">
        <v>15.1</v>
      </c>
      <c r="R105" s="45">
        <f>I29</f>
        <v>16.462756043389039</v>
      </c>
      <c r="S105" s="48" cm="1">
        <f t="array" ref="S105:X105">MMULT(B29:G29,_xlfn.ANCHORARRAY($T$23))</f>
        <v>-2.9101434353064226E-2</v>
      </c>
      <c r="T105" s="52">
        <v>2.1347051754884265E-3</v>
      </c>
      <c r="U105" s="52">
        <v>-3.1900077437592726E-4</v>
      </c>
      <c r="V105" s="52">
        <v>3.0987186475351968E-3</v>
      </c>
      <c r="W105" s="52">
        <v>-2.7383467662430525E-3</v>
      </c>
      <c r="X105" s="53">
        <v>7.7930306658621773E-3</v>
      </c>
      <c r="Y105" s="45">
        <f t="shared" si="15"/>
        <v>2.8925992265204824E-2</v>
      </c>
      <c r="Z105" s="48">
        <f t="shared" si="16"/>
        <v>0.96567929650904993</v>
      </c>
      <c r="AA105" s="52">
        <f t="shared" si="17"/>
        <v>14.542726889224916</v>
      </c>
      <c r="AB105" s="53">
        <f t="shared" si="18"/>
        <v>18.382785197553162</v>
      </c>
      <c r="AC105" s="48">
        <f t="shared" si="19"/>
        <v>5.759447937422232</v>
      </c>
      <c r="AD105" s="52">
        <f t="shared" si="20"/>
        <v>5.0114305446265455</v>
      </c>
      <c r="AE105" s="53">
        <f t="shared" si="21"/>
        <v>27.914081542151532</v>
      </c>
    </row>
    <row r="106" spans="16:31" x14ac:dyDescent="0.25">
      <c r="P106" s="42">
        <v>29</v>
      </c>
      <c r="Q106" s="45">
        <v>9.6999999999999993</v>
      </c>
      <c r="R106" s="45">
        <f>I30</f>
        <v>14.180626062908864</v>
      </c>
      <c r="S106" s="48" cm="1">
        <f t="array" ref="S106:X106">MMULT(B30:G30,_xlfn.ANCHORARRAY($T$23))</f>
        <v>-0.19082411646118036</v>
      </c>
      <c r="T106" s="52">
        <v>2.087066801482E-3</v>
      </c>
      <c r="U106" s="52">
        <v>1.9958560763594602E-4</v>
      </c>
      <c r="V106" s="52">
        <v>8.8004535730247177E-4</v>
      </c>
      <c r="W106" s="52">
        <v>8.6634048037305574E-4</v>
      </c>
      <c r="X106" s="53">
        <v>1.751964524268973E-2</v>
      </c>
      <c r="Y106" s="45">
        <f t="shared" si="15"/>
        <v>3.5421666740264757E-2</v>
      </c>
      <c r="Z106" s="48">
        <f t="shared" si="16"/>
        <v>1.0686199654923934</v>
      </c>
      <c r="AA106" s="52">
        <f t="shared" si="17"/>
        <v>12.055923280230925</v>
      </c>
      <c r="AB106" s="53">
        <f t="shared" si="18"/>
        <v>16.305328845586804</v>
      </c>
      <c r="AC106" s="48">
        <f t="shared" si="19"/>
        <v>5.7775992134120857</v>
      </c>
      <c r="AD106" s="52">
        <f t="shared" si="20"/>
        <v>2.6932109646159823</v>
      </c>
      <c r="AE106" s="53">
        <f t="shared" si="21"/>
        <v>25.668041161201746</v>
      </c>
    </row>
    <row r="107" spans="16:31" x14ac:dyDescent="0.25">
      <c r="P107" s="42">
        <v>30</v>
      </c>
      <c r="Q107" s="45">
        <v>13.2</v>
      </c>
      <c r="R107" s="45">
        <f>I31</f>
        <v>12.77880325323815</v>
      </c>
      <c r="S107" s="48" cm="1">
        <f t="array" ref="S107:X107">MMULT(B31:G31,_xlfn.ANCHORARRAY($T$23))</f>
        <v>-0.26965214439862545</v>
      </c>
      <c r="T107" s="52">
        <v>2.2141752282985872E-3</v>
      </c>
      <c r="U107" s="52">
        <v>3.9899646646269625E-4</v>
      </c>
      <c r="V107" s="52">
        <v>1.5249977207639322E-3</v>
      </c>
      <c r="W107" s="52">
        <v>1.4715017166890311E-3</v>
      </c>
      <c r="X107" s="53">
        <v>1.3501768724374363E-2</v>
      </c>
      <c r="Y107" s="45">
        <f t="shared" si="15"/>
        <v>3.8805850878736094E-2</v>
      </c>
      <c r="Z107" s="48">
        <f t="shared" si="16"/>
        <v>1.1185036171182381</v>
      </c>
      <c r="AA107" s="52">
        <f t="shared" si="17"/>
        <v>10.55491840692477</v>
      </c>
      <c r="AB107" s="53">
        <f t="shared" si="18"/>
        <v>15.002688099551531</v>
      </c>
      <c r="AC107" s="48">
        <f t="shared" si="19"/>
        <v>5.7870332970942524</v>
      </c>
      <c r="AD107" s="52">
        <f t="shared" si="20"/>
        <v>1.2726306691235632</v>
      </c>
      <c r="AE107" s="53">
        <f t="shared" si="21"/>
        <v>24.284975837352739</v>
      </c>
    </row>
    <row r="108" spans="16:31" x14ac:dyDescent="0.25">
      <c r="P108" s="42">
        <v>31</v>
      </c>
      <c r="Q108" s="45">
        <v>14.3</v>
      </c>
      <c r="R108" s="45">
        <f>I32</f>
        <v>17.280454218733421</v>
      </c>
      <c r="S108" s="48" cm="1">
        <f t="array" ref="S108:X108">MMULT(B32:G32,_xlfn.ANCHORARRAY($T$23))</f>
        <v>0.1448637337764902</v>
      </c>
      <c r="T108" s="52">
        <v>4.4899659147127746E-4</v>
      </c>
      <c r="U108" s="52">
        <v>-5.0329493300992555E-4</v>
      </c>
      <c r="V108" s="52">
        <v>-7.6795657741801065E-3</v>
      </c>
      <c r="W108" s="52">
        <v>3.5123256319492986E-3</v>
      </c>
      <c r="X108" s="53">
        <v>3.9417137993408791E-2</v>
      </c>
      <c r="Y108" s="45">
        <f t="shared" si="15"/>
        <v>6.7574437628166922E-2</v>
      </c>
      <c r="Z108" s="48">
        <f t="shared" si="16"/>
        <v>1.4759784196848773</v>
      </c>
      <c r="AA108" s="52">
        <f t="shared" si="17"/>
        <v>14.345813694745036</v>
      </c>
      <c r="AB108" s="53">
        <f t="shared" si="18"/>
        <v>20.215094742721806</v>
      </c>
      <c r="AC108" s="48">
        <f t="shared" si="19"/>
        <v>5.8666188162813562</v>
      </c>
      <c r="AD108" s="52">
        <f t="shared" si="20"/>
        <v>5.6160443009192029</v>
      </c>
      <c r="AE108" s="53">
        <f t="shared" si="21"/>
        <v>28.94486413654764</v>
      </c>
    </row>
    <row r="109" spans="16:31" x14ac:dyDescent="0.25">
      <c r="P109" s="42">
        <v>32</v>
      </c>
      <c r="Q109" s="45">
        <v>11.9</v>
      </c>
      <c r="R109" s="45">
        <f>I33</f>
        <v>22.121648610445654</v>
      </c>
      <c r="S109" s="48" cm="1">
        <f t="array" ref="S109:X109">MMULT(B33:G33,_xlfn.ANCHORARRAY($T$23))</f>
        <v>0.29135004070585507</v>
      </c>
      <c r="T109" s="52">
        <v>4.6013505229680271E-5</v>
      </c>
      <c r="U109" s="52">
        <v>-9.8001410346153987E-4</v>
      </c>
      <c r="V109" s="52">
        <v>-8.6407849997504216E-4</v>
      </c>
      <c r="W109" s="52">
        <v>-3.5831470991895837E-3</v>
      </c>
      <c r="X109" s="53">
        <v>1.9298837009781633E-2</v>
      </c>
      <c r="Y109" s="45">
        <f t="shared" si="15"/>
        <v>3.6963103003296832E-2</v>
      </c>
      <c r="Z109" s="48">
        <f t="shared" si="16"/>
        <v>1.0916238079712453</v>
      </c>
      <c r="AA109" s="52">
        <f t="shared" si="17"/>
        <v>19.95120802601835</v>
      </c>
      <c r="AB109" s="53">
        <f t="shared" si="18"/>
        <v>24.292089194872958</v>
      </c>
      <c r="AC109" s="48">
        <f t="shared" si="19"/>
        <v>5.7818981812464179</v>
      </c>
      <c r="AD109" s="52">
        <f t="shared" si="20"/>
        <v>10.625686012372492</v>
      </c>
      <c r="AE109" s="53">
        <f t="shared" si="21"/>
        <v>33.617611208518817</v>
      </c>
    </row>
    <row r="110" spans="16:31" x14ac:dyDescent="0.25">
      <c r="P110" s="42">
        <v>33</v>
      </c>
      <c r="Q110" s="45">
        <v>10.7</v>
      </c>
      <c r="R110" s="45">
        <f>I34</f>
        <v>14.673889441003729</v>
      </c>
      <c r="S110" s="48" cm="1">
        <f t="array" ref="S110:X110">MMULT(B34:G34,_xlfn.ANCHORARRAY($T$23))</f>
        <v>-0.17348361540015472</v>
      </c>
      <c r="T110" s="52">
        <v>1.6894744645480223E-3</v>
      </c>
      <c r="U110" s="52">
        <v>1.5452282481092923E-4</v>
      </c>
      <c r="V110" s="52">
        <v>2.2445787770953391E-3</v>
      </c>
      <c r="W110" s="52">
        <v>2.5012697238872145E-5</v>
      </c>
      <c r="X110" s="53">
        <v>5.63065919763861E-3</v>
      </c>
      <c r="Y110" s="45">
        <f t="shared" si="15"/>
        <v>2.9079816406180729E-2</v>
      </c>
      <c r="Z110" s="48">
        <f t="shared" si="16"/>
        <v>0.96824356164209502</v>
      </c>
      <c r="AA110" s="52">
        <f t="shared" si="17"/>
        <v>12.74876184076931</v>
      </c>
      <c r="AB110" s="53">
        <f t="shared" si="18"/>
        <v>16.599017041238149</v>
      </c>
      <c r="AC110" s="48">
        <f t="shared" si="19"/>
        <v>5.7598784392409152</v>
      </c>
      <c r="AD110" s="52">
        <f t="shared" si="20"/>
        <v>3.221707989291037</v>
      </c>
      <c r="AE110" s="53">
        <f t="shared" si="21"/>
        <v>26.12607089271642</v>
      </c>
    </row>
    <row r="111" spans="16:31" x14ac:dyDescent="0.25">
      <c r="P111" s="42">
        <v>34</v>
      </c>
      <c r="Q111" s="45">
        <v>14.5</v>
      </c>
      <c r="R111" s="45">
        <f>I35</f>
        <v>10.564368967977028</v>
      </c>
      <c r="S111" s="48" cm="1">
        <f t="array" ref="S111:X111">MMULT(B35:G35,_xlfn.ANCHORARRAY($T$23))</f>
        <v>-0.38579681193013227</v>
      </c>
      <c r="T111" s="52">
        <v>5.9194710287720047E-3</v>
      </c>
      <c r="U111" s="52">
        <v>3.3016459295299593E-4</v>
      </c>
      <c r="V111" s="52">
        <v>6.8203851631458267E-3</v>
      </c>
      <c r="W111" s="52">
        <v>-2.4393752799708162E-3</v>
      </c>
      <c r="X111" s="53">
        <v>1.7602379717014116E-2</v>
      </c>
      <c r="Y111" s="45">
        <f t="shared" si="15"/>
        <v>6.9673863263963937E-2</v>
      </c>
      <c r="Z111" s="48">
        <f t="shared" si="16"/>
        <v>1.4987311490398387</v>
      </c>
      <c r="AA111" s="52">
        <f t="shared" si="17"/>
        <v>7.584489922404658</v>
      </c>
      <c r="AB111" s="53">
        <f t="shared" si="18"/>
        <v>13.544248013549399</v>
      </c>
      <c r="AC111" s="48">
        <f t="shared" si="19"/>
        <v>5.8723844473325544</v>
      </c>
      <c r="AD111" s="52">
        <f t="shared" si="20"/>
        <v>-1.1115045690226424</v>
      </c>
      <c r="AE111" s="53">
        <f t="shared" si="21"/>
        <v>22.240242504976699</v>
      </c>
    </row>
    <row r="112" spans="16:31" x14ac:dyDescent="0.25">
      <c r="P112" s="42">
        <v>35</v>
      </c>
      <c r="Q112" s="45">
        <v>12.5</v>
      </c>
      <c r="R112" s="45">
        <f>I36</f>
        <v>12.142480744720761</v>
      </c>
      <c r="S112" s="48" cm="1">
        <f t="array" ref="S112:X112">MMULT(B36:G36,_xlfn.ANCHORARRAY($T$23))</f>
        <v>-0.31792448108232146</v>
      </c>
      <c r="T112" s="52">
        <v>3.3774497444808193E-3</v>
      </c>
      <c r="U112" s="52">
        <v>4.125911790182583E-4</v>
      </c>
      <c r="V112" s="52">
        <v>4.0407543399507799E-3</v>
      </c>
      <c r="W112" s="52">
        <v>-1.2276519054447675E-3</v>
      </c>
      <c r="X112" s="53">
        <v>3.1538627198866132E-2</v>
      </c>
      <c r="Y112" s="45">
        <f t="shared" si="15"/>
        <v>6.0432664822190563E-2</v>
      </c>
      <c r="Z112" s="48">
        <f t="shared" si="16"/>
        <v>1.3958047125445072</v>
      </c>
      <c r="AA112" s="52">
        <f t="shared" si="17"/>
        <v>9.3672470296630497</v>
      </c>
      <c r="AB112" s="53">
        <f t="shared" si="18"/>
        <v>14.917714459778471</v>
      </c>
      <c r="AC112" s="48">
        <f t="shared" si="19"/>
        <v>5.8469628727855323</v>
      </c>
      <c r="AD112" s="52">
        <f t="shared" si="20"/>
        <v>0.51715210855047467</v>
      </c>
      <c r="AE112" s="53">
        <f t="shared" si="21"/>
        <v>23.767809380891045</v>
      </c>
    </row>
    <row r="113" spans="16:31" x14ac:dyDescent="0.25">
      <c r="P113" s="42">
        <v>36</v>
      </c>
      <c r="Q113" s="45">
        <v>13.6</v>
      </c>
      <c r="R113" s="45">
        <f>I37</f>
        <v>12.998800925761339</v>
      </c>
      <c r="S113" s="48" cm="1">
        <f t="array" ref="S113:X113">MMULT(B37:G37,_xlfn.ANCHORARRAY($T$23))</f>
        <v>-0.25705976456657681</v>
      </c>
      <c r="T113" s="52">
        <v>5.5267667370591861E-3</v>
      </c>
      <c r="U113" s="52">
        <v>1.1965638496101177E-5</v>
      </c>
      <c r="V113" s="52">
        <v>5.9672400822530832E-3</v>
      </c>
      <c r="W113" s="52">
        <v>-3.1070513796046823E-3</v>
      </c>
      <c r="X113" s="53">
        <v>1.439081819254906E-2</v>
      </c>
      <c r="Y113" s="45">
        <f t="shared" si="15"/>
        <v>5.5933662090124188E-2</v>
      </c>
      <c r="Z113" s="48">
        <f t="shared" si="16"/>
        <v>1.3428435418940086</v>
      </c>
      <c r="AA113" s="52">
        <f t="shared" si="17"/>
        <v>10.328868206650439</v>
      </c>
      <c r="AB113" s="53">
        <f t="shared" si="18"/>
        <v>15.668733644872239</v>
      </c>
      <c r="AC113" s="48">
        <f t="shared" si="19"/>
        <v>5.8345464963592022</v>
      </c>
      <c r="AD113" s="52">
        <f t="shared" si="20"/>
        <v>1.3981593723666812</v>
      </c>
      <c r="AE113" s="53">
        <f t="shared" si="21"/>
        <v>24.599442479155996</v>
      </c>
    </row>
    <row r="114" spans="16:31" x14ac:dyDescent="0.25">
      <c r="P114" s="42">
        <v>37</v>
      </c>
      <c r="Q114" s="45">
        <v>14.9</v>
      </c>
      <c r="R114" s="45">
        <f>I38</f>
        <v>14.178457135242619</v>
      </c>
      <c r="S114" s="48" cm="1">
        <f t="array" ref="S114:X114">MMULT(B38:G38,_xlfn.ANCHORARRAY($T$23))</f>
        <v>-0.21578764856522814</v>
      </c>
      <c r="T114" s="52">
        <v>7.9755722778767323E-4</v>
      </c>
      <c r="U114" s="52">
        <v>3.752373211172355E-4</v>
      </c>
      <c r="V114" s="52">
        <v>1.3828437260162167E-3</v>
      </c>
      <c r="W114" s="52">
        <v>9.2114226931423043E-4</v>
      </c>
      <c r="X114" s="53">
        <v>1.58686175815691E-2</v>
      </c>
      <c r="Y114" s="45">
        <f t="shared" si="15"/>
        <v>3.4932919375453245E-2</v>
      </c>
      <c r="Z114" s="48">
        <f t="shared" si="16"/>
        <v>1.0612219602912447</v>
      </c>
      <c r="AA114" s="52">
        <f t="shared" si="17"/>
        <v>12.068463568885472</v>
      </c>
      <c r="AB114" s="53">
        <f t="shared" si="18"/>
        <v>16.288450701599764</v>
      </c>
      <c r="AC114" s="48">
        <f t="shared" si="19"/>
        <v>5.7762354599838979</v>
      </c>
      <c r="AD114" s="52">
        <f t="shared" si="20"/>
        <v>2.693753544124716</v>
      </c>
      <c r="AE114" s="53">
        <f t="shared" si="21"/>
        <v>25.663160726360523</v>
      </c>
    </row>
    <row r="115" spans="16:31" x14ac:dyDescent="0.25">
      <c r="P115" s="42">
        <v>38</v>
      </c>
      <c r="Q115" s="45">
        <v>9.9</v>
      </c>
      <c r="R115" s="45">
        <f>I39</f>
        <v>11.801615839992353</v>
      </c>
      <c r="S115" s="48" cm="1">
        <f t="array" ref="S115:X115">MMULT(B39:G39,_xlfn.ANCHORARRAY($T$23))</f>
        <v>-0.3490730333235858</v>
      </c>
      <c r="T115" s="52">
        <v>1.2997925579509252E-3</v>
      </c>
      <c r="U115" s="52">
        <v>6.6907190312698447E-4</v>
      </c>
      <c r="V115" s="52">
        <v>4.0072521301333852E-3</v>
      </c>
      <c r="W115" s="52">
        <v>1.0970539924175585E-5</v>
      </c>
      <c r="X115" s="53">
        <v>1.9136442609762994E-2</v>
      </c>
      <c r="Y115" s="45">
        <f t="shared" si="15"/>
        <v>5.1996885019309068E-2</v>
      </c>
      <c r="Z115" s="48">
        <f t="shared" si="16"/>
        <v>1.2947247534315183</v>
      </c>
      <c r="AA115" s="52">
        <f t="shared" si="17"/>
        <v>9.2273561637281087</v>
      </c>
      <c r="AB115" s="53">
        <f t="shared" si="18"/>
        <v>14.375875516256597</v>
      </c>
      <c r="AC115" s="48">
        <f t="shared" si="19"/>
        <v>5.8236600370659772</v>
      </c>
      <c r="AD115" s="52">
        <f t="shared" si="20"/>
        <v>0.22261948423647127</v>
      </c>
      <c r="AE115" s="53">
        <f t="shared" si="21"/>
        <v>23.380612195748235</v>
      </c>
    </row>
    <row r="116" spans="16:31" x14ac:dyDescent="0.25">
      <c r="P116" s="42">
        <v>39</v>
      </c>
      <c r="Q116" s="45">
        <v>14.5</v>
      </c>
      <c r="R116" s="45">
        <f>I40</f>
        <v>14.126961920273965</v>
      </c>
      <c r="S116" s="48" cm="1">
        <f t="array" ref="S116:X116">MMULT(B40:G40,_xlfn.ANCHORARRAY($T$23))</f>
        <v>-0.1898079479930771</v>
      </c>
      <c r="T116" s="52">
        <v>2.1514496843680082E-4</v>
      </c>
      <c r="U116" s="52">
        <v>3.7872897842975047E-4</v>
      </c>
      <c r="V116" s="52">
        <v>-5.7185419361425235E-4</v>
      </c>
      <c r="W116" s="52">
        <v>2.1664465424731886E-3</v>
      </c>
      <c r="X116" s="53">
        <v>2.1334914114806092E-2</v>
      </c>
      <c r="Y116" s="45">
        <f t="shared" si="15"/>
        <v>3.7603865788738436E-2</v>
      </c>
      <c r="Z116" s="48">
        <f t="shared" si="16"/>
        <v>1.101044912766709</v>
      </c>
      <c r="AA116" s="52">
        <f t="shared" si="17"/>
        <v>11.937789655528862</v>
      </c>
      <c r="AB116" s="53">
        <f t="shared" si="18"/>
        <v>16.316134185019067</v>
      </c>
      <c r="AC116" s="48">
        <f t="shared" si="19"/>
        <v>5.7836842877270236</v>
      </c>
      <c r="AD116" s="52">
        <f t="shared" si="20"/>
        <v>2.627448064006078</v>
      </c>
      <c r="AE116" s="53">
        <f t="shared" si="21"/>
        <v>25.626475776541852</v>
      </c>
    </row>
    <row r="117" spans="16:31" x14ac:dyDescent="0.25">
      <c r="P117" s="42">
        <v>40</v>
      </c>
      <c r="Q117" s="45">
        <v>16.7</v>
      </c>
      <c r="R117" s="45">
        <f>I41</f>
        <v>15.601262506994527</v>
      </c>
      <c r="S117" s="48" cm="1">
        <f t="array" ref="S117:X117">MMULT(B41:G41,_xlfn.ANCHORARRAY($T$23))</f>
        <v>-0.10434865418825318</v>
      </c>
      <c r="T117" s="52">
        <v>2.8277763543169392E-4</v>
      </c>
      <c r="U117" s="52">
        <v>1.4483055818202632E-4</v>
      </c>
      <c r="V117" s="52">
        <v>-1.1627507118887473E-3</v>
      </c>
      <c r="W117" s="52">
        <v>1.2520958398847589E-3</v>
      </c>
      <c r="X117" s="53">
        <v>2.8504868264588645E-2</v>
      </c>
      <c r="Y117" s="45">
        <f t="shared" si="15"/>
        <v>3.7823681947199886E-2</v>
      </c>
      <c r="Z117" s="48">
        <f t="shared" si="16"/>
        <v>1.1042583429638806</v>
      </c>
      <c r="AA117" s="52">
        <f t="shared" si="17"/>
        <v>13.405701082115469</v>
      </c>
      <c r="AB117" s="53">
        <f t="shared" si="18"/>
        <v>17.796823931873583</v>
      </c>
      <c r="AC117" s="48">
        <f t="shared" si="19"/>
        <v>5.7842968914273696</v>
      </c>
      <c r="AD117" s="52">
        <f t="shared" si="20"/>
        <v>4.1005306304492404</v>
      </c>
      <c r="AE117" s="53">
        <f t="shared" si="21"/>
        <v>27.101994383539811</v>
      </c>
    </row>
    <row r="118" spans="16:31" x14ac:dyDescent="0.25">
      <c r="P118" s="42">
        <v>41</v>
      </c>
      <c r="Q118" s="45">
        <v>40.4</v>
      </c>
      <c r="R118" s="45">
        <f>I42</f>
        <v>55.712144598839089</v>
      </c>
      <c r="S118" s="48" cm="1">
        <f t="array" ref="S118:X118">MMULT(B42:G42,_xlfn.ANCHORARRAY($T$23))</f>
        <v>-0.44191409268498943</v>
      </c>
      <c r="T118" s="52">
        <v>8.5828875989053593E-4</v>
      </c>
      <c r="U118" s="52">
        <v>1.7880248081854088E-3</v>
      </c>
      <c r="V118" s="52">
        <v>9.8714723421316304E-4</v>
      </c>
      <c r="W118" s="52">
        <v>3.6080049592984833E-3</v>
      </c>
      <c r="X118" s="53">
        <v>1.4104978137513213E-2</v>
      </c>
      <c r="Y118" s="45">
        <f t="shared" si="15"/>
        <v>0.12223839595265833</v>
      </c>
      <c r="Z118" s="48">
        <f t="shared" si="16"/>
        <v>1.9851467123270732</v>
      </c>
      <c r="AA118" s="52">
        <f t="shared" si="17"/>
        <v>51.765141099085255</v>
      </c>
      <c r="AB118" s="53">
        <f t="shared" si="18"/>
        <v>59.659148098592922</v>
      </c>
      <c r="AC118" s="48">
        <f t="shared" si="19"/>
        <v>6.0149406904502376</v>
      </c>
      <c r="AD118" s="52">
        <f t="shared" si="20"/>
        <v>43.752831058638009</v>
      </c>
      <c r="AE118" s="53">
        <f t="shared" si="21"/>
        <v>67.671458139040169</v>
      </c>
    </row>
    <row r="119" spans="16:31" x14ac:dyDescent="0.25">
      <c r="P119" s="42">
        <v>42</v>
      </c>
      <c r="Q119" s="45">
        <v>28.4</v>
      </c>
      <c r="R119" s="45">
        <f>I43</f>
        <v>30.706452799872679</v>
      </c>
      <c r="S119" s="48" cm="1">
        <f t="array" ref="S119:X119">MMULT(B43:G43,_xlfn.ANCHORARRAY($T$23))</f>
        <v>0.65190247315542815</v>
      </c>
      <c r="T119" s="52">
        <v>-5.9103612510523016E-3</v>
      </c>
      <c r="U119" s="52">
        <v>-1.5565711262341753E-3</v>
      </c>
      <c r="V119" s="52">
        <v>4.5376795089860566E-3</v>
      </c>
      <c r="W119" s="52">
        <v>-1.3274904461797198E-2</v>
      </c>
      <c r="X119" s="53">
        <v>3.2677207479064441E-2</v>
      </c>
      <c r="Y119" s="45">
        <f t="shared" si="15"/>
        <v>0.110618243466949</v>
      </c>
      <c r="Z119" s="48">
        <f t="shared" si="16"/>
        <v>1.8884355463119591</v>
      </c>
      <c r="AA119" s="52">
        <f t="shared" si="17"/>
        <v>26.951737007801398</v>
      </c>
      <c r="AB119" s="53">
        <f t="shared" si="18"/>
        <v>34.461168591943959</v>
      </c>
      <c r="AC119" s="48">
        <f t="shared" si="19"/>
        <v>5.9837189817659002</v>
      </c>
      <c r="AD119" s="52">
        <f t="shared" si="20"/>
        <v>18.809216381065269</v>
      </c>
      <c r="AE119" s="53">
        <f t="shared" si="21"/>
        <v>42.603689218680088</v>
      </c>
    </row>
    <row r="120" spans="16:31" x14ac:dyDescent="0.25">
      <c r="P120" s="42">
        <v>43</v>
      </c>
      <c r="Q120" s="45">
        <v>42.5</v>
      </c>
      <c r="R120" s="45">
        <f>I44</f>
        <v>44.15372225915803</v>
      </c>
      <c r="S120" s="48" cm="1">
        <f t="array" ref="S120:X120">MMULT(B44:G44,_xlfn.ANCHORARRAY($T$23))</f>
        <v>-8.5675655864607181E-2</v>
      </c>
      <c r="T120" s="52">
        <v>-9.2390663961167303E-4</v>
      </c>
      <c r="U120" s="52">
        <v>4.560854084939102E-4</v>
      </c>
      <c r="V120" s="52">
        <v>1.2039731008012582E-2</v>
      </c>
      <c r="W120" s="52">
        <v>-1.241637917917943E-2</v>
      </c>
      <c r="X120" s="53">
        <v>4.9725523880698758E-2</v>
      </c>
      <c r="Y120" s="45">
        <f t="shared" si="15"/>
        <v>0.11079617756790633</v>
      </c>
      <c r="Z120" s="48">
        <f t="shared" si="16"/>
        <v>1.8899537500674362</v>
      </c>
      <c r="AA120" s="52">
        <f t="shared" si="17"/>
        <v>40.395987871282721</v>
      </c>
      <c r="AB120" s="53">
        <f t="shared" si="18"/>
        <v>47.91145664703334</v>
      </c>
      <c r="AC120" s="48">
        <f t="shared" si="19"/>
        <v>5.984198293636747</v>
      </c>
      <c r="AD120" s="52">
        <f t="shared" si="20"/>
        <v>32.255532839940145</v>
      </c>
      <c r="AE120" s="53">
        <f t="shared" si="21"/>
        <v>56.051911678375916</v>
      </c>
    </row>
    <row r="121" spans="16:31" x14ac:dyDescent="0.25">
      <c r="P121" s="42">
        <v>44</v>
      </c>
      <c r="Q121" s="45">
        <v>42.6</v>
      </c>
      <c r="R121" s="45">
        <f>I45</f>
        <v>33.664410214690093</v>
      </c>
      <c r="S121" s="48" cm="1">
        <f t="array" ref="S121:X121">MMULT(B45:G45,_xlfn.ANCHORARRAY($T$23))</f>
        <v>-8.9481233284876005E-2</v>
      </c>
      <c r="T121" s="52">
        <v>-2.2419303895917777E-3</v>
      </c>
      <c r="U121" s="52">
        <v>4.6561873828426808E-4</v>
      </c>
      <c r="V121" s="52">
        <v>7.1168511654157041E-3</v>
      </c>
      <c r="W121" s="52">
        <v>-6.2066066081536454E-3</v>
      </c>
      <c r="X121" s="53">
        <v>2.200334094413206E-2</v>
      </c>
      <c r="Y121" s="45">
        <f t="shared" si="15"/>
        <v>4.7904697084588679E-2</v>
      </c>
      <c r="Z121" s="48">
        <f t="shared" si="16"/>
        <v>1.242733016960641</v>
      </c>
      <c r="AA121" s="52">
        <f t="shared" si="17"/>
        <v>31.193524039504908</v>
      </c>
      <c r="AB121" s="53">
        <f t="shared" si="18"/>
        <v>36.135296389875279</v>
      </c>
      <c r="AC121" s="48">
        <f t="shared" si="19"/>
        <v>5.8123222030110382</v>
      </c>
      <c r="AD121" s="52">
        <f t="shared" si="20"/>
        <v>22.107956510525952</v>
      </c>
      <c r="AE121" s="53">
        <f t="shared" si="21"/>
        <v>45.220863918854235</v>
      </c>
    </row>
    <row r="122" spans="16:31" x14ac:dyDescent="0.25">
      <c r="P122" s="42">
        <v>45</v>
      </c>
      <c r="Q122" s="45">
        <v>22.3</v>
      </c>
      <c r="R122" s="45">
        <f>I46</f>
        <v>17.66502869007504</v>
      </c>
      <c r="S122" s="48" cm="1">
        <f t="array" ref="S122:X122">MMULT(B46:G46,_xlfn.ANCHORARRAY($T$23))</f>
        <v>-0.10591916383671773</v>
      </c>
      <c r="T122" s="52">
        <v>8.7809792707433179E-4</v>
      </c>
      <c r="U122" s="52">
        <v>-6.4892335325728097E-5</v>
      </c>
      <c r="V122" s="52">
        <v>9.709632091039538E-3</v>
      </c>
      <c r="W122" s="52">
        <v>-7.8815539276336534E-3</v>
      </c>
      <c r="X122" s="53">
        <v>1.088356739929941E-2</v>
      </c>
      <c r="Y122" s="45">
        <f t="shared" si="15"/>
        <v>5.0443203238230747E-2</v>
      </c>
      <c r="Z122" s="48">
        <f t="shared" si="16"/>
        <v>1.2752346842975673</v>
      </c>
      <c r="AA122" s="52">
        <f t="shared" si="17"/>
        <v>15.129520492784343</v>
      </c>
      <c r="AB122" s="53">
        <f t="shared" si="18"/>
        <v>20.200536887365736</v>
      </c>
      <c r="AC122" s="48">
        <f t="shared" si="19"/>
        <v>5.8193580006910137</v>
      </c>
      <c r="AD122" s="52">
        <f t="shared" si="20"/>
        <v>6.094585935180298</v>
      </c>
      <c r="AE122" s="53">
        <f t="shared" si="21"/>
        <v>29.235471444969782</v>
      </c>
    </row>
    <row r="123" spans="16:31" x14ac:dyDescent="0.25">
      <c r="P123" s="42">
        <v>46</v>
      </c>
      <c r="Q123" s="45">
        <v>38.9</v>
      </c>
      <c r="R123" s="45">
        <f>I47</f>
        <v>30.259718677250063</v>
      </c>
      <c r="S123" s="48" cm="1">
        <f t="array" ref="S123:X123">MMULT(B47:G47,_xlfn.ANCHORARRAY($T$23))</f>
        <v>0.17182914452269493</v>
      </c>
      <c r="T123" s="52">
        <v>-3.2401329142771607E-3</v>
      </c>
      <c r="U123" s="52">
        <v>-2.6743836704224544E-4</v>
      </c>
      <c r="V123" s="52">
        <v>2.0474519941473877E-3</v>
      </c>
      <c r="W123" s="52">
        <v>-2.9250791894468442E-3</v>
      </c>
      <c r="X123" s="53">
        <v>-1.3428145366033262E-2</v>
      </c>
      <c r="Y123" s="45">
        <f t="shared" si="15"/>
        <v>3.0912138634430493E-2</v>
      </c>
      <c r="Z123" s="48">
        <f t="shared" si="16"/>
        <v>0.99828216887017485</v>
      </c>
      <c r="AA123" s="52">
        <f t="shared" si="17"/>
        <v>28.27486627827874</v>
      </c>
      <c r="AB123" s="53">
        <f t="shared" si="18"/>
        <v>32.244571076221391</v>
      </c>
      <c r="AC123" s="48">
        <f t="shared" si="19"/>
        <v>5.7650040181126618</v>
      </c>
      <c r="AD123" s="52">
        <f t="shared" si="20"/>
        <v>18.797346201559435</v>
      </c>
      <c r="AE123" s="53">
        <f t="shared" si="21"/>
        <v>41.722091152940692</v>
      </c>
    </row>
    <row r="124" spans="16:31" x14ac:dyDescent="0.25">
      <c r="P124" s="42">
        <v>47</v>
      </c>
      <c r="Q124" s="45">
        <v>26.8</v>
      </c>
      <c r="R124" s="45">
        <f>I48</f>
        <v>24.264529561558998</v>
      </c>
      <c r="S124" s="48" cm="1">
        <f t="array" ref="S124:X124">MMULT(B48:G48,_xlfn.ANCHORARRAY($T$23))</f>
        <v>0.2138814106337959</v>
      </c>
      <c r="T124" s="52">
        <v>-6.3923729302349181E-3</v>
      </c>
      <c r="U124" s="52">
        <v>-1.9128378209667035E-4</v>
      </c>
      <c r="V124" s="52">
        <v>1.4233016793890581E-3</v>
      </c>
      <c r="W124" s="52">
        <v>-5.1168057367581739E-3</v>
      </c>
      <c r="X124" s="53">
        <v>3.8868996268794698E-2</v>
      </c>
      <c r="Y124" s="45">
        <f t="shared" si="15"/>
        <v>7.5933532444974361E-2</v>
      </c>
      <c r="Z124" s="48">
        <f t="shared" si="16"/>
        <v>1.564608155168012</v>
      </c>
      <c r="AA124" s="52">
        <f t="shared" si="17"/>
        <v>21.153669378861302</v>
      </c>
      <c r="AB124" s="53">
        <f t="shared" si="18"/>
        <v>27.375389744256694</v>
      </c>
      <c r="AC124" s="48">
        <f t="shared" si="19"/>
        <v>5.8895418089516305</v>
      </c>
      <c r="AD124" s="52">
        <f t="shared" si="20"/>
        <v>12.554542593075137</v>
      </c>
      <c r="AE124" s="53">
        <f t="shared" si="21"/>
        <v>35.974516530042862</v>
      </c>
    </row>
    <row r="125" spans="16:31" x14ac:dyDescent="0.25">
      <c r="P125" s="42">
        <v>48</v>
      </c>
      <c r="Q125" s="45">
        <v>45.6</v>
      </c>
      <c r="R125" s="45">
        <f>I49</f>
        <v>32.557401118402112</v>
      </c>
      <c r="S125" s="48" cm="1">
        <f t="array" ref="S125:X125">MMULT(B49:G49,_xlfn.ANCHORARRAY($T$23))</f>
        <v>0.43713367789657981</v>
      </c>
      <c r="T125" s="52">
        <v>-3.7044993247052063E-3</v>
      </c>
      <c r="U125" s="52">
        <v>-9.6978232115258844E-4</v>
      </c>
      <c r="V125" s="52">
        <v>9.9174071949487044E-4</v>
      </c>
      <c r="W125" s="52">
        <v>-7.7767027786942392E-3</v>
      </c>
      <c r="X125" s="53">
        <v>3.6740768710575883E-2</v>
      </c>
      <c r="Y125" s="45">
        <f t="shared" si="15"/>
        <v>5.6016592325212083E-2</v>
      </c>
      <c r="Z125" s="48">
        <f t="shared" si="16"/>
        <v>1.3438386589585174</v>
      </c>
      <c r="AA125" s="52">
        <f t="shared" si="17"/>
        <v>29.885489839967665</v>
      </c>
      <c r="AB125" s="53">
        <f t="shared" si="18"/>
        <v>35.229312396836555</v>
      </c>
      <c r="AC125" s="48">
        <f t="shared" si="19"/>
        <v>5.8347756067806431</v>
      </c>
      <c r="AD125" s="52">
        <f t="shared" si="20"/>
        <v>20.956304032109234</v>
      </c>
      <c r="AE125" s="53">
        <f t="shared" si="21"/>
        <v>44.158498204694993</v>
      </c>
    </row>
    <row r="126" spans="16:31" x14ac:dyDescent="0.25">
      <c r="P126" s="42">
        <v>49</v>
      </c>
      <c r="Q126" s="45">
        <v>42.1</v>
      </c>
      <c r="R126" s="45">
        <f>I50</f>
        <v>33.898837036949416</v>
      </c>
      <c r="S126" s="48" cm="1">
        <f t="array" ref="S126:X126">MMULT(B50:G50,_xlfn.ANCHORARRAY($T$23))</f>
        <v>-5.8416155037743223E-2</v>
      </c>
      <c r="T126" s="52">
        <v>-4.3532123250921879E-3</v>
      </c>
      <c r="U126" s="52">
        <v>6.8504735506505292E-4</v>
      </c>
      <c r="V126" s="52">
        <v>2.0523630987362689E-4</v>
      </c>
      <c r="W126" s="52">
        <v>-1.3792003860418622E-3</v>
      </c>
      <c r="X126" s="53">
        <v>4.8044803729895391E-2</v>
      </c>
      <c r="Y126" s="45">
        <f t="shared" si="15"/>
        <v>6.4762499491819475E-2</v>
      </c>
      <c r="Z126" s="48">
        <f t="shared" si="16"/>
        <v>1.4449425781042278</v>
      </c>
      <c r="AA126" s="52">
        <f t="shared" si="17"/>
        <v>31.025904080757385</v>
      </c>
      <c r="AB126" s="53">
        <f t="shared" si="18"/>
        <v>36.771769993141447</v>
      </c>
      <c r="AC126" s="48">
        <f t="shared" si="19"/>
        <v>5.858887530426701</v>
      </c>
      <c r="AD126" s="52">
        <f t="shared" si="20"/>
        <v>22.24979898668354</v>
      </c>
      <c r="AE126" s="53">
        <f t="shared" si="21"/>
        <v>45.547875087215289</v>
      </c>
    </row>
    <row r="127" spans="16:31" x14ac:dyDescent="0.25">
      <c r="P127" s="42">
        <v>50</v>
      </c>
      <c r="Q127" s="45">
        <v>29.2</v>
      </c>
      <c r="R127" s="45">
        <f>I51</f>
        <v>31.675056966256761</v>
      </c>
      <c r="S127" s="48" cm="1">
        <f t="array" ref="S127:X127">MMULT(B51:G51,_xlfn.ANCHORARRAY($T$23))</f>
        <v>-0.30515526819595229</v>
      </c>
      <c r="T127" s="52">
        <v>-1.7528794731712085E-3</v>
      </c>
      <c r="U127" s="52">
        <v>1.1269383823821954E-3</v>
      </c>
      <c r="V127" s="52">
        <v>2.8281919471687808E-3</v>
      </c>
      <c r="W127" s="52">
        <v>1.5291189661154787E-3</v>
      </c>
      <c r="X127" s="53">
        <v>-5.8422422615225789E-4</v>
      </c>
      <c r="Y127" s="45">
        <f t="shared" si="15"/>
        <v>4.1269248141464883E-2</v>
      </c>
      <c r="Z127" s="48">
        <f t="shared" si="16"/>
        <v>1.1534587451630263</v>
      </c>
      <c r="AA127" s="52">
        <f t="shared" si="17"/>
        <v>29.38167196065017</v>
      </c>
      <c r="AB127" s="53">
        <f t="shared" si="18"/>
        <v>33.968441971863349</v>
      </c>
      <c r="AC127" s="48">
        <f t="shared" si="19"/>
        <v>5.793890844412247</v>
      </c>
      <c r="AD127" s="52">
        <f t="shared" si="20"/>
        <v>20.1552497408858</v>
      </c>
      <c r="AE127" s="53">
        <f t="shared" si="21"/>
        <v>43.194864191627723</v>
      </c>
    </row>
    <row r="128" spans="16:31" x14ac:dyDescent="0.25">
      <c r="P128" s="42">
        <v>51</v>
      </c>
      <c r="Q128" s="45">
        <v>22.8</v>
      </c>
      <c r="R128" s="45">
        <f>I52</f>
        <v>26.602754053927605</v>
      </c>
      <c r="S128" s="48" cm="1">
        <f t="array" ref="S128:X128">MMULT(B52:G52,_xlfn.ANCHORARRAY($T$23))</f>
        <v>0.21879185354090114</v>
      </c>
      <c r="T128" s="52">
        <v>-6.0826410028875615E-3</v>
      </c>
      <c r="U128" s="52">
        <v>-1.6067471158187142E-4</v>
      </c>
      <c r="V128" s="52">
        <v>1.517563427331876E-4</v>
      </c>
      <c r="W128" s="52">
        <v>-4.8053886440015785E-3</v>
      </c>
      <c r="X128" s="53">
        <v>5.3447486827440993E-2</v>
      </c>
      <c r="Y128" s="45">
        <f t="shared" si="15"/>
        <v>8.1314117229403682E-2</v>
      </c>
      <c r="Z128" s="48">
        <f t="shared" si="16"/>
        <v>1.6190928817231314</v>
      </c>
      <c r="AA128" s="52">
        <f t="shared" si="17"/>
        <v>23.383563637972692</v>
      </c>
      <c r="AB128" s="53">
        <f t="shared" si="18"/>
        <v>29.821944469882517</v>
      </c>
      <c r="AC128" s="48">
        <f t="shared" si="19"/>
        <v>5.9042498083852708</v>
      </c>
      <c r="AD128" s="52">
        <f t="shared" si="20"/>
        <v>14.863523642186644</v>
      </c>
      <c r="AE128" s="53">
        <f t="shared" si="21"/>
        <v>38.341984465668567</v>
      </c>
    </row>
    <row r="129" spans="16:31" x14ac:dyDescent="0.25">
      <c r="P129" s="42">
        <v>52</v>
      </c>
      <c r="Q129" s="45">
        <v>42.2</v>
      </c>
      <c r="R129" s="45">
        <f>I53</f>
        <v>38.215769209881046</v>
      </c>
      <c r="S129" s="48" cm="1">
        <f t="array" ref="S129:X129">MMULT(B53:G53,_xlfn.ANCHORARRAY($T$23))</f>
        <v>-0.65323959489027494</v>
      </c>
      <c r="T129" s="52">
        <v>6.6050024064480996E-3</v>
      </c>
      <c r="U129" s="52">
        <v>1.3521566859644313E-3</v>
      </c>
      <c r="V129" s="52">
        <v>1.7847867916230387E-2</v>
      </c>
      <c r="W129" s="52">
        <v>-6.9372480476701517E-3</v>
      </c>
      <c r="X129" s="53">
        <v>-3.6438812579033253E-2</v>
      </c>
      <c r="Y129" s="45">
        <f t="shared" si="15"/>
        <v>0.15248346815519448</v>
      </c>
      <c r="Z129" s="48">
        <f t="shared" si="16"/>
        <v>2.2171759968198632</v>
      </c>
      <c r="AA129" s="52">
        <f t="shared" si="17"/>
        <v>33.807429330175296</v>
      </c>
      <c r="AB129" s="53">
        <f t="shared" si="18"/>
        <v>42.624109089586796</v>
      </c>
      <c r="AC129" s="48">
        <f t="shared" si="19"/>
        <v>6.0954551463401936</v>
      </c>
      <c r="AD129" s="52">
        <f t="shared" si="20"/>
        <v>26.096371360945973</v>
      </c>
      <c r="AE129" s="53">
        <f t="shared" si="21"/>
        <v>50.335167058816118</v>
      </c>
    </row>
    <row r="130" spans="16:31" x14ac:dyDescent="0.25">
      <c r="P130" s="42">
        <v>53</v>
      </c>
      <c r="Q130" s="45">
        <v>21.2</v>
      </c>
      <c r="R130" s="45">
        <f>I54</f>
        <v>24.912281365594364</v>
      </c>
      <c r="S130" s="48" cm="1">
        <f t="array" ref="S130:X130">MMULT(B54:G54,_xlfn.ANCHORARRAY($T$23))</f>
        <v>-7.0539149613058072E-3</v>
      </c>
      <c r="T130" s="52">
        <v>4.3124488909850826E-4</v>
      </c>
      <c r="U130" s="52">
        <v>-2.4486646235967723E-4</v>
      </c>
      <c r="V130" s="52">
        <v>8.3259412841794282E-3</v>
      </c>
      <c r="W130" s="52">
        <v>-4.1734413337947054E-3</v>
      </c>
      <c r="X130" s="53">
        <v>-6.392238690669183E-2</v>
      </c>
      <c r="Y130" s="45">
        <f t="shared" si="15"/>
        <v>9.3360790559824269E-2</v>
      </c>
      <c r="Z130" s="48">
        <f t="shared" si="16"/>
        <v>1.7348864215891957</v>
      </c>
      <c r="AA130" s="52">
        <f t="shared" si="17"/>
        <v>21.462862370430571</v>
      </c>
      <c r="AB130" s="53">
        <f t="shared" si="18"/>
        <v>28.361700360758157</v>
      </c>
      <c r="AC130" s="48">
        <f t="shared" si="19"/>
        <v>5.937047661589518</v>
      </c>
      <c r="AD130" s="52">
        <f t="shared" si="20"/>
        <v>13.107840034893249</v>
      </c>
      <c r="AE130" s="53">
        <f t="shared" si="21"/>
        <v>36.716722696295477</v>
      </c>
    </row>
    <row r="131" spans="16:31" x14ac:dyDescent="0.25">
      <c r="P131" s="42">
        <v>54</v>
      </c>
      <c r="Q131" s="45">
        <v>11.7</v>
      </c>
      <c r="R131" s="45">
        <f>I55</f>
        <v>15.435150254120423</v>
      </c>
      <c r="S131" s="48" cm="1">
        <f t="array" ref="S131:X131">MMULT(B55:G55,_xlfn.ANCHORARRAY($T$23))</f>
        <v>-0.14869555834741904</v>
      </c>
      <c r="T131" s="52">
        <v>-1.4973220395367659E-3</v>
      </c>
      <c r="U131" s="52">
        <v>3.6894552401473587E-4</v>
      </c>
      <c r="V131" s="52">
        <v>1.6443551713564292E-3</v>
      </c>
      <c r="W131" s="52">
        <v>2.4139059010013821E-4</v>
      </c>
      <c r="X131" s="53">
        <v>1.1798344492990553E-2</v>
      </c>
      <c r="Y131" s="45">
        <f t="shared" si="15"/>
        <v>3.6722842325085173E-2</v>
      </c>
      <c r="Z131" s="48">
        <f t="shared" si="16"/>
        <v>1.0880702391078831</v>
      </c>
      <c r="AA131" s="52">
        <f t="shared" si="17"/>
        <v>13.271775116621154</v>
      </c>
      <c r="AB131" s="53">
        <f t="shared" si="18"/>
        <v>17.598525391619692</v>
      </c>
      <c r="AC131" s="48">
        <f t="shared" si="19"/>
        <v>5.7812283197780108</v>
      </c>
      <c r="AD131" s="52">
        <f t="shared" si="20"/>
        <v>3.9405195201073511</v>
      </c>
      <c r="AE131" s="53">
        <f t="shared" si="21"/>
        <v>26.929780988133494</v>
      </c>
    </row>
    <row r="132" spans="16:31" x14ac:dyDescent="0.25">
      <c r="P132" s="42">
        <v>55</v>
      </c>
      <c r="Q132" s="45">
        <v>30.5</v>
      </c>
      <c r="R132" s="45">
        <f>I56</f>
        <v>48.326511824396299</v>
      </c>
      <c r="S132" s="48" cm="1">
        <f t="array" ref="S132:X132">MMULT(B56:G56,_xlfn.ANCHORARRAY($T$23))</f>
        <v>0.53511433849646206</v>
      </c>
      <c r="T132" s="52">
        <v>-3.3349427654533886E-3</v>
      </c>
      <c r="U132" s="52">
        <v>-1.1850475096998004E-3</v>
      </c>
      <c r="V132" s="52">
        <v>8.0348233920524148E-3</v>
      </c>
      <c r="W132" s="52">
        <v>-1.4169415023031061E-2</v>
      </c>
      <c r="X132" s="53">
        <v>6.0119343923708823E-3</v>
      </c>
      <c r="Y132" s="45">
        <f t="shared" si="15"/>
        <v>9.2155074461350309E-2</v>
      </c>
      <c r="Z132" s="48">
        <f t="shared" si="16"/>
        <v>1.7236473454159331</v>
      </c>
      <c r="AA132" s="52">
        <f t="shared" si="17"/>
        <v>44.899439123697498</v>
      </c>
      <c r="AB132" s="53">
        <f t="shared" si="18"/>
        <v>51.7535845250951</v>
      </c>
      <c r="AC132" s="48">
        <f t="shared" si="19"/>
        <v>5.9337731850425817</v>
      </c>
      <c r="AD132" s="52">
        <f t="shared" si="20"/>
        <v>36.528581030327246</v>
      </c>
      <c r="AE132" s="53">
        <f t="shared" si="21"/>
        <v>60.124442618465352</v>
      </c>
    </row>
    <row r="133" spans="16:31" x14ac:dyDescent="0.25">
      <c r="P133" s="42">
        <v>56</v>
      </c>
      <c r="Q133" s="45">
        <v>28.6</v>
      </c>
      <c r="R133" s="45">
        <f>I57</f>
        <v>35.682549325014683</v>
      </c>
      <c r="S133" s="48" cm="1">
        <f t="array" ref="S133:X133">MMULT(B57:G57,_xlfn.ANCHORARRAY($T$23))</f>
        <v>3.162223497095637E-2</v>
      </c>
      <c r="T133" s="52">
        <v>-2.2192161186924192E-3</v>
      </c>
      <c r="U133" s="52">
        <v>2.0784709015024211E-4</v>
      </c>
      <c r="V133" s="52">
        <v>2.7759322943250687E-4</v>
      </c>
      <c r="W133" s="52">
        <v>4.574011636002389E-4</v>
      </c>
      <c r="X133" s="53">
        <v>-1.702614516234835E-2</v>
      </c>
      <c r="Y133" s="45">
        <f t="shared" si="15"/>
        <v>2.4026285939586604E-2</v>
      </c>
      <c r="Z133" s="48">
        <f t="shared" si="16"/>
        <v>0.88010017702012433</v>
      </c>
      <c r="AA133" s="52">
        <f t="shared" si="17"/>
        <v>33.932674387680549</v>
      </c>
      <c r="AB133" s="53">
        <f t="shared" si="18"/>
        <v>37.432424262348817</v>
      </c>
      <c r="AC133" s="48">
        <f t="shared" si="19"/>
        <v>5.7457184373898658</v>
      </c>
      <c r="AD133" s="52">
        <f t="shared" si="20"/>
        <v>24.258521750552251</v>
      </c>
      <c r="AE133" s="53">
        <f t="shared" si="21"/>
        <v>47.106576899477119</v>
      </c>
    </row>
    <row r="134" spans="16:31" x14ac:dyDescent="0.25">
      <c r="P134" s="42">
        <v>57</v>
      </c>
      <c r="Q134" s="45">
        <v>31.6</v>
      </c>
      <c r="R134" s="45">
        <f>I58</f>
        <v>25.829953545094099</v>
      </c>
      <c r="S134" s="48" cm="1">
        <f t="array" ref="S134:X134">MMULT(B58:G58,_xlfn.ANCHORARRAY($T$23))</f>
        <v>0.228747737759596</v>
      </c>
      <c r="T134" s="52">
        <v>-2.9023616909361121E-3</v>
      </c>
      <c r="U134" s="52">
        <v>-5.5350840321479681E-4</v>
      </c>
      <c r="V134" s="52">
        <v>2.4828182093889384E-3</v>
      </c>
      <c r="W134" s="52">
        <v>-4.2283745583718575E-3</v>
      </c>
      <c r="X134" s="53">
        <v>-8.9513919710976497E-3</v>
      </c>
      <c r="Y134" s="45">
        <f t="shared" si="15"/>
        <v>3.3923119240748978E-2</v>
      </c>
      <c r="Z134" s="48">
        <f t="shared" si="16"/>
        <v>1.0457711993174876</v>
      </c>
      <c r="AA134" s="52">
        <f t="shared" si="17"/>
        <v>23.750680230927173</v>
      </c>
      <c r="AB134" s="53">
        <f t="shared" si="18"/>
        <v>27.909226859261025</v>
      </c>
      <c r="AC134" s="48">
        <f t="shared" si="19"/>
        <v>5.7734167909040597</v>
      </c>
      <c r="AD134" s="52">
        <f t="shared" si="20"/>
        <v>14.350854223249437</v>
      </c>
      <c r="AE134" s="53">
        <f t="shared" si="21"/>
        <v>37.309052866938764</v>
      </c>
    </row>
    <row r="135" spans="16:31" x14ac:dyDescent="0.25">
      <c r="P135" s="42">
        <v>58</v>
      </c>
      <c r="Q135" s="45">
        <v>36.1</v>
      </c>
      <c r="R135" s="45">
        <f>I59</f>
        <v>34.5270294834474</v>
      </c>
      <c r="S135" s="48" cm="1">
        <f t="array" ref="S135:X135">MMULT(B59:G59,_xlfn.ANCHORARRAY($T$23))</f>
        <v>3.8504448912583839E-2</v>
      </c>
      <c r="T135" s="52">
        <v>-6.4753489865784731E-4</v>
      </c>
      <c r="U135" s="52">
        <v>-8.084745515820314E-5</v>
      </c>
      <c r="V135" s="52">
        <v>4.9276088331310364E-3</v>
      </c>
      <c r="W135" s="52">
        <v>-1.4143964316577599E-3</v>
      </c>
      <c r="X135" s="53">
        <v>-6.902118423679926E-2</v>
      </c>
      <c r="Y135" s="45">
        <f t="shared" si="15"/>
        <v>9.3665927240928926E-2</v>
      </c>
      <c r="Z135" s="48">
        <f t="shared" si="16"/>
        <v>1.7377192255852203</v>
      </c>
      <c r="AA135" s="52">
        <f t="shared" si="17"/>
        <v>31.07197811501014</v>
      </c>
      <c r="AB135" s="53">
        <f t="shared" si="18"/>
        <v>37.98208085188466</v>
      </c>
      <c r="AC135" s="48">
        <f t="shared" si="19"/>
        <v>5.9378760636392114</v>
      </c>
      <c r="AD135" s="52">
        <f t="shared" si="20"/>
        <v>22.720941067536394</v>
      </c>
      <c r="AE135" s="53">
        <f t="shared" si="21"/>
        <v>46.333117899358406</v>
      </c>
    </row>
    <row r="136" spans="16:31" x14ac:dyDescent="0.25">
      <c r="P136" s="42">
        <v>59</v>
      </c>
      <c r="Q136" s="45">
        <v>39.6</v>
      </c>
      <c r="R136" s="45">
        <f>I60</f>
        <v>49.648248040266509</v>
      </c>
      <c r="S136" s="48" cm="1">
        <f t="array" ref="S136:X136">MMULT(B60:G60,_xlfn.ANCHORARRAY($T$23))</f>
        <v>-6.5855486540807279E-2</v>
      </c>
      <c r="T136" s="52">
        <v>2.8117440969899704E-3</v>
      </c>
      <c r="U136" s="52">
        <v>3.0664736436100039E-5</v>
      </c>
      <c r="V136" s="52">
        <v>1.8074369238613237E-2</v>
      </c>
      <c r="W136" s="52">
        <v>-1.5671482396293054E-2</v>
      </c>
      <c r="X136" s="53">
        <v>-9.0920844437115678E-3</v>
      </c>
      <c r="Y136" s="45">
        <f t="shared" si="15"/>
        <v>0.12559107340162623</v>
      </c>
      <c r="Z136" s="48">
        <f t="shared" si="16"/>
        <v>2.0121862352879814</v>
      </c>
      <c r="AA136" s="52">
        <f t="shared" si="17"/>
        <v>45.647482724776012</v>
      </c>
      <c r="AB136" s="53">
        <f t="shared" si="18"/>
        <v>53.649013355757006</v>
      </c>
      <c r="AC136" s="48">
        <f t="shared" si="19"/>
        <v>6.023918781462231</v>
      </c>
      <c r="AD136" s="52">
        <f t="shared" si="20"/>
        <v>37.671083649835872</v>
      </c>
      <c r="AE136" s="53">
        <f t="shared" si="21"/>
        <v>61.625412430697146</v>
      </c>
    </row>
    <row r="137" spans="16:31" x14ac:dyDescent="0.25">
      <c r="P137" s="42">
        <v>60</v>
      </c>
      <c r="Q137" s="45">
        <v>30.3</v>
      </c>
      <c r="R137" s="45">
        <f>I61</f>
        <v>40.334897093665276</v>
      </c>
      <c r="S137" s="48" cm="1">
        <f t="array" ref="S137:X137">MMULT(B61:G61,_xlfn.ANCHORARRAY($T$23))</f>
        <v>-0.37976646538713288</v>
      </c>
      <c r="T137" s="52">
        <v>-2.2467870526946499E-3</v>
      </c>
      <c r="U137" s="52">
        <v>1.420361895512332E-3</v>
      </c>
      <c r="V137" s="52">
        <v>9.5054662117141312E-3</v>
      </c>
      <c r="W137" s="52">
        <v>-2.797698911533161E-3</v>
      </c>
      <c r="X137" s="53">
        <v>-1.9118873923390595E-2</v>
      </c>
      <c r="Y137" s="45">
        <f t="shared" si="15"/>
        <v>0.10088370922774129</v>
      </c>
      <c r="Z137" s="48">
        <f t="shared" si="16"/>
        <v>1.8034300774545762</v>
      </c>
      <c r="AA137" s="52">
        <f t="shared" si="17"/>
        <v>36.749194947283186</v>
      </c>
      <c r="AB137" s="53">
        <f t="shared" si="18"/>
        <v>43.920599240047366</v>
      </c>
      <c r="AC137" s="48">
        <f t="shared" si="19"/>
        <v>5.9574377113352019</v>
      </c>
      <c r="AD137" s="52">
        <f t="shared" si="20"/>
        <v>28.489914881422955</v>
      </c>
      <c r="AE137" s="53">
        <f t="shared" si="21"/>
        <v>52.179879305907598</v>
      </c>
    </row>
    <row r="138" spans="16:31" x14ac:dyDescent="0.25">
      <c r="P138" s="42">
        <v>61</v>
      </c>
      <c r="Q138" s="45">
        <v>33.200000000000003</v>
      </c>
      <c r="R138" s="45">
        <f>I62</f>
        <v>31.2992215903963</v>
      </c>
      <c r="S138" s="48" cm="1">
        <f t="array" ref="S138:X138">MMULT(B62:G62,_xlfn.ANCHORARRAY($T$23))</f>
        <v>0.25237408897096625</v>
      </c>
      <c r="T138" s="52">
        <v>-2.2450030808299137E-3</v>
      </c>
      <c r="U138" s="52">
        <v>-5.926826164426688E-4</v>
      </c>
      <c r="V138" s="52">
        <v>2.0230702229132483E-3</v>
      </c>
      <c r="W138" s="52">
        <v>-3.4839653958882097E-3</v>
      </c>
      <c r="X138" s="53">
        <v>-2.4109869913846921E-2</v>
      </c>
      <c r="Y138" s="45">
        <f t="shared" si="15"/>
        <v>3.5534282093674888E-2</v>
      </c>
      <c r="Z138" s="48">
        <f t="shared" si="16"/>
        <v>1.0703173378479545</v>
      </c>
      <c r="AA138" s="52">
        <f t="shared" si="17"/>
        <v>29.171143976736758</v>
      </c>
      <c r="AB138" s="53">
        <f t="shared" si="18"/>
        <v>33.427299204055842</v>
      </c>
      <c r="AC138" s="48">
        <f t="shared" si="19"/>
        <v>5.7779133987858389</v>
      </c>
      <c r="AD138" s="52">
        <f t="shared" si="20"/>
        <v>19.811181807407785</v>
      </c>
      <c r="AE138" s="53">
        <f t="shared" si="21"/>
        <v>42.787261373384815</v>
      </c>
    </row>
    <row r="139" spans="16:31" x14ac:dyDescent="0.25">
      <c r="P139" s="42">
        <v>62</v>
      </c>
      <c r="Q139" s="45">
        <v>17.8</v>
      </c>
      <c r="R139" s="45">
        <f>I63</f>
        <v>23.594032642704541</v>
      </c>
      <c r="S139" s="48" cm="1">
        <f t="array" ref="S139:X139">MMULT(B63:G63,_xlfn.ANCHORARRAY($T$23))</f>
        <v>0.40818107836894657</v>
      </c>
      <c r="T139" s="52">
        <v>-4.1812438066770319E-3</v>
      </c>
      <c r="U139" s="52">
        <v>-9.5888595425582359E-4</v>
      </c>
      <c r="V139" s="52">
        <v>-1.1143495607199806E-3</v>
      </c>
      <c r="W139" s="52">
        <v>-4.9958149781865815E-3</v>
      </c>
      <c r="X139" s="53">
        <v>3.0339703166556709E-2</v>
      </c>
      <c r="Y139" s="45">
        <f t="shared" si="15"/>
        <v>5.5805772892148789E-2</v>
      </c>
      <c r="Z139" s="48">
        <f t="shared" si="16"/>
        <v>1.3413074949477402</v>
      </c>
      <c r="AA139" s="52">
        <f t="shared" si="17"/>
        <v>20.927153996441284</v>
      </c>
      <c r="AB139" s="53">
        <f t="shared" si="18"/>
        <v>26.260911288967797</v>
      </c>
      <c r="AC139" s="48">
        <f t="shared" si="19"/>
        <v>5.8341931606841726</v>
      </c>
      <c r="AD139" s="52">
        <f t="shared" si="20"/>
        <v>11.99409361529311</v>
      </c>
      <c r="AE139" s="53">
        <f t="shared" si="21"/>
        <v>35.193971670115971</v>
      </c>
    </row>
    <row r="140" spans="16:31" x14ac:dyDescent="0.25">
      <c r="P140" s="42">
        <v>63</v>
      </c>
      <c r="Q140" s="45">
        <v>21.3</v>
      </c>
      <c r="R140" s="45">
        <f>I64</f>
        <v>24.354934019693573</v>
      </c>
      <c r="S140" s="48" cm="1">
        <f t="array" ref="S140:X140">MMULT(B64:G64,_xlfn.ANCHORARRAY($T$23))</f>
        <v>0.21469618237442123</v>
      </c>
      <c r="T140" s="52">
        <v>-7.9111348151408682E-4</v>
      </c>
      <c r="U140" s="52">
        <v>-7.8294839572020758E-4</v>
      </c>
      <c r="V140" s="52">
        <v>4.6859599744895402E-3</v>
      </c>
      <c r="W140" s="52">
        <v>-3.7496894625636528E-3</v>
      </c>
      <c r="X140" s="53">
        <v>-5.8845273946904919E-2</v>
      </c>
      <c r="Y140" s="45">
        <f t="shared" si="15"/>
        <v>8.6217101253473677E-2</v>
      </c>
      <c r="Z140" s="48">
        <f t="shared" si="16"/>
        <v>1.6671915338413261</v>
      </c>
      <c r="AA140" s="52">
        <f t="shared" si="17"/>
        <v>21.040110597339144</v>
      </c>
      <c r="AB140" s="53">
        <f t="shared" si="18"/>
        <v>27.669757442048002</v>
      </c>
      <c r="AC140" s="48">
        <f t="shared" si="19"/>
        <v>5.9176204382068294</v>
      </c>
      <c r="AD140" s="52">
        <f t="shared" si="20"/>
        <v>12.58911921377565</v>
      </c>
      <c r="AE140" s="53">
        <f t="shared" si="21"/>
        <v>36.1207488256115</v>
      </c>
    </row>
    <row r="141" spans="16:31" x14ac:dyDescent="0.25">
      <c r="P141" s="42">
        <v>64</v>
      </c>
      <c r="Q141" s="45">
        <v>22.3</v>
      </c>
      <c r="R141" s="45">
        <f>I65</f>
        <v>27.756256949524872</v>
      </c>
      <c r="S141" s="48" cm="1">
        <f t="array" ref="S141:X141">MMULT(B65:G65,_xlfn.ANCHORARRAY($T$23))</f>
        <v>0.36453707677532127</v>
      </c>
      <c r="T141" s="52">
        <v>-2.4041402751721905E-3</v>
      </c>
      <c r="U141" s="52">
        <v>-9.2178887337161222E-4</v>
      </c>
      <c r="V141" s="52">
        <v>-1.6262691225004153E-3</v>
      </c>
      <c r="W141" s="52">
        <v>-1.9724551004237801E-3</v>
      </c>
      <c r="X141" s="53">
        <v>-1.4321032780573423E-2</v>
      </c>
      <c r="Y141" s="45">
        <f t="shared" si="15"/>
        <v>3.5412957053636035E-2</v>
      </c>
      <c r="Z141" s="48">
        <f t="shared" si="16"/>
        <v>1.0684885781511462</v>
      </c>
      <c r="AA141" s="52">
        <f t="shared" si="17"/>
        <v>25.631815400080981</v>
      </c>
      <c r="AB141" s="53">
        <f t="shared" si="18"/>
        <v>29.880698498968762</v>
      </c>
      <c r="AC141" s="48">
        <f t="shared" si="19"/>
        <v>5.7775749135610912</v>
      </c>
      <c r="AD141" s="52">
        <f t="shared" si="20"/>
        <v>16.268890165845878</v>
      </c>
      <c r="AE141" s="53">
        <f t="shared" si="21"/>
        <v>39.243623733203862</v>
      </c>
    </row>
    <row r="142" spans="16:31" x14ac:dyDescent="0.25">
      <c r="P142" s="42">
        <v>65</v>
      </c>
      <c r="Q142" s="45">
        <v>35.5</v>
      </c>
      <c r="R142" s="45">
        <f>I66</f>
        <v>35.184960681915399</v>
      </c>
      <c r="S142" s="48" cm="1">
        <f t="array" ref="S142:X142">MMULT(B66:G66,_xlfn.ANCHORARRAY($T$23))</f>
        <v>-6.7143370212430165E-2</v>
      </c>
      <c r="T142" s="52">
        <v>-2.1414412519226217E-3</v>
      </c>
      <c r="U142" s="52">
        <v>4.1359454526712403E-4</v>
      </c>
      <c r="V142" s="52">
        <v>6.8250291032706349E-3</v>
      </c>
      <c r="W142" s="52">
        <v>-5.9501691831848388E-3</v>
      </c>
      <c r="X142" s="53">
        <v>1.6007218874218576E-2</v>
      </c>
      <c r="Y142" s="45">
        <f t="shared" si="15"/>
        <v>4.2510545128797497E-2</v>
      </c>
      <c r="Z142" s="48">
        <f t="shared" si="16"/>
        <v>1.1706771044970663</v>
      </c>
      <c r="AA142" s="52">
        <f t="shared" si="17"/>
        <v>32.857340965025529</v>
      </c>
      <c r="AB142" s="53">
        <f t="shared" si="18"/>
        <v>37.51258039880527</v>
      </c>
      <c r="AC142" s="48">
        <f t="shared" si="19"/>
        <v>5.7973432642172078</v>
      </c>
      <c r="AD142" s="52">
        <f t="shared" si="20"/>
        <v>23.658289121043094</v>
      </c>
      <c r="AE142" s="53">
        <f t="shared" si="21"/>
        <v>46.711632242787701</v>
      </c>
    </row>
    <row r="143" spans="16:31" x14ac:dyDescent="0.25">
      <c r="P143" s="42">
        <v>66</v>
      </c>
      <c r="Q143" s="45">
        <v>47.2</v>
      </c>
      <c r="R143" s="45">
        <f>I67</f>
        <v>49.282261063718877</v>
      </c>
      <c r="S143" s="48" cm="1">
        <f t="array" ref="S143:X143">MMULT(B67:G67,_xlfn.ANCHORARRAY($T$23))</f>
        <v>3.0342128006037555E-2</v>
      </c>
      <c r="T143" s="52">
        <v>2.2386064194605867E-3</v>
      </c>
      <c r="U143" s="52">
        <v>1.647715821354596E-4</v>
      </c>
      <c r="V143" s="52">
        <v>-2.9618002566225276E-3</v>
      </c>
      <c r="W143" s="52">
        <v>1.8120206862464079E-4</v>
      </c>
      <c r="X143" s="53">
        <v>3.5969892956927846E-2</v>
      </c>
      <c r="Y143" s="45">
        <f t="shared" ref="Y143:Y168" si="22">SUMPRODUCT(_xlfn.ANCHORARRAY(S143),B67:G67)</f>
        <v>7.9615884801263664E-2</v>
      </c>
      <c r="Z143" s="48">
        <f t="shared" ref="Z143:Z168" si="23">SQRT(Y143*$X$55)</f>
        <v>1.602096422505302</v>
      </c>
      <c r="AA143" s="52">
        <f t="shared" ref="AA143:AA168" si="24">R143-Z143*$Q$70</f>
        <v>46.09686416216752</v>
      </c>
      <c r="AB143" s="53">
        <f t="shared" ref="AB143:AB168" si="25">R143+Z143*$Q$70</f>
        <v>52.467657965270234</v>
      </c>
      <c r="AC143" s="48">
        <f t="shared" ref="AC143:AC168" si="26">SQRT($X$55*(1+Y143))</f>
        <v>5.8996115962981222</v>
      </c>
      <c r="AD143" s="52">
        <f t="shared" ref="AD143:AD168" si="27">R143-$Q$70*AC143</f>
        <v>37.552252660218869</v>
      </c>
      <c r="AE143" s="53">
        <f t="shared" ref="AE143:AE168" si="28">R143+$Q$70*AC143</f>
        <v>61.012269467218886</v>
      </c>
    </row>
    <row r="144" spans="16:31" x14ac:dyDescent="0.25">
      <c r="P144" s="42">
        <v>67</v>
      </c>
      <c r="Q144" s="45">
        <v>48.5</v>
      </c>
      <c r="R144" s="45">
        <f>I68</f>
        <v>38.090182761133093</v>
      </c>
      <c r="S144" s="48" cm="1">
        <f t="array" ref="S144:X144">MMULT(B68:G68,_xlfn.ANCHORARRAY($T$23))</f>
        <v>0.52488381510883941</v>
      </c>
      <c r="T144" s="52">
        <v>-5.2059545226947968E-3</v>
      </c>
      <c r="U144" s="52">
        <v>-7.4662743402365873E-4</v>
      </c>
      <c r="V144" s="52">
        <v>-1.5438343493367528E-2</v>
      </c>
      <c r="W144" s="52">
        <v>6.4308072505023222E-3</v>
      </c>
      <c r="X144" s="53">
        <v>3.2571172213618715E-2</v>
      </c>
      <c r="Y144" s="45">
        <f t="shared" si="22"/>
        <v>9.876306686447836E-2</v>
      </c>
      <c r="Z144" s="48">
        <f t="shared" si="23"/>
        <v>1.7843747596128838</v>
      </c>
      <c r="AA144" s="52">
        <f t="shared" si="24"/>
        <v>34.542367691682415</v>
      </c>
      <c r="AB144" s="53">
        <f t="shared" si="25"/>
        <v>41.637997830583771</v>
      </c>
      <c r="AC144" s="48">
        <f t="shared" si="26"/>
        <v>5.9516970120222457</v>
      </c>
      <c r="AD144" s="52">
        <f t="shared" si="27"/>
        <v>26.256614597101198</v>
      </c>
      <c r="AE144" s="53">
        <f t="shared" si="28"/>
        <v>49.923750925164988</v>
      </c>
    </row>
    <row r="145" spans="16:31" x14ac:dyDescent="0.25">
      <c r="P145" s="42">
        <v>68</v>
      </c>
      <c r="Q145" s="45">
        <v>46.1</v>
      </c>
      <c r="R145" s="45">
        <f>I69</f>
        <v>41.169754485807232</v>
      </c>
      <c r="S145" s="48" cm="1">
        <f t="array" ref="S145:X145">MMULT(B69:G69,_xlfn.ANCHORARRAY($T$23))</f>
        <v>0.61638379036929469</v>
      </c>
      <c r="T145" s="52">
        <v>-1.6043806150090913E-3</v>
      </c>
      <c r="U145" s="52">
        <v>-1.4233320539990459E-3</v>
      </c>
      <c r="V145" s="52">
        <v>-7.5811969204363826E-3</v>
      </c>
      <c r="W145" s="52">
        <v>-1.8195176846405158E-3</v>
      </c>
      <c r="X145" s="53">
        <v>2.329627492304992E-2</v>
      </c>
      <c r="Y145" s="45">
        <f t="shared" si="22"/>
        <v>7.8608796454583824E-2</v>
      </c>
      <c r="Z145" s="48">
        <f t="shared" si="23"/>
        <v>1.5919314444577601</v>
      </c>
      <c r="AA145" s="52">
        <f t="shared" si="24"/>
        <v>38.004568283888013</v>
      </c>
      <c r="AB145" s="53">
        <f t="shared" si="25"/>
        <v>44.334940687726451</v>
      </c>
      <c r="AC145" s="48">
        <f t="shared" si="26"/>
        <v>5.8968593135689078</v>
      </c>
      <c r="AD145" s="52">
        <f t="shared" si="27"/>
        <v>29.44521835773002</v>
      </c>
      <c r="AE145" s="53">
        <f t="shared" si="28"/>
        <v>52.894290613884444</v>
      </c>
    </row>
    <row r="146" spans="16:31" x14ac:dyDescent="0.25">
      <c r="P146" s="42">
        <v>69</v>
      </c>
      <c r="Q146" s="45">
        <v>38.799999999999997</v>
      </c>
      <c r="R146" s="45">
        <f>I70</f>
        <v>37.733242621747401</v>
      </c>
      <c r="S146" s="48" cm="1">
        <f t="array" ref="S146:X146">MMULT(B70:G70,_xlfn.ANCHORARRAY($T$23))</f>
        <v>0.63321543075278908</v>
      </c>
      <c r="T146" s="52">
        <v>-2.3431335488619384E-3</v>
      </c>
      <c r="U146" s="52">
        <v>-1.680394335218829E-3</v>
      </c>
      <c r="V146" s="52">
        <v>3.1320004882262522E-3</v>
      </c>
      <c r="W146" s="52">
        <v>-1.0118582396114215E-2</v>
      </c>
      <c r="X146" s="53">
        <v>-8.6716636475468734E-3</v>
      </c>
      <c r="Y146" s="45">
        <f t="shared" si="22"/>
        <v>7.4732098407242015E-2</v>
      </c>
      <c r="Z146" s="48">
        <f t="shared" si="23"/>
        <v>1.5521810470599136</v>
      </c>
      <c r="AA146" s="52">
        <f t="shared" si="24"/>
        <v>34.647090859283786</v>
      </c>
      <c r="AB146" s="53">
        <f t="shared" si="25"/>
        <v>40.819394384211016</v>
      </c>
      <c r="AC146" s="48">
        <f t="shared" si="26"/>
        <v>5.8862526316004313</v>
      </c>
      <c r="AD146" s="52">
        <f t="shared" si="27"/>
        <v>26.029795419032929</v>
      </c>
      <c r="AE146" s="53">
        <f t="shared" si="28"/>
        <v>49.436689824461872</v>
      </c>
    </row>
    <row r="147" spans="16:31" x14ac:dyDescent="0.25">
      <c r="P147" s="42">
        <v>70</v>
      </c>
      <c r="Q147" s="45">
        <v>48.6</v>
      </c>
      <c r="R147" s="45">
        <f>I71</f>
        <v>48.77479786548615</v>
      </c>
      <c r="S147" s="48" cm="1">
        <f t="array" ref="S147:X147">MMULT(B71:G71,_xlfn.ANCHORARRAY($T$23))</f>
        <v>4.7828574529117096E-3</v>
      </c>
      <c r="T147" s="52">
        <v>3.7182385325425912E-3</v>
      </c>
      <c r="U147" s="52">
        <v>6.6055191132348884E-5</v>
      </c>
      <c r="V147" s="52">
        <v>-2.1676653900127634E-3</v>
      </c>
      <c r="W147" s="52">
        <v>2.0364180925081174E-3</v>
      </c>
      <c r="X147" s="53">
        <v>-1.1884218329944796E-2</v>
      </c>
      <c r="Y147" s="45">
        <f t="shared" si="22"/>
        <v>6.7042164867947493E-2</v>
      </c>
      <c r="Z147" s="48">
        <f t="shared" si="23"/>
        <v>1.4701539073818457</v>
      </c>
      <c r="AA147" s="52">
        <f t="shared" si="24"/>
        <v>45.851738032386585</v>
      </c>
      <c r="AB147" s="53">
        <f t="shared" si="25"/>
        <v>51.697857698585715</v>
      </c>
      <c r="AC147" s="48">
        <f t="shared" si="26"/>
        <v>5.865156140424661</v>
      </c>
      <c r="AD147" s="52">
        <f t="shared" si="27"/>
        <v>37.113296139136835</v>
      </c>
      <c r="AE147" s="53">
        <f t="shared" si="28"/>
        <v>60.436299591835464</v>
      </c>
    </row>
    <row r="148" spans="16:31" x14ac:dyDescent="0.25">
      <c r="P148" s="42">
        <v>71</v>
      </c>
      <c r="Q148" s="45">
        <v>39.4</v>
      </c>
      <c r="R148" s="45">
        <f>I72</f>
        <v>41.75804914330471</v>
      </c>
      <c r="S148" s="48" cm="1">
        <f t="array" ref="S148:X148">MMULT(B72:G72,_xlfn.ANCHORARRAY($T$23))</f>
        <v>6.9103866385555518E-2</v>
      </c>
      <c r="T148" s="52">
        <v>2.3532155093738769E-3</v>
      </c>
      <c r="U148" s="52">
        <v>-1.7455668867388696E-4</v>
      </c>
      <c r="V148" s="52">
        <v>1.4799037276110559E-4</v>
      </c>
      <c r="W148" s="52">
        <v>-1.1284593416225463E-3</v>
      </c>
      <c r="X148" s="53">
        <v>-2.5428737245713762E-3</v>
      </c>
      <c r="Y148" s="45">
        <f t="shared" si="22"/>
        <v>3.1420480528211461E-2</v>
      </c>
      <c r="Z148" s="48">
        <f t="shared" si="23"/>
        <v>1.0064569402358776</v>
      </c>
      <c r="AA148" s="52">
        <f t="shared" si="24"/>
        <v>39.756943108775999</v>
      </c>
      <c r="AB148" s="53">
        <f t="shared" si="25"/>
        <v>43.759155177833421</v>
      </c>
      <c r="AC148" s="48">
        <f t="shared" si="26"/>
        <v>5.7664252022132354</v>
      </c>
      <c r="AD148" s="52">
        <f t="shared" si="27"/>
        <v>30.292850972876295</v>
      </c>
      <c r="AE148" s="53">
        <f t="shared" si="28"/>
        <v>53.223247313733125</v>
      </c>
    </row>
    <row r="149" spans="16:31" x14ac:dyDescent="0.25">
      <c r="P149" s="42">
        <v>72</v>
      </c>
      <c r="Q149" s="45">
        <v>47.4</v>
      </c>
      <c r="R149" s="45">
        <f>I73</f>
        <v>50.000185681408396</v>
      </c>
      <c r="S149" s="48" cm="1">
        <f t="array" ref="S149:X149">MMULT(B73:G73,_xlfn.ANCHORARRAY($T$23))</f>
        <v>-8.2847695554526535E-3</v>
      </c>
      <c r="T149" s="52">
        <v>3.4707711169279492E-3</v>
      </c>
      <c r="U149" s="52">
        <v>1.7829675630390653E-4</v>
      </c>
      <c r="V149" s="52">
        <v>-2.8138751612526982E-3</v>
      </c>
      <c r="W149" s="52">
        <v>1.4688944862174518E-3</v>
      </c>
      <c r="X149" s="53">
        <v>1.4679698452131795E-2</v>
      </c>
      <c r="Y149" s="45">
        <f t="shared" si="22"/>
        <v>7.5955511425847472E-2</v>
      </c>
      <c r="Z149" s="48">
        <f t="shared" si="23"/>
        <v>1.5648345769050871</v>
      </c>
      <c r="AA149" s="52">
        <f t="shared" si="24"/>
        <v>46.888875311637321</v>
      </c>
      <c r="AB149" s="53">
        <f t="shared" si="25"/>
        <v>53.111496051179472</v>
      </c>
      <c r="AC149" s="48">
        <f t="shared" si="26"/>
        <v>5.88960196390628</v>
      </c>
      <c r="AD149" s="52">
        <f t="shared" si="27"/>
        <v>38.290079108758732</v>
      </c>
      <c r="AE149" s="53">
        <f t="shared" si="28"/>
        <v>61.710292254058061</v>
      </c>
    </row>
    <row r="150" spans="16:31" x14ac:dyDescent="0.25">
      <c r="P150" s="42">
        <v>73</v>
      </c>
      <c r="Q150" s="45">
        <v>44.4</v>
      </c>
      <c r="R150" s="45">
        <f>I74</f>
        <v>41.191066175768917</v>
      </c>
      <c r="S150" s="48" cm="1">
        <f t="array" ref="S150:X150">MMULT(B74:G74,_xlfn.ANCHORARRAY($T$23))</f>
        <v>0.21841847150069035</v>
      </c>
      <c r="T150" s="52">
        <v>-1.0594480622024074E-3</v>
      </c>
      <c r="U150" s="52">
        <v>-3.3627254611952036E-4</v>
      </c>
      <c r="V150" s="52">
        <v>-1.9888998117236576E-3</v>
      </c>
      <c r="W150" s="52">
        <v>-4.7360420589491296E-4</v>
      </c>
      <c r="X150" s="53">
        <v>-7.391797074222245E-3</v>
      </c>
      <c r="Y150" s="45">
        <f t="shared" si="22"/>
        <v>2.4874864092831607E-2</v>
      </c>
      <c r="Z150" s="48">
        <f t="shared" si="23"/>
        <v>0.89550733192323706</v>
      </c>
      <c r="AA150" s="52">
        <f t="shared" si="24"/>
        <v>39.410557686795393</v>
      </c>
      <c r="AB150" s="53">
        <f t="shared" si="25"/>
        <v>42.971574664742441</v>
      </c>
      <c r="AC150" s="48">
        <f t="shared" si="26"/>
        <v>5.7480985918562029</v>
      </c>
      <c r="AD150" s="52">
        <f t="shared" si="27"/>
        <v>29.76230621656623</v>
      </c>
      <c r="AE150" s="53">
        <f t="shared" si="28"/>
        <v>52.619826134971603</v>
      </c>
    </row>
    <row r="151" spans="16:31" x14ac:dyDescent="0.25">
      <c r="P151" s="42">
        <v>74</v>
      </c>
      <c r="Q151" s="45">
        <v>47</v>
      </c>
      <c r="R151" s="45">
        <f>I75</f>
        <v>36.014544555402921</v>
      </c>
      <c r="S151" s="48" cm="1">
        <f t="array" ref="S151:X151">MMULT(B75:G75,_xlfn.ANCHORARRAY($T$23))</f>
        <v>0.16329968524177288</v>
      </c>
      <c r="T151" s="52">
        <v>-8.6851353332333212E-4</v>
      </c>
      <c r="U151" s="52">
        <v>-2.9662248632985016E-4</v>
      </c>
      <c r="V151" s="52">
        <v>-1.0025896077262876E-3</v>
      </c>
      <c r="W151" s="52">
        <v>2.9836757850545959E-4</v>
      </c>
      <c r="X151" s="53">
        <v>-2.5979399391317215E-2</v>
      </c>
      <c r="Y151" s="45">
        <f t="shared" si="22"/>
        <v>2.6813250655509158E-2</v>
      </c>
      <c r="Z151" s="48">
        <f t="shared" si="23"/>
        <v>0.92974429400662673</v>
      </c>
      <c r="AA151" s="52">
        <f t="shared" si="24"/>
        <v>34.165963813469482</v>
      </c>
      <c r="AB151" s="53">
        <f t="shared" si="25"/>
        <v>37.86312529733636</v>
      </c>
      <c r="AC151" s="48">
        <f t="shared" si="26"/>
        <v>5.7535318277045171</v>
      </c>
      <c r="AD151" s="52">
        <f t="shared" si="27"/>
        <v>24.574981867729274</v>
      </c>
      <c r="AE151" s="53">
        <f t="shared" si="28"/>
        <v>47.454107243076564</v>
      </c>
    </row>
    <row r="152" spans="16:31" x14ac:dyDescent="0.25">
      <c r="P152" s="42">
        <v>75</v>
      </c>
      <c r="Q152" s="45">
        <v>44</v>
      </c>
      <c r="R152" s="45">
        <f>I76</f>
        <v>35.962644554982063</v>
      </c>
      <c r="S152" s="48" cm="1">
        <f t="array" ref="S152:X152">MMULT(B76:G76,_xlfn.ANCHORARRAY($T$23))</f>
        <v>-8.3864203391539272E-2</v>
      </c>
      <c r="T152" s="52">
        <v>-3.4141250747695357E-3</v>
      </c>
      <c r="U152" s="52">
        <v>7.3137269548835798E-4</v>
      </c>
      <c r="V152" s="52">
        <v>-3.5712140375896307E-4</v>
      </c>
      <c r="W152" s="52">
        <v>-6.489028785786749E-4</v>
      </c>
      <c r="X152" s="53">
        <v>4.776985600146233E-2</v>
      </c>
      <c r="Y152" s="45">
        <f t="shared" si="22"/>
        <v>6.0235615638390722E-2</v>
      </c>
      <c r="Z152" s="48">
        <f t="shared" si="23"/>
        <v>1.3935272459638435</v>
      </c>
      <c r="AA152" s="52">
        <f t="shared" si="24"/>
        <v>33.191939053637036</v>
      </c>
      <c r="AB152" s="53">
        <f t="shared" si="25"/>
        <v>38.73335005632709</v>
      </c>
      <c r="AC152" s="48">
        <f t="shared" si="26"/>
        <v>5.8464196073677916</v>
      </c>
      <c r="AD152" s="52">
        <f t="shared" si="27"/>
        <v>24.338396076007115</v>
      </c>
      <c r="AE152" s="53">
        <f t="shared" si="28"/>
        <v>47.586893033957011</v>
      </c>
    </row>
    <row r="153" spans="16:31" x14ac:dyDescent="0.25">
      <c r="P153" s="42">
        <v>76</v>
      </c>
      <c r="Q153" s="45">
        <v>48.3</v>
      </c>
      <c r="R153" s="45">
        <f>I77</f>
        <v>51.511419410092557</v>
      </c>
      <c r="S153" s="48" cm="1">
        <f t="array" ref="S153:X153">MMULT(B77:G77,_xlfn.ANCHORARRAY($T$23))</f>
        <v>0.40794173594109251</v>
      </c>
      <c r="T153" s="52">
        <v>6.2069298238254305E-3</v>
      </c>
      <c r="U153" s="52">
        <v>-1.3477022501970416E-3</v>
      </c>
      <c r="V153" s="52">
        <v>-1.7881524433705298E-3</v>
      </c>
      <c r="W153" s="52">
        <v>-5.0229947838354725E-3</v>
      </c>
      <c r="X153" s="53">
        <v>1.6048950807566242E-2</v>
      </c>
      <c r="Y153" s="45">
        <f t="shared" si="22"/>
        <v>0.14976681303181974</v>
      </c>
      <c r="Z153" s="48">
        <f t="shared" si="23"/>
        <v>2.1973365605597293</v>
      </c>
      <c r="AA153" s="52">
        <f t="shared" si="24"/>
        <v>47.142525644805275</v>
      </c>
      <c r="AB153" s="53">
        <f t="shared" si="25"/>
        <v>55.88031317537984</v>
      </c>
      <c r="AC153" s="48">
        <f t="shared" si="26"/>
        <v>6.0882667484714768</v>
      </c>
      <c r="AD153" s="52">
        <f t="shared" si="27"/>
        <v>39.406314021946031</v>
      </c>
      <c r="AE153" s="53">
        <f t="shared" si="28"/>
        <v>63.616524798239084</v>
      </c>
    </row>
    <row r="154" spans="16:31" x14ac:dyDescent="0.25">
      <c r="P154" s="42">
        <v>77</v>
      </c>
      <c r="Q154" s="45">
        <v>35.5</v>
      </c>
      <c r="R154" s="45">
        <f>I78</f>
        <v>34.924297404749097</v>
      </c>
      <c r="S154" s="48" cm="1">
        <f t="array" ref="S154:X154">MMULT(B78:G78,_xlfn.ANCHORARRAY($T$23))</f>
        <v>-0.15305345301334319</v>
      </c>
      <c r="T154" s="52">
        <v>-1.6712445900792768E-3</v>
      </c>
      <c r="U154" s="52">
        <v>7.2421163678678237E-4</v>
      </c>
      <c r="V154" s="52">
        <v>1.1119584847434551E-3</v>
      </c>
      <c r="W154" s="52">
        <v>1.3311057870078885E-3</v>
      </c>
      <c r="X154" s="53">
        <v>-4.3531449437432534E-3</v>
      </c>
      <c r="Y154" s="45">
        <f t="shared" si="22"/>
        <v>2.5882303417750149E-2</v>
      </c>
      <c r="Z154" s="48">
        <f t="shared" si="23"/>
        <v>0.91346150425880202</v>
      </c>
      <c r="AA154" s="52">
        <f t="shared" si="24"/>
        <v>33.108091211115457</v>
      </c>
      <c r="AB154" s="53">
        <f t="shared" si="25"/>
        <v>36.740503598382737</v>
      </c>
      <c r="AC154" s="48">
        <f t="shared" si="26"/>
        <v>5.7509230528614923</v>
      </c>
      <c r="AD154" s="52">
        <f t="shared" si="27"/>
        <v>23.489921660373671</v>
      </c>
      <c r="AE154" s="53">
        <f t="shared" si="28"/>
        <v>46.358673149124527</v>
      </c>
    </row>
    <row r="155" spans="16:31" x14ac:dyDescent="0.25">
      <c r="P155" s="42">
        <v>78</v>
      </c>
      <c r="Q155" s="45">
        <v>45</v>
      </c>
      <c r="R155" s="45">
        <f>I79</f>
        <v>46.951303523388205</v>
      </c>
      <c r="S155" s="48" cm="1">
        <f t="array" ref="S155:X155">MMULT(B79:G79,_xlfn.ANCHORARRAY($T$23))</f>
        <v>-0.24171086023125987</v>
      </c>
      <c r="T155" s="52">
        <v>2.7435260734534552E-3</v>
      </c>
      <c r="U155" s="52">
        <v>8.7176312942762726E-4</v>
      </c>
      <c r="V155" s="52">
        <v>-1.8916418844402115E-3</v>
      </c>
      <c r="W155" s="52">
        <v>5.9759084232344252E-3</v>
      </c>
      <c r="X155" s="53">
        <v>-3.1703170158737637E-2</v>
      </c>
      <c r="Y155" s="45">
        <f t="shared" si="22"/>
        <v>7.4135462238139521E-2</v>
      </c>
      <c r="Z155" s="48">
        <f t="shared" si="23"/>
        <v>1.5459725825436403</v>
      </c>
      <c r="AA155" s="52">
        <f t="shared" si="24"/>
        <v>43.877495851677004</v>
      </c>
      <c r="AB155" s="53">
        <f t="shared" si="25"/>
        <v>50.025111195099406</v>
      </c>
      <c r="AC155" s="48">
        <f t="shared" si="26"/>
        <v>5.8846185319141675</v>
      </c>
      <c r="AD155" s="52">
        <f t="shared" si="27"/>
        <v>35.251105348637552</v>
      </c>
      <c r="AE155" s="53">
        <f t="shared" si="28"/>
        <v>58.651501698138858</v>
      </c>
    </row>
    <row r="156" spans="16:31" x14ac:dyDescent="0.25">
      <c r="P156" s="42">
        <v>79</v>
      </c>
      <c r="Q156" s="45">
        <v>44</v>
      </c>
      <c r="R156" s="45">
        <f>I80</f>
        <v>40.266916985387894</v>
      </c>
      <c r="S156" s="48" cm="1">
        <f t="array" ref="S156:X156">MMULT(B80:G80,_xlfn.ANCHORARRAY($T$23))</f>
        <v>-0.7552714767573252</v>
      </c>
      <c r="T156" s="52">
        <v>-8.7887269895284281E-4</v>
      </c>
      <c r="U156" s="52">
        <v>2.6405436128691764E-3</v>
      </c>
      <c r="V156" s="52">
        <v>1.8595281495922288E-3</v>
      </c>
      <c r="W156" s="52">
        <v>7.1170199119689904E-3</v>
      </c>
      <c r="X156" s="53">
        <v>1.3990020440230511E-2</v>
      </c>
      <c r="Y156" s="45">
        <f t="shared" si="22"/>
        <v>0.14421989884518646</v>
      </c>
      <c r="Z156" s="48">
        <f t="shared" si="23"/>
        <v>2.1562612632919427</v>
      </c>
      <c r="AA156" s="52">
        <f t="shared" si="24"/>
        <v>35.979691915448235</v>
      </c>
      <c r="AB156" s="53">
        <f t="shared" si="25"/>
        <v>44.554142055327553</v>
      </c>
      <c r="AC156" s="48">
        <f t="shared" si="26"/>
        <v>6.0735629309116703</v>
      </c>
      <c r="AD156" s="52">
        <f t="shared" si="27"/>
        <v>28.191046725812935</v>
      </c>
      <c r="AE156" s="53">
        <f t="shared" si="28"/>
        <v>52.34278724496285</v>
      </c>
    </row>
    <row r="157" spans="16:31" x14ac:dyDescent="0.25">
      <c r="P157" s="42">
        <v>80</v>
      </c>
      <c r="Q157" s="45">
        <v>48.5</v>
      </c>
      <c r="R157" s="45">
        <f>I81</f>
        <v>44.167818683323148</v>
      </c>
      <c r="S157" s="48" cm="1">
        <f t="array" ref="S157:X157">MMULT(B81:G81,_xlfn.ANCHORARRAY($T$23))</f>
        <v>0.18919247869168362</v>
      </c>
      <c r="T157" s="52">
        <v>2.0630747325520865E-4</v>
      </c>
      <c r="U157" s="52">
        <v>-2.9070808638095315E-4</v>
      </c>
      <c r="V157" s="52">
        <v>-2.1238017493366086E-3</v>
      </c>
      <c r="W157" s="52">
        <v>-5.8705880165211936E-4</v>
      </c>
      <c r="X157" s="53">
        <v>1.4647640596003875E-3</v>
      </c>
      <c r="Y157" s="45">
        <f t="shared" si="22"/>
        <v>3.1344911419188194E-2</v>
      </c>
      <c r="Z157" s="48">
        <f t="shared" si="23"/>
        <v>1.0052459014632114</v>
      </c>
      <c r="AA157" s="52">
        <f t="shared" si="24"/>
        <v>42.169120518320838</v>
      </c>
      <c r="AB157" s="53">
        <f t="shared" si="25"/>
        <v>46.166516848325458</v>
      </c>
      <c r="AC157" s="48">
        <f t="shared" si="26"/>
        <v>5.7662139539371564</v>
      </c>
      <c r="AD157" s="52">
        <f t="shared" si="27"/>
        <v>32.70304053106257</v>
      </c>
      <c r="AE157" s="53">
        <f t="shared" si="28"/>
        <v>55.632596835583726</v>
      </c>
    </row>
    <row r="158" spans="16:31" x14ac:dyDescent="0.25">
      <c r="P158" s="42">
        <v>81</v>
      </c>
      <c r="Q158" s="45">
        <v>48.2</v>
      </c>
      <c r="R158" s="45">
        <f>I82</f>
        <v>51.148841300106064</v>
      </c>
      <c r="S158" s="48" cm="1">
        <f t="array" ref="S158:X158">MMULT(B82:G82,_xlfn.ANCHORARRAY($T$23))</f>
        <v>-9.720546208657066E-2</v>
      </c>
      <c r="T158" s="52">
        <v>4.8810516435190271E-3</v>
      </c>
      <c r="U158" s="52">
        <v>3.6164219037849234E-4</v>
      </c>
      <c r="V158" s="52">
        <v>-2.7956467619517345E-3</v>
      </c>
      <c r="W158" s="52">
        <v>2.2719831724279382E-3</v>
      </c>
      <c r="X158" s="53">
        <v>1.7591677470487177E-2</v>
      </c>
      <c r="Y158" s="45">
        <f t="shared" si="22"/>
        <v>0.10121395289041257</v>
      </c>
      <c r="Z158" s="48">
        <f t="shared" si="23"/>
        <v>1.8063794374299715</v>
      </c>
      <c r="AA158" s="52">
        <f t="shared" si="24"/>
        <v>47.557275035937295</v>
      </c>
      <c r="AB158" s="53">
        <f t="shared" si="25"/>
        <v>54.740407564274832</v>
      </c>
      <c r="AC158" s="48">
        <f t="shared" si="26"/>
        <v>5.9583312019508288</v>
      </c>
      <c r="AD158" s="52">
        <f t="shared" si="27"/>
        <v>39.302082589147062</v>
      </c>
      <c r="AE158" s="53">
        <f t="shared" si="28"/>
        <v>62.995600011065065</v>
      </c>
    </row>
    <row r="159" spans="16:31" x14ac:dyDescent="0.25">
      <c r="P159" s="42">
        <v>82</v>
      </c>
      <c r="Q159" s="45">
        <v>50.1</v>
      </c>
      <c r="R159" s="45">
        <f>I83</f>
        <v>47.760432583480444</v>
      </c>
      <c r="S159" s="48" cm="1">
        <f t="array" ref="S159:X159">MMULT(B83:G83,_xlfn.ANCHORARRAY($T$23))</f>
        <v>1.6599032636979899E-2</v>
      </c>
      <c r="T159" s="52">
        <v>3.6750083768787153E-3</v>
      </c>
      <c r="U159" s="52">
        <v>5.2013183987069766E-6</v>
      </c>
      <c r="V159" s="52">
        <v>-1.720620665832207E-3</v>
      </c>
      <c r="W159" s="52">
        <v>1.6724262606428383E-3</v>
      </c>
      <c r="X159" s="53">
        <v>-1.5376766996760743E-2</v>
      </c>
      <c r="Y159" s="45">
        <f t="shared" si="22"/>
        <v>6.2809817162888762E-2</v>
      </c>
      <c r="Z159" s="48">
        <f t="shared" si="23"/>
        <v>1.4229923071934096</v>
      </c>
      <c r="AA159" s="52">
        <f t="shared" si="24"/>
        <v>44.931142646500824</v>
      </c>
      <c r="AB159" s="53">
        <f t="shared" si="25"/>
        <v>50.589722520460064</v>
      </c>
      <c r="AC159" s="48">
        <f t="shared" si="26"/>
        <v>5.853512718573576</v>
      </c>
      <c r="AD159" s="52">
        <f t="shared" si="27"/>
        <v>36.122081099130867</v>
      </c>
      <c r="AE159" s="53">
        <f t="shared" si="28"/>
        <v>59.398784067830022</v>
      </c>
    </row>
    <row r="160" spans="16:31" x14ac:dyDescent="0.25">
      <c r="P160" s="42">
        <v>83</v>
      </c>
      <c r="Q160" s="45">
        <v>32.1</v>
      </c>
      <c r="R160" s="45">
        <f>I84</f>
        <v>34.152188905867654</v>
      </c>
      <c r="S160" s="48" cm="1">
        <f t="array" ref="S160:X160">MMULT(B84:G84,_xlfn.ANCHORARRAY($T$23))</f>
        <v>6.6587824648268457E-2</v>
      </c>
      <c r="T160" s="52">
        <v>-3.9592244649768503E-3</v>
      </c>
      <c r="U160" s="52">
        <v>3.9625606945864705E-4</v>
      </c>
      <c r="V160" s="52">
        <v>-8.4702188016111714E-3</v>
      </c>
      <c r="W160" s="52">
        <v>6.1846310002781919E-3</v>
      </c>
      <c r="X160" s="53">
        <v>2.3459666292990095E-2</v>
      </c>
      <c r="Y160" s="45">
        <f t="shared" si="22"/>
        <v>4.1444498652654302E-2</v>
      </c>
      <c r="Z160" s="48">
        <f t="shared" si="23"/>
        <v>1.1559052409934767</v>
      </c>
      <c r="AA160" s="52">
        <f t="shared" si="24"/>
        <v>31.853939611115603</v>
      </c>
      <c r="AB160" s="53">
        <f t="shared" si="25"/>
        <v>36.450438200619708</v>
      </c>
      <c r="AC160" s="48">
        <f t="shared" si="26"/>
        <v>5.7943783934367961</v>
      </c>
      <c r="AD160" s="52">
        <f t="shared" si="27"/>
        <v>22.631412302417857</v>
      </c>
      <c r="AE160" s="53">
        <f t="shared" si="28"/>
        <v>45.67296550931745</v>
      </c>
    </row>
    <row r="161" spans="16:31" x14ac:dyDescent="0.25">
      <c r="P161" s="42">
        <v>84</v>
      </c>
      <c r="Q161" s="45">
        <v>44.6</v>
      </c>
      <c r="R161" s="45">
        <f>I85</f>
        <v>45.724119256917206</v>
      </c>
      <c r="S161" s="48" cm="1">
        <f t="array" ref="S161:X161">MMULT(B85:G85,_xlfn.ANCHORARRAY($T$23))</f>
        <v>0.21558079569502056</v>
      </c>
      <c r="T161" s="52">
        <v>4.2653930659415727E-4</v>
      </c>
      <c r="U161" s="52">
        <v>-4.0706777862660655E-4</v>
      </c>
      <c r="V161" s="52">
        <v>7.9259736290813662E-4</v>
      </c>
      <c r="W161" s="52">
        <v>-4.2553214723621766E-3</v>
      </c>
      <c r="X161" s="53">
        <v>1.399780454470248E-2</v>
      </c>
      <c r="Y161" s="45">
        <f t="shared" si="22"/>
        <v>3.7387124172378869E-2</v>
      </c>
      <c r="Z161" s="48">
        <f t="shared" si="23"/>
        <v>1.0978672192512378</v>
      </c>
      <c r="AA161" s="52">
        <f t="shared" si="24"/>
        <v>43.541265098208711</v>
      </c>
      <c r="AB161" s="53">
        <f t="shared" si="25"/>
        <v>47.9069734156257</v>
      </c>
      <c r="AC161" s="48">
        <f t="shared" si="26"/>
        <v>5.7830801889025745</v>
      </c>
      <c r="AD161" s="52">
        <f t="shared" si="27"/>
        <v>34.225806510954918</v>
      </c>
      <c r="AE161" s="53">
        <f t="shared" si="28"/>
        <v>57.222432002879493</v>
      </c>
    </row>
    <row r="162" spans="16:31" x14ac:dyDescent="0.25">
      <c r="P162" s="42">
        <v>85</v>
      </c>
      <c r="Q162" s="45">
        <v>46.8</v>
      </c>
      <c r="R162" s="45">
        <f>I86</f>
        <v>51.453178548174755</v>
      </c>
      <c r="S162" s="48" cm="1">
        <f t="array" ref="S162:X162">MMULT(B86:G86,_xlfn.ANCHORARRAY($T$23))</f>
        <v>0.52501591927220481</v>
      </c>
      <c r="T162" s="52">
        <v>-8.7135199421545205E-3</v>
      </c>
      <c r="U162" s="52">
        <v>-1.3879813358025152E-4</v>
      </c>
      <c r="V162" s="52">
        <v>-2.0157500037177561E-2</v>
      </c>
      <c r="W162" s="52">
        <v>1.0204388168773414E-2</v>
      </c>
      <c r="X162" s="53">
        <v>4.6185160688073879E-2</v>
      </c>
      <c r="Y162" s="45">
        <f t="shared" si="22"/>
        <v>0.17440805094793629</v>
      </c>
      <c r="Z162" s="48">
        <f t="shared" si="23"/>
        <v>2.3712211066734334</v>
      </c>
      <c r="AA162" s="52">
        <f t="shared" si="24"/>
        <v>46.738555720243347</v>
      </c>
      <c r="AB162" s="53">
        <f t="shared" si="25"/>
        <v>56.167801376106162</v>
      </c>
      <c r="AC162" s="48">
        <f t="shared" si="26"/>
        <v>6.1531612669346298</v>
      </c>
      <c r="AD162" s="52">
        <f t="shared" si="27"/>
        <v>39.219045471596758</v>
      </c>
      <c r="AE162" s="53">
        <f t="shared" si="28"/>
        <v>63.687311624752752</v>
      </c>
    </row>
    <row r="163" spans="16:31" x14ac:dyDescent="0.25">
      <c r="P163" s="42">
        <v>86</v>
      </c>
      <c r="Q163" s="45">
        <v>31.1</v>
      </c>
      <c r="R163" s="45">
        <f>I87</f>
        <v>31.336078925015485</v>
      </c>
      <c r="S163" s="48" cm="1">
        <f t="array" ref="S163:X163">MMULT(B87:G87,_xlfn.ANCHORARRAY($T$23))</f>
        <v>4.4619260209926292E-2</v>
      </c>
      <c r="T163" s="52">
        <v>-1.1686462885462674E-3</v>
      </c>
      <c r="U163" s="52">
        <v>-1.4937961344692712E-4</v>
      </c>
      <c r="V163" s="52">
        <v>9.7241147301387158E-3</v>
      </c>
      <c r="W163" s="52">
        <v>-8.9057320237009557E-3</v>
      </c>
      <c r="X163" s="53">
        <v>-6.6379410208941281E-3</v>
      </c>
      <c r="Y163" s="45">
        <f t="shared" si="22"/>
        <v>4.7109818071425093E-2</v>
      </c>
      <c r="Z163" s="48">
        <f t="shared" si="23"/>
        <v>1.2323796014990562</v>
      </c>
      <c r="AA163" s="52">
        <f t="shared" si="24"/>
        <v>28.885778113525348</v>
      </c>
      <c r="AB163" s="53">
        <f t="shared" si="25"/>
        <v>33.786379736505623</v>
      </c>
      <c r="AC163" s="48">
        <f t="shared" si="26"/>
        <v>5.8101173415312335</v>
      </c>
      <c r="AD163" s="52">
        <f t="shared" si="27"/>
        <v>19.784009076172069</v>
      </c>
      <c r="AE163" s="53">
        <f t="shared" si="28"/>
        <v>42.888148773858902</v>
      </c>
    </row>
    <row r="164" spans="16:31" x14ac:dyDescent="0.25">
      <c r="P164" s="42">
        <v>87</v>
      </c>
      <c r="Q164" s="45">
        <v>52.2</v>
      </c>
      <c r="R164" s="45">
        <f>I88</f>
        <v>43.141229612574676</v>
      </c>
      <c r="S164" s="48" cm="1">
        <f t="array" ref="S164:X164">MMULT(B88:G88,_xlfn.ANCHORARRAY($T$23))</f>
        <v>0.13300141573448276</v>
      </c>
      <c r="T164" s="52">
        <v>1.3819790387593922E-3</v>
      </c>
      <c r="U164" s="52">
        <v>-2.9378687473071352E-4</v>
      </c>
      <c r="V164" s="52">
        <v>8.9280740394554739E-4</v>
      </c>
      <c r="W164" s="52">
        <v>-1.8527794077897487E-3</v>
      </c>
      <c r="X164" s="53">
        <v>-1.6266952096756604E-2</v>
      </c>
      <c r="Y164" s="45">
        <f t="shared" si="22"/>
        <v>3.3105777768937805E-2</v>
      </c>
      <c r="Z164" s="48">
        <f t="shared" si="23"/>
        <v>1.0330960127270157</v>
      </c>
      <c r="AA164" s="52">
        <f t="shared" si="24"/>
        <v>41.08715796512687</v>
      </c>
      <c r="AB164" s="53">
        <f t="shared" si="25"/>
        <v>45.195301260022482</v>
      </c>
      <c r="AC164" s="48">
        <f t="shared" si="26"/>
        <v>5.7711343262554067</v>
      </c>
      <c r="AD164" s="52">
        <f t="shared" si="27"/>
        <v>31.666668441940882</v>
      </c>
      <c r="AE164" s="53">
        <f t="shared" si="28"/>
        <v>54.615790783208467</v>
      </c>
    </row>
    <row r="165" spans="16:31" x14ac:dyDescent="0.25">
      <c r="P165" s="42">
        <v>88</v>
      </c>
      <c r="Q165" s="45">
        <v>50.5</v>
      </c>
      <c r="R165" s="45">
        <f>I89</f>
        <v>41.439306723100863</v>
      </c>
      <c r="S165" s="48" cm="1">
        <f t="array" ref="S165:X165">MMULT(B89:G89,_xlfn.ANCHORARRAY($T$23))</f>
        <v>-5.4715915521236252E-2</v>
      </c>
      <c r="T165" s="52">
        <v>5.3288488420839353E-4</v>
      </c>
      <c r="U165" s="52">
        <v>3.5002021864770697E-4</v>
      </c>
      <c r="V165" s="52">
        <v>-9.1325953848567232E-4</v>
      </c>
      <c r="W165" s="52">
        <v>3.5836234152695663E-3</v>
      </c>
      <c r="X165" s="53">
        <v>-4.289576440589335E-2</v>
      </c>
      <c r="Y165" s="45">
        <f t="shared" si="22"/>
        <v>5.1453502842807253E-2</v>
      </c>
      <c r="Z165" s="48">
        <f t="shared" si="23"/>
        <v>1.2879418659160669</v>
      </c>
      <c r="AA165" s="52">
        <f t="shared" si="24"/>
        <v>38.87853324440362</v>
      </c>
      <c r="AB165" s="53">
        <f t="shared" si="25"/>
        <v>44.000080201798106</v>
      </c>
      <c r="AC165" s="48">
        <f t="shared" si="26"/>
        <v>5.8221558112223653</v>
      </c>
      <c r="AD165" s="52">
        <f t="shared" si="27"/>
        <v>29.863301171315435</v>
      </c>
      <c r="AE165" s="53">
        <f t="shared" si="28"/>
        <v>53.015312274886291</v>
      </c>
    </row>
    <row r="166" spans="16:31" x14ac:dyDescent="0.25">
      <c r="P166" s="42">
        <v>89</v>
      </c>
      <c r="Q166" s="45">
        <v>45.6</v>
      </c>
      <c r="R166" s="45">
        <f>I90</f>
        <v>42.867894581989319</v>
      </c>
      <c r="S166" s="48" cm="1">
        <f t="array" ref="S166:X166">MMULT(B90:G90,_xlfn.ANCHORARRAY($T$23))</f>
        <v>0.48648105597090185</v>
      </c>
      <c r="T166" s="52">
        <v>-3.7440120501205367E-4</v>
      </c>
      <c r="U166" s="52">
        <v>-1.2201560341613279E-3</v>
      </c>
      <c r="V166" s="52">
        <v>-1.6289450191818351E-3</v>
      </c>
      <c r="W166" s="52">
        <v>-3.7486371732919944E-3</v>
      </c>
      <c r="X166" s="53">
        <v>-1.7322109426943871E-2</v>
      </c>
      <c r="Y166" s="45">
        <f t="shared" si="22"/>
        <v>5.6078155352356565E-2</v>
      </c>
      <c r="Z166" s="48">
        <f t="shared" si="23"/>
        <v>1.3445769050237901</v>
      </c>
      <c r="AA166" s="52">
        <f t="shared" si="24"/>
        <v>40.194515472595469</v>
      </c>
      <c r="AB166" s="53">
        <f t="shared" si="25"/>
        <v>45.541273691383168</v>
      </c>
      <c r="AC166" s="48">
        <f t="shared" si="26"/>
        <v>5.8349456804407662</v>
      </c>
      <c r="AD166" s="52">
        <f t="shared" si="27"/>
        <v>31.266459343696113</v>
      </c>
      <c r="AE166" s="53">
        <f t="shared" si="28"/>
        <v>54.469329820282525</v>
      </c>
    </row>
    <row r="167" spans="16:31" x14ac:dyDescent="0.25">
      <c r="P167" s="42">
        <v>90</v>
      </c>
      <c r="Q167" s="45">
        <v>51.1</v>
      </c>
      <c r="R167" s="45">
        <f>I91</f>
        <v>45.117515478004975</v>
      </c>
      <c r="S167" s="48" cm="1">
        <f t="array" ref="S167:X167">MMULT(B91:G91,_xlfn.ANCHORARRAY($T$23))</f>
        <v>0.65388859563718249</v>
      </c>
      <c r="T167" s="52">
        <v>-1.0444882772161403E-3</v>
      </c>
      <c r="U167" s="52">
        <v>-1.693297185761265E-3</v>
      </c>
      <c r="V167" s="52">
        <v>1.739773287365558E-3</v>
      </c>
      <c r="W167" s="52">
        <v>-1.0113234008131987E-2</v>
      </c>
      <c r="X167" s="53">
        <v>7.0242058517856198E-3</v>
      </c>
      <c r="Y167" s="45">
        <f t="shared" si="22"/>
        <v>7.9281362651020315E-2</v>
      </c>
      <c r="Z167" s="48">
        <f t="shared" si="23"/>
        <v>1.5987271144281348</v>
      </c>
      <c r="AA167" s="52">
        <f t="shared" si="24"/>
        <v>41.93881766357385</v>
      </c>
      <c r="AB167" s="53">
        <f t="shared" si="25"/>
        <v>48.2962132924361</v>
      </c>
      <c r="AC167" s="48">
        <f t="shared" si="26"/>
        <v>5.8986975195019706</v>
      </c>
      <c r="AD167" s="52">
        <f t="shared" si="27"/>
        <v>33.389324504063723</v>
      </c>
      <c r="AE167" s="53">
        <f t="shared" si="28"/>
        <v>56.845706451946228</v>
      </c>
    </row>
    <row r="168" spans="16:31" ht="15.75" thickBot="1" x14ac:dyDescent="0.3">
      <c r="P168" s="43">
        <v>91</v>
      </c>
      <c r="Q168" s="46">
        <v>41.7</v>
      </c>
      <c r="R168" s="46">
        <f>I92</f>
        <v>37.604324675855324</v>
      </c>
      <c r="S168" s="49" cm="1">
        <f t="array" ref="S168:X168">MMULT(B92:G92,_xlfn.ANCHORARRAY($T$23))</f>
        <v>0.36070701951307671</v>
      </c>
      <c r="T168" s="54">
        <v>-2.4245018705764338E-3</v>
      </c>
      <c r="U168" s="54">
        <v>-7.4940845372729924E-4</v>
      </c>
      <c r="V168" s="54">
        <v>-8.4734842757422293E-4</v>
      </c>
      <c r="W168" s="54">
        <v>-3.1759981019270668E-3</v>
      </c>
      <c r="X168" s="55">
        <v>-6.2962531941159749E-3</v>
      </c>
      <c r="Y168" s="46">
        <f t="shared" si="22"/>
        <v>2.9852600591917081E-2</v>
      </c>
      <c r="Z168" s="49">
        <f t="shared" si="23"/>
        <v>0.98102454368494174</v>
      </c>
      <c r="AA168" s="54">
        <f t="shared" si="24"/>
        <v>35.653785059199066</v>
      </c>
      <c r="AB168" s="55">
        <f t="shared" si="25"/>
        <v>39.554864292511581</v>
      </c>
      <c r="AC168" s="49">
        <f t="shared" si="26"/>
        <v>5.7620407144937156</v>
      </c>
      <c r="AD168" s="54">
        <f t="shared" si="27"/>
        <v>26.147844041650359</v>
      </c>
      <c r="AE168" s="55">
        <f t="shared" si="28"/>
        <v>49.060805310060289</v>
      </c>
    </row>
  </sheetData>
  <mergeCells count="23">
    <mergeCell ref="Z70:AB70"/>
    <mergeCell ref="AC70:AE70"/>
    <mergeCell ref="AC71:AC77"/>
    <mergeCell ref="AD71:AD77"/>
    <mergeCell ref="AE71:AE77"/>
    <mergeCell ref="P71:P77"/>
    <mergeCell ref="Q71:Q77"/>
    <mergeCell ref="R71:R77"/>
    <mergeCell ref="S71:X76"/>
    <mergeCell ref="Y71:Y77"/>
    <mergeCell ref="Z71:Z77"/>
    <mergeCell ref="AA71:AA77"/>
    <mergeCell ref="AB71:AB77"/>
    <mergeCell ref="T59:T63"/>
    <mergeCell ref="U59:U62"/>
    <mergeCell ref="V59:V63"/>
    <mergeCell ref="W59:W63"/>
    <mergeCell ref="R53:S53"/>
    <mergeCell ref="R54:S54"/>
    <mergeCell ref="R55:S55"/>
    <mergeCell ref="R56:S56"/>
    <mergeCell ref="R59:R63"/>
    <mergeCell ref="S59:S6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ITAM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GREGORIO GAMBOA HIRALES</dc:creator>
  <cp:lastModifiedBy>Esteban</cp:lastModifiedBy>
  <dcterms:created xsi:type="dcterms:W3CDTF">2022-02-23T17:16:10Z</dcterms:created>
  <dcterms:modified xsi:type="dcterms:W3CDTF">2022-04-20T03:08:51Z</dcterms:modified>
</cp:coreProperties>
</file>