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amboah\OneDrive\MD_202201\"/>
    </mc:Choice>
  </mc:AlternateContent>
  <bookViews>
    <workbookView xWindow="0" yWindow="0" windowWidth="28800" windowHeight="11880"/>
  </bookViews>
  <sheets>
    <sheet name="DatosProcMundoDes" sheetId="1" r:id="rId1"/>
    <sheet name="Graf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0" i="1" l="1"/>
  <c r="AB59" i="1"/>
  <c r="AA59" i="1"/>
  <c r="AA58" i="1"/>
  <c r="R85" i="1"/>
  <c r="S85" i="1"/>
  <c r="T85" i="1" a="1"/>
  <c r="T85" i="1" s="1"/>
  <c r="U85" i="1"/>
  <c r="V85" i="1"/>
  <c r="W85" i="1"/>
  <c r="Y85" i="1"/>
  <c r="R86" i="1"/>
  <c r="S86" i="1"/>
  <c r="T86" i="1" a="1"/>
  <c r="W86" i="1" s="1"/>
  <c r="R87" i="1"/>
  <c r="S87" i="1"/>
  <c r="T87" i="1" a="1"/>
  <c r="V87" i="1" s="1"/>
  <c r="U87" i="1"/>
  <c r="W87" i="1"/>
  <c r="Y87" i="1"/>
  <c r="R88" i="1"/>
  <c r="S88" i="1"/>
  <c r="T88" i="1" a="1"/>
  <c r="W88" i="1" s="1"/>
  <c r="V88" i="1"/>
  <c r="R89" i="1"/>
  <c r="S89" i="1"/>
  <c r="T89" i="1" a="1"/>
  <c r="V89" i="1" s="1"/>
  <c r="U89" i="1"/>
  <c r="W89" i="1"/>
  <c r="Y89" i="1"/>
  <c r="R90" i="1"/>
  <c r="S90" i="1"/>
  <c r="T90" i="1" a="1"/>
  <c r="V90" i="1" s="1"/>
  <c r="R91" i="1"/>
  <c r="S91" i="1"/>
  <c r="T91" i="1" a="1"/>
  <c r="V91" i="1" s="1"/>
  <c r="U91" i="1"/>
  <c r="W91" i="1"/>
  <c r="Y91" i="1"/>
  <c r="R92" i="1"/>
  <c r="S92" i="1"/>
  <c r="T92" i="1" a="1"/>
  <c r="V92" i="1"/>
  <c r="W92" i="1"/>
  <c r="R93" i="1"/>
  <c r="S93" i="1"/>
  <c r="T93" i="1" a="1"/>
  <c r="V93" i="1" s="1"/>
  <c r="U93" i="1"/>
  <c r="W93" i="1"/>
  <c r="Y93" i="1"/>
  <c r="R94" i="1"/>
  <c r="S94" i="1"/>
  <c r="T94" i="1" a="1"/>
  <c r="W94" i="1" s="1"/>
  <c r="V94" i="1"/>
  <c r="R95" i="1"/>
  <c r="S95" i="1"/>
  <c r="T95" i="1" a="1"/>
  <c r="V95" i="1" s="1"/>
  <c r="U95" i="1"/>
  <c r="W95" i="1"/>
  <c r="Y95" i="1"/>
  <c r="R96" i="1"/>
  <c r="S96" i="1"/>
  <c r="T96" i="1" a="1"/>
  <c r="V96" i="1" s="1"/>
  <c r="R97" i="1"/>
  <c r="S97" i="1"/>
  <c r="T97" i="1" a="1"/>
  <c r="V97" i="1" s="1"/>
  <c r="U97" i="1"/>
  <c r="W97" i="1"/>
  <c r="Y97" i="1"/>
  <c r="R98" i="1"/>
  <c r="S98" i="1"/>
  <c r="T98" i="1" a="1"/>
  <c r="V98" i="1"/>
  <c r="W98" i="1"/>
  <c r="R99" i="1"/>
  <c r="S99" i="1"/>
  <c r="T99" i="1" a="1"/>
  <c r="V99" i="1" s="1"/>
  <c r="U99" i="1"/>
  <c r="W99" i="1"/>
  <c r="Y99" i="1"/>
  <c r="R100" i="1"/>
  <c r="S100" i="1"/>
  <c r="T100" i="1" a="1"/>
  <c r="V100" i="1" s="1"/>
  <c r="W100" i="1"/>
  <c r="R101" i="1"/>
  <c r="S101" i="1"/>
  <c r="T101" i="1" a="1"/>
  <c r="W101" i="1" s="1"/>
  <c r="U101" i="1"/>
  <c r="Y101" i="1"/>
  <c r="R102" i="1"/>
  <c r="S102" i="1"/>
  <c r="T102" i="1" a="1"/>
  <c r="Y102" i="1" s="1"/>
  <c r="V102" i="1"/>
  <c r="W102" i="1"/>
  <c r="R103" i="1"/>
  <c r="S103" i="1"/>
  <c r="T103" i="1" a="1"/>
  <c r="W103" i="1" s="1"/>
  <c r="U103" i="1"/>
  <c r="R104" i="1"/>
  <c r="S104" i="1"/>
  <c r="T104" i="1" a="1"/>
  <c r="V104" i="1"/>
  <c r="W104" i="1"/>
  <c r="Y104" i="1"/>
  <c r="R105" i="1"/>
  <c r="S105" i="1"/>
  <c r="T105" i="1" a="1"/>
  <c r="W105" i="1" s="1"/>
  <c r="U105" i="1"/>
  <c r="Y105" i="1"/>
  <c r="R106" i="1"/>
  <c r="S106" i="1"/>
  <c r="T106" i="1" a="1"/>
  <c r="W106" i="1" s="1"/>
  <c r="V106" i="1"/>
  <c r="Y106" i="1"/>
  <c r="R107" i="1"/>
  <c r="S107" i="1"/>
  <c r="T107" i="1" a="1"/>
  <c r="U107" i="1" s="1"/>
  <c r="Y107" i="1"/>
  <c r="R108" i="1"/>
  <c r="S108" i="1"/>
  <c r="T108" i="1" a="1"/>
  <c r="W108" i="1" s="1"/>
  <c r="V108" i="1"/>
  <c r="R109" i="1"/>
  <c r="S109" i="1"/>
  <c r="T109" i="1" a="1"/>
  <c r="U109" i="1" s="1"/>
  <c r="R110" i="1"/>
  <c r="S110" i="1"/>
  <c r="T110" i="1" a="1"/>
  <c r="W110" i="1" s="1"/>
  <c r="V110" i="1"/>
  <c r="Y110" i="1"/>
  <c r="R111" i="1"/>
  <c r="S111" i="1"/>
  <c r="T111" i="1" a="1"/>
  <c r="U111" i="1" s="1"/>
  <c r="W111" i="1"/>
  <c r="R112" i="1"/>
  <c r="S112" i="1"/>
  <c r="T112" i="1" a="1"/>
  <c r="V112" i="1" s="1"/>
  <c r="Y112" i="1"/>
  <c r="R113" i="1"/>
  <c r="S113" i="1"/>
  <c r="T113" i="1" a="1"/>
  <c r="Y113" i="1" s="1"/>
  <c r="U113" i="1"/>
  <c r="W113" i="1"/>
  <c r="R114" i="1"/>
  <c r="S114" i="1"/>
  <c r="T114" i="1" a="1"/>
  <c r="V114" i="1" s="1"/>
  <c r="R115" i="1"/>
  <c r="S115" i="1"/>
  <c r="T115" i="1" a="1"/>
  <c r="U115" i="1"/>
  <c r="W115" i="1"/>
  <c r="Y115" i="1"/>
  <c r="R116" i="1"/>
  <c r="S116" i="1"/>
  <c r="T116" i="1" a="1"/>
  <c r="V116" i="1" s="1"/>
  <c r="W116" i="1"/>
  <c r="R117" i="1"/>
  <c r="S117" i="1"/>
  <c r="T117" i="1" a="1"/>
  <c r="W117" i="1" s="1"/>
  <c r="U117" i="1"/>
  <c r="Y117" i="1"/>
  <c r="R118" i="1"/>
  <c r="S118" i="1"/>
  <c r="T118" i="1" a="1"/>
  <c r="Y118" i="1" s="1"/>
  <c r="V118" i="1"/>
  <c r="W118" i="1"/>
  <c r="R119" i="1"/>
  <c r="S119" i="1"/>
  <c r="T119" i="1" a="1"/>
  <c r="W119" i="1" s="1"/>
  <c r="U119" i="1"/>
  <c r="R120" i="1"/>
  <c r="S120" i="1"/>
  <c r="T120" i="1" a="1"/>
  <c r="V120" i="1"/>
  <c r="W120" i="1"/>
  <c r="Y120" i="1"/>
  <c r="R121" i="1"/>
  <c r="S121" i="1"/>
  <c r="T121" i="1" a="1"/>
  <c r="W121" i="1" s="1"/>
  <c r="U121" i="1"/>
  <c r="Y121" i="1"/>
  <c r="R122" i="1"/>
  <c r="S122" i="1"/>
  <c r="T122" i="1" a="1"/>
  <c r="W122" i="1" s="1"/>
  <c r="V122" i="1"/>
  <c r="Y122" i="1"/>
  <c r="R123" i="1"/>
  <c r="S123" i="1"/>
  <c r="T123" i="1" a="1"/>
  <c r="U123" i="1" s="1"/>
  <c r="Y123" i="1"/>
  <c r="R124" i="1"/>
  <c r="S124" i="1"/>
  <c r="T124" i="1" a="1"/>
  <c r="W124" i="1" s="1"/>
  <c r="V124" i="1"/>
  <c r="R125" i="1"/>
  <c r="S125" i="1"/>
  <c r="T125" i="1" a="1"/>
  <c r="U125" i="1" s="1"/>
  <c r="R126" i="1"/>
  <c r="S126" i="1"/>
  <c r="T126" i="1" a="1"/>
  <c r="W126" i="1" s="1"/>
  <c r="V126" i="1"/>
  <c r="Y126" i="1"/>
  <c r="R127" i="1"/>
  <c r="S127" i="1"/>
  <c r="T127" i="1" a="1"/>
  <c r="U127" i="1" s="1"/>
  <c r="W127" i="1"/>
  <c r="R128" i="1"/>
  <c r="S128" i="1"/>
  <c r="T128" i="1" a="1"/>
  <c r="W128" i="1" s="1"/>
  <c r="T128" i="1"/>
  <c r="U128" i="1"/>
  <c r="X128" i="1"/>
  <c r="Y128" i="1"/>
  <c r="R129" i="1"/>
  <c r="S129" i="1"/>
  <c r="T129" i="1" a="1"/>
  <c r="W129" i="1" s="1"/>
  <c r="U129" i="1"/>
  <c r="Y129" i="1"/>
  <c r="R130" i="1"/>
  <c r="S130" i="1"/>
  <c r="T130" i="1" a="1"/>
  <c r="W130" i="1" s="1"/>
  <c r="R131" i="1"/>
  <c r="S131" i="1"/>
  <c r="T131" i="1" a="1"/>
  <c r="W131" i="1" s="1"/>
  <c r="V131" i="1"/>
  <c r="R132" i="1"/>
  <c r="S132" i="1"/>
  <c r="T132" i="1" a="1"/>
  <c r="W132" i="1" s="1"/>
  <c r="T132" i="1"/>
  <c r="V132" i="1"/>
  <c r="Y132" i="1"/>
  <c r="R133" i="1"/>
  <c r="S133" i="1"/>
  <c r="T133" i="1" a="1"/>
  <c r="W133" i="1" s="1"/>
  <c r="T133" i="1"/>
  <c r="X133" i="1"/>
  <c r="R134" i="1"/>
  <c r="S134" i="1"/>
  <c r="T134" i="1" a="1"/>
  <c r="W134" i="1" s="1"/>
  <c r="T134" i="1"/>
  <c r="V134" i="1"/>
  <c r="X134" i="1"/>
  <c r="R135" i="1"/>
  <c r="S135" i="1"/>
  <c r="T135" i="1" a="1"/>
  <c r="W135" i="1" s="1"/>
  <c r="T135" i="1"/>
  <c r="U135" i="1"/>
  <c r="V135" i="1"/>
  <c r="X135" i="1"/>
  <c r="Y135" i="1"/>
  <c r="R136" i="1"/>
  <c r="S136" i="1"/>
  <c r="T136" i="1" a="1"/>
  <c r="W136" i="1" s="1"/>
  <c r="T136" i="1"/>
  <c r="U136" i="1"/>
  <c r="X136" i="1"/>
  <c r="Y136" i="1"/>
  <c r="R137" i="1"/>
  <c r="S137" i="1"/>
  <c r="T137" i="1" a="1"/>
  <c r="W137" i="1" s="1"/>
  <c r="T137" i="1"/>
  <c r="V137" i="1"/>
  <c r="X137" i="1"/>
  <c r="R138" i="1"/>
  <c r="S138" i="1"/>
  <c r="T138" i="1" a="1"/>
  <c r="W138" i="1" s="1"/>
  <c r="T138" i="1"/>
  <c r="V138" i="1"/>
  <c r="Y138" i="1"/>
  <c r="R139" i="1"/>
  <c r="S139" i="1"/>
  <c r="T139" i="1" a="1"/>
  <c r="W139" i="1" s="1"/>
  <c r="R140" i="1"/>
  <c r="S140" i="1"/>
  <c r="T140" i="1" a="1"/>
  <c r="W140" i="1" s="1"/>
  <c r="T140" i="1"/>
  <c r="U140" i="1"/>
  <c r="X140" i="1"/>
  <c r="Y140" i="1"/>
  <c r="R141" i="1"/>
  <c r="S141" i="1"/>
  <c r="T141" i="1" a="1"/>
  <c r="W141" i="1" s="1"/>
  <c r="T141" i="1"/>
  <c r="V141" i="1"/>
  <c r="X141" i="1"/>
  <c r="R142" i="1"/>
  <c r="S142" i="1"/>
  <c r="T142" i="1" a="1"/>
  <c r="W142" i="1" s="1"/>
  <c r="T142" i="1"/>
  <c r="V142" i="1"/>
  <c r="R143" i="1"/>
  <c r="S143" i="1"/>
  <c r="T143" i="1" a="1"/>
  <c r="W143" i="1" s="1"/>
  <c r="R144" i="1"/>
  <c r="S144" i="1"/>
  <c r="T144" i="1" a="1"/>
  <c r="W144" i="1" s="1"/>
  <c r="T144" i="1"/>
  <c r="U144" i="1"/>
  <c r="X144" i="1"/>
  <c r="Y144" i="1"/>
  <c r="R145" i="1"/>
  <c r="S145" i="1"/>
  <c r="T145" i="1" a="1"/>
  <c r="W145" i="1" s="1"/>
  <c r="T145" i="1"/>
  <c r="V145" i="1"/>
  <c r="X145" i="1"/>
  <c r="R146" i="1"/>
  <c r="S146" i="1"/>
  <c r="T146" i="1" a="1"/>
  <c r="W146" i="1" s="1"/>
  <c r="T146" i="1"/>
  <c r="V146" i="1"/>
  <c r="R147" i="1"/>
  <c r="S147" i="1"/>
  <c r="T147" i="1" a="1"/>
  <c r="W147" i="1" s="1"/>
  <c r="R148" i="1"/>
  <c r="S148" i="1"/>
  <c r="T148" i="1" a="1"/>
  <c r="W148" i="1" s="1"/>
  <c r="T148" i="1"/>
  <c r="U148" i="1"/>
  <c r="X148" i="1"/>
  <c r="Y148" i="1"/>
  <c r="R149" i="1"/>
  <c r="S149" i="1"/>
  <c r="T149" i="1" a="1"/>
  <c r="U149" i="1" s="1"/>
  <c r="T149" i="1"/>
  <c r="V149" i="1"/>
  <c r="W149" i="1"/>
  <c r="Y149" i="1"/>
  <c r="R150" i="1"/>
  <c r="S150" i="1"/>
  <c r="T150" i="1" a="1"/>
  <c r="U150" i="1" s="1"/>
  <c r="T150" i="1"/>
  <c r="V150" i="1"/>
  <c r="W150" i="1"/>
  <c r="Y150" i="1"/>
  <c r="R151" i="1"/>
  <c r="S151" i="1"/>
  <c r="T151" i="1" a="1"/>
  <c r="U151" i="1" s="1"/>
  <c r="T151" i="1"/>
  <c r="V151" i="1"/>
  <c r="W151" i="1"/>
  <c r="Y151" i="1"/>
  <c r="R152" i="1"/>
  <c r="S152" i="1"/>
  <c r="T152" i="1" a="1"/>
  <c r="U152" i="1" s="1"/>
  <c r="T152" i="1"/>
  <c r="W152" i="1"/>
  <c r="Y152" i="1"/>
  <c r="R153" i="1"/>
  <c r="S153" i="1"/>
  <c r="T153" i="1" a="1"/>
  <c r="Y153" i="1" s="1"/>
  <c r="T153" i="1"/>
  <c r="W153" i="1"/>
  <c r="R154" i="1"/>
  <c r="S154" i="1"/>
  <c r="T154" i="1" a="1"/>
  <c r="Y154" i="1" s="1"/>
  <c r="T154" i="1"/>
  <c r="W154" i="1"/>
  <c r="R155" i="1"/>
  <c r="S155" i="1"/>
  <c r="T155" i="1" a="1"/>
  <c r="U155" i="1" s="1"/>
  <c r="T155" i="1"/>
  <c r="W155" i="1"/>
  <c r="R156" i="1"/>
  <c r="S156" i="1"/>
  <c r="T156" i="1" a="1"/>
  <c r="U156" i="1" s="1"/>
  <c r="T156" i="1"/>
  <c r="W156" i="1"/>
  <c r="R157" i="1"/>
  <c r="S157" i="1"/>
  <c r="T157" i="1" a="1"/>
  <c r="Y157" i="1" s="1"/>
  <c r="T157" i="1"/>
  <c r="W157" i="1"/>
  <c r="R158" i="1"/>
  <c r="S158" i="1"/>
  <c r="T158" i="1" a="1"/>
  <c r="U158" i="1" s="1"/>
  <c r="T158" i="1"/>
  <c r="W158" i="1"/>
  <c r="R159" i="1"/>
  <c r="S159" i="1"/>
  <c r="T159" i="1" a="1"/>
  <c r="U159" i="1" s="1"/>
  <c r="T159" i="1"/>
  <c r="W159" i="1"/>
  <c r="R160" i="1"/>
  <c r="S160" i="1"/>
  <c r="T160" i="1" a="1"/>
  <c r="U160" i="1" s="1"/>
  <c r="T160" i="1"/>
  <c r="W160" i="1"/>
  <c r="R161" i="1"/>
  <c r="S161" i="1"/>
  <c r="T161" i="1" a="1"/>
  <c r="Y161" i="1" s="1"/>
  <c r="T161" i="1"/>
  <c r="W161" i="1"/>
  <c r="R162" i="1"/>
  <c r="S162" i="1"/>
  <c r="T162" i="1" a="1"/>
  <c r="U162" i="1" s="1"/>
  <c r="T162" i="1"/>
  <c r="W162" i="1"/>
  <c r="R163" i="1"/>
  <c r="S163" i="1"/>
  <c r="T163" i="1" a="1"/>
  <c r="Y163" i="1" s="1"/>
  <c r="T163" i="1"/>
  <c r="W163" i="1"/>
  <c r="R164" i="1"/>
  <c r="S164" i="1"/>
  <c r="T164" i="1" a="1"/>
  <c r="Y164" i="1" s="1"/>
  <c r="W164" i="1"/>
  <c r="R165" i="1"/>
  <c r="S165" i="1"/>
  <c r="T165" i="1" a="1"/>
  <c r="T165" i="1" s="1"/>
  <c r="W165" i="1"/>
  <c r="R166" i="1"/>
  <c r="S166" i="1"/>
  <c r="T166" i="1" a="1"/>
  <c r="T166" i="1" s="1"/>
  <c r="W166" i="1"/>
  <c r="R167" i="1"/>
  <c r="S167" i="1"/>
  <c r="T167" i="1" a="1"/>
  <c r="T167" i="1" s="1"/>
  <c r="W167" i="1"/>
  <c r="R168" i="1"/>
  <c r="S168" i="1"/>
  <c r="T168" i="1" a="1"/>
  <c r="Y168" i="1" s="1"/>
  <c r="W168" i="1"/>
  <c r="R169" i="1"/>
  <c r="S169" i="1"/>
  <c r="T169" i="1" a="1"/>
  <c r="T169" i="1" s="1"/>
  <c r="W169" i="1"/>
  <c r="R170" i="1"/>
  <c r="S170" i="1"/>
  <c r="T170" i="1" a="1"/>
  <c r="Y170" i="1" s="1"/>
  <c r="W170" i="1"/>
  <c r="R171" i="1"/>
  <c r="S171" i="1"/>
  <c r="T171" i="1" a="1"/>
  <c r="Y171" i="1" s="1"/>
  <c r="W171" i="1"/>
  <c r="R172" i="1"/>
  <c r="S172" i="1"/>
  <c r="T172" i="1" a="1"/>
  <c r="Y172" i="1" s="1"/>
  <c r="W172" i="1"/>
  <c r="R173" i="1"/>
  <c r="S173" i="1"/>
  <c r="T173" i="1" a="1"/>
  <c r="W173" i="1" s="1"/>
  <c r="R174" i="1"/>
  <c r="S174" i="1"/>
  <c r="T174" i="1" a="1"/>
  <c r="W174" i="1"/>
  <c r="AF84" i="1"/>
  <c r="AE84" i="1"/>
  <c r="AD84" i="1"/>
  <c r="AC84" i="1"/>
  <c r="AB84" i="1"/>
  <c r="AA84" i="1"/>
  <c r="Z84" i="1"/>
  <c r="T84" i="1" a="1"/>
  <c r="X84" i="1" s="1"/>
  <c r="R84" i="1"/>
  <c r="V66" i="1"/>
  <c r="Q68" i="1"/>
  <c r="Q69" i="1"/>
  <c r="Q70" i="1"/>
  <c r="Q71" i="1"/>
  <c r="Q72" i="1"/>
  <c r="Q67" i="1"/>
  <c r="Z137" i="1" l="1"/>
  <c r="Z151" i="1"/>
  <c r="Z149" i="1"/>
  <c r="Z152" i="1"/>
  <c r="Z140" i="1"/>
  <c r="Y173" i="1"/>
  <c r="T173" i="1"/>
  <c r="Z173" i="1" s="1"/>
  <c r="U173" i="1"/>
  <c r="V173" i="1"/>
  <c r="X173" i="1"/>
  <c r="Z144" i="1"/>
  <c r="Z145" i="1"/>
  <c r="T174" i="1"/>
  <c r="U174" i="1"/>
  <c r="V174" i="1"/>
  <c r="X174" i="1"/>
  <c r="Y174" i="1"/>
  <c r="Z155" i="1"/>
  <c r="Z148" i="1"/>
  <c r="V143" i="1"/>
  <c r="V139" i="1"/>
  <c r="V130" i="1"/>
  <c r="Y169" i="1"/>
  <c r="Y167" i="1"/>
  <c r="Y166" i="1"/>
  <c r="Y165" i="1"/>
  <c r="Y162" i="1"/>
  <c r="Y160" i="1"/>
  <c r="Y159" i="1"/>
  <c r="Y158" i="1"/>
  <c r="Y156" i="1"/>
  <c r="Y155" i="1"/>
  <c r="U143" i="1"/>
  <c r="U139" i="1"/>
  <c r="Y131" i="1"/>
  <c r="U130" i="1"/>
  <c r="W125" i="1"/>
  <c r="X172" i="1"/>
  <c r="X171" i="1"/>
  <c r="X170" i="1"/>
  <c r="X169" i="1"/>
  <c r="X168" i="1"/>
  <c r="X167" i="1"/>
  <c r="X166" i="1"/>
  <c r="Z166" i="1" s="1"/>
  <c r="X165" i="1"/>
  <c r="X164" i="1"/>
  <c r="X163" i="1"/>
  <c r="X162" i="1"/>
  <c r="Z162" i="1" s="1"/>
  <c r="X161" i="1"/>
  <c r="X160" i="1"/>
  <c r="X159" i="1"/>
  <c r="X158" i="1"/>
  <c r="Z158" i="1" s="1"/>
  <c r="X157" i="1"/>
  <c r="X156" i="1"/>
  <c r="X155" i="1"/>
  <c r="X154" i="1"/>
  <c r="X153" i="1"/>
  <c r="X152" i="1"/>
  <c r="X151" i="1"/>
  <c r="X150" i="1"/>
  <c r="Z150" i="1" s="1"/>
  <c r="X149" i="1"/>
  <c r="V148" i="1"/>
  <c r="T147" i="1"/>
  <c r="Y145" i="1"/>
  <c r="V144" i="1"/>
  <c r="T143" i="1"/>
  <c r="Y141" i="1"/>
  <c r="V140" i="1"/>
  <c r="T139" i="1"/>
  <c r="Y137" i="1"/>
  <c r="V136" i="1"/>
  <c r="Z136" i="1" s="1"/>
  <c r="Y134" i="1"/>
  <c r="U133" i="1"/>
  <c r="X131" i="1"/>
  <c r="T130" i="1"/>
  <c r="V128" i="1"/>
  <c r="T120" i="1"/>
  <c r="Z120" i="1" s="1"/>
  <c r="X120" i="1"/>
  <c r="U120" i="1"/>
  <c r="T115" i="1"/>
  <c r="Z115" i="1" s="1"/>
  <c r="X115" i="1"/>
  <c r="V115" i="1"/>
  <c r="T104" i="1"/>
  <c r="Z104" i="1" s="1"/>
  <c r="X104" i="1"/>
  <c r="U104" i="1"/>
  <c r="T98" i="1"/>
  <c r="X98" i="1"/>
  <c r="Y98" i="1"/>
  <c r="U98" i="1"/>
  <c r="T125" i="1"/>
  <c r="X125" i="1"/>
  <c r="V125" i="1"/>
  <c r="T114" i="1"/>
  <c r="X114" i="1"/>
  <c r="U114" i="1"/>
  <c r="V171" i="1"/>
  <c r="V170" i="1"/>
  <c r="V169" i="1"/>
  <c r="V167" i="1"/>
  <c r="V166" i="1"/>
  <c r="V165" i="1"/>
  <c r="V164" i="1"/>
  <c r="V163" i="1"/>
  <c r="V161" i="1"/>
  <c r="V160" i="1"/>
  <c r="Z160" i="1" s="1"/>
  <c r="V158" i="1"/>
  <c r="V157" i="1"/>
  <c r="Z157" i="1" s="1"/>
  <c r="V156" i="1"/>
  <c r="Z156" i="1" s="1"/>
  <c r="V155" i="1"/>
  <c r="V154" i="1"/>
  <c r="Y146" i="1"/>
  <c r="Y142" i="1"/>
  <c r="Z128" i="1"/>
  <c r="T124" i="1"/>
  <c r="X124" i="1"/>
  <c r="U124" i="1"/>
  <c r="W123" i="1"/>
  <c r="T119" i="1"/>
  <c r="X119" i="1"/>
  <c r="V119" i="1"/>
  <c r="W112" i="1"/>
  <c r="T108" i="1"/>
  <c r="X108" i="1"/>
  <c r="U108" i="1"/>
  <c r="W107" i="1"/>
  <c r="T103" i="1"/>
  <c r="X103" i="1"/>
  <c r="V103" i="1"/>
  <c r="T94" i="1"/>
  <c r="X94" i="1"/>
  <c r="Y94" i="1"/>
  <c r="U94" i="1"/>
  <c r="W90" i="1"/>
  <c r="T109" i="1"/>
  <c r="Z109" i="1" s="1"/>
  <c r="X109" i="1"/>
  <c r="V109" i="1"/>
  <c r="T96" i="1"/>
  <c r="Z96" i="1" s="1"/>
  <c r="X96" i="1"/>
  <c r="Y96" i="1"/>
  <c r="U96" i="1"/>
  <c r="V172" i="1"/>
  <c r="V168" i="1"/>
  <c r="V162" i="1"/>
  <c r="V159" i="1"/>
  <c r="Z159" i="1" s="1"/>
  <c r="V153" i="1"/>
  <c r="V152" i="1"/>
  <c r="U131" i="1"/>
  <c r="X129" i="1"/>
  <c r="U172" i="1"/>
  <c r="U171" i="1"/>
  <c r="U170" i="1"/>
  <c r="U169" i="1"/>
  <c r="Z169" i="1" s="1"/>
  <c r="U168" i="1"/>
  <c r="U167" i="1"/>
  <c r="Z167" i="1" s="1"/>
  <c r="U166" i="1"/>
  <c r="U165" i="1"/>
  <c r="Z165" i="1" s="1"/>
  <c r="U164" i="1"/>
  <c r="U163" i="1"/>
  <c r="Z163" i="1" s="1"/>
  <c r="U161" i="1"/>
  <c r="Z161" i="1" s="1"/>
  <c r="U157" i="1"/>
  <c r="U154" i="1"/>
  <c r="Z154" i="1" s="1"/>
  <c r="U153" i="1"/>
  <c r="Z153" i="1" s="1"/>
  <c r="X146" i="1"/>
  <c r="U145" i="1"/>
  <c r="X142" i="1"/>
  <c r="U141" i="1"/>
  <c r="Z141" i="1" s="1"/>
  <c r="X138" i="1"/>
  <c r="U137" i="1"/>
  <c r="U134" i="1"/>
  <c r="X132" i="1"/>
  <c r="T131" i="1"/>
  <c r="V129" i="1"/>
  <c r="Y127" i="1"/>
  <c r="T118" i="1"/>
  <c r="Z118" i="1" s="1"/>
  <c r="X118" i="1"/>
  <c r="U118" i="1"/>
  <c r="Y116" i="1"/>
  <c r="T113" i="1"/>
  <c r="Z113" i="1" s="1"/>
  <c r="X113" i="1"/>
  <c r="V113" i="1"/>
  <c r="Y111" i="1"/>
  <c r="T102" i="1"/>
  <c r="X102" i="1"/>
  <c r="U102" i="1"/>
  <c r="Y100" i="1"/>
  <c r="T92" i="1"/>
  <c r="X92" i="1"/>
  <c r="Y92" i="1"/>
  <c r="U92" i="1"/>
  <c r="T172" i="1"/>
  <c r="T171" i="1"/>
  <c r="Z171" i="1" s="1"/>
  <c r="T170" i="1"/>
  <c r="Z170" i="1" s="1"/>
  <c r="T168" i="1"/>
  <c r="T164" i="1"/>
  <c r="Y147" i="1"/>
  <c r="Y143" i="1"/>
  <c r="Y139" i="1"/>
  <c r="Z134" i="1"/>
  <c r="Y130" i="1"/>
  <c r="T123" i="1"/>
  <c r="Z123" i="1" s="1"/>
  <c r="X123" i="1"/>
  <c r="V123" i="1"/>
  <c r="T112" i="1"/>
  <c r="Z112" i="1" s="1"/>
  <c r="X112" i="1"/>
  <c r="U112" i="1"/>
  <c r="T107" i="1"/>
  <c r="Z107" i="1" s="1"/>
  <c r="X107" i="1"/>
  <c r="V107" i="1"/>
  <c r="T90" i="1"/>
  <c r="X90" i="1"/>
  <c r="Y90" i="1"/>
  <c r="U90" i="1"/>
  <c r="T86" i="1"/>
  <c r="Z86" i="1" s="1"/>
  <c r="X86" i="1"/>
  <c r="V86" i="1"/>
  <c r="Y86" i="1"/>
  <c r="U86" i="1"/>
  <c r="X147" i="1"/>
  <c r="U146" i="1"/>
  <c r="Z146" i="1" s="1"/>
  <c r="X143" i="1"/>
  <c r="U142" i="1"/>
  <c r="Z142" i="1" s="1"/>
  <c r="X139" i="1"/>
  <c r="U138" i="1"/>
  <c r="Y133" i="1"/>
  <c r="Z133" i="1" s="1"/>
  <c r="U132" i="1"/>
  <c r="X130" i="1"/>
  <c r="T129" i="1"/>
  <c r="T122" i="1"/>
  <c r="X122" i="1"/>
  <c r="U122" i="1"/>
  <c r="T117" i="1"/>
  <c r="X117" i="1"/>
  <c r="V117" i="1"/>
  <c r="T106" i="1"/>
  <c r="X106" i="1"/>
  <c r="U106" i="1"/>
  <c r="T101" i="1"/>
  <c r="Z101" i="1" s="1"/>
  <c r="X101" i="1"/>
  <c r="V101" i="1"/>
  <c r="T88" i="1"/>
  <c r="X88" i="1"/>
  <c r="Y88" i="1"/>
  <c r="U88" i="1"/>
  <c r="T127" i="1"/>
  <c r="X127" i="1"/>
  <c r="V127" i="1"/>
  <c r="Y125" i="1"/>
  <c r="T116" i="1"/>
  <c r="X116" i="1"/>
  <c r="U116" i="1"/>
  <c r="Y114" i="1"/>
  <c r="T111" i="1"/>
  <c r="X111" i="1"/>
  <c r="V111" i="1"/>
  <c r="Y109" i="1"/>
  <c r="T100" i="1"/>
  <c r="Z100" i="1" s="1"/>
  <c r="X100" i="1"/>
  <c r="U100" i="1"/>
  <c r="V147" i="1"/>
  <c r="Z132" i="1"/>
  <c r="U147" i="1"/>
  <c r="Z135" i="1"/>
  <c r="V133" i="1"/>
  <c r="T126" i="1"/>
  <c r="Z126" i="1" s="1"/>
  <c r="X126" i="1"/>
  <c r="U126" i="1"/>
  <c r="Y124" i="1"/>
  <c r="T121" i="1"/>
  <c r="X121" i="1"/>
  <c r="V121" i="1"/>
  <c r="Y119" i="1"/>
  <c r="W114" i="1"/>
  <c r="T110" i="1"/>
  <c r="Z110" i="1" s="1"/>
  <c r="X110" i="1"/>
  <c r="U110" i="1"/>
  <c r="W109" i="1"/>
  <c r="Y108" i="1"/>
  <c r="T105" i="1"/>
  <c r="Z105" i="1" s="1"/>
  <c r="X105" i="1"/>
  <c r="V105" i="1"/>
  <c r="Y103" i="1"/>
  <c r="W96" i="1"/>
  <c r="T99" i="1"/>
  <c r="X99" i="1"/>
  <c r="T97" i="1"/>
  <c r="X97" i="1"/>
  <c r="T95" i="1"/>
  <c r="Z95" i="1" s="1"/>
  <c r="X95" i="1"/>
  <c r="T93" i="1"/>
  <c r="Z93" i="1" s="1"/>
  <c r="X93" i="1"/>
  <c r="T91" i="1"/>
  <c r="X91" i="1"/>
  <c r="T89" i="1"/>
  <c r="X89" i="1"/>
  <c r="T87" i="1"/>
  <c r="Z87" i="1" s="1"/>
  <c r="X87" i="1"/>
  <c r="X85" i="1"/>
  <c r="Z85" i="1" s="1"/>
  <c r="W84" i="1"/>
  <c r="V84" i="1"/>
  <c r="U84" i="1"/>
  <c r="T84" i="1"/>
  <c r="Y84" i="1"/>
  <c r="AA153" i="1" l="1"/>
  <c r="AD153" i="1"/>
  <c r="AA154" i="1"/>
  <c r="AD154" i="1"/>
  <c r="AA160" i="1"/>
  <c r="AD160" i="1"/>
  <c r="AA133" i="1"/>
  <c r="AD133" i="1"/>
  <c r="AA169" i="1"/>
  <c r="AD169" i="1"/>
  <c r="AA159" i="1"/>
  <c r="AD159" i="1"/>
  <c r="AA162" i="1"/>
  <c r="AD162" i="1"/>
  <c r="AA161" i="1"/>
  <c r="AD161" i="1"/>
  <c r="AA136" i="1"/>
  <c r="AD136" i="1"/>
  <c r="AA167" i="1"/>
  <c r="AD167" i="1"/>
  <c r="AA85" i="1"/>
  <c r="AD85" i="1"/>
  <c r="AA141" i="1"/>
  <c r="AD141" i="1"/>
  <c r="AA163" i="1"/>
  <c r="AD163" i="1"/>
  <c r="AD165" i="1"/>
  <c r="AA165" i="1"/>
  <c r="AA156" i="1"/>
  <c r="AD156" i="1"/>
  <c r="AA150" i="1"/>
  <c r="AD150" i="1"/>
  <c r="AA158" i="1"/>
  <c r="AD158" i="1"/>
  <c r="AA166" i="1"/>
  <c r="AD166" i="1"/>
  <c r="AA157" i="1"/>
  <c r="AD157" i="1"/>
  <c r="AD87" i="1"/>
  <c r="AA87" i="1"/>
  <c r="AA86" i="1"/>
  <c r="AD86" i="1"/>
  <c r="AA118" i="1"/>
  <c r="AD118" i="1"/>
  <c r="AA115" i="1"/>
  <c r="AD115" i="1"/>
  <c r="Z117" i="1"/>
  <c r="Z102" i="1"/>
  <c r="Z108" i="1"/>
  <c r="Z143" i="1"/>
  <c r="AA152" i="1"/>
  <c r="AD152" i="1"/>
  <c r="Z89" i="1"/>
  <c r="Z97" i="1"/>
  <c r="Z116" i="1"/>
  <c r="AD146" i="1"/>
  <c r="AA146" i="1"/>
  <c r="Z172" i="1"/>
  <c r="Z119" i="1"/>
  <c r="AA126" i="1"/>
  <c r="AD126" i="1"/>
  <c r="AA113" i="1"/>
  <c r="AD113" i="1"/>
  <c r="Z130" i="1"/>
  <c r="Z99" i="1"/>
  <c r="Z88" i="1"/>
  <c r="Z122" i="1"/>
  <c r="Z114" i="1"/>
  <c r="AA148" i="1"/>
  <c r="AD148" i="1"/>
  <c r="AA105" i="1"/>
  <c r="AD105" i="1"/>
  <c r="AA109" i="1"/>
  <c r="AD109" i="1"/>
  <c r="AA120" i="1"/>
  <c r="AD120" i="1"/>
  <c r="AA155" i="1"/>
  <c r="AD155" i="1"/>
  <c r="AA149" i="1"/>
  <c r="AD149" i="1"/>
  <c r="Z91" i="1"/>
  <c r="Z127" i="1"/>
  <c r="Z90" i="1"/>
  <c r="Z139" i="1"/>
  <c r="AA135" i="1"/>
  <c r="AD135" i="1"/>
  <c r="Z111" i="1"/>
  <c r="Z138" i="1"/>
  <c r="Z94" i="1"/>
  <c r="Z103" i="1"/>
  <c r="Z98" i="1"/>
  <c r="Z174" i="1"/>
  <c r="AA100" i="1"/>
  <c r="AD100" i="1"/>
  <c r="AA112" i="1"/>
  <c r="AD112" i="1"/>
  <c r="AD93" i="1"/>
  <c r="AA93" i="1"/>
  <c r="Z164" i="1"/>
  <c r="AA123" i="1"/>
  <c r="AD123" i="1"/>
  <c r="AD101" i="1"/>
  <c r="AA101" i="1"/>
  <c r="AA134" i="1"/>
  <c r="AD134" i="1"/>
  <c r="Z92" i="1"/>
  <c r="Z124" i="1"/>
  <c r="Z147" i="1"/>
  <c r="AA144" i="1"/>
  <c r="AD144" i="1"/>
  <c r="Z121" i="1"/>
  <c r="AA132" i="1"/>
  <c r="AD132" i="1"/>
  <c r="Z129" i="1"/>
  <c r="Z168" i="1"/>
  <c r="Z125" i="1"/>
  <c r="AA110" i="1"/>
  <c r="AD110" i="1"/>
  <c r="AD107" i="1"/>
  <c r="AA107" i="1"/>
  <c r="AA96" i="1"/>
  <c r="AD96" i="1"/>
  <c r="AA104" i="1"/>
  <c r="AD104" i="1"/>
  <c r="AD145" i="1"/>
  <c r="AA145" i="1"/>
  <c r="AD173" i="1"/>
  <c r="AA173" i="1"/>
  <c r="AA151" i="1"/>
  <c r="AD151" i="1"/>
  <c r="AD95" i="1"/>
  <c r="AA95" i="1"/>
  <c r="AD142" i="1"/>
  <c r="AA142" i="1"/>
  <c r="AA170" i="1"/>
  <c r="AD170" i="1"/>
  <c r="AA140" i="1"/>
  <c r="AD140" i="1"/>
  <c r="Z106" i="1"/>
  <c r="AA171" i="1"/>
  <c r="AD171" i="1"/>
  <c r="Z131" i="1"/>
  <c r="AA128" i="1"/>
  <c r="AD128" i="1"/>
  <c r="AA137" i="1"/>
  <c r="AD137" i="1"/>
  <c r="AE151" i="1" l="1"/>
  <c r="AF151" i="1"/>
  <c r="AF96" i="1"/>
  <c r="AE96" i="1"/>
  <c r="AA103" i="1"/>
  <c r="AD103" i="1"/>
  <c r="AE109" i="1"/>
  <c r="AF109" i="1"/>
  <c r="AE158" i="1"/>
  <c r="AF158" i="1"/>
  <c r="AF128" i="1"/>
  <c r="AE128" i="1"/>
  <c r="AE170" i="1"/>
  <c r="AF170" i="1"/>
  <c r="AB173" i="1"/>
  <c r="AC173" i="1"/>
  <c r="AC107" i="1"/>
  <c r="AB107" i="1"/>
  <c r="AC132" i="1"/>
  <c r="AB132" i="1"/>
  <c r="AC134" i="1"/>
  <c r="AB134" i="1"/>
  <c r="AF112" i="1"/>
  <c r="AE112" i="1"/>
  <c r="AD138" i="1"/>
  <c r="AA138" i="1"/>
  <c r="AE149" i="1"/>
  <c r="AF149" i="1"/>
  <c r="AE105" i="1"/>
  <c r="AF105" i="1"/>
  <c r="AA130" i="1"/>
  <c r="AD130" i="1"/>
  <c r="AF146" i="1"/>
  <c r="AE146" i="1"/>
  <c r="AA102" i="1"/>
  <c r="AD102" i="1"/>
  <c r="AC87" i="1"/>
  <c r="AB87" i="1"/>
  <c r="AE150" i="1"/>
  <c r="AF150" i="1"/>
  <c r="AF141" i="1"/>
  <c r="AE141" i="1"/>
  <c r="AE161" i="1"/>
  <c r="AF161" i="1"/>
  <c r="AF133" i="1"/>
  <c r="AE133" i="1"/>
  <c r="AB128" i="1"/>
  <c r="AC128" i="1"/>
  <c r="AE173" i="1"/>
  <c r="AF173" i="1"/>
  <c r="AE107" i="1"/>
  <c r="AF107" i="1"/>
  <c r="AC101" i="1"/>
  <c r="AB101" i="1"/>
  <c r="AC112" i="1"/>
  <c r="AB112" i="1"/>
  <c r="AB149" i="1"/>
  <c r="AC149" i="1"/>
  <c r="AE113" i="1"/>
  <c r="AF113" i="1"/>
  <c r="AD117" i="1"/>
  <c r="AA117" i="1"/>
  <c r="AE87" i="1"/>
  <c r="AF87" i="1"/>
  <c r="AB150" i="1"/>
  <c r="AC150" i="1"/>
  <c r="AC141" i="1"/>
  <c r="AB141" i="1"/>
  <c r="AB133" i="1"/>
  <c r="AC133" i="1"/>
  <c r="AD131" i="1"/>
  <c r="AA131" i="1"/>
  <c r="AB142" i="1"/>
  <c r="AC142" i="1"/>
  <c r="AC145" i="1"/>
  <c r="AB145" i="1"/>
  <c r="AE110" i="1"/>
  <c r="AF110" i="1"/>
  <c r="AE144" i="1"/>
  <c r="AF144" i="1"/>
  <c r="AE101" i="1"/>
  <c r="AF101" i="1"/>
  <c r="AF100" i="1"/>
  <c r="AE100" i="1"/>
  <c r="AF135" i="1"/>
  <c r="AE135" i="1"/>
  <c r="AE155" i="1"/>
  <c r="AF155" i="1"/>
  <c r="AF148" i="1"/>
  <c r="AE148" i="1"/>
  <c r="AC113" i="1"/>
  <c r="AB113" i="1"/>
  <c r="AD97" i="1"/>
  <c r="AA97" i="1"/>
  <c r="AE115" i="1"/>
  <c r="AF115" i="1"/>
  <c r="AE157" i="1"/>
  <c r="AF157" i="1"/>
  <c r="AE156" i="1"/>
  <c r="AF156" i="1"/>
  <c r="AE85" i="1"/>
  <c r="AF85" i="1"/>
  <c r="AE162" i="1"/>
  <c r="AF162" i="1"/>
  <c r="AE160" i="1"/>
  <c r="AF160" i="1"/>
  <c r="AB170" i="1"/>
  <c r="AC170" i="1"/>
  <c r="AA121" i="1"/>
  <c r="AD121" i="1"/>
  <c r="AA111" i="1"/>
  <c r="AD111" i="1"/>
  <c r="AC105" i="1"/>
  <c r="AB105" i="1"/>
  <c r="AA116" i="1"/>
  <c r="AD116" i="1"/>
  <c r="AB161" i="1"/>
  <c r="AC161" i="1"/>
  <c r="AE171" i="1"/>
  <c r="AF171" i="1"/>
  <c r="AF142" i="1"/>
  <c r="AE142" i="1"/>
  <c r="AE145" i="1"/>
  <c r="AF145" i="1"/>
  <c r="AC110" i="1"/>
  <c r="AB110" i="1"/>
  <c r="AB144" i="1"/>
  <c r="AC144" i="1"/>
  <c r="AE123" i="1"/>
  <c r="AF123" i="1"/>
  <c r="AC100" i="1"/>
  <c r="AB100" i="1"/>
  <c r="AB135" i="1"/>
  <c r="AC135" i="1"/>
  <c r="AB155" i="1"/>
  <c r="AC155" i="1"/>
  <c r="AB148" i="1"/>
  <c r="AC148" i="1"/>
  <c r="AF126" i="1"/>
  <c r="AE126" i="1"/>
  <c r="AD89" i="1"/>
  <c r="AA89" i="1"/>
  <c r="AB115" i="1"/>
  <c r="AC115" i="1"/>
  <c r="AB157" i="1"/>
  <c r="AC157" i="1"/>
  <c r="AB156" i="1"/>
  <c r="AC156" i="1"/>
  <c r="AC85" i="1"/>
  <c r="AB85" i="1"/>
  <c r="AB162" i="1"/>
  <c r="AC162" i="1"/>
  <c r="AB160" i="1"/>
  <c r="AC160" i="1"/>
  <c r="AA125" i="1"/>
  <c r="AD125" i="1"/>
  <c r="AD174" i="1"/>
  <c r="AA174" i="1"/>
  <c r="AA114" i="1"/>
  <c r="AD114" i="1"/>
  <c r="AC126" i="1"/>
  <c r="AB126" i="1"/>
  <c r="AE152" i="1"/>
  <c r="AF152" i="1"/>
  <c r="AF118" i="1"/>
  <c r="AE118" i="1"/>
  <c r="AE166" i="1"/>
  <c r="AF166" i="1"/>
  <c r="AB165" i="1"/>
  <c r="AC165" i="1"/>
  <c r="AE167" i="1"/>
  <c r="AF167" i="1"/>
  <c r="AE154" i="1"/>
  <c r="AF154" i="1"/>
  <c r="AB171" i="1"/>
  <c r="AC171" i="1"/>
  <c r="AC95" i="1"/>
  <c r="AB95" i="1"/>
  <c r="AF104" i="1"/>
  <c r="AE104" i="1"/>
  <c r="AD147" i="1"/>
  <c r="AA147" i="1"/>
  <c r="AC123" i="1"/>
  <c r="AB123" i="1"/>
  <c r="AD139" i="1"/>
  <c r="AA139" i="1"/>
  <c r="AF120" i="1"/>
  <c r="AE120" i="1"/>
  <c r="AE159" i="1"/>
  <c r="AF159" i="1"/>
  <c r="AA106" i="1"/>
  <c r="AD106" i="1"/>
  <c r="AE95" i="1"/>
  <c r="AF95" i="1"/>
  <c r="AC104" i="1"/>
  <c r="AB104" i="1"/>
  <c r="AA168" i="1"/>
  <c r="AD168" i="1"/>
  <c r="AA124" i="1"/>
  <c r="AD124" i="1"/>
  <c r="AA164" i="1"/>
  <c r="AD164" i="1"/>
  <c r="AA98" i="1"/>
  <c r="AD98" i="1"/>
  <c r="AA90" i="1"/>
  <c r="AD90" i="1"/>
  <c r="AB120" i="1"/>
  <c r="AC120" i="1"/>
  <c r="AA122" i="1"/>
  <c r="AD122" i="1"/>
  <c r="AA119" i="1"/>
  <c r="AD119" i="1"/>
  <c r="AB152" i="1"/>
  <c r="AC152" i="1"/>
  <c r="AC118" i="1"/>
  <c r="AB118" i="1"/>
  <c r="AB166" i="1"/>
  <c r="AC166" i="1"/>
  <c r="AE165" i="1"/>
  <c r="AF165" i="1"/>
  <c r="AB167" i="1"/>
  <c r="AC167" i="1"/>
  <c r="AB159" i="1"/>
  <c r="AC159" i="1"/>
  <c r="AB154" i="1"/>
  <c r="AC154" i="1"/>
  <c r="AE137" i="1"/>
  <c r="AF137" i="1"/>
  <c r="AA92" i="1"/>
  <c r="AD92" i="1"/>
  <c r="AA127" i="1"/>
  <c r="AD127" i="1"/>
  <c r="AA88" i="1"/>
  <c r="AD88" i="1"/>
  <c r="AA172" i="1"/>
  <c r="AD172" i="1"/>
  <c r="AE86" i="1"/>
  <c r="AF86" i="1"/>
  <c r="AE163" i="1"/>
  <c r="AF163" i="1"/>
  <c r="AF136" i="1"/>
  <c r="AE136" i="1"/>
  <c r="AE169" i="1"/>
  <c r="AF169" i="1"/>
  <c r="AE153" i="1"/>
  <c r="AF153" i="1"/>
  <c r="AF140" i="1"/>
  <c r="AE140" i="1"/>
  <c r="AD129" i="1"/>
  <c r="AA129" i="1"/>
  <c r="AC93" i="1"/>
  <c r="AB93" i="1"/>
  <c r="AD143" i="1"/>
  <c r="AA143" i="1"/>
  <c r="AC137" i="1"/>
  <c r="AB137" i="1"/>
  <c r="AC140" i="1"/>
  <c r="AB140" i="1"/>
  <c r="AB151" i="1"/>
  <c r="AC151" i="1"/>
  <c r="AC96" i="1"/>
  <c r="AB96" i="1"/>
  <c r="AF132" i="1"/>
  <c r="AE132" i="1"/>
  <c r="AF134" i="1"/>
  <c r="AE134" i="1"/>
  <c r="AF93" i="1"/>
  <c r="AE93" i="1"/>
  <c r="AA94" i="1"/>
  <c r="AD94" i="1"/>
  <c r="AD91" i="1"/>
  <c r="AA91" i="1"/>
  <c r="AC109" i="1"/>
  <c r="AB109" i="1"/>
  <c r="AA99" i="1"/>
  <c r="AD99" i="1"/>
  <c r="AB146" i="1"/>
  <c r="AC146" i="1"/>
  <c r="AA108" i="1"/>
  <c r="AD108" i="1"/>
  <c r="AC86" i="1"/>
  <c r="AB86" i="1"/>
  <c r="AB158" i="1"/>
  <c r="AC158" i="1"/>
  <c r="AB163" i="1"/>
  <c r="AC163" i="1"/>
  <c r="AB136" i="1"/>
  <c r="AC136" i="1"/>
  <c r="AB169" i="1"/>
  <c r="AC169" i="1"/>
  <c r="AB153" i="1"/>
  <c r="AC153" i="1"/>
  <c r="AF106" i="1" l="1"/>
  <c r="AE106" i="1"/>
  <c r="AF114" i="1"/>
  <c r="AE114" i="1"/>
  <c r="AB131" i="1"/>
  <c r="AC131" i="1"/>
  <c r="AF130" i="1"/>
  <c r="AE130" i="1"/>
  <c r="AC108" i="1"/>
  <c r="AB108" i="1"/>
  <c r="AE91" i="1"/>
  <c r="AF91" i="1"/>
  <c r="AB127" i="1"/>
  <c r="AC127" i="1"/>
  <c r="AC124" i="1"/>
  <c r="AB124" i="1"/>
  <c r="AB106" i="1"/>
  <c r="AC106" i="1"/>
  <c r="AC114" i="1"/>
  <c r="AB114" i="1"/>
  <c r="AC111" i="1"/>
  <c r="AB111" i="1"/>
  <c r="AF131" i="1"/>
  <c r="AE131" i="1"/>
  <c r="AB130" i="1"/>
  <c r="AC130" i="1"/>
  <c r="AC91" i="1"/>
  <c r="AB91" i="1"/>
  <c r="AF127" i="1"/>
  <c r="AE127" i="1"/>
  <c r="AE111" i="1"/>
  <c r="AF111" i="1"/>
  <c r="AF94" i="1"/>
  <c r="AE94" i="1"/>
  <c r="AB143" i="1"/>
  <c r="AC143" i="1"/>
  <c r="AF92" i="1"/>
  <c r="AE92" i="1"/>
  <c r="AF90" i="1"/>
  <c r="AE90" i="1"/>
  <c r="AE168" i="1"/>
  <c r="AF168" i="1"/>
  <c r="AB147" i="1"/>
  <c r="AC147" i="1"/>
  <c r="AB174" i="1"/>
  <c r="AC174" i="1"/>
  <c r="AB89" i="1"/>
  <c r="AC89" i="1"/>
  <c r="AE121" i="1"/>
  <c r="AF121" i="1"/>
  <c r="AC97" i="1"/>
  <c r="AB97" i="1"/>
  <c r="AC117" i="1"/>
  <c r="AB117" i="1"/>
  <c r="AE103" i="1"/>
  <c r="AF103" i="1"/>
  <c r="AC94" i="1"/>
  <c r="AB94" i="1"/>
  <c r="AC92" i="1"/>
  <c r="AB92" i="1"/>
  <c r="AB168" i="1"/>
  <c r="AC168" i="1"/>
  <c r="AE174" i="1"/>
  <c r="AF174" i="1"/>
  <c r="AF97" i="1"/>
  <c r="AE97" i="1"/>
  <c r="AC103" i="1"/>
  <c r="AB103" i="1"/>
  <c r="AE99" i="1"/>
  <c r="AF99" i="1"/>
  <c r="AE172" i="1"/>
  <c r="AF172" i="1"/>
  <c r="AE119" i="1"/>
  <c r="AF119" i="1"/>
  <c r="AF98" i="1"/>
  <c r="AE98" i="1"/>
  <c r="AE125" i="1"/>
  <c r="AF125" i="1"/>
  <c r="AF116" i="1"/>
  <c r="AE116" i="1"/>
  <c r="AF102" i="1"/>
  <c r="AE102" i="1"/>
  <c r="AF124" i="1"/>
  <c r="AE124" i="1"/>
  <c r="AF147" i="1"/>
  <c r="AE147" i="1"/>
  <c r="AF89" i="1"/>
  <c r="AE89" i="1"/>
  <c r="AB99" i="1"/>
  <c r="AC99" i="1"/>
  <c r="AB172" i="1"/>
  <c r="AC172" i="1"/>
  <c r="AC119" i="1"/>
  <c r="AB119" i="1"/>
  <c r="AB98" i="1"/>
  <c r="AC98" i="1"/>
  <c r="AC125" i="1"/>
  <c r="AB125" i="1"/>
  <c r="AC116" i="1"/>
  <c r="AB116" i="1"/>
  <c r="AC102" i="1"/>
  <c r="AB102" i="1"/>
  <c r="AC88" i="1"/>
  <c r="AB88" i="1"/>
  <c r="AF108" i="1"/>
  <c r="AE108" i="1"/>
  <c r="AF143" i="1"/>
  <c r="AE143" i="1"/>
  <c r="AC90" i="1"/>
  <c r="AB90" i="1"/>
  <c r="AC121" i="1"/>
  <c r="AB121" i="1"/>
  <c r="AE117" i="1"/>
  <c r="AF117" i="1"/>
  <c r="AC129" i="1"/>
  <c r="AB129" i="1"/>
  <c r="AE88" i="1"/>
  <c r="AF88" i="1"/>
  <c r="AF122" i="1"/>
  <c r="AE122" i="1"/>
  <c r="AE164" i="1"/>
  <c r="AF164" i="1"/>
  <c r="AB139" i="1"/>
  <c r="AC139" i="1"/>
  <c r="AC138" i="1"/>
  <c r="AB138" i="1"/>
  <c r="AF129" i="1"/>
  <c r="AE129" i="1"/>
  <c r="AB122" i="1"/>
  <c r="AC122" i="1"/>
  <c r="AB164" i="1"/>
  <c r="AC164" i="1"/>
  <c r="AF139" i="1"/>
  <c r="AE139" i="1"/>
  <c r="AF138" i="1"/>
  <c r="AE138" i="1"/>
  <c r="T57" i="1"/>
  <c r="R54" i="1"/>
  <c r="L7" i="1" s="1"/>
  <c r="R12" i="1" a="1"/>
  <c r="S12" i="1" s="1"/>
  <c r="S21" i="1" s="1"/>
  <c r="L35" i="1" l="1"/>
  <c r="L51" i="1"/>
  <c r="L16" i="1"/>
  <c r="L32" i="1"/>
  <c r="L3" i="1"/>
  <c r="L48" i="1"/>
  <c r="L91" i="1"/>
  <c r="L83" i="1"/>
  <c r="L19" i="1"/>
  <c r="L80" i="1"/>
  <c r="L67" i="1"/>
  <c r="L64" i="1"/>
  <c r="L78" i="1"/>
  <c r="L62" i="1"/>
  <c r="L46" i="1"/>
  <c r="L30" i="1"/>
  <c r="L14" i="1"/>
  <c r="L92" i="1"/>
  <c r="L76" i="1"/>
  <c r="L60" i="1"/>
  <c r="L44" i="1"/>
  <c r="L28" i="1"/>
  <c r="L12" i="1"/>
  <c r="L75" i="1"/>
  <c r="L59" i="1"/>
  <c r="L43" i="1"/>
  <c r="L27" i="1"/>
  <c r="L11" i="1"/>
  <c r="L88" i="1"/>
  <c r="L72" i="1"/>
  <c r="L56" i="1"/>
  <c r="L40" i="1"/>
  <c r="L24" i="1"/>
  <c r="L8" i="1"/>
  <c r="L86" i="1"/>
  <c r="L70" i="1"/>
  <c r="L54" i="1"/>
  <c r="L38" i="1"/>
  <c r="L22" i="1"/>
  <c r="L6" i="1"/>
  <c r="L84" i="1"/>
  <c r="L68" i="1"/>
  <c r="L52" i="1"/>
  <c r="L36" i="1"/>
  <c r="L20" i="1"/>
  <c r="L4" i="1"/>
  <c r="L2" i="1"/>
  <c r="L85" i="1"/>
  <c r="L77" i="1"/>
  <c r="L69" i="1"/>
  <c r="L61" i="1"/>
  <c r="L53" i="1"/>
  <c r="L45" i="1"/>
  <c r="L37" i="1"/>
  <c r="L29" i="1"/>
  <c r="L21" i="1"/>
  <c r="L13" i="1"/>
  <c r="L5" i="1"/>
  <c r="L90" i="1"/>
  <c r="L82" i="1"/>
  <c r="L74" i="1"/>
  <c r="L66" i="1"/>
  <c r="L58" i="1"/>
  <c r="L50" i="1"/>
  <c r="L42" i="1"/>
  <c r="L34" i="1"/>
  <c r="L26" i="1"/>
  <c r="L18" i="1"/>
  <c r="L10" i="1"/>
  <c r="L89" i="1"/>
  <c r="L81" i="1"/>
  <c r="L73" i="1"/>
  <c r="L65" i="1"/>
  <c r="L57" i="1"/>
  <c r="L49" i="1"/>
  <c r="L41" i="1"/>
  <c r="L33" i="1"/>
  <c r="L25" i="1"/>
  <c r="L17" i="1"/>
  <c r="L9" i="1"/>
  <c r="L87" i="1"/>
  <c r="L79" i="1"/>
  <c r="L71" i="1"/>
  <c r="L63" i="1"/>
  <c r="L55" i="1"/>
  <c r="L47" i="1"/>
  <c r="L39" i="1"/>
  <c r="L31" i="1"/>
  <c r="L23" i="1"/>
  <c r="L15" i="1"/>
  <c r="V18" i="1"/>
  <c r="U17" i="1"/>
  <c r="U26" i="1" s="1"/>
  <c r="T16" i="1"/>
  <c r="T25" i="1" s="1"/>
  <c r="S15" i="1"/>
  <c r="S24" i="1" s="1"/>
  <c r="R14" i="1"/>
  <c r="R23" i="1" s="1"/>
  <c r="X12" i="1"/>
  <c r="X18" i="1"/>
  <c r="W17" i="1"/>
  <c r="W26" i="1" s="1"/>
  <c r="V16" i="1"/>
  <c r="V25" i="1" s="1"/>
  <c r="U15" i="1"/>
  <c r="U24" i="1" s="1"/>
  <c r="T14" i="1"/>
  <c r="T23" i="1" s="1"/>
  <c r="S13" i="1"/>
  <c r="S22" i="1" s="1"/>
  <c r="R12" i="1"/>
  <c r="R21" i="1" s="1"/>
  <c r="W18" i="1"/>
  <c r="V17" i="1"/>
  <c r="V26" i="1" s="1"/>
  <c r="U16" i="1"/>
  <c r="U25" i="1" s="1"/>
  <c r="T15" i="1"/>
  <c r="T24" i="1" s="1"/>
  <c r="S14" i="1"/>
  <c r="S23" i="1" s="1"/>
  <c r="R13" i="1"/>
  <c r="R22" i="1" s="1"/>
  <c r="U18" i="1"/>
  <c r="T17" i="1"/>
  <c r="T26" i="1" s="1"/>
  <c r="S16" i="1"/>
  <c r="S25" i="1" s="1"/>
  <c r="R15" i="1"/>
  <c r="R24" i="1" s="1"/>
  <c r="X13" i="1"/>
  <c r="W12" i="1"/>
  <c r="W21" i="1" s="1"/>
  <c r="T18" i="1"/>
  <c r="S17" i="1"/>
  <c r="S26" i="1" s="1"/>
  <c r="R16" i="1"/>
  <c r="R25" i="1" s="1"/>
  <c r="X14" i="1"/>
  <c r="W13" i="1"/>
  <c r="W22" i="1" s="1"/>
  <c r="V12" i="1"/>
  <c r="V21" i="1" s="1"/>
  <c r="S18" i="1"/>
  <c r="R17" i="1"/>
  <c r="R26" i="1" s="1"/>
  <c r="X15" i="1"/>
  <c r="W14" i="1"/>
  <c r="W23" i="1" s="1"/>
  <c r="V13" i="1"/>
  <c r="V22" i="1" s="1"/>
  <c r="U12" i="1"/>
  <c r="U21" i="1" s="1"/>
  <c r="R18" i="1"/>
  <c r="X16" i="1"/>
  <c r="W15" i="1"/>
  <c r="W24" i="1" s="1"/>
  <c r="V14" i="1"/>
  <c r="V23" i="1" s="1"/>
  <c r="U13" i="1"/>
  <c r="U22" i="1" s="1"/>
  <c r="T12" i="1"/>
  <c r="T21" i="1" s="1"/>
  <c r="X17" i="1"/>
  <c r="W16" i="1"/>
  <c r="W25" i="1" s="1"/>
  <c r="V15" i="1"/>
  <c r="V24" i="1" s="1"/>
  <c r="U14" i="1"/>
  <c r="U23" i="1" s="1"/>
  <c r="T13" i="1"/>
  <c r="T22" i="1" s="1"/>
  <c r="R57" i="1" l="1"/>
  <c r="R30" i="1" a="1"/>
  <c r="S30" i="1" l="1"/>
  <c r="R34" i="1"/>
  <c r="W34" i="1"/>
  <c r="W35" i="1"/>
  <c r="V31" i="1"/>
  <c r="V32" i="1"/>
  <c r="U33" i="1"/>
  <c r="U34" i="1"/>
  <c r="T30" i="1"/>
  <c r="V33" i="1"/>
  <c r="V34" i="1"/>
  <c r="U30" i="1"/>
  <c r="W32" i="1"/>
  <c r="S31" i="1"/>
  <c r="R33" i="1"/>
  <c r="S35" i="1"/>
  <c r="T35" i="1"/>
  <c r="V30" i="1"/>
  <c r="T31" i="1"/>
  <c r="S32" i="1"/>
  <c r="S33" i="1"/>
  <c r="U35" i="1"/>
  <c r="R35" i="1"/>
  <c r="R30" i="1"/>
  <c r="W30" i="1"/>
  <c r="W31" i="1"/>
  <c r="S34" i="1"/>
  <c r="T32" i="1"/>
  <c r="W33" i="1"/>
  <c r="T33" i="1"/>
  <c r="V35" i="1"/>
  <c r="U31" i="1"/>
  <c r="R31" i="1"/>
  <c r="U32" i="1"/>
  <c r="R32" i="1"/>
  <c r="T34" i="1"/>
  <c r="R46" i="1" l="1" a="1"/>
  <c r="R37" i="1" a="1"/>
  <c r="R47" i="1" l="1"/>
  <c r="R68" i="1" s="1"/>
  <c r="R51" i="1"/>
  <c r="R72" i="1" s="1"/>
  <c r="R48" i="1"/>
  <c r="R69" i="1" s="1"/>
  <c r="R46" i="1"/>
  <c r="R67" i="1" s="1"/>
  <c r="R50" i="1"/>
  <c r="R71" i="1" s="1"/>
  <c r="R49" i="1"/>
  <c r="R70" i="1" s="1"/>
  <c r="S37" i="1"/>
  <c r="R42" i="1"/>
  <c r="R37" i="1"/>
  <c r="W37" i="1"/>
  <c r="W38" i="1"/>
  <c r="S41" i="1"/>
  <c r="V40" i="1"/>
  <c r="S42" i="1"/>
  <c r="V41" i="1"/>
  <c r="U37" i="1"/>
  <c r="W39" i="1"/>
  <c r="T42" i="1"/>
  <c r="S38" i="1"/>
  <c r="V37" i="1"/>
  <c r="R40" i="1"/>
  <c r="S39" i="1"/>
  <c r="U42" i="1"/>
  <c r="T38" i="1"/>
  <c r="S40" i="1"/>
  <c r="T39" i="1"/>
  <c r="W40" i="1"/>
  <c r="T40" i="1"/>
  <c r="V42" i="1"/>
  <c r="U38" i="1"/>
  <c r="R38" i="1"/>
  <c r="U39" i="1"/>
  <c r="R39" i="1"/>
  <c r="T41" i="1"/>
  <c r="R41" i="1"/>
  <c r="W41" i="1"/>
  <c r="W42" i="1"/>
  <c r="V38" i="1"/>
  <c r="V39" i="1"/>
  <c r="U40" i="1"/>
  <c r="U41" i="1"/>
  <c r="T37" i="1"/>
  <c r="I3" i="1" l="1" a="1"/>
  <c r="I3" i="1" s="1"/>
  <c r="I19" i="1" a="1"/>
  <c r="I19" i="1" s="1"/>
  <c r="I32" i="1" a="1"/>
  <c r="I32" i="1" s="1"/>
  <c r="I48" i="1" a="1"/>
  <c r="I48" i="1" s="1"/>
  <c r="I56" i="1" a="1"/>
  <c r="I56" i="1" s="1"/>
  <c r="I80" i="1" a="1"/>
  <c r="I80" i="1" s="1"/>
  <c r="I29" i="1" a="1"/>
  <c r="I29" i="1" s="1"/>
  <c r="I61" i="1" a="1"/>
  <c r="I61" i="1" s="1"/>
  <c r="I9" i="1" a="1"/>
  <c r="I9" i="1" s="1"/>
  <c r="I14" i="1" a="1"/>
  <c r="I14" i="1" s="1"/>
  <c r="I25" i="1" a="1"/>
  <c r="I25" i="1" s="1"/>
  <c r="I33" i="1" a="1"/>
  <c r="I33" i="1" s="1"/>
  <c r="I41" i="1" a="1"/>
  <c r="I41" i="1" s="1"/>
  <c r="I49" i="1" a="1"/>
  <c r="I49" i="1" s="1"/>
  <c r="I57" i="1" a="1"/>
  <c r="I57" i="1" s="1"/>
  <c r="I65" i="1" a="1"/>
  <c r="I65" i="1" s="1"/>
  <c r="I73" i="1" a="1"/>
  <c r="I73" i="1" s="1"/>
  <c r="I81" i="1" a="1"/>
  <c r="I81" i="1" s="1"/>
  <c r="I89" i="1" a="1"/>
  <c r="I89" i="1" s="1"/>
  <c r="I82" i="1" a="1"/>
  <c r="I82" i="1" s="1"/>
  <c r="I37" i="1" a="1"/>
  <c r="I37" i="1" s="1"/>
  <c r="I2" i="1" a="1"/>
  <c r="I2" i="1" s="1"/>
  <c r="S84" i="1" s="1"/>
  <c r="I4" i="1" a="1"/>
  <c r="I4" i="1" s="1"/>
  <c r="I15" i="1" a="1"/>
  <c r="I15" i="1" s="1"/>
  <c r="I20" i="1" a="1"/>
  <c r="I20" i="1" s="1"/>
  <c r="I26" i="1" a="1"/>
  <c r="I26" i="1" s="1"/>
  <c r="I34" i="1" a="1"/>
  <c r="I34" i="1" s="1"/>
  <c r="I42" i="1" a="1"/>
  <c r="I42" i="1" s="1"/>
  <c r="I50" i="1" a="1"/>
  <c r="I50" i="1" s="1"/>
  <c r="I58" i="1" a="1"/>
  <c r="I58" i="1" s="1"/>
  <c r="I66" i="1" a="1"/>
  <c r="I66" i="1" s="1"/>
  <c r="I74" i="1" a="1"/>
  <c r="I74" i="1" s="1"/>
  <c r="I90" i="1" a="1"/>
  <c r="I90" i="1" s="1"/>
  <c r="I6" i="1" a="1"/>
  <c r="I6" i="1" s="1"/>
  <c r="I53" i="1" a="1"/>
  <c r="I53" i="1" s="1"/>
  <c r="I5" i="1" a="1"/>
  <c r="I5" i="1" s="1"/>
  <c r="I10" i="1" a="1"/>
  <c r="I10" i="1" s="1"/>
  <c r="I21" i="1" a="1"/>
  <c r="I21" i="1" s="1"/>
  <c r="I27" i="1" a="1"/>
  <c r="I27" i="1" s="1"/>
  <c r="I35" i="1" a="1"/>
  <c r="I35" i="1" s="1"/>
  <c r="I43" i="1" a="1"/>
  <c r="I43" i="1" s="1"/>
  <c r="I51" i="1" a="1"/>
  <c r="I51" i="1" s="1"/>
  <c r="I59" i="1" a="1"/>
  <c r="I59" i="1" s="1"/>
  <c r="I67" i="1" a="1"/>
  <c r="I67" i="1" s="1"/>
  <c r="I75" i="1" a="1"/>
  <c r="I75" i="1" s="1"/>
  <c r="I83" i="1" a="1"/>
  <c r="I83" i="1" s="1"/>
  <c r="I91" i="1" a="1"/>
  <c r="I91" i="1" s="1"/>
  <c r="T58" i="1"/>
  <c r="T59" i="1" s="1"/>
  <c r="T76" i="1" s="1"/>
  <c r="I22" i="1" a="1"/>
  <c r="I22" i="1" s="1"/>
  <c r="I69" i="1" a="1"/>
  <c r="I69" i="1" s="1"/>
  <c r="I11" i="1" a="1"/>
  <c r="I11" i="1" s="1"/>
  <c r="I16" i="1" a="1"/>
  <c r="I16" i="1" s="1"/>
  <c r="I28" i="1" a="1"/>
  <c r="I28" i="1" s="1"/>
  <c r="I36" i="1" a="1"/>
  <c r="I36" i="1" s="1"/>
  <c r="I44" i="1" a="1"/>
  <c r="I44" i="1" s="1"/>
  <c r="I52" i="1" a="1"/>
  <c r="I52" i="1" s="1"/>
  <c r="I60" i="1" a="1"/>
  <c r="I60" i="1" s="1"/>
  <c r="I68" i="1" a="1"/>
  <c r="I68" i="1" s="1"/>
  <c r="I76" i="1" a="1"/>
  <c r="I76" i="1" s="1"/>
  <c r="I84" i="1" a="1"/>
  <c r="I84" i="1" s="1"/>
  <c r="I92" i="1" a="1"/>
  <c r="I92" i="1" s="1"/>
  <c r="I17" i="1" a="1"/>
  <c r="I17" i="1" s="1"/>
  <c r="I77" i="1" a="1"/>
  <c r="I77" i="1" s="1"/>
  <c r="I13" i="1" a="1"/>
  <c r="I13" i="1" s="1"/>
  <c r="I18" i="1" a="1"/>
  <c r="I18" i="1" s="1"/>
  <c r="I31" i="1" a="1"/>
  <c r="I31" i="1" s="1"/>
  <c r="I39" i="1" a="1"/>
  <c r="I39" i="1" s="1"/>
  <c r="I47" i="1" a="1"/>
  <c r="I47" i="1" s="1"/>
  <c r="I55" i="1" a="1"/>
  <c r="I55" i="1" s="1"/>
  <c r="I63" i="1" a="1"/>
  <c r="I63" i="1" s="1"/>
  <c r="I71" i="1" a="1"/>
  <c r="I71" i="1" s="1"/>
  <c r="I79" i="1" a="1"/>
  <c r="I79" i="1" s="1"/>
  <c r="I87" i="1" a="1"/>
  <c r="I87" i="1" s="1"/>
  <c r="I8" i="1" a="1"/>
  <c r="I8" i="1" s="1"/>
  <c r="I24" i="1" a="1"/>
  <c r="I24" i="1" s="1"/>
  <c r="I40" i="1" a="1"/>
  <c r="I40" i="1" s="1"/>
  <c r="I64" i="1" a="1"/>
  <c r="I64" i="1" s="1"/>
  <c r="I72" i="1" a="1"/>
  <c r="I72" i="1" s="1"/>
  <c r="I88" i="1" a="1"/>
  <c r="I88" i="1" s="1"/>
  <c r="I45" i="1" a="1"/>
  <c r="I45" i="1" s="1"/>
  <c r="I85" i="1" a="1"/>
  <c r="I85" i="1" s="1"/>
  <c r="I30" i="1" a="1"/>
  <c r="I30" i="1" s="1"/>
  <c r="I46" i="1" a="1"/>
  <c r="I46" i="1" s="1"/>
  <c r="I38" i="1" a="1"/>
  <c r="I38" i="1" s="1"/>
  <c r="I54" i="1" a="1"/>
  <c r="I54" i="1" s="1"/>
  <c r="I7" i="1" a="1"/>
  <c r="I7" i="1" s="1"/>
  <c r="I62" i="1" a="1"/>
  <c r="I62" i="1" s="1"/>
  <c r="I12" i="1" a="1"/>
  <c r="I12" i="1" s="1"/>
  <c r="I70" i="1" a="1"/>
  <c r="I70" i="1" s="1"/>
  <c r="I78" i="1" a="1"/>
  <c r="I78" i="1" s="1"/>
  <c r="I23" i="1" a="1"/>
  <c r="I23" i="1" s="1"/>
  <c r="I86" i="1" a="1"/>
  <c r="I86" i="1" s="1"/>
  <c r="J70" i="1" l="1"/>
  <c r="K70" i="1" s="1"/>
  <c r="M70" i="1"/>
  <c r="M60" i="1"/>
  <c r="J60" i="1"/>
  <c r="K60" i="1" s="1"/>
  <c r="M61" i="1"/>
  <c r="J61" i="1"/>
  <c r="K61" i="1" s="1"/>
  <c r="J43" i="1"/>
  <c r="K43" i="1" s="1"/>
  <c r="M43" i="1"/>
  <c r="M74" i="1"/>
  <c r="J74" i="1"/>
  <c r="K74" i="1" s="1"/>
  <c r="M90" i="1"/>
  <c r="J90" i="1"/>
  <c r="K90" i="1" s="1"/>
  <c r="M73" i="1"/>
  <c r="J73" i="1"/>
  <c r="K73" i="1" s="1"/>
  <c r="J64" i="1"/>
  <c r="K64" i="1" s="1"/>
  <c r="M64" i="1"/>
  <c r="J55" i="1"/>
  <c r="K55" i="1" s="1"/>
  <c r="M55" i="1"/>
  <c r="M92" i="1"/>
  <c r="J92" i="1"/>
  <c r="K92" i="1" s="1"/>
  <c r="M28" i="1"/>
  <c r="J28" i="1"/>
  <c r="K28" i="1" s="1"/>
  <c r="M75" i="1"/>
  <c r="J75" i="1"/>
  <c r="K75" i="1" s="1"/>
  <c r="M10" i="1"/>
  <c r="J10" i="1"/>
  <c r="K10" i="1" s="1"/>
  <c r="M50" i="1"/>
  <c r="J50" i="1"/>
  <c r="K50" i="1" s="1"/>
  <c r="M37" i="1"/>
  <c r="J37" i="1"/>
  <c r="K37" i="1" s="1"/>
  <c r="M41" i="1"/>
  <c r="J41" i="1"/>
  <c r="K41" i="1" s="1"/>
  <c r="J56" i="1"/>
  <c r="K56" i="1" s="1"/>
  <c r="M56" i="1"/>
  <c r="M18" i="1"/>
  <c r="J18" i="1"/>
  <c r="K18" i="1" s="1"/>
  <c r="M20" i="1"/>
  <c r="J20" i="1"/>
  <c r="K20" i="1" s="1"/>
  <c r="M12" i="1"/>
  <c r="J12" i="1"/>
  <c r="K12" i="1" s="1"/>
  <c r="M79" i="1"/>
  <c r="J79" i="1"/>
  <c r="K79" i="1" s="1"/>
  <c r="M52" i="1"/>
  <c r="J52" i="1"/>
  <c r="K52" i="1" s="1"/>
  <c r="M65" i="1"/>
  <c r="J65" i="1"/>
  <c r="K65" i="1" s="1"/>
  <c r="J88" i="1"/>
  <c r="K88" i="1" s="1"/>
  <c r="M88" i="1"/>
  <c r="M44" i="1"/>
  <c r="J44" i="1"/>
  <c r="K44" i="1" s="1"/>
  <c r="M66" i="1"/>
  <c r="J66" i="1"/>
  <c r="K66" i="1" s="1"/>
  <c r="M4" i="1"/>
  <c r="J4" i="1"/>
  <c r="K4" i="1" s="1"/>
  <c r="J7" i="1"/>
  <c r="K7" i="1" s="1"/>
  <c r="M7" i="1"/>
  <c r="M17" i="1"/>
  <c r="J17" i="1"/>
  <c r="K17" i="1" s="1"/>
  <c r="M21" i="1"/>
  <c r="J21" i="1"/>
  <c r="K21" i="1" s="1"/>
  <c r="R55" i="1"/>
  <c r="M2" i="1"/>
  <c r="J2" i="1"/>
  <c r="J54" i="1"/>
  <c r="K54" i="1" s="1"/>
  <c r="M54" i="1"/>
  <c r="J86" i="1"/>
  <c r="K86" i="1" s="1"/>
  <c r="M86" i="1"/>
  <c r="J38" i="1"/>
  <c r="K38" i="1" s="1"/>
  <c r="M38" i="1"/>
  <c r="J40" i="1"/>
  <c r="K40" i="1" s="1"/>
  <c r="M40" i="1"/>
  <c r="M47" i="1"/>
  <c r="J47" i="1"/>
  <c r="K47" i="1" s="1"/>
  <c r="M84" i="1"/>
  <c r="J84" i="1"/>
  <c r="K84" i="1" s="1"/>
  <c r="J16" i="1"/>
  <c r="K16" i="1" s="1"/>
  <c r="M16" i="1"/>
  <c r="J67" i="1"/>
  <c r="K67" i="1" s="1"/>
  <c r="M67" i="1"/>
  <c r="M5" i="1"/>
  <c r="J5" i="1"/>
  <c r="K5" i="1" s="1"/>
  <c r="M42" i="1"/>
  <c r="J42" i="1"/>
  <c r="K42" i="1" s="1"/>
  <c r="M82" i="1"/>
  <c r="J82" i="1"/>
  <c r="K82" i="1" s="1"/>
  <c r="M33" i="1"/>
  <c r="J33" i="1"/>
  <c r="K33" i="1" s="1"/>
  <c r="J48" i="1"/>
  <c r="K48" i="1" s="1"/>
  <c r="M48" i="1"/>
  <c r="M85" i="1"/>
  <c r="J85" i="1"/>
  <c r="K85" i="1" s="1"/>
  <c r="J22" i="1"/>
  <c r="K22" i="1" s="1"/>
  <c r="M22" i="1"/>
  <c r="M9" i="1"/>
  <c r="J9" i="1"/>
  <c r="K9" i="1" s="1"/>
  <c r="M45" i="1"/>
  <c r="J45" i="1"/>
  <c r="K45" i="1" s="1"/>
  <c r="M13" i="1"/>
  <c r="J13" i="1"/>
  <c r="K13" i="1" s="1"/>
  <c r="M35" i="1"/>
  <c r="J35" i="1"/>
  <c r="K35" i="1" s="1"/>
  <c r="M15" i="1"/>
  <c r="J15" i="1"/>
  <c r="K15" i="1" s="1"/>
  <c r="J62" i="1"/>
  <c r="K62" i="1" s="1"/>
  <c r="M62" i="1"/>
  <c r="J71" i="1"/>
  <c r="K71" i="1" s="1"/>
  <c r="M71" i="1"/>
  <c r="M77" i="1"/>
  <c r="J77" i="1"/>
  <c r="K77" i="1" s="1"/>
  <c r="J91" i="1"/>
  <c r="K91" i="1" s="1"/>
  <c r="M91" i="1"/>
  <c r="J27" i="1"/>
  <c r="K27" i="1" s="1"/>
  <c r="M27" i="1"/>
  <c r="M57" i="1"/>
  <c r="J57" i="1"/>
  <c r="K57" i="1" s="1"/>
  <c r="J72" i="1"/>
  <c r="K72" i="1" s="1"/>
  <c r="M72" i="1"/>
  <c r="M83" i="1"/>
  <c r="J83" i="1"/>
  <c r="K83" i="1" s="1"/>
  <c r="M49" i="1"/>
  <c r="J49" i="1"/>
  <c r="K49" i="1" s="1"/>
  <c r="J23" i="1"/>
  <c r="K23" i="1" s="1"/>
  <c r="M23" i="1"/>
  <c r="J46" i="1"/>
  <c r="K46" i="1" s="1"/>
  <c r="M46" i="1"/>
  <c r="J24" i="1"/>
  <c r="K24" i="1" s="1"/>
  <c r="M24" i="1"/>
  <c r="J39" i="1"/>
  <c r="K39" i="1" s="1"/>
  <c r="M39" i="1"/>
  <c r="M76" i="1"/>
  <c r="J76" i="1"/>
  <c r="K76" i="1" s="1"/>
  <c r="M11" i="1"/>
  <c r="J11" i="1"/>
  <c r="K11" i="1" s="1"/>
  <c r="M59" i="1"/>
  <c r="J59" i="1"/>
  <c r="K59" i="1" s="1"/>
  <c r="M53" i="1"/>
  <c r="J53" i="1"/>
  <c r="K53" i="1" s="1"/>
  <c r="M34" i="1"/>
  <c r="J34" i="1"/>
  <c r="K34" i="1" s="1"/>
  <c r="M89" i="1"/>
  <c r="J89" i="1"/>
  <c r="K89" i="1" s="1"/>
  <c r="M25" i="1"/>
  <c r="J25" i="1"/>
  <c r="K25" i="1" s="1"/>
  <c r="J32" i="1"/>
  <c r="K32" i="1" s="1"/>
  <c r="M32" i="1"/>
  <c r="J87" i="1"/>
  <c r="K87" i="1" s="1"/>
  <c r="M87" i="1"/>
  <c r="M3" i="1"/>
  <c r="J3" i="1"/>
  <c r="K3" i="1" s="1"/>
  <c r="M29" i="1"/>
  <c r="J29" i="1"/>
  <c r="K29" i="1" s="1"/>
  <c r="J63" i="1"/>
  <c r="K63" i="1" s="1"/>
  <c r="M63" i="1"/>
  <c r="M36" i="1"/>
  <c r="J36" i="1"/>
  <c r="K36" i="1" s="1"/>
  <c r="M58" i="1"/>
  <c r="J58" i="1"/>
  <c r="K58" i="1" s="1"/>
  <c r="J80" i="1"/>
  <c r="K80" i="1" s="1"/>
  <c r="M80" i="1"/>
  <c r="J78" i="1"/>
  <c r="K78" i="1" s="1"/>
  <c r="M78" i="1"/>
  <c r="J30" i="1"/>
  <c r="K30" i="1" s="1"/>
  <c r="M30" i="1"/>
  <c r="J8" i="1"/>
  <c r="K8" i="1" s="1"/>
  <c r="M8" i="1"/>
  <c r="J31" i="1"/>
  <c r="K31" i="1" s="1"/>
  <c r="M31" i="1"/>
  <c r="M68" i="1"/>
  <c r="J68" i="1"/>
  <c r="K68" i="1" s="1"/>
  <c r="M69" i="1"/>
  <c r="J69" i="1"/>
  <c r="K69" i="1" s="1"/>
  <c r="M51" i="1"/>
  <c r="J51" i="1"/>
  <c r="K51" i="1" s="1"/>
  <c r="J6" i="1"/>
  <c r="K6" i="1" s="1"/>
  <c r="M6" i="1"/>
  <c r="M26" i="1"/>
  <c r="J26" i="1"/>
  <c r="K26" i="1" s="1"/>
  <c r="M81" i="1"/>
  <c r="J81" i="1"/>
  <c r="K81" i="1" s="1"/>
  <c r="J14" i="1"/>
  <c r="K14" i="1" s="1"/>
  <c r="M14" i="1"/>
  <c r="M19" i="1"/>
  <c r="J19" i="1"/>
  <c r="K19" i="1" s="1"/>
  <c r="R58" i="1" l="1"/>
  <c r="U58" i="1" s="1"/>
  <c r="R59" i="1"/>
  <c r="U59" i="1" s="1"/>
  <c r="K2" i="1"/>
  <c r="S70" i="1" l="1"/>
  <c r="S68" i="1"/>
  <c r="S67" i="1"/>
  <c r="S72" i="1"/>
  <c r="S71" i="1"/>
  <c r="S69" i="1"/>
  <c r="V58" i="1"/>
  <c r="W58" i="1" s="1"/>
  <c r="R60" i="1"/>
  <c r="W71" i="1" l="1"/>
  <c r="X71" i="1"/>
  <c r="T71" i="1"/>
  <c r="U71" i="1" s="1"/>
  <c r="T72" i="1"/>
  <c r="U72" i="1" s="1"/>
  <c r="W72" i="1"/>
  <c r="X72" i="1"/>
  <c r="X67" i="1"/>
  <c r="T67" i="1"/>
  <c r="U67" i="1" s="1"/>
  <c r="W67" i="1"/>
  <c r="T68" i="1"/>
  <c r="U68" i="1" s="1"/>
  <c r="X68" i="1"/>
  <c r="W68" i="1"/>
  <c r="W70" i="1"/>
  <c r="X70" i="1"/>
  <c r="T70" i="1"/>
  <c r="U70" i="1" s="1"/>
  <c r="W69" i="1"/>
  <c r="T69" i="1"/>
  <c r="U69" i="1" s="1"/>
  <c r="X69" i="1"/>
</calcChain>
</file>

<file path=xl/sharedStrings.xml><?xml version="1.0" encoding="utf-8"?>
<sst xmlns="http://schemas.openxmlformats.org/spreadsheetml/2006/main" count="128" uniqueCount="73">
  <si>
    <t>tasaNat</t>
  </si>
  <si>
    <t>tasaMort</t>
  </si>
  <si>
    <t>mortInf</t>
  </si>
  <si>
    <t>espVidaHom</t>
  </si>
  <si>
    <t>espVidaMuj</t>
  </si>
  <si>
    <t>LnPNBPerCapita</t>
  </si>
  <si>
    <t>Uno</t>
  </si>
  <si>
    <t>X'</t>
  </si>
  <si>
    <t>X</t>
  </si>
  <si>
    <t>X'*X</t>
  </si>
  <si>
    <t>Xy'*Xy</t>
  </si>
  <si>
    <t>Inv(X'*X)</t>
  </si>
  <si>
    <t>Verif(Inv)</t>
  </si>
  <si>
    <t>A = Inv(X'*X)X'Y</t>
  </si>
  <si>
    <t>A0</t>
  </si>
  <si>
    <t>A1</t>
  </si>
  <si>
    <t>A2</t>
  </si>
  <si>
    <t>A3</t>
  </si>
  <si>
    <t>A4</t>
  </si>
  <si>
    <t>A5</t>
  </si>
  <si>
    <t>Estim</t>
  </si>
  <si>
    <t>Error</t>
  </si>
  <si>
    <t>Error^2</t>
  </si>
  <si>
    <t>Promedio tasaNat</t>
  </si>
  <si>
    <t>PromedioEstim tasaNat</t>
  </si>
  <si>
    <t>SCTotal</t>
  </si>
  <si>
    <t>SCRegre</t>
  </si>
  <si>
    <t>SCResiduo</t>
  </si>
  <si>
    <t>tasaNat-Prom(tasaNat)</t>
  </si>
  <si>
    <t>Estim tasaNat-Prom(tasaNat)</t>
  </si>
  <si>
    <t>Gdl</t>
  </si>
  <si>
    <t>n</t>
  </si>
  <si>
    <t>PromediosGDL</t>
  </si>
  <si>
    <t>F</t>
  </si>
  <si>
    <t>ProbF(coc,5,85)</t>
  </si>
  <si>
    <t xml:space="preserve">Suma((tasaNat - Promedio(tasaNat))**2) </t>
  </si>
  <si>
    <t xml:space="preserve">Suma((tasaNat - Estim tasaNat)**2) </t>
  </si>
  <si>
    <t>SCTotal = SCRegre + SCResiduo</t>
  </si>
  <si>
    <t>Grados de libertad</t>
  </si>
  <si>
    <t># obs - 1</t>
  </si>
  <si>
    <t>#coef -1</t>
  </si>
  <si>
    <t>resta</t>
  </si>
  <si>
    <t>Coeficientes</t>
  </si>
  <si>
    <t>desv de la t para 5% =DISTR.T.INV(0.05,85)</t>
  </si>
  <si>
    <t>contiene al cero</t>
  </si>
  <si>
    <r>
      <rPr>
        <b/>
        <i/>
        <sz val="11"/>
        <color theme="1"/>
        <rFont val="Calibri"/>
        <family val="2"/>
        <scheme val="minor"/>
      </rPr>
      <t xml:space="preserve">Error Típico </t>
    </r>
    <r>
      <rPr>
        <sz val="11"/>
        <color theme="1"/>
        <rFont val="Calibri"/>
        <family val="2"/>
        <scheme val="minor"/>
      </rPr>
      <t>= Raiz(PromGDLSCResiduos * Ci,i)</t>
    </r>
  </si>
  <si>
    <r>
      <rPr>
        <b/>
        <i/>
        <sz val="11"/>
        <color theme="1"/>
        <rFont val="Calibri"/>
        <family val="2"/>
        <scheme val="minor"/>
      </rPr>
      <t xml:space="preserve">Estadístico t </t>
    </r>
    <r>
      <rPr>
        <sz val="11"/>
        <color theme="1"/>
        <rFont val="Calibri"/>
        <family val="2"/>
        <scheme val="minor"/>
      </rPr>
      <t>= coeficiente / Error Típico</t>
    </r>
  </si>
  <si>
    <r>
      <rPr>
        <b/>
        <i/>
        <sz val="11"/>
        <color theme="1"/>
        <rFont val="Calibri"/>
        <family val="2"/>
        <scheme val="minor"/>
      </rPr>
      <t xml:space="preserve">Prob </t>
    </r>
    <r>
      <rPr>
        <sz val="11"/>
        <color theme="1"/>
        <rFont val="Calibri"/>
        <family val="2"/>
        <scheme val="minor"/>
      </rPr>
      <t>= Dist.T.2C(abs(est t),gdl Residuos)</t>
    </r>
  </si>
  <si>
    <r>
      <rPr>
        <b/>
        <i/>
        <sz val="11"/>
        <color theme="1"/>
        <rFont val="Calibri"/>
        <family val="2"/>
        <scheme val="minor"/>
      </rPr>
      <t>Límite Inferior 95%</t>
    </r>
    <r>
      <rPr>
        <sz val="11"/>
        <color theme="1"/>
        <rFont val="Calibri"/>
        <family val="2"/>
        <scheme val="minor"/>
      </rPr>
      <t xml:space="preserve"> = coef - desvStd t * error típico</t>
    </r>
  </si>
  <si>
    <r>
      <rPr>
        <b/>
        <i/>
        <sz val="11"/>
        <color theme="1"/>
        <rFont val="Calibri"/>
        <family val="2"/>
        <scheme val="minor"/>
      </rPr>
      <t>Límite Superior 95%</t>
    </r>
    <r>
      <rPr>
        <sz val="11"/>
        <color theme="1"/>
        <rFont val="Calibri"/>
        <family val="2"/>
        <scheme val="minor"/>
      </rPr>
      <t xml:space="preserve"> = coef + desvStd t * error típico</t>
    </r>
  </si>
  <si>
    <t>num</t>
  </si>
  <si>
    <t>intervalo de Conf valores de tasaNat</t>
  </si>
  <si>
    <t>Intervalo de Conf del Estim = Raiz(Prom(SCResiduos)*Xi'inv(X'X)Xi)</t>
  </si>
  <si>
    <t>Lim Inf 95% Estim = Estim - t_crit *Interv Conf Estim</t>
  </si>
  <si>
    <t>Lim Sup 95% Estim = Estim + t_crit * Interv Conf Estim</t>
  </si>
  <si>
    <t>Lím Inf 95% Obs = Estim - t_crit * Int Conf Obs</t>
  </si>
  <si>
    <t>Lím Sup 95% Obs = Estim + t_crit * Int Conf Obs</t>
  </si>
  <si>
    <t>C1</t>
  </si>
  <si>
    <t>C2</t>
  </si>
  <si>
    <t>C3</t>
  </si>
  <si>
    <t>C4</t>
  </si>
  <si>
    <t>C5</t>
  </si>
  <si>
    <t>C6</t>
  </si>
  <si>
    <t>Xi'Inv(X'X)Xi</t>
  </si>
  <si>
    <t>Confident Interval</t>
  </si>
  <si>
    <t>Prediction Interval</t>
  </si>
  <si>
    <t>Xi Inv(X'X)</t>
  </si>
  <si>
    <t>Estim tasaNat</t>
  </si>
  <si>
    <t xml:space="preserve">Suma((Estim tasaNat - Promedio(tasaNat))**2) </t>
  </si>
  <si>
    <t>CoefCorr(tasaNat,EstimTasaNat)</t>
  </si>
  <si>
    <t>% explicado  = SCRegre/SCTotal</t>
  </si>
  <si>
    <t>Coef de determ Ajustado</t>
  </si>
  <si>
    <t xml:space="preserve"> =1 - (gdl(SCTotal)/gdl(SCResiduos))*(1-coefDeterm^2)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</si>
</sst>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E+00"/>
    <numFmt numFmtId="165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10" xfId="0" applyFont="1" applyBorder="1"/>
    <xf numFmtId="9" fontId="0" fillId="0" borderId="0" xfId="0" applyNumberFormat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Font="1" applyBorder="1"/>
    <xf numFmtId="0" fontId="0" fillId="0" borderId="0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5" fontId="0" fillId="0" borderId="0" xfId="1" applyNumberFormat="1" applyFont="1"/>
    <xf numFmtId="0" fontId="0" fillId="0" borderId="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DatosProcMundoDes!$S$77</c:f>
              <c:strCache>
                <c:ptCount val="1"/>
                <c:pt idx="0">
                  <c:v>Estim tasaNat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098826041963027E-2"/>
                  <c:y val="-0.14018124702916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DatosProcMundoDes!$R$78:$R$174</c:f>
              <c:numCache>
                <c:formatCode>General</c:formatCode>
                <c:ptCount val="97"/>
                <c:pt idx="6">
                  <c:v>24.7</c:v>
                </c:pt>
                <c:pt idx="7">
                  <c:v>12.5</c:v>
                </c:pt>
                <c:pt idx="8">
                  <c:v>13.4</c:v>
                </c:pt>
                <c:pt idx="9">
                  <c:v>11.6</c:v>
                </c:pt>
                <c:pt idx="10">
                  <c:v>14.3</c:v>
                </c:pt>
                <c:pt idx="11">
                  <c:v>13.6</c:v>
                </c:pt>
                <c:pt idx="12">
                  <c:v>17.7</c:v>
                </c:pt>
                <c:pt idx="13">
                  <c:v>15.2</c:v>
                </c:pt>
                <c:pt idx="14">
                  <c:v>13.4</c:v>
                </c:pt>
                <c:pt idx="15">
                  <c:v>20.7</c:v>
                </c:pt>
                <c:pt idx="16">
                  <c:v>46.6</c:v>
                </c:pt>
                <c:pt idx="17">
                  <c:v>28.6</c:v>
                </c:pt>
                <c:pt idx="18">
                  <c:v>23.4</c:v>
                </c:pt>
                <c:pt idx="19">
                  <c:v>27.4</c:v>
                </c:pt>
                <c:pt idx="20">
                  <c:v>32.9</c:v>
                </c:pt>
                <c:pt idx="21">
                  <c:v>28.3</c:v>
                </c:pt>
                <c:pt idx="22">
                  <c:v>34.799999999999997</c:v>
                </c:pt>
                <c:pt idx="23">
                  <c:v>32.9</c:v>
                </c:pt>
                <c:pt idx="24">
                  <c:v>18</c:v>
                </c:pt>
                <c:pt idx="25">
                  <c:v>27.5</c:v>
                </c:pt>
                <c:pt idx="26">
                  <c:v>29</c:v>
                </c:pt>
                <c:pt idx="27">
                  <c:v>12</c:v>
                </c:pt>
                <c:pt idx="28">
                  <c:v>13.2</c:v>
                </c:pt>
                <c:pt idx="29">
                  <c:v>12.4</c:v>
                </c:pt>
                <c:pt idx="30">
                  <c:v>13.6</c:v>
                </c:pt>
                <c:pt idx="31">
                  <c:v>11.4</c:v>
                </c:pt>
                <c:pt idx="32">
                  <c:v>10.1</c:v>
                </c:pt>
                <c:pt idx="33">
                  <c:v>15.1</c:v>
                </c:pt>
                <c:pt idx="34">
                  <c:v>9.6999999999999993</c:v>
                </c:pt>
                <c:pt idx="35">
                  <c:v>13.2</c:v>
                </c:pt>
                <c:pt idx="36">
                  <c:v>14.3</c:v>
                </c:pt>
                <c:pt idx="37">
                  <c:v>11.9</c:v>
                </c:pt>
                <c:pt idx="38">
                  <c:v>10.7</c:v>
                </c:pt>
                <c:pt idx="39">
                  <c:v>14.5</c:v>
                </c:pt>
                <c:pt idx="40">
                  <c:v>12.5</c:v>
                </c:pt>
                <c:pt idx="41">
                  <c:v>13.6</c:v>
                </c:pt>
                <c:pt idx="42">
                  <c:v>14.9</c:v>
                </c:pt>
                <c:pt idx="43">
                  <c:v>9.9</c:v>
                </c:pt>
                <c:pt idx="44">
                  <c:v>14.5</c:v>
                </c:pt>
                <c:pt idx="45">
                  <c:v>16.7</c:v>
                </c:pt>
                <c:pt idx="46">
                  <c:v>40.4</c:v>
                </c:pt>
                <c:pt idx="47">
                  <c:v>28.4</c:v>
                </c:pt>
                <c:pt idx="48">
                  <c:v>42.5</c:v>
                </c:pt>
                <c:pt idx="49">
                  <c:v>42.6</c:v>
                </c:pt>
                <c:pt idx="50">
                  <c:v>22.3</c:v>
                </c:pt>
                <c:pt idx="51">
                  <c:v>38.9</c:v>
                </c:pt>
                <c:pt idx="52">
                  <c:v>26.8</c:v>
                </c:pt>
                <c:pt idx="53">
                  <c:v>45.6</c:v>
                </c:pt>
                <c:pt idx="54">
                  <c:v>42.1</c:v>
                </c:pt>
                <c:pt idx="55">
                  <c:v>29.2</c:v>
                </c:pt>
                <c:pt idx="56">
                  <c:v>22.8</c:v>
                </c:pt>
                <c:pt idx="57">
                  <c:v>42.2</c:v>
                </c:pt>
                <c:pt idx="58">
                  <c:v>21.2</c:v>
                </c:pt>
                <c:pt idx="59">
                  <c:v>11.7</c:v>
                </c:pt>
                <c:pt idx="60">
                  <c:v>30.5</c:v>
                </c:pt>
                <c:pt idx="61">
                  <c:v>28.6</c:v>
                </c:pt>
                <c:pt idx="62">
                  <c:v>31.6</c:v>
                </c:pt>
                <c:pt idx="63">
                  <c:v>36.1</c:v>
                </c:pt>
                <c:pt idx="64">
                  <c:v>39.6</c:v>
                </c:pt>
                <c:pt idx="65">
                  <c:v>30.3</c:v>
                </c:pt>
                <c:pt idx="66">
                  <c:v>33.200000000000003</c:v>
                </c:pt>
                <c:pt idx="67">
                  <c:v>17.8</c:v>
                </c:pt>
                <c:pt idx="68">
                  <c:v>21.3</c:v>
                </c:pt>
                <c:pt idx="69">
                  <c:v>22.3</c:v>
                </c:pt>
                <c:pt idx="70">
                  <c:v>35.5</c:v>
                </c:pt>
                <c:pt idx="71">
                  <c:v>47.2</c:v>
                </c:pt>
                <c:pt idx="72">
                  <c:v>48.5</c:v>
                </c:pt>
                <c:pt idx="73">
                  <c:v>46.1</c:v>
                </c:pt>
                <c:pt idx="74">
                  <c:v>38.799999999999997</c:v>
                </c:pt>
                <c:pt idx="75">
                  <c:v>48.6</c:v>
                </c:pt>
                <c:pt idx="76">
                  <c:v>39.4</c:v>
                </c:pt>
                <c:pt idx="77">
                  <c:v>47.4</c:v>
                </c:pt>
                <c:pt idx="78">
                  <c:v>44.4</c:v>
                </c:pt>
                <c:pt idx="79">
                  <c:v>47</c:v>
                </c:pt>
                <c:pt idx="80">
                  <c:v>44</c:v>
                </c:pt>
                <c:pt idx="81">
                  <c:v>48.3</c:v>
                </c:pt>
                <c:pt idx="82">
                  <c:v>35.5</c:v>
                </c:pt>
                <c:pt idx="83">
                  <c:v>45</c:v>
                </c:pt>
                <c:pt idx="84">
                  <c:v>44</c:v>
                </c:pt>
                <c:pt idx="85">
                  <c:v>48.5</c:v>
                </c:pt>
                <c:pt idx="86">
                  <c:v>48.2</c:v>
                </c:pt>
                <c:pt idx="87">
                  <c:v>50.1</c:v>
                </c:pt>
                <c:pt idx="88">
                  <c:v>32.1</c:v>
                </c:pt>
                <c:pt idx="89">
                  <c:v>44.6</c:v>
                </c:pt>
                <c:pt idx="90">
                  <c:v>46.8</c:v>
                </c:pt>
                <c:pt idx="91">
                  <c:v>31.1</c:v>
                </c:pt>
                <c:pt idx="92">
                  <c:v>52.2</c:v>
                </c:pt>
                <c:pt idx="93">
                  <c:v>50.5</c:v>
                </c:pt>
                <c:pt idx="94">
                  <c:v>45.6</c:v>
                </c:pt>
                <c:pt idx="95">
                  <c:v>51.1</c:v>
                </c:pt>
                <c:pt idx="96">
                  <c:v>41.7</c:v>
                </c:pt>
              </c:numCache>
            </c:numRef>
          </c:xVal>
          <c:yVal>
            <c:numRef>
              <c:f>DatosProcMundoDes!$S$78:$S$174</c:f>
              <c:numCache>
                <c:formatCode>General</c:formatCode>
                <c:ptCount val="97"/>
                <c:pt idx="6">
                  <c:v>19.863388185960083</c:v>
                </c:pt>
                <c:pt idx="7">
                  <c:v>16.330896451353027</c:v>
                </c:pt>
                <c:pt idx="8">
                  <c:v>12.336350830334933</c:v>
                </c:pt>
                <c:pt idx="9">
                  <c:v>16.671366125227056</c:v>
                </c:pt>
                <c:pt idx="10">
                  <c:v>16.48938417242811</c:v>
                </c:pt>
                <c:pt idx="11">
                  <c:v>20.448780421321906</c:v>
                </c:pt>
                <c:pt idx="12">
                  <c:v>19.339573303493708</c:v>
                </c:pt>
                <c:pt idx="13">
                  <c:v>16.955151357871976</c:v>
                </c:pt>
                <c:pt idx="14">
                  <c:v>16.418409201064176</c:v>
                </c:pt>
                <c:pt idx="15">
                  <c:v>22.303468562728824</c:v>
                </c:pt>
                <c:pt idx="16">
                  <c:v>38.060717512352809</c:v>
                </c:pt>
                <c:pt idx="17">
                  <c:v>29.966611818743367</c:v>
                </c:pt>
                <c:pt idx="18">
                  <c:v>20.955958596670158</c:v>
                </c:pt>
                <c:pt idx="19">
                  <c:v>28.792051581914333</c:v>
                </c:pt>
                <c:pt idx="20">
                  <c:v>29.770972901512817</c:v>
                </c:pt>
                <c:pt idx="21">
                  <c:v>31.575803669505731</c:v>
                </c:pt>
                <c:pt idx="22">
                  <c:v>29.099489251691857</c:v>
                </c:pt>
                <c:pt idx="23">
                  <c:v>31.593668048641394</c:v>
                </c:pt>
                <c:pt idx="24">
                  <c:v>18.120569312089653</c:v>
                </c:pt>
                <c:pt idx="25">
                  <c:v>25.443004293890407</c:v>
                </c:pt>
                <c:pt idx="26">
                  <c:v>18.919625525590419</c:v>
                </c:pt>
                <c:pt idx="27">
                  <c:v>15.421324545445044</c:v>
                </c:pt>
                <c:pt idx="28">
                  <c:v>13.553400829431713</c:v>
                </c:pt>
                <c:pt idx="29">
                  <c:v>13.112455938422416</c:v>
                </c:pt>
                <c:pt idx="30">
                  <c:v>11.508330104292057</c:v>
                </c:pt>
                <c:pt idx="31">
                  <c:v>12.809909168619489</c:v>
                </c:pt>
                <c:pt idx="32">
                  <c:v>20.321765108223623</c:v>
                </c:pt>
                <c:pt idx="33">
                  <c:v>16.462756043389039</c:v>
                </c:pt>
                <c:pt idx="34">
                  <c:v>14.180626062908864</c:v>
                </c:pt>
                <c:pt idx="35">
                  <c:v>12.77880325323815</c:v>
                </c:pt>
                <c:pt idx="36">
                  <c:v>17.280454218733421</c:v>
                </c:pt>
                <c:pt idx="37">
                  <c:v>22.121648610445654</c:v>
                </c:pt>
                <c:pt idx="38">
                  <c:v>14.673889441003729</c:v>
                </c:pt>
                <c:pt idx="39">
                  <c:v>10.564368967977028</c:v>
                </c:pt>
                <c:pt idx="40">
                  <c:v>12.142480744720761</c:v>
                </c:pt>
                <c:pt idx="41">
                  <c:v>12.998800925761339</c:v>
                </c:pt>
                <c:pt idx="42">
                  <c:v>14.178457135242619</c:v>
                </c:pt>
                <c:pt idx="43">
                  <c:v>11.801615839992353</c:v>
                </c:pt>
                <c:pt idx="44">
                  <c:v>14.126961920273965</c:v>
                </c:pt>
                <c:pt idx="45">
                  <c:v>15.601262506994527</c:v>
                </c:pt>
                <c:pt idx="46">
                  <c:v>55.712144598839089</c:v>
                </c:pt>
                <c:pt idx="47">
                  <c:v>30.706452799872679</c:v>
                </c:pt>
                <c:pt idx="48">
                  <c:v>44.15372225915803</c:v>
                </c:pt>
                <c:pt idx="49">
                  <c:v>33.664410214690093</c:v>
                </c:pt>
                <c:pt idx="50">
                  <c:v>17.66502869007504</c:v>
                </c:pt>
                <c:pt idx="51">
                  <c:v>30.259718677250063</c:v>
                </c:pt>
                <c:pt idx="52">
                  <c:v>24.264529561558998</c:v>
                </c:pt>
                <c:pt idx="53">
                  <c:v>32.557401118402112</c:v>
                </c:pt>
                <c:pt idx="54">
                  <c:v>33.898837036949416</c:v>
                </c:pt>
                <c:pt idx="55">
                  <c:v>31.675056966256761</c:v>
                </c:pt>
                <c:pt idx="56">
                  <c:v>26.602754053927605</c:v>
                </c:pt>
                <c:pt idx="57">
                  <c:v>38.215769209881046</c:v>
                </c:pt>
                <c:pt idx="58">
                  <c:v>24.912281365594364</c:v>
                </c:pt>
                <c:pt idx="59">
                  <c:v>15.435150254120423</c:v>
                </c:pt>
                <c:pt idx="60">
                  <c:v>48.326511824396299</c:v>
                </c:pt>
                <c:pt idx="61">
                  <c:v>35.682549325014683</c:v>
                </c:pt>
                <c:pt idx="62">
                  <c:v>25.829953545094099</c:v>
                </c:pt>
                <c:pt idx="63">
                  <c:v>34.5270294834474</c:v>
                </c:pt>
                <c:pt idx="64">
                  <c:v>49.648248040266509</c:v>
                </c:pt>
                <c:pt idx="65">
                  <c:v>40.334897093665276</c:v>
                </c:pt>
                <c:pt idx="66">
                  <c:v>31.2992215903963</c:v>
                </c:pt>
                <c:pt idx="67">
                  <c:v>23.594032642704541</c:v>
                </c:pt>
                <c:pt idx="68">
                  <c:v>24.354934019693573</c:v>
                </c:pt>
                <c:pt idx="69">
                  <c:v>27.756256949524872</c:v>
                </c:pt>
                <c:pt idx="70">
                  <c:v>35.184960681915399</c:v>
                </c:pt>
                <c:pt idx="71">
                  <c:v>49.282261063718877</c:v>
                </c:pt>
                <c:pt idx="72">
                  <c:v>38.090182761133093</c:v>
                </c:pt>
                <c:pt idx="73">
                  <c:v>41.169754485807232</c:v>
                </c:pt>
                <c:pt idx="74">
                  <c:v>37.733242621747401</c:v>
                </c:pt>
                <c:pt idx="75">
                  <c:v>48.77479786548615</c:v>
                </c:pt>
                <c:pt idx="76">
                  <c:v>41.75804914330471</c:v>
                </c:pt>
                <c:pt idx="77">
                  <c:v>50.000185681408396</c:v>
                </c:pt>
                <c:pt idx="78">
                  <c:v>41.191066175768917</c:v>
                </c:pt>
                <c:pt idx="79">
                  <c:v>36.014544555402921</c:v>
                </c:pt>
                <c:pt idx="80">
                  <c:v>35.962644554982063</c:v>
                </c:pt>
                <c:pt idx="81">
                  <c:v>51.511419410092557</c:v>
                </c:pt>
                <c:pt idx="82">
                  <c:v>34.924297404749097</c:v>
                </c:pt>
                <c:pt idx="83">
                  <c:v>46.951303523388205</c:v>
                </c:pt>
                <c:pt idx="84">
                  <c:v>40.266916985387894</c:v>
                </c:pt>
                <c:pt idx="85">
                  <c:v>44.167818683323148</c:v>
                </c:pt>
                <c:pt idx="86">
                  <c:v>51.148841300106064</c:v>
                </c:pt>
                <c:pt idx="87">
                  <c:v>47.760432583480444</c:v>
                </c:pt>
                <c:pt idx="88">
                  <c:v>34.152188905867654</c:v>
                </c:pt>
                <c:pt idx="89">
                  <c:v>45.724119256917206</c:v>
                </c:pt>
                <c:pt idx="90">
                  <c:v>51.453178548174755</c:v>
                </c:pt>
                <c:pt idx="91">
                  <c:v>31.336078925015485</c:v>
                </c:pt>
                <c:pt idx="92">
                  <c:v>43.141229612574676</c:v>
                </c:pt>
                <c:pt idx="93">
                  <c:v>41.439306723100863</c:v>
                </c:pt>
                <c:pt idx="94">
                  <c:v>42.867894581989319</c:v>
                </c:pt>
                <c:pt idx="95">
                  <c:v>45.117515478004975</c:v>
                </c:pt>
                <c:pt idx="96">
                  <c:v>37.604324675855324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D1-4605-B0AB-981B0B84A564}"/>
            </c:ext>
          </c:extLst>
        </c:ser>
        <c:ser>
          <c:idx val="1"/>
          <c:order val="1"/>
          <c:tx>
            <c:v>EstimLimInf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DatosProcMundoDes!$R$84:$R$174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DatosProcMundoDes!$AB$84:$AB$174</c:f>
              <c:numCache>
                <c:formatCode>General</c:formatCode>
                <c:ptCount val="91"/>
                <c:pt idx="0">
                  <c:v>16.368413687914781</c:v>
                </c:pt>
                <c:pt idx="1">
                  <c:v>13.832727421928835</c:v>
                </c:pt>
                <c:pt idx="2">
                  <c:v>9.340198453531503</c:v>
                </c:pt>
                <c:pt idx="3">
                  <c:v>13.849911671662611</c:v>
                </c:pt>
                <c:pt idx="4">
                  <c:v>13.67693129578211</c:v>
                </c:pt>
                <c:pt idx="5">
                  <c:v>18.454517511101255</c:v>
                </c:pt>
                <c:pt idx="6">
                  <c:v>16.404479063013525</c:v>
                </c:pt>
                <c:pt idx="7">
                  <c:v>13.826282012642142</c:v>
                </c:pt>
                <c:pt idx="8">
                  <c:v>13.347587119034557</c:v>
                </c:pt>
                <c:pt idx="9">
                  <c:v>20.366078737483633</c:v>
                </c:pt>
                <c:pt idx="10">
                  <c:v>35.534684085026811</c:v>
                </c:pt>
                <c:pt idx="11">
                  <c:v>27.911308047080322</c:v>
                </c:pt>
                <c:pt idx="12">
                  <c:v>18.605138940094232</c:v>
                </c:pt>
                <c:pt idx="13">
                  <c:v>26.561741764271851</c:v>
                </c:pt>
                <c:pt idx="14">
                  <c:v>27.601716927254138</c:v>
                </c:pt>
                <c:pt idx="15">
                  <c:v>28.690852744845131</c:v>
                </c:pt>
                <c:pt idx="16">
                  <c:v>27.147855669493143</c:v>
                </c:pt>
                <c:pt idx="17">
                  <c:v>25.15111984772301</c:v>
                </c:pt>
                <c:pt idx="18">
                  <c:v>16.181811860679566</c:v>
                </c:pt>
                <c:pt idx="19">
                  <c:v>23.058635124559032</c:v>
                </c:pt>
                <c:pt idx="20">
                  <c:v>13.509389491933582</c:v>
                </c:pt>
                <c:pt idx="21">
                  <c:v>13.199595771232357</c:v>
                </c:pt>
                <c:pt idx="22">
                  <c:v>10.982449529137192</c:v>
                </c:pt>
                <c:pt idx="23">
                  <c:v>10.288720651264008</c:v>
                </c:pt>
                <c:pt idx="24">
                  <c:v>8.963230425654551</c:v>
                </c:pt>
                <c:pt idx="25">
                  <c:v>10.210536951030196</c:v>
                </c:pt>
                <c:pt idx="26">
                  <c:v>17.703963066744169</c:v>
                </c:pt>
                <c:pt idx="27">
                  <c:v>14.542726889224916</c:v>
                </c:pt>
                <c:pt idx="28">
                  <c:v>12.055923280230925</c:v>
                </c:pt>
                <c:pt idx="29">
                  <c:v>10.55491840692477</c:v>
                </c:pt>
                <c:pt idx="30">
                  <c:v>14.345813694745036</c:v>
                </c:pt>
                <c:pt idx="31">
                  <c:v>19.95120802601835</c:v>
                </c:pt>
                <c:pt idx="32">
                  <c:v>12.74876184076931</c:v>
                </c:pt>
                <c:pt idx="33">
                  <c:v>7.584489922404658</c:v>
                </c:pt>
                <c:pt idx="34">
                  <c:v>9.3672470296630497</c:v>
                </c:pt>
                <c:pt idx="35">
                  <c:v>10.328868206650439</c:v>
                </c:pt>
                <c:pt idx="36">
                  <c:v>12.068463568885472</c:v>
                </c:pt>
                <c:pt idx="37">
                  <c:v>9.2273561637281087</c:v>
                </c:pt>
                <c:pt idx="38">
                  <c:v>11.937789655528862</c:v>
                </c:pt>
                <c:pt idx="39">
                  <c:v>13.405701082115469</c:v>
                </c:pt>
                <c:pt idx="40">
                  <c:v>51.765141099085255</c:v>
                </c:pt>
                <c:pt idx="41">
                  <c:v>26.951737007801398</c:v>
                </c:pt>
                <c:pt idx="42">
                  <c:v>40.395987871282721</c:v>
                </c:pt>
                <c:pt idx="43">
                  <c:v>31.193524039504908</c:v>
                </c:pt>
                <c:pt idx="44">
                  <c:v>15.129520492784343</c:v>
                </c:pt>
                <c:pt idx="45">
                  <c:v>28.27486627827874</c:v>
                </c:pt>
                <c:pt idx="46">
                  <c:v>21.153669378861302</c:v>
                </c:pt>
                <c:pt idx="47">
                  <c:v>29.885489839967665</c:v>
                </c:pt>
                <c:pt idx="48">
                  <c:v>31.025904080757385</c:v>
                </c:pt>
                <c:pt idx="49">
                  <c:v>29.38167196065017</c:v>
                </c:pt>
                <c:pt idx="50">
                  <c:v>23.383563637972692</c:v>
                </c:pt>
                <c:pt idx="51">
                  <c:v>33.807429330175296</c:v>
                </c:pt>
                <c:pt idx="52">
                  <c:v>21.462862370430571</c:v>
                </c:pt>
                <c:pt idx="53">
                  <c:v>13.271775116621154</c:v>
                </c:pt>
                <c:pt idx="54">
                  <c:v>44.899439123697498</c:v>
                </c:pt>
                <c:pt idx="55">
                  <c:v>33.932674387680549</c:v>
                </c:pt>
                <c:pt idx="56">
                  <c:v>23.750680230927173</c:v>
                </c:pt>
                <c:pt idx="57">
                  <c:v>31.07197811501014</c:v>
                </c:pt>
                <c:pt idx="58">
                  <c:v>45.647482724776012</c:v>
                </c:pt>
                <c:pt idx="59">
                  <c:v>36.749194947283186</c:v>
                </c:pt>
                <c:pt idx="60">
                  <c:v>29.171143976736758</c:v>
                </c:pt>
                <c:pt idx="61">
                  <c:v>20.927153996441284</c:v>
                </c:pt>
                <c:pt idx="62">
                  <c:v>21.040110597339144</c:v>
                </c:pt>
                <c:pt idx="63">
                  <c:v>25.631815400080981</c:v>
                </c:pt>
                <c:pt idx="64">
                  <c:v>32.857340965025529</c:v>
                </c:pt>
                <c:pt idx="65">
                  <c:v>46.09686416216752</c:v>
                </c:pt>
                <c:pt idx="66">
                  <c:v>34.542367691682415</c:v>
                </c:pt>
                <c:pt idx="67">
                  <c:v>38.004568283888013</c:v>
                </c:pt>
                <c:pt idx="68">
                  <c:v>34.647090859283786</c:v>
                </c:pt>
                <c:pt idx="69">
                  <c:v>45.851738032386585</c:v>
                </c:pt>
                <c:pt idx="70">
                  <c:v>39.756943108775999</c:v>
                </c:pt>
                <c:pt idx="71">
                  <c:v>46.888875311637321</c:v>
                </c:pt>
                <c:pt idx="72">
                  <c:v>39.410557686795393</c:v>
                </c:pt>
                <c:pt idx="73">
                  <c:v>34.165963813469482</c:v>
                </c:pt>
                <c:pt idx="74">
                  <c:v>33.191939053637036</c:v>
                </c:pt>
                <c:pt idx="75">
                  <c:v>47.142525644805275</c:v>
                </c:pt>
                <c:pt idx="76">
                  <c:v>33.108091211115457</c:v>
                </c:pt>
                <c:pt idx="77">
                  <c:v>43.877495851677004</c:v>
                </c:pt>
                <c:pt idx="78">
                  <c:v>35.979691915448235</c:v>
                </c:pt>
                <c:pt idx="79">
                  <c:v>42.169120518320838</c:v>
                </c:pt>
                <c:pt idx="80">
                  <c:v>47.557275035937295</c:v>
                </c:pt>
                <c:pt idx="81">
                  <c:v>44.931142646500824</c:v>
                </c:pt>
                <c:pt idx="82">
                  <c:v>31.853939611115603</c:v>
                </c:pt>
                <c:pt idx="83">
                  <c:v>43.541265098208711</c:v>
                </c:pt>
                <c:pt idx="84">
                  <c:v>46.738555720243347</c:v>
                </c:pt>
                <c:pt idx="85">
                  <c:v>28.885778113525348</c:v>
                </c:pt>
                <c:pt idx="86">
                  <c:v>41.08715796512687</c:v>
                </c:pt>
                <c:pt idx="87">
                  <c:v>38.87853324440362</c:v>
                </c:pt>
                <c:pt idx="88">
                  <c:v>40.194515472595469</c:v>
                </c:pt>
                <c:pt idx="89">
                  <c:v>41.93881766357385</c:v>
                </c:pt>
                <c:pt idx="90">
                  <c:v>35.653785059199066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D1-4605-B0AB-981B0B84A564}"/>
            </c:ext>
          </c:extLst>
        </c:ser>
        <c:ser>
          <c:idx val="2"/>
          <c:order val="2"/>
          <c:tx>
            <c:v>EstimLimSup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DatosProcMundoDes!$R$84:$R$174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DatosProcMundoDes!$AC$84:$AC$174</c:f>
              <c:numCache>
                <c:formatCode>General</c:formatCode>
                <c:ptCount val="91"/>
                <c:pt idx="0">
                  <c:v>23.358362684005385</c:v>
                </c:pt>
                <c:pt idx="1">
                  <c:v>18.829065480777217</c:v>
                </c:pt>
                <c:pt idx="2">
                  <c:v>15.332503207138362</c:v>
                </c:pt>
                <c:pt idx="3">
                  <c:v>19.492820578791502</c:v>
                </c:pt>
                <c:pt idx="4">
                  <c:v>19.301837049074109</c:v>
                </c:pt>
                <c:pt idx="5">
                  <c:v>22.443043331542558</c:v>
                </c:pt>
                <c:pt idx="6">
                  <c:v>22.274667543973891</c:v>
                </c:pt>
                <c:pt idx="7">
                  <c:v>20.08402070310181</c:v>
                </c:pt>
                <c:pt idx="8">
                  <c:v>19.489231283093794</c:v>
                </c:pt>
                <c:pt idx="9">
                  <c:v>24.240858387974015</c:v>
                </c:pt>
                <c:pt idx="10">
                  <c:v>40.586750939678808</c:v>
                </c:pt>
                <c:pt idx="11">
                  <c:v>32.021915590406415</c:v>
                </c:pt>
                <c:pt idx="12">
                  <c:v>23.306778253246083</c:v>
                </c:pt>
                <c:pt idx="13">
                  <c:v>31.022361399556814</c:v>
                </c:pt>
                <c:pt idx="14">
                  <c:v>31.940228875771496</c:v>
                </c:pt>
                <c:pt idx="15">
                  <c:v>34.460754594166332</c:v>
                </c:pt>
                <c:pt idx="16">
                  <c:v>31.05112283389057</c:v>
                </c:pt>
                <c:pt idx="17">
                  <c:v>38.036216249559779</c:v>
                </c:pt>
                <c:pt idx="18">
                  <c:v>20.05932676349974</c:v>
                </c:pt>
                <c:pt idx="19">
                  <c:v>27.827373463221782</c:v>
                </c:pt>
                <c:pt idx="20">
                  <c:v>24.329861559247256</c:v>
                </c:pt>
                <c:pt idx="21">
                  <c:v>17.643053319657731</c:v>
                </c:pt>
                <c:pt idx="22">
                  <c:v>16.124352129726233</c:v>
                </c:pt>
                <c:pt idx="23">
                  <c:v>15.936191225580824</c:v>
                </c:pt>
                <c:pt idx="24">
                  <c:v>14.053429782929562</c:v>
                </c:pt>
                <c:pt idx="25">
                  <c:v>15.409281386208782</c:v>
                </c:pt>
                <c:pt idx="26">
                  <c:v>22.939567149703077</c:v>
                </c:pt>
                <c:pt idx="27">
                  <c:v>18.382785197553162</c:v>
                </c:pt>
                <c:pt idx="28">
                  <c:v>16.305328845586804</c:v>
                </c:pt>
                <c:pt idx="29">
                  <c:v>15.002688099551531</c:v>
                </c:pt>
                <c:pt idx="30">
                  <c:v>20.215094742721806</c:v>
                </c:pt>
                <c:pt idx="31">
                  <c:v>24.292089194872958</c:v>
                </c:pt>
                <c:pt idx="32">
                  <c:v>16.599017041238149</c:v>
                </c:pt>
                <c:pt idx="33">
                  <c:v>13.544248013549399</c:v>
                </c:pt>
                <c:pt idx="34">
                  <c:v>14.917714459778471</c:v>
                </c:pt>
                <c:pt idx="35">
                  <c:v>15.668733644872239</c:v>
                </c:pt>
                <c:pt idx="36">
                  <c:v>16.288450701599764</c:v>
                </c:pt>
                <c:pt idx="37">
                  <c:v>14.375875516256597</c:v>
                </c:pt>
                <c:pt idx="38">
                  <c:v>16.316134185019067</c:v>
                </c:pt>
                <c:pt idx="39">
                  <c:v>17.796823931873583</c:v>
                </c:pt>
                <c:pt idx="40">
                  <c:v>59.659148098592922</c:v>
                </c:pt>
                <c:pt idx="41">
                  <c:v>34.461168591943959</c:v>
                </c:pt>
                <c:pt idx="42">
                  <c:v>47.91145664703334</c:v>
                </c:pt>
                <c:pt idx="43">
                  <c:v>36.135296389875279</c:v>
                </c:pt>
                <c:pt idx="44">
                  <c:v>20.200536887365736</c:v>
                </c:pt>
                <c:pt idx="45">
                  <c:v>32.244571076221391</c:v>
                </c:pt>
                <c:pt idx="46">
                  <c:v>27.375389744256694</c:v>
                </c:pt>
                <c:pt idx="47">
                  <c:v>35.229312396836555</c:v>
                </c:pt>
                <c:pt idx="48">
                  <c:v>36.771769993141447</c:v>
                </c:pt>
                <c:pt idx="49">
                  <c:v>33.968441971863349</c:v>
                </c:pt>
                <c:pt idx="50">
                  <c:v>29.821944469882517</c:v>
                </c:pt>
                <c:pt idx="51">
                  <c:v>42.624109089586796</c:v>
                </c:pt>
                <c:pt idx="52">
                  <c:v>28.361700360758157</c:v>
                </c:pt>
                <c:pt idx="53">
                  <c:v>17.598525391619692</c:v>
                </c:pt>
                <c:pt idx="54">
                  <c:v>51.7535845250951</c:v>
                </c:pt>
                <c:pt idx="55">
                  <c:v>37.432424262348817</c:v>
                </c:pt>
                <c:pt idx="56">
                  <c:v>27.909226859261025</c:v>
                </c:pt>
                <c:pt idx="57">
                  <c:v>37.98208085188466</c:v>
                </c:pt>
                <c:pt idx="58">
                  <c:v>53.649013355757006</c:v>
                </c:pt>
                <c:pt idx="59">
                  <c:v>43.920599240047366</c:v>
                </c:pt>
                <c:pt idx="60">
                  <c:v>33.427299204055842</c:v>
                </c:pt>
                <c:pt idx="61">
                  <c:v>26.260911288967797</c:v>
                </c:pt>
                <c:pt idx="62">
                  <c:v>27.669757442048002</c:v>
                </c:pt>
                <c:pt idx="63">
                  <c:v>29.880698498968762</c:v>
                </c:pt>
                <c:pt idx="64">
                  <c:v>37.51258039880527</c:v>
                </c:pt>
                <c:pt idx="65">
                  <c:v>52.467657965270234</c:v>
                </c:pt>
                <c:pt idx="66">
                  <c:v>41.637997830583771</c:v>
                </c:pt>
                <c:pt idx="67">
                  <c:v>44.334940687726451</c:v>
                </c:pt>
                <c:pt idx="68">
                  <c:v>40.819394384211016</c:v>
                </c:pt>
                <c:pt idx="69">
                  <c:v>51.697857698585715</c:v>
                </c:pt>
                <c:pt idx="70">
                  <c:v>43.759155177833421</c:v>
                </c:pt>
                <c:pt idx="71">
                  <c:v>53.111496051179472</c:v>
                </c:pt>
                <c:pt idx="72">
                  <c:v>42.971574664742441</c:v>
                </c:pt>
                <c:pt idx="73">
                  <c:v>37.86312529733636</c:v>
                </c:pt>
                <c:pt idx="74">
                  <c:v>38.73335005632709</c:v>
                </c:pt>
                <c:pt idx="75">
                  <c:v>55.88031317537984</c:v>
                </c:pt>
                <c:pt idx="76">
                  <c:v>36.740503598382737</c:v>
                </c:pt>
                <c:pt idx="77">
                  <c:v>50.025111195099406</c:v>
                </c:pt>
                <c:pt idx="78">
                  <c:v>44.554142055327553</c:v>
                </c:pt>
                <c:pt idx="79">
                  <c:v>46.166516848325458</c:v>
                </c:pt>
                <c:pt idx="80">
                  <c:v>54.740407564274832</c:v>
                </c:pt>
                <c:pt idx="81">
                  <c:v>50.589722520460064</c:v>
                </c:pt>
                <c:pt idx="82">
                  <c:v>36.450438200619708</c:v>
                </c:pt>
                <c:pt idx="83">
                  <c:v>47.9069734156257</c:v>
                </c:pt>
                <c:pt idx="84">
                  <c:v>56.167801376106162</c:v>
                </c:pt>
                <c:pt idx="85">
                  <c:v>33.786379736505623</c:v>
                </c:pt>
                <c:pt idx="86">
                  <c:v>45.195301260022482</c:v>
                </c:pt>
                <c:pt idx="87">
                  <c:v>44.000080201798106</c:v>
                </c:pt>
                <c:pt idx="88">
                  <c:v>45.541273691383168</c:v>
                </c:pt>
                <c:pt idx="89">
                  <c:v>48.2962132924361</c:v>
                </c:pt>
                <c:pt idx="90">
                  <c:v>39.554864292511581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D1-4605-B0AB-981B0B84A564}"/>
            </c:ext>
          </c:extLst>
        </c:ser>
        <c:ser>
          <c:idx val="3"/>
          <c:order val="3"/>
          <c:tx>
            <c:v>ObsLimInf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DatosProcMundoDes!$R$84:$R$174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DatosProcMundoDes!$AE$84:$AE$174</c:f>
              <c:numCache>
                <c:formatCode>General</c:formatCode>
                <c:ptCount val="91"/>
                <c:pt idx="0">
                  <c:v>8.0455546083641085</c:v>
                </c:pt>
                <c:pt idx="1">
                  <c:v>4.7685786808823458</c:v>
                </c:pt>
                <c:pt idx="2">
                  <c:v>0.65631346777514032</c:v>
                </c:pt>
                <c:pt idx="3">
                  <c:v>5.034916969264291</c:v>
                </c:pt>
                <c:pt idx="4">
                  <c:v>4.8551143238676833</c:v>
                </c:pt>
                <c:pt idx="5">
                  <c:v>8.984774651921331</c:v>
                </c:pt>
                <c:pt idx="6">
                  <c:v>7.6750492272071895</c:v>
                </c:pt>
                <c:pt idx="7">
                  <c:v>5.2403672324479462</c:v>
                </c:pt>
                <c:pt idx="8">
                  <c:v>4.7189950283267823</c:v>
                </c:pt>
                <c:pt idx="9">
                  <c:v>10.849219435844448</c:v>
                </c:pt>
                <c:pt idx="10">
                  <c:v>26.492347333207597</c:v>
                </c:pt>
                <c:pt idx="11">
                  <c:v>18.491830020400524</c:v>
                </c:pt>
                <c:pt idx="12">
                  <c:v>9.4245798073183984</c:v>
                </c:pt>
                <c:pt idx="13">
                  <c:v>17.284635468449054</c:v>
                </c:pt>
                <c:pt idx="14">
                  <c:v>18.275233899272688</c:v>
                </c:pt>
                <c:pt idx="15">
                  <c:v>19.923795878422347</c:v>
                </c:pt>
                <c:pt idx="16">
                  <c:v>17.642822312091418</c:v>
                </c:pt>
                <c:pt idx="17">
                  <c:v>18.59548467376456</c:v>
                </c:pt>
                <c:pt idx="18">
                  <c:v>6.6660887834420954</c:v>
                </c:pt>
                <c:pt idx="19">
                  <c:v>13.904739257004406</c:v>
                </c:pt>
                <c:pt idx="20">
                  <c:v>6.4009595557018244</c:v>
                </c:pt>
                <c:pt idx="21">
                  <c:v>3.9155684871960901</c:v>
                </c:pt>
                <c:pt idx="22">
                  <c:v>1.9751395474319828</c:v>
                </c:pt>
                <c:pt idx="23">
                  <c:v>1.4754535452924955</c:v>
                </c:pt>
                <c:pt idx="24">
                  <c:v>-6.4218279705681169E-2</c:v>
                </c:pt>
                <c:pt idx="25">
                  <c:v>1.2253038818027235</c:v>
                </c:pt>
                <c:pt idx="26">
                  <c:v>8.733010591273068</c:v>
                </c:pt>
                <c:pt idx="27">
                  <c:v>5.0114305446265455</c:v>
                </c:pt>
                <c:pt idx="28">
                  <c:v>2.6932109646159823</c:v>
                </c:pt>
                <c:pt idx="29">
                  <c:v>1.2726306691235632</c:v>
                </c:pt>
                <c:pt idx="30">
                  <c:v>5.6160443009192029</c:v>
                </c:pt>
                <c:pt idx="31">
                  <c:v>10.625686012372492</c:v>
                </c:pt>
                <c:pt idx="32">
                  <c:v>3.221707989291037</c:v>
                </c:pt>
                <c:pt idx="33">
                  <c:v>-1.1115045690226424</c:v>
                </c:pt>
                <c:pt idx="34">
                  <c:v>0.51715210855047467</c:v>
                </c:pt>
                <c:pt idx="35">
                  <c:v>1.3981593723666812</c:v>
                </c:pt>
                <c:pt idx="36">
                  <c:v>2.693753544124716</c:v>
                </c:pt>
                <c:pt idx="37">
                  <c:v>0.22261948423647127</c:v>
                </c:pt>
                <c:pt idx="38">
                  <c:v>2.627448064006078</c:v>
                </c:pt>
                <c:pt idx="39">
                  <c:v>4.1005306304492404</c:v>
                </c:pt>
                <c:pt idx="40">
                  <c:v>43.752831058638009</c:v>
                </c:pt>
                <c:pt idx="41">
                  <c:v>18.809216381065269</c:v>
                </c:pt>
                <c:pt idx="42">
                  <c:v>32.255532839940145</c:v>
                </c:pt>
                <c:pt idx="43">
                  <c:v>22.107956510525952</c:v>
                </c:pt>
                <c:pt idx="44">
                  <c:v>6.094585935180298</c:v>
                </c:pt>
                <c:pt idx="45">
                  <c:v>18.797346201559435</c:v>
                </c:pt>
                <c:pt idx="46">
                  <c:v>12.554542593075137</c:v>
                </c:pt>
                <c:pt idx="47">
                  <c:v>20.956304032109234</c:v>
                </c:pt>
                <c:pt idx="48">
                  <c:v>22.24979898668354</c:v>
                </c:pt>
                <c:pt idx="49">
                  <c:v>20.1552497408858</c:v>
                </c:pt>
                <c:pt idx="50">
                  <c:v>14.863523642186644</c:v>
                </c:pt>
                <c:pt idx="51">
                  <c:v>26.096371360945973</c:v>
                </c:pt>
                <c:pt idx="52">
                  <c:v>13.107840034893249</c:v>
                </c:pt>
                <c:pt idx="53">
                  <c:v>3.9405195201073511</c:v>
                </c:pt>
                <c:pt idx="54">
                  <c:v>36.528581030327246</c:v>
                </c:pt>
                <c:pt idx="55">
                  <c:v>24.258521750552251</c:v>
                </c:pt>
                <c:pt idx="56">
                  <c:v>14.350854223249437</c:v>
                </c:pt>
                <c:pt idx="57">
                  <c:v>22.720941067536394</c:v>
                </c:pt>
                <c:pt idx="58">
                  <c:v>37.671083649835872</c:v>
                </c:pt>
                <c:pt idx="59">
                  <c:v>28.489914881422955</c:v>
                </c:pt>
                <c:pt idx="60">
                  <c:v>19.811181807407785</c:v>
                </c:pt>
                <c:pt idx="61">
                  <c:v>11.99409361529311</c:v>
                </c:pt>
                <c:pt idx="62">
                  <c:v>12.58911921377565</c:v>
                </c:pt>
                <c:pt idx="63">
                  <c:v>16.268890165845878</c:v>
                </c:pt>
                <c:pt idx="64">
                  <c:v>23.658289121043094</c:v>
                </c:pt>
                <c:pt idx="65">
                  <c:v>37.552252660218869</c:v>
                </c:pt>
                <c:pt idx="66">
                  <c:v>26.256614597101198</c:v>
                </c:pt>
                <c:pt idx="67">
                  <c:v>29.44521835773002</c:v>
                </c:pt>
                <c:pt idx="68">
                  <c:v>26.029795419032929</c:v>
                </c:pt>
                <c:pt idx="69">
                  <c:v>37.113296139136835</c:v>
                </c:pt>
                <c:pt idx="70">
                  <c:v>30.292850972876295</c:v>
                </c:pt>
                <c:pt idx="71">
                  <c:v>38.290079108758732</c:v>
                </c:pt>
                <c:pt idx="72">
                  <c:v>29.76230621656623</c:v>
                </c:pt>
                <c:pt idx="73">
                  <c:v>24.574981867729274</c:v>
                </c:pt>
                <c:pt idx="74">
                  <c:v>24.338396076007115</c:v>
                </c:pt>
                <c:pt idx="75">
                  <c:v>39.406314021946031</c:v>
                </c:pt>
                <c:pt idx="76">
                  <c:v>23.489921660373671</c:v>
                </c:pt>
                <c:pt idx="77">
                  <c:v>35.251105348637552</c:v>
                </c:pt>
                <c:pt idx="78">
                  <c:v>28.191046725812935</c:v>
                </c:pt>
                <c:pt idx="79">
                  <c:v>32.70304053106257</c:v>
                </c:pt>
                <c:pt idx="80">
                  <c:v>39.302082589147062</c:v>
                </c:pt>
                <c:pt idx="81">
                  <c:v>36.122081099130867</c:v>
                </c:pt>
                <c:pt idx="82">
                  <c:v>22.631412302417857</c:v>
                </c:pt>
                <c:pt idx="83">
                  <c:v>34.225806510954918</c:v>
                </c:pt>
                <c:pt idx="84">
                  <c:v>39.219045471596758</c:v>
                </c:pt>
                <c:pt idx="85">
                  <c:v>19.784009076172069</c:v>
                </c:pt>
                <c:pt idx="86">
                  <c:v>31.666668441940882</c:v>
                </c:pt>
                <c:pt idx="87">
                  <c:v>29.863301171315435</c:v>
                </c:pt>
                <c:pt idx="88">
                  <c:v>31.266459343696113</c:v>
                </c:pt>
                <c:pt idx="89">
                  <c:v>33.389324504063723</c:v>
                </c:pt>
                <c:pt idx="90">
                  <c:v>26.147844041650359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D1-4605-B0AB-981B0B84A564}"/>
            </c:ext>
          </c:extLst>
        </c:ser>
        <c:ser>
          <c:idx val="4"/>
          <c:order val="4"/>
          <c:tx>
            <c:v>Obs LimSup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DatosProcMundoDes!$R$84:$R$174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DatosProcMundoDes!$AF$84:$AF$174</c:f>
              <c:numCache>
                <c:formatCode>General</c:formatCode>
                <c:ptCount val="91"/>
                <c:pt idx="0">
                  <c:v>31.68122176355606</c:v>
                </c:pt>
                <c:pt idx="1">
                  <c:v>27.893214221823708</c:v>
                </c:pt>
                <c:pt idx="2">
                  <c:v>24.016388192894723</c:v>
                </c:pt>
                <c:pt idx="3">
                  <c:v>28.307815281189821</c:v>
                </c:pt>
                <c:pt idx="4">
                  <c:v>28.123654020988539</c:v>
                </c:pt>
                <c:pt idx="5">
                  <c:v>31.912786190722482</c:v>
                </c:pt>
                <c:pt idx="6">
                  <c:v>31.004097379780227</c:v>
                </c:pt>
                <c:pt idx="7">
                  <c:v>28.669935483296008</c:v>
                </c:pt>
                <c:pt idx="8">
                  <c:v>28.117823373801571</c:v>
                </c:pt>
                <c:pt idx="9">
                  <c:v>33.757717689613202</c:v>
                </c:pt>
                <c:pt idx="10">
                  <c:v>49.629087691498022</c:v>
                </c:pt>
                <c:pt idx="11">
                  <c:v>41.441393617086206</c:v>
                </c:pt>
                <c:pt idx="12">
                  <c:v>32.48733738602192</c:v>
                </c:pt>
                <c:pt idx="13">
                  <c:v>40.299467695379612</c:v>
                </c:pt>
                <c:pt idx="14">
                  <c:v>41.266711903752949</c:v>
                </c:pt>
                <c:pt idx="15">
                  <c:v>43.227811460589116</c:v>
                </c:pt>
                <c:pt idx="16">
                  <c:v>40.556156191292295</c:v>
                </c:pt>
                <c:pt idx="17">
                  <c:v>44.591851423518229</c:v>
                </c:pt>
                <c:pt idx="18">
                  <c:v>29.575049840737211</c:v>
                </c:pt>
                <c:pt idx="19">
                  <c:v>36.981269330776406</c:v>
                </c:pt>
                <c:pt idx="20">
                  <c:v>31.438291495479014</c:v>
                </c:pt>
                <c:pt idx="21">
                  <c:v>26.927080603693998</c:v>
                </c:pt>
                <c:pt idx="22">
                  <c:v>25.131662111431442</c:v>
                </c:pt>
                <c:pt idx="23">
                  <c:v>24.749458331552336</c:v>
                </c:pt>
                <c:pt idx="24">
                  <c:v>23.080878488289795</c:v>
                </c:pt>
                <c:pt idx="25">
                  <c:v>24.394514455436255</c:v>
                </c:pt>
                <c:pt idx="26">
                  <c:v>31.910519625174178</c:v>
                </c:pt>
                <c:pt idx="27">
                  <c:v>27.914081542151532</c:v>
                </c:pt>
                <c:pt idx="28">
                  <c:v>25.668041161201746</c:v>
                </c:pt>
                <c:pt idx="29">
                  <c:v>24.284975837352739</c:v>
                </c:pt>
                <c:pt idx="30">
                  <c:v>28.94486413654764</c:v>
                </c:pt>
                <c:pt idx="31">
                  <c:v>33.617611208518817</c:v>
                </c:pt>
                <c:pt idx="32">
                  <c:v>26.12607089271642</c:v>
                </c:pt>
                <c:pt idx="33">
                  <c:v>22.240242504976699</c:v>
                </c:pt>
                <c:pt idx="34">
                  <c:v>23.767809380891045</c:v>
                </c:pt>
                <c:pt idx="35">
                  <c:v>24.599442479155996</c:v>
                </c:pt>
                <c:pt idx="36">
                  <c:v>25.663160726360523</c:v>
                </c:pt>
                <c:pt idx="37">
                  <c:v>23.380612195748235</c:v>
                </c:pt>
                <c:pt idx="38">
                  <c:v>25.626475776541852</c:v>
                </c:pt>
                <c:pt idx="39">
                  <c:v>27.101994383539811</c:v>
                </c:pt>
                <c:pt idx="40">
                  <c:v>67.671458139040169</c:v>
                </c:pt>
                <c:pt idx="41">
                  <c:v>42.603689218680088</c:v>
                </c:pt>
                <c:pt idx="42">
                  <c:v>56.051911678375916</c:v>
                </c:pt>
                <c:pt idx="43">
                  <c:v>45.220863918854235</c:v>
                </c:pt>
                <c:pt idx="44">
                  <c:v>29.235471444969782</c:v>
                </c:pt>
                <c:pt idx="45">
                  <c:v>41.722091152940692</c:v>
                </c:pt>
                <c:pt idx="46">
                  <c:v>35.974516530042862</c:v>
                </c:pt>
                <c:pt idx="47">
                  <c:v>44.158498204694993</c:v>
                </c:pt>
                <c:pt idx="48">
                  <c:v>45.547875087215289</c:v>
                </c:pt>
                <c:pt idx="49">
                  <c:v>43.194864191627723</c:v>
                </c:pt>
                <c:pt idx="50">
                  <c:v>38.341984465668567</c:v>
                </c:pt>
                <c:pt idx="51">
                  <c:v>50.335167058816118</c:v>
                </c:pt>
                <c:pt idx="52">
                  <c:v>36.716722696295477</c:v>
                </c:pt>
                <c:pt idx="53">
                  <c:v>26.929780988133494</c:v>
                </c:pt>
                <c:pt idx="54">
                  <c:v>60.124442618465352</c:v>
                </c:pt>
                <c:pt idx="55">
                  <c:v>47.106576899477119</c:v>
                </c:pt>
                <c:pt idx="56">
                  <c:v>37.309052866938764</c:v>
                </c:pt>
                <c:pt idx="57">
                  <c:v>46.333117899358406</c:v>
                </c:pt>
                <c:pt idx="58">
                  <c:v>61.625412430697146</c:v>
                </c:pt>
                <c:pt idx="59">
                  <c:v>52.179879305907598</c:v>
                </c:pt>
                <c:pt idx="60">
                  <c:v>42.787261373384815</c:v>
                </c:pt>
                <c:pt idx="61">
                  <c:v>35.193971670115971</c:v>
                </c:pt>
                <c:pt idx="62">
                  <c:v>36.1207488256115</c:v>
                </c:pt>
                <c:pt idx="63">
                  <c:v>39.243623733203862</c:v>
                </c:pt>
                <c:pt idx="64">
                  <c:v>46.711632242787701</c:v>
                </c:pt>
                <c:pt idx="65">
                  <c:v>61.012269467218886</c:v>
                </c:pt>
                <c:pt idx="66">
                  <c:v>49.923750925164988</c:v>
                </c:pt>
                <c:pt idx="67">
                  <c:v>52.894290613884444</c:v>
                </c:pt>
                <c:pt idx="68">
                  <c:v>49.436689824461872</c:v>
                </c:pt>
                <c:pt idx="69">
                  <c:v>60.436299591835464</c:v>
                </c:pt>
                <c:pt idx="70">
                  <c:v>53.223247313733125</c:v>
                </c:pt>
                <c:pt idx="71">
                  <c:v>61.710292254058061</c:v>
                </c:pt>
                <c:pt idx="72">
                  <c:v>52.619826134971603</c:v>
                </c:pt>
                <c:pt idx="73">
                  <c:v>47.454107243076564</c:v>
                </c:pt>
                <c:pt idx="74">
                  <c:v>47.586893033957011</c:v>
                </c:pt>
                <c:pt idx="75">
                  <c:v>63.616524798239084</c:v>
                </c:pt>
                <c:pt idx="76">
                  <c:v>46.358673149124527</c:v>
                </c:pt>
                <c:pt idx="77">
                  <c:v>58.651501698138858</c:v>
                </c:pt>
                <c:pt idx="78">
                  <c:v>52.34278724496285</c:v>
                </c:pt>
                <c:pt idx="79">
                  <c:v>55.632596835583726</c:v>
                </c:pt>
                <c:pt idx="80">
                  <c:v>62.995600011065065</c:v>
                </c:pt>
                <c:pt idx="81">
                  <c:v>59.398784067830022</c:v>
                </c:pt>
                <c:pt idx="82">
                  <c:v>45.67296550931745</c:v>
                </c:pt>
                <c:pt idx="83">
                  <c:v>57.222432002879493</c:v>
                </c:pt>
                <c:pt idx="84">
                  <c:v>63.687311624752752</c:v>
                </c:pt>
                <c:pt idx="85">
                  <c:v>42.888148773858902</c:v>
                </c:pt>
                <c:pt idx="86">
                  <c:v>54.615790783208467</c:v>
                </c:pt>
                <c:pt idx="87">
                  <c:v>53.015312274886291</c:v>
                </c:pt>
                <c:pt idx="88">
                  <c:v>54.469329820282525</c:v>
                </c:pt>
                <c:pt idx="89">
                  <c:v>56.845706451946228</c:v>
                </c:pt>
                <c:pt idx="90">
                  <c:v>49.060805310060289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D1-4605-B0AB-981B0B84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06127"/>
        <c:axId val="739605295"/>
      </c:scatterChart>
      <c:valAx>
        <c:axId val="73960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tasaNat</a:t>
                </a:r>
                <a:r>
                  <a:rPr lang="es-MX" baseline="0"/>
                  <a:t> (valor Observado)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9605295"/>
        <c:crosses val="autoZero"/>
        <c:crossBetween val="midCat"/>
      </c:valAx>
      <c:valAx>
        <c:axId val="7396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Estim</a:t>
                </a:r>
                <a:r>
                  <a:rPr lang="es-MX" baseline="0"/>
                  <a:t> tasaNat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960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tasaNat y Intervalos de Confianza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Grafico!$E$4</c:f>
              <c:strCache>
                <c:ptCount val="1"/>
                <c:pt idx="0">
                  <c:v>Estim tasaNat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26597260198872008"/>
                  <c:y val="-0.206003819415046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Grafico!$D$5:$D$101</c:f>
              <c:numCache>
                <c:formatCode>General</c:formatCode>
                <c:ptCount val="97"/>
                <c:pt idx="6">
                  <c:v>9.6999999999999993</c:v>
                </c:pt>
                <c:pt idx="7">
                  <c:v>9.9</c:v>
                </c:pt>
                <c:pt idx="8">
                  <c:v>10.1</c:v>
                </c:pt>
                <c:pt idx="9">
                  <c:v>10.7</c:v>
                </c:pt>
                <c:pt idx="10">
                  <c:v>11.4</c:v>
                </c:pt>
                <c:pt idx="11">
                  <c:v>11.6</c:v>
                </c:pt>
                <c:pt idx="12">
                  <c:v>11.7</c:v>
                </c:pt>
                <c:pt idx="13">
                  <c:v>11.9</c:v>
                </c:pt>
                <c:pt idx="14">
                  <c:v>12</c:v>
                </c:pt>
                <c:pt idx="15">
                  <c:v>12.4</c:v>
                </c:pt>
                <c:pt idx="16">
                  <c:v>12.5</c:v>
                </c:pt>
                <c:pt idx="17">
                  <c:v>12.5</c:v>
                </c:pt>
                <c:pt idx="18">
                  <c:v>13.2</c:v>
                </c:pt>
                <c:pt idx="19">
                  <c:v>13.2</c:v>
                </c:pt>
                <c:pt idx="20">
                  <c:v>13.4</c:v>
                </c:pt>
                <c:pt idx="21">
                  <c:v>13.4</c:v>
                </c:pt>
                <c:pt idx="22">
                  <c:v>13.6</c:v>
                </c:pt>
                <c:pt idx="23">
                  <c:v>13.6</c:v>
                </c:pt>
                <c:pt idx="24">
                  <c:v>13.6</c:v>
                </c:pt>
                <c:pt idx="25">
                  <c:v>14.3</c:v>
                </c:pt>
                <c:pt idx="26">
                  <c:v>14.3</c:v>
                </c:pt>
                <c:pt idx="27">
                  <c:v>14.5</c:v>
                </c:pt>
                <c:pt idx="28">
                  <c:v>14.5</c:v>
                </c:pt>
                <c:pt idx="29">
                  <c:v>14.9</c:v>
                </c:pt>
                <c:pt idx="30">
                  <c:v>15.1</c:v>
                </c:pt>
                <c:pt idx="31">
                  <c:v>15.2</c:v>
                </c:pt>
                <c:pt idx="32">
                  <c:v>16.7</c:v>
                </c:pt>
                <c:pt idx="33">
                  <c:v>17.7</c:v>
                </c:pt>
                <c:pt idx="34">
                  <c:v>17.8</c:v>
                </c:pt>
                <c:pt idx="35">
                  <c:v>18</c:v>
                </c:pt>
                <c:pt idx="36">
                  <c:v>20.7</c:v>
                </c:pt>
                <c:pt idx="37">
                  <c:v>21.2</c:v>
                </c:pt>
                <c:pt idx="38">
                  <c:v>21.3</c:v>
                </c:pt>
                <c:pt idx="39">
                  <c:v>22.3</c:v>
                </c:pt>
                <c:pt idx="40">
                  <c:v>22.3</c:v>
                </c:pt>
                <c:pt idx="41">
                  <c:v>22.8</c:v>
                </c:pt>
                <c:pt idx="42">
                  <c:v>23.4</c:v>
                </c:pt>
                <c:pt idx="43">
                  <c:v>24.7</c:v>
                </c:pt>
                <c:pt idx="44">
                  <c:v>26.8</c:v>
                </c:pt>
                <c:pt idx="45">
                  <c:v>27.4</c:v>
                </c:pt>
                <c:pt idx="46">
                  <c:v>27.5</c:v>
                </c:pt>
                <c:pt idx="47">
                  <c:v>28.3</c:v>
                </c:pt>
                <c:pt idx="48">
                  <c:v>28.4</c:v>
                </c:pt>
                <c:pt idx="49">
                  <c:v>28.6</c:v>
                </c:pt>
                <c:pt idx="50">
                  <c:v>28.6</c:v>
                </c:pt>
                <c:pt idx="51">
                  <c:v>29</c:v>
                </c:pt>
                <c:pt idx="52">
                  <c:v>29.2</c:v>
                </c:pt>
                <c:pt idx="53">
                  <c:v>30.3</c:v>
                </c:pt>
                <c:pt idx="54">
                  <c:v>30.5</c:v>
                </c:pt>
                <c:pt idx="55">
                  <c:v>31.1</c:v>
                </c:pt>
                <c:pt idx="56">
                  <c:v>31.6</c:v>
                </c:pt>
                <c:pt idx="57">
                  <c:v>32.1</c:v>
                </c:pt>
                <c:pt idx="58">
                  <c:v>32.9</c:v>
                </c:pt>
                <c:pt idx="59">
                  <c:v>32.9</c:v>
                </c:pt>
                <c:pt idx="60">
                  <c:v>33.200000000000003</c:v>
                </c:pt>
                <c:pt idx="61">
                  <c:v>34.799999999999997</c:v>
                </c:pt>
                <c:pt idx="62">
                  <c:v>35.5</c:v>
                </c:pt>
                <c:pt idx="63">
                  <c:v>35.5</c:v>
                </c:pt>
                <c:pt idx="64">
                  <c:v>36.1</c:v>
                </c:pt>
                <c:pt idx="65">
                  <c:v>38.799999999999997</c:v>
                </c:pt>
                <c:pt idx="66">
                  <c:v>38.9</c:v>
                </c:pt>
                <c:pt idx="67">
                  <c:v>39.4</c:v>
                </c:pt>
                <c:pt idx="68">
                  <c:v>39.6</c:v>
                </c:pt>
                <c:pt idx="69">
                  <c:v>40.4</c:v>
                </c:pt>
                <c:pt idx="70">
                  <c:v>41.7</c:v>
                </c:pt>
                <c:pt idx="71">
                  <c:v>42.1</c:v>
                </c:pt>
                <c:pt idx="72">
                  <c:v>42.2</c:v>
                </c:pt>
                <c:pt idx="73">
                  <c:v>42.5</c:v>
                </c:pt>
                <c:pt idx="74">
                  <c:v>42.6</c:v>
                </c:pt>
                <c:pt idx="75">
                  <c:v>44</c:v>
                </c:pt>
                <c:pt idx="76">
                  <c:v>44</c:v>
                </c:pt>
                <c:pt idx="77">
                  <c:v>44.4</c:v>
                </c:pt>
                <c:pt idx="78">
                  <c:v>44.6</c:v>
                </c:pt>
                <c:pt idx="79">
                  <c:v>45</c:v>
                </c:pt>
                <c:pt idx="80">
                  <c:v>45.6</c:v>
                </c:pt>
                <c:pt idx="81">
                  <c:v>45.6</c:v>
                </c:pt>
                <c:pt idx="82">
                  <c:v>46.1</c:v>
                </c:pt>
                <c:pt idx="83">
                  <c:v>46.6</c:v>
                </c:pt>
                <c:pt idx="84">
                  <c:v>46.8</c:v>
                </c:pt>
                <c:pt idx="85">
                  <c:v>47</c:v>
                </c:pt>
                <c:pt idx="86">
                  <c:v>47.2</c:v>
                </c:pt>
                <c:pt idx="87">
                  <c:v>47.4</c:v>
                </c:pt>
                <c:pt idx="88">
                  <c:v>48.2</c:v>
                </c:pt>
                <c:pt idx="89">
                  <c:v>48.3</c:v>
                </c:pt>
                <c:pt idx="90">
                  <c:v>48.5</c:v>
                </c:pt>
                <c:pt idx="91">
                  <c:v>48.5</c:v>
                </c:pt>
                <c:pt idx="92">
                  <c:v>48.6</c:v>
                </c:pt>
                <c:pt idx="93">
                  <c:v>50.1</c:v>
                </c:pt>
                <c:pt idx="94">
                  <c:v>50.5</c:v>
                </c:pt>
                <c:pt idx="95">
                  <c:v>51.1</c:v>
                </c:pt>
                <c:pt idx="96">
                  <c:v>52.2</c:v>
                </c:pt>
              </c:numCache>
            </c:numRef>
          </c:xVal>
          <c:yVal>
            <c:numRef>
              <c:f>Grafico!$E$5:$E$101</c:f>
              <c:numCache>
                <c:formatCode>General</c:formatCode>
                <c:ptCount val="97"/>
                <c:pt idx="6">
                  <c:v>14.180626062908864</c:v>
                </c:pt>
                <c:pt idx="7">
                  <c:v>11.801615839992353</c:v>
                </c:pt>
                <c:pt idx="8">
                  <c:v>20.321765108223623</c:v>
                </c:pt>
                <c:pt idx="9">
                  <c:v>14.673889441003729</c:v>
                </c:pt>
                <c:pt idx="10">
                  <c:v>12.809909168619489</c:v>
                </c:pt>
                <c:pt idx="11">
                  <c:v>16.671366125227056</c:v>
                </c:pt>
                <c:pt idx="12">
                  <c:v>15.435150254120423</c:v>
                </c:pt>
                <c:pt idx="13">
                  <c:v>22.121648610445654</c:v>
                </c:pt>
                <c:pt idx="14">
                  <c:v>15.421324545445044</c:v>
                </c:pt>
                <c:pt idx="15">
                  <c:v>13.112455938422416</c:v>
                </c:pt>
                <c:pt idx="16">
                  <c:v>16.330896451353027</c:v>
                </c:pt>
                <c:pt idx="17">
                  <c:v>12.142480744720761</c:v>
                </c:pt>
                <c:pt idx="18">
                  <c:v>13.553400829431713</c:v>
                </c:pt>
                <c:pt idx="19">
                  <c:v>12.77880325323815</c:v>
                </c:pt>
                <c:pt idx="20">
                  <c:v>12.336350830334933</c:v>
                </c:pt>
                <c:pt idx="21">
                  <c:v>16.418409201064176</c:v>
                </c:pt>
                <c:pt idx="22">
                  <c:v>20.448780421321906</c:v>
                </c:pt>
                <c:pt idx="23">
                  <c:v>11.508330104292057</c:v>
                </c:pt>
                <c:pt idx="24">
                  <c:v>12.998800925761339</c:v>
                </c:pt>
                <c:pt idx="25">
                  <c:v>16.48938417242811</c:v>
                </c:pt>
                <c:pt idx="26">
                  <c:v>17.280454218733421</c:v>
                </c:pt>
                <c:pt idx="27">
                  <c:v>10.564368967977028</c:v>
                </c:pt>
                <c:pt idx="28">
                  <c:v>14.126961920273965</c:v>
                </c:pt>
                <c:pt idx="29">
                  <c:v>14.178457135242619</c:v>
                </c:pt>
                <c:pt idx="30">
                  <c:v>16.462756043389039</c:v>
                </c:pt>
                <c:pt idx="31">
                  <c:v>16.955151357871976</c:v>
                </c:pt>
                <c:pt idx="32">
                  <c:v>15.601262506994527</c:v>
                </c:pt>
                <c:pt idx="33">
                  <c:v>19.339573303493708</c:v>
                </c:pt>
                <c:pt idx="34">
                  <c:v>23.594032642704541</c:v>
                </c:pt>
                <c:pt idx="35">
                  <c:v>18.120569312089653</c:v>
                </c:pt>
                <c:pt idx="36">
                  <c:v>22.303468562728824</c:v>
                </c:pt>
                <c:pt idx="37">
                  <c:v>24.912281365594364</c:v>
                </c:pt>
                <c:pt idx="38">
                  <c:v>24.354934019693573</c:v>
                </c:pt>
                <c:pt idx="39">
                  <c:v>17.66502869007504</c:v>
                </c:pt>
                <c:pt idx="40">
                  <c:v>27.756256949524872</c:v>
                </c:pt>
                <c:pt idx="41">
                  <c:v>26.602754053927605</c:v>
                </c:pt>
                <c:pt idx="42">
                  <c:v>20.955958596670158</c:v>
                </c:pt>
                <c:pt idx="43">
                  <c:v>19.863388185960083</c:v>
                </c:pt>
                <c:pt idx="44">
                  <c:v>24.264529561558998</c:v>
                </c:pt>
                <c:pt idx="45">
                  <c:v>28.792051581914333</c:v>
                </c:pt>
                <c:pt idx="46">
                  <c:v>25.443004293890407</c:v>
                </c:pt>
                <c:pt idx="47">
                  <c:v>31.575803669505731</c:v>
                </c:pt>
                <c:pt idx="48">
                  <c:v>30.706452799872679</c:v>
                </c:pt>
                <c:pt idx="49">
                  <c:v>29.966611818743367</c:v>
                </c:pt>
                <c:pt idx="50">
                  <c:v>35.682549325014683</c:v>
                </c:pt>
                <c:pt idx="51">
                  <c:v>18.919625525590419</c:v>
                </c:pt>
                <c:pt idx="52">
                  <c:v>31.675056966256761</c:v>
                </c:pt>
                <c:pt idx="53">
                  <c:v>40.334897093665276</c:v>
                </c:pt>
                <c:pt idx="54">
                  <c:v>48.326511824396299</c:v>
                </c:pt>
                <c:pt idx="55">
                  <c:v>31.336078925015485</c:v>
                </c:pt>
                <c:pt idx="56">
                  <c:v>25.829953545094099</c:v>
                </c:pt>
                <c:pt idx="57">
                  <c:v>34.152188905867654</c:v>
                </c:pt>
                <c:pt idx="58">
                  <c:v>29.770972901512817</c:v>
                </c:pt>
                <c:pt idx="59">
                  <c:v>31.593668048641394</c:v>
                </c:pt>
                <c:pt idx="60">
                  <c:v>31.2992215903963</c:v>
                </c:pt>
                <c:pt idx="61">
                  <c:v>29.099489251691857</c:v>
                </c:pt>
                <c:pt idx="62">
                  <c:v>35.184960681915399</c:v>
                </c:pt>
                <c:pt idx="63">
                  <c:v>34.924297404749097</c:v>
                </c:pt>
                <c:pt idx="64">
                  <c:v>34.5270294834474</c:v>
                </c:pt>
                <c:pt idx="65">
                  <c:v>37.733242621747401</c:v>
                </c:pt>
                <c:pt idx="66">
                  <c:v>30.259718677250063</c:v>
                </c:pt>
                <c:pt idx="67">
                  <c:v>41.75804914330471</c:v>
                </c:pt>
                <c:pt idx="68">
                  <c:v>49.648248040266509</c:v>
                </c:pt>
                <c:pt idx="69">
                  <c:v>55.712144598839089</c:v>
                </c:pt>
                <c:pt idx="70">
                  <c:v>37.604324675855324</c:v>
                </c:pt>
                <c:pt idx="71">
                  <c:v>33.898837036949416</c:v>
                </c:pt>
                <c:pt idx="72">
                  <c:v>38.215769209881046</c:v>
                </c:pt>
                <c:pt idx="73">
                  <c:v>44.15372225915803</c:v>
                </c:pt>
                <c:pt idx="74">
                  <c:v>33.664410214690093</c:v>
                </c:pt>
                <c:pt idx="75">
                  <c:v>35.962644554982063</c:v>
                </c:pt>
                <c:pt idx="76">
                  <c:v>40.266916985387894</c:v>
                </c:pt>
                <c:pt idx="77">
                  <c:v>41.191066175768917</c:v>
                </c:pt>
                <c:pt idx="78">
                  <c:v>45.724119256917206</c:v>
                </c:pt>
                <c:pt idx="79">
                  <c:v>46.951303523388205</c:v>
                </c:pt>
                <c:pt idx="80">
                  <c:v>32.557401118402112</c:v>
                </c:pt>
                <c:pt idx="81">
                  <c:v>42.867894581989319</c:v>
                </c:pt>
                <c:pt idx="82">
                  <c:v>41.169754485807232</c:v>
                </c:pt>
                <c:pt idx="83">
                  <c:v>38.060717512352809</c:v>
                </c:pt>
                <c:pt idx="84">
                  <c:v>51.453178548174755</c:v>
                </c:pt>
                <c:pt idx="85">
                  <c:v>36.014544555402921</c:v>
                </c:pt>
                <c:pt idx="86">
                  <c:v>49.282261063718877</c:v>
                </c:pt>
                <c:pt idx="87">
                  <c:v>50.000185681408396</c:v>
                </c:pt>
                <c:pt idx="88">
                  <c:v>51.148841300106064</c:v>
                </c:pt>
                <c:pt idx="89">
                  <c:v>51.511419410092557</c:v>
                </c:pt>
                <c:pt idx="90">
                  <c:v>38.090182761133093</c:v>
                </c:pt>
                <c:pt idx="91">
                  <c:v>44.167818683323148</c:v>
                </c:pt>
                <c:pt idx="92">
                  <c:v>48.77479786548615</c:v>
                </c:pt>
                <c:pt idx="93">
                  <c:v>47.760432583480444</c:v>
                </c:pt>
                <c:pt idx="94">
                  <c:v>41.439306723100863</c:v>
                </c:pt>
                <c:pt idx="95">
                  <c:v>45.117515478004975</c:v>
                </c:pt>
                <c:pt idx="96">
                  <c:v>43.141229612574676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5-4410-A054-96FF8C05B6E2}"/>
            </c:ext>
          </c:extLst>
        </c:ser>
        <c:ser>
          <c:idx val="1"/>
          <c:order val="1"/>
          <c:tx>
            <c:v>Obs Lim Inf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Grafico!$D$11:$D$101</c:f>
              <c:numCache>
                <c:formatCode>General</c:formatCode>
                <c:ptCount val="91"/>
                <c:pt idx="0">
                  <c:v>9.6999999999999993</c:v>
                </c:pt>
                <c:pt idx="1">
                  <c:v>9.9</c:v>
                </c:pt>
                <c:pt idx="2">
                  <c:v>10.1</c:v>
                </c:pt>
                <c:pt idx="3">
                  <c:v>10.7</c:v>
                </c:pt>
                <c:pt idx="4">
                  <c:v>11.4</c:v>
                </c:pt>
                <c:pt idx="5">
                  <c:v>11.6</c:v>
                </c:pt>
                <c:pt idx="6">
                  <c:v>11.7</c:v>
                </c:pt>
                <c:pt idx="7">
                  <c:v>11.9</c:v>
                </c:pt>
                <c:pt idx="8">
                  <c:v>12</c:v>
                </c:pt>
                <c:pt idx="9">
                  <c:v>12.4</c:v>
                </c:pt>
                <c:pt idx="10">
                  <c:v>12.5</c:v>
                </c:pt>
                <c:pt idx="11">
                  <c:v>12.5</c:v>
                </c:pt>
                <c:pt idx="12">
                  <c:v>13.2</c:v>
                </c:pt>
                <c:pt idx="13">
                  <c:v>13.2</c:v>
                </c:pt>
                <c:pt idx="14">
                  <c:v>13.4</c:v>
                </c:pt>
                <c:pt idx="15">
                  <c:v>13.4</c:v>
                </c:pt>
                <c:pt idx="16">
                  <c:v>13.6</c:v>
                </c:pt>
                <c:pt idx="17">
                  <c:v>13.6</c:v>
                </c:pt>
                <c:pt idx="18">
                  <c:v>13.6</c:v>
                </c:pt>
                <c:pt idx="19">
                  <c:v>14.3</c:v>
                </c:pt>
                <c:pt idx="20">
                  <c:v>14.3</c:v>
                </c:pt>
                <c:pt idx="21">
                  <c:v>14.5</c:v>
                </c:pt>
                <c:pt idx="22">
                  <c:v>14.5</c:v>
                </c:pt>
                <c:pt idx="23">
                  <c:v>14.9</c:v>
                </c:pt>
                <c:pt idx="24">
                  <c:v>15.1</c:v>
                </c:pt>
                <c:pt idx="25">
                  <c:v>15.2</c:v>
                </c:pt>
                <c:pt idx="26">
                  <c:v>16.7</c:v>
                </c:pt>
                <c:pt idx="27">
                  <c:v>17.7</c:v>
                </c:pt>
                <c:pt idx="28">
                  <c:v>17.8</c:v>
                </c:pt>
                <c:pt idx="29">
                  <c:v>18</c:v>
                </c:pt>
                <c:pt idx="30">
                  <c:v>20.7</c:v>
                </c:pt>
                <c:pt idx="31">
                  <c:v>21.2</c:v>
                </c:pt>
                <c:pt idx="32">
                  <c:v>21.3</c:v>
                </c:pt>
                <c:pt idx="33">
                  <c:v>22.3</c:v>
                </c:pt>
                <c:pt idx="34">
                  <c:v>22.3</c:v>
                </c:pt>
                <c:pt idx="35">
                  <c:v>22.8</c:v>
                </c:pt>
                <c:pt idx="36">
                  <c:v>23.4</c:v>
                </c:pt>
                <c:pt idx="37">
                  <c:v>24.7</c:v>
                </c:pt>
                <c:pt idx="38">
                  <c:v>26.8</c:v>
                </c:pt>
                <c:pt idx="39">
                  <c:v>27.4</c:v>
                </c:pt>
                <c:pt idx="40">
                  <c:v>27.5</c:v>
                </c:pt>
                <c:pt idx="41">
                  <c:v>28.3</c:v>
                </c:pt>
                <c:pt idx="42">
                  <c:v>28.4</c:v>
                </c:pt>
                <c:pt idx="43">
                  <c:v>28.6</c:v>
                </c:pt>
                <c:pt idx="44">
                  <c:v>28.6</c:v>
                </c:pt>
                <c:pt idx="45">
                  <c:v>29</c:v>
                </c:pt>
                <c:pt idx="46">
                  <c:v>29.2</c:v>
                </c:pt>
                <c:pt idx="47">
                  <c:v>30.3</c:v>
                </c:pt>
                <c:pt idx="48">
                  <c:v>30.5</c:v>
                </c:pt>
                <c:pt idx="49">
                  <c:v>31.1</c:v>
                </c:pt>
                <c:pt idx="50">
                  <c:v>31.6</c:v>
                </c:pt>
                <c:pt idx="51">
                  <c:v>32.1</c:v>
                </c:pt>
                <c:pt idx="52">
                  <c:v>32.9</c:v>
                </c:pt>
                <c:pt idx="53">
                  <c:v>32.9</c:v>
                </c:pt>
                <c:pt idx="54">
                  <c:v>33.200000000000003</c:v>
                </c:pt>
                <c:pt idx="55">
                  <c:v>34.799999999999997</c:v>
                </c:pt>
                <c:pt idx="56">
                  <c:v>35.5</c:v>
                </c:pt>
                <c:pt idx="57">
                  <c:v>35.5</c:v>
                </c:pt>
                <c:pt idx="58">
                  <c:v>36.1</c:v>
                </c:pt>
                <c:pt idx="59">
                  <c:v>38.799999999999997</c:v>
                </c:pt>
                <c:pt idx="60">
                  <c:v>38.9</c:v>
                </c:pt>
                <c:pt idx="61">
                  <c:v>39.4</c:v>
                </c:pt>
                <c:pt idx="62">
                  <c:v>39.6</c:v>
                </c:pt>
                <c:pt idx="63">
                  <c:v>40.4</c:v>
                </c:pt>
                <c:pt idx="64">
                  <c:v>41.7</c:v>
                </c:pt>
                <c:pt idx="65">
                  <c:v>42.1</c:v>
                </c:pt>
                <c:pt idx="66">
                  <c:v>42.2</c:v>
                </c:pt>
                <c:pt idx="67">
                  <c:v>42.5</c:v>
                </c:pt>
                <c:pt idx="68">
                  <c:v>42.6</c:v>
                </c:pt>
                <c:pt idx="69">
                  <c:v>44</c:v>
                </c:pt>
                <c:pt idx="70">
                  <c:v>44</c:v>
                </c:pt>
                <c:pt idx="71">
                  <c:v>44.4</c:v>
                </c:pt>
                <c:pt idx="72">
                  <c:v>44.6</c:v>
                </c:pt>
                <c:pt idx="73">
                  <c:v>45</c:v>
                </c:pt>
                <c:pt idx="74">
                  <c:v>45.6</c:v>
                </c:pt>
                <c:pt idx="75">
                  <c:v>45.6</c:v>
                </c:pt>
                <c:pt idx="76">
                  <c:v>46.1</c:v>
                </c:pt>
                <c:pt idx="77">
                  <c:v>46.6</c:v>
                </c:pt>
                <c:pt idx="78">
                  <c:v>46.8</c:v>
                </c:pt>
                <c:pt idx="79">
                  <c:v>47</c:v>
                </c:pt>
                <c:pt idx="80">
                  <c:v>47.2</c:v>
                </c:pt>
                <c:pt idx="81">
                  <c:v>47.4</c:v>
                </c:pt>
                <c:pt idx="82">
                  <c:v>48.2</c:v>
                </c:pt>
                <c:pt idx="83">
                  <c:v>48.3</c:v>
                </c:pt>
                <c:pt idx="84">
                  <c:v>48.5</c:v>
                </c:pt>
                <c:pt idx="85">
                  <c:v>48.5</c:v>
                </c:pt>
                <c:pt idx="86">
                  <c:v>48.6</c:v>
                </c:pt>
                <c:pt idx="87">
                  <c:v>50.1</c:v>
                </c:pt>
                <c:pt idx="88">
                  <c:v>50.5</c:v>
                </c:pt>
                <c:pt idx="89">
                  <c:v>51.1</c:v>
                </c:pt>
                <c:pt idx="90">
                  <c:v>52.2</c:v>
                </c:pt>
              </c:numCache>
            </c:numRef>
          </c:xVal>
          <c:yVal>
            <c:numRef>
              <c:f>Grafico!$Q$11:$Q$101</c:f>
              <c:numCache>
                <c:formatCode>General</c:formatCode>
                <c:ptCount val="91"/>
                <c:pt idx="0">
                  <c:v>2.6932109646159823</c:v>
                </c:pt>
                <c:pt idx="1">
                  <c:v>0.22261948423647127</c:v>
                </c:pt>
                <c:pt idx="2">
                  <c:v>8.733010591273068</c:v>
                </c:pt>
                <c:pt idx="3">
                  <c:v>3.221707989291037</c:v>
                </c:pt>
                <c:pt idx="4">
                  <c:v>1.2253038818027235</c:v>
                </c:pt>
                <c:pt idx="5">
                  <c:v>5.034916969264291</c:v>
                </c:pt>
                <c:pt idx="6">
                  <c:v>3.9405195201073511</c:v>
                </c:pt>
                <c:pt idx="7">
                  <c:v>10.625686012372492</c:v>
                </c:pt>
                <c:pt idx="8">
                  <c:v>3.9155684871960901</c:v>
                </c:pt>
                <c:pt idx="9">
                  <c:v>1.4754535452924955</c:v>
                </c:pt>
                <c:pt idx="10">
                  <c:v>4.7685786808823458</c:v>
                </c:pt>
                <c:pt idx="11">
                  <c:v>0.51715210855047467</c:v>
                </c:pt>
                <c:pt idx="12">
                  <c:v>1.9751395474319828</c:v>
                </c:pt>
                <c:pt idx="13">
                  <c:v>1.2726306691235632</c:v>
                </c:pt>
                <c:pt idx="14">
                  <c:v>0.65631346777514032</c:v>
                </c:pt>
                <c:pt idx="15">
                  <c:v>4.7189950283267823</c:v>
                </c:pt>
                <c:pt idx="16">
                  <c:v>8.984774651921331</c:v>
                </c:pt>
                <c:pt idx="17">
                  <c:v>-6.4218279705681169E-2</c:v>
                </c:pt>
                <c:pt idx="18">
                  <c:v>1.3981593723666812</c:v>
                </c:pt>
                <c:pt idx="19">
                  <c:v>4.8551143238676833</c:v>
                </c:pt>
                <c:pt idx="20">
                  <c:v>5.6160443009192029</c:v>
                </c:pt>
                <c:pt idx="21">
                  <c:v>-1.1115045690226424</c:v>
                </c:pt>
                <c:pt idx="22">
                  <c:v>2.627448064006078</c:v>
                </c:pt>
                <c:pt idx="23">
                  <c:v>2.693753544124716</c:v>
                </c:pt>
                <c:pt idx="24">
                  <c:v>5.0114305446265455</c:v>
                </c:pt>
                <c:pt idx="25">
                  <c:v>5.2403672324479462</c:v>
                </c:pt>
                <c:pt idx="26">
                  <c:v>4.1005306304492404</c:v>
                </c:pt>
                <c:pt idx="27">
                  <c:v>7.6750492272071895</c:v>
                </c:pt>
                <c:pt idx="28">
                  <c:v>11.99409361529311</c:v>
                </c:pt>
                <c:pt idx="29">
                  <c:v>6.6660887834420954</c:v>
                </c:pt>
                <c:pt idx="30">
                  <c:v>10.849219435844448</c:v>
                </c:pt>
                <c:pt idx="31">
                  <c:v>13.107840034893249</c:v>
                </c:pt>
                <c:pt idx="32">
                  <c:v>12.58911921377565</c:v>
                </c:pt>
                <c:pt idx="33">
                  <c:v>6.094585935180298</c:v>
                </c:pt>
                <c:pt idx="34">
                  <c:v>16.268890165845878</c:v>
                </c:pt>
                <c:pt idx="35">
                  <c:v>14.863523642186644</c:v>
                </c:pt>
                <c:pt idx="36">
                  <c:v>9.4245798073183984</c:v>
                </c:pt>
                <c:pt idx="37">
                  <c:v>8.0455546083641085</c:v>
                </c:pt>
                <c:pt idx="38">
                  <c:v>12.554542593075137</c:v>
                </c:pt>
                <c:pt idx="39">
                  <c:v>17.284635468449054</c:v>
                </c:pt>
                <c:pt idx="40">
                  <c:v>13.904739257004406</c:v>
                </c:pt>
                <c:pt idx="41">
                  <c:v>19.923795878422347</c:v>
                </c:pt>
                <c:pt idx="42">
                  <c:v>18.809216381065269</c:v>
                </c:pt>
                <c:pt idx="43">
                  <c:v>18.491830020400524</c:v>
                </c:pt>
                <c:pt idx="44">
                  <c:v>24.258521750552251</c:v>
                </c:pt>
                <c:pt idx="45">
                  <c:v>6.4009595557018244</c:v>
                </c:pt>
                <c:pt idx="46">
                  <c:v>20.1552497408858</c:v>
                </c:pt>
                <c:pt idx="47">
                  <c:v>28.489914881422955</c:v>
                </c:pt>
                <c:pt idx="48">
                  <c:v>36.528581030327246</c:v>
                </c:pt>
                <c:pt idx="49">
                  <c:v>19.784009076172069</c:v>
                </c:pt>
                <c:pt idx="50">
                  <c:v>14.350854223249437</c:v>
                </c:pt>
                <c:pt idx="51">
                  <c:v>22.631412302417857</c:v>
                </c:pt>
                <c:pt idx="52">
                  <c:v>18.275233899272688</c:v>
                </c:pt>
                <c:pt idx="53">
                  <c:v>18.59548467376456</c:v>
                </c:pt>
                <c:pt idx="54">
                  <c:v>19.811181807407785</c:v>
                </c:pt>
                <c:pt idx="55">
                  <c:v>17.642822312091418</c:v>
                </c:pt>
                <c:pt idx="56">
                  <c:v>23.658289121043094</c:v>
                </c:pt>
                <c:pt idx="57">
                  <c:v>23.489921660373671</c:v>
                </c:pt>
                <c:pt idx="58">
                  <c:v>22.720941067536394</c:v>
                </c:pt>
                <c:pt idx="59">
                  <c:v>26.029795419032929</c:v>
                </c:pt>
                <c:pt idx="60">
                  <c:v>18.797346201559435</c:v>
                </c:pt>
                <c:pt idx="61">
                  <c:v>30.292850972876295</c:v>
                </c:pt>
                <c:pt idx="62">
                  <c:v>37.671083649835872</c:v>
                </c:pt>
                <c:pt idx="63">
                  <c:v>43.752831058638009</c:v>
                </c:pt>
                <c:pt idx="64">
                  <c:v>26.147844041650359</c:v>
                </c:pt>
                <c:pt idx="65">
                  <c:v>22.24979898668354</c:v>
                </c:pt>
                <c:pt idx="66">
                  <c:v>26.096371360945973</c:v>
                </c:pt>
                <c:pt idx="67">
                  <c:v>32.255532839940145</c:v>
                </c:pt>
                <c:pt idx="68">
                  <c:v>22.107956510525952</c:v>
                </c:pt>
                <c:pt idx="69">
                  <c:v>24.338396076007115</c:v>
                </c:pt>
                <c:pt idx="70">
                  <c:v>28.191046725812935</c:v>
                </c:pt>
                <c:pt idx="71">
                  <c:v>29.76230621656623</c:v>
                </c:pt>
                <c:pt idx="72">
                  <c:v>34.225806510954918</c:v>
                </c:pt>
                <c:pt idx="73">
                  <c:v>35.251105348637552</c:v>
                </c:pt>
                <c:pt idx="74">
                  <c:v>20.956304032109234</c:v>
                </c:pt>
                <c:pt idx="75">
                  <c:v>31.266459343696113</c:v>
                </c:pt>
                <c:pt idx="76">
                  <c:v>29.44521835773002</c:v>
                </c:pt>
                <c:pt idx="77">
                  <c:v>26.492347333207597</c:v>
                </c:pt>
                <c:pt idx="78">
                  <c:v>39.219045471596758</c:v>
                </c:pt>
                <c:pt idx="79">
                  <c:v>24.574981867729274</c:v>
                </c:pt>
                <c:pt idx="80">
                  <c:v>37.552252660218869</c:v>
                </c:pt>
                <c:pt idx="81">
                  <c:v>38.290079108758732</c:v>
                </c:pt>
                <c:pt idx="82">
                  <c:v>39.302082589147062</c:v>
                </c:pt>
                <c:pt idx="83">
                  <c:v>39.406314021946031</c:v>
                </c:pt>
                <c:pt idx="84">
                  <c:v>26.256614597101198</c:v>
                </c:pt>
                <c:pt idx="85">
                  <c:v>32.70304053106257</c:v>
                </c:pt>
                <c:pt idx="86">
                  <c:v>37.113296139136835</c:v>
                </c:pt>
                <c:pt idx="87">
                  <c:v>36.122081099130867</c:v>
                </c:pt>
                <c:pt idx="88">
                  <c:v>29.863301171315435</c:v>
                </c:pt>
                <c:pt idx="89">
                  <c:v>33.389324504063723</c:v>
                </c:pt>
                <c:pt idx="90">
                  <c:v>31.666668441940882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E5-4410-A054-96FF8C05B6E2}"/>
            </c:ext>
          </c:extLst>
        </c:ser>
        <c:ser>
          <c:idx val="2"/>
          <c:order val="2"/>
          <c:tx>
            <c:v>Obs Lim Sup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Grafico!$D$11:$D$101</c:f>
              <c:numCache>
                <c:formatCode>General</c:formatCode>
                <c:ptCount val="91"/>
                <c:pt idx="0">
                  <c:v>9.6999999999999993</c:v>
                </c:pt>
                <c:pt idx="1">
                  <c:v>9.9</c:v>
                </c:pt>
                <c:pt idx="2">
                  <c:v>10.1</c:v>
                </c:pt>
                <c:pt idx="3">
                  <c:v>10.7</c:v>
                </c:pt>
                <c:pt idx="4">
                  <c:v>11.4</c:v>
                </c:pt>
                <c:pt idx="5">
                  <c:v>11.6</c:v>
                </c:pt>
                <c:pt idx="6">
                  <c:v>11.7</c:v>
                </c:pt>
                <c:pt idx="7">
                  <c:v>11.9</c:v>
                </c:pt>
                <c:pt idx="8">
                  <c:v>12</c:v>
                </c:pt>
                <c:pt idx="9">
                  <c:v>12.4</c:v>
                </c:pt>
                <c:pt idx="10">
                  <c:v>12.5</c:v>
                </c:pt>
                <c:pt idx="11">
                  <c:v>12.5</c:v>
                </c:pt>
                <c:pt idx="12">
                  <c:v>13.2</c:v>
                </c:pt>
                <c:pt idx="13">
                  <c:v>13.2</c:v>
                </c:pt>
                <c:pt idx="14">
                  <c:v>13.4</c:v>
                </c:pt>
                <c:pt idx="15">
                  <c:v>13.4</c:v>
                </c:pt>
                <c:pt idx="16">
                  <c:v>13.6</c:v>
                </c:pt>
                <c:pt idx="17">
                  <c:v>13.6</c:v>
                </c:pt>
                <c:pt idx="18">
                  <c:v>13.6</c:v>
                </c:pt>
                <c:pt idx="19">
                  <c:v>14.3</c:v>
                </c:pt>
                <c:pt idx="20">
                  <c:v>14.3</c:v>
                </c:pt>
                <c:pt idx="21">
                  <c:v>14.5</c:v>
                </c:pt>
                <c:pt idx="22">
                  <c:v>14.5</c:v>
                </c:pt>
                <c:pt idx="23">
                  <c:v>14.9</c:v>
                </c:pt>
                <c:pt idx="24">
                  <c:v>15.1</c:v>
                </c:pt>
                <c:pt idx="25">
                  <c:v>15.2</c:v>
                </c:pt>
                <c:pt idx="26">
                  <c:v>16.7</c:v>
                </c:pt>
                <c:pt idx="27">
                  <c:v>17.7</c:v>
                </c:pt>
                <c:pt idx="28">
                  <c:v>17.8</c:v>
                </c:pt>
                <c:pt idx="29">
                  <c:v>18</c:v>
                </c:pt>
                <c:pt idx="30">
                  <c:v>20.7</c:v>
                </c:pt>
                <c:pt idx="31">
                  <c:v>21.2</c:v>
                </c:pt>
                <c:pt idx="32">
                  <c:v>21.3</c:v>
                </c:pt>
                <c:pt idx="33">
                  <c:v>22.3</c:v>
                </c:pt>
                <c:pt idx="34">
                  <c:v>22.3</c:v>
                </c:pt>
                <c:pt idx="35">
                  <c:v>22.8</c:v>
                </c:pt>
                <c:pt idx="36">
                  <c:v>23.4</c:v>
                </c:pt>
                <c:pt idx="37">
                  <c:v>24.7</c:v>
                </c:pt>
                <c:pt idx="38">
                  <c:v>26.8</c:v>
                </c:pt>
                <c:pt idx="39">
                  <c:v>27.4</c:v>
                </c:pt>
                <c:pt idx="40">
                  <c:v>27.5</c:v>
                </c:pt>
                <c:pt idx="41">
                  <c:v>28.3</c:v>
                </c:pt>
                <c:pt idx="42">
                  <c:v>28.4</c:v>
                </c:pt>
                <c:pt idx="43">
                  <c:v>28.6</c:v>
                </c:pt>
                <c:pt idx="44">
                  <c:v>28.6</c:v>
                </c:pt>
                <c:pt idx="45">
                  <c:v>29</c:v>
                </c:pt>
                <c:pt idx="46">
                  <c:v>29.2</c:v>
                </c:pt>
                <c:pt idx="47">
                  <c:v>30.3</c:v>
                </c:pt>
                <c:pt idx="48">
                  <c:v>30.5</c:v>
                </c:pt>
                <c:pt idx="49">
                  <c:v>31.1</c:v>
                </c:pt>
                <c:pt idx="50">
                  <c:v>31.6</c:v>
                </c:pt>
                <c:pt idx="51">
                  <c:v>32.1</c:v>
                </c:pt>
                <c:pt idx="52">
                  <c:v>32.9</c:v>
                </c:pt>
                <c:pt idx="53">
                  <c:v>32.9</c:v>
                </c:pt>
                <c:pt idx="54">
                  <c:v>33.200000000000003</c:v>
                </c:pt>
                <c:pt idx="55">
                  <c:v>34.799999999999997</c:v>
                </c:pt>
                <c:pt idx="56">
                  <c:v>35.5</c:v>
                </c:pt>
                <c:pt idx="57">
                  <c:v>35.5</c:v>
                </c:pt>
                <c:pt idx="58">
                  <c:v>36.1</c:v>
                </c:pt>
                <c:pt idx="59">
                  <c:v>38.799999999999997</c:v>
                </c:pt>
                <c:pt idx="60">
                  <c:v>38.9</c:v>
                </c:pt>
                <c:pt idx="61">
                  <c:v>39.4</c:v>
                </c:pt>
                <c:pt idx="62">
                  <c:v>39.6</c:v>
                </c:pt>
                <c:pt idx="63">
                  <c:v>40.4</c:v>
                </c:pt>
                <c:pt idx="64">
                  <c:v>41.7</c:v>
                </c:pt>
                <c:pt idx="65">
                  <c:v>42.1</c:v>
                </c:pt>
                <c:pt idx="66">
                  <c:v>42.2</c:v>
                </c:pt>
                <c:pt idx="67">
                  <c:v>42.5</c:v>
                </c:pt>
                <c:pt idx="68">
                  <c:v>42.6</c:v>
                </c:pt>
                <c:pt idx="69">
                  <c:v>44</c:v>
                </c:pt>
                <c:pt idx="70">
                  <c:v>44</c:v>
                </c:pt>
                <c:pt idx="71">
                  <c:v>44.4</c:v>
                </c:pt>
                <c:pt idx="72">
                  <c:v>44.6</c:v>
                </c:pt>
                <c:pt idx="73">
                  <c:v>45</c:v>
                </c:pt>
                <c:pt idx="74">
                  <c:v>45.6</c:v>
                </c:pt>
                <c:pt idx="75">
                  <c:v>45.6</c:v>
                </c:pt>
                <c:pt idx="76">
                  <c:v>46.1</c:v>
                </c:pt>
                <c:pt idx="77">
                  <c:v>46.6</c:v>
                </c:pt>
                <c:pt idx="78">
                  <c:v>46.8</c:v>
                </c:pt>
                <c:pt idx="79">
                  <c:v>47</c:v>
                </c:pt>
                <c:pt idx="80">
                  <c:v>47.2</c:v>
                </c:pt>
                <c:pt idx="81">
                  <c:v>47.4</c:v>
                </c:pt>
                <c:pt idx="82">
                  <c:v>48.2</c:v>
                </c:pt>
                <c:pt idx="83">
                  <c:v>48.3</c:v>
                </c:pt>
                <c:pt idx="84">
                  <c:v>48.5</c:v>
                </c:pt>
                <c:pt idx="85">
                  <c:v>48.5</c:v>
                </c:pt>
                <c:pt idx="86">
                  <c:v>48.6</c:v>
                </c:pt>
                <c:pt idx="87">
                  <c:v>50.1</c:v>
                </c:pt>
                <c:pt idx="88">
                  <c:v>50.5</c:v>
                </c:pt>
                <c:pt idx="89">
                  <c:v>51.1</c:v>
                </c:pt>
                <c:pt idx="90">
                  <c:v>52.2</c:v>
                </c:pt>
              </c:numCache>
            </c:numRef>
          </c:xVal>
          <c:yVal>
            <c:numRef>
              <c:f>Grafico!$R$11:$R$101</c:f>
              <c:numCache>
                <c:formatCode>General</c:formatCode>
                <c:ptCount val="91"/>
                <c:pt idx="0">
                  <c:v>25.668041161201746</c:v>
                </c:pt>
                <c:pt idx="1">
                  <c:v>23.380612195748235</c:v>
                </c:pt>
                <c:pt idx="2">
                  <c:v>31.910519625174178</c:v>
                </c:pt>
                <c:pt idx="3">
                  <c:v>26.12607089271642</c:v>
                </c:pt>
                <c:pt idx="4">
                  <c:v>24.394514455436255</c:v>
                </c:pt>
                <c:pt idx="5">
                  <c:v>28.307815281189821</c:v>
                </c:pt>
                <c:pt idx="6">
                  <c:v>26.929780988133494</c:v>
                </c:pt>
                <c:pt idx="7">
                  <c:v>33.617611208518817</c:v>
                </c:pt>
                <c:pt idx="8">
                  <c:v>26.927080603693998</c:v>
                </c:pt>
                <c:pt idx="9">
                  <c:v>24.749458331552336</c:v>
                </c:pt>
                <c:pt idx="10">
                  <c:v>27.893214221823708</c:v>
                </c:pt>
                <c:pt idx="11">
                  <c:v>23.767809380891045</c:v>
                </c:pt>
                <c:pt idx="12">
                  <c:v>25.131662111431442</c:v>
                </c:pt>
                <c:pt idx="13">
                  <c:v>24.284975837352739</c:v>
                </c:pt>
                <c:pt idx="14">
                  <c:v>24.016388192894723</c:v>
                </c:pt>
                <c:pt idx="15">
                  <c:v>28.117823373801571</c:v>
                </c:pt>
                <c:pt idx="16">
                  <c:v>31.912786190722482</c:v>
                </c:pt>
                <c:pt idx="17">
                  <c:v>23.080878488289795</c:v>
                </c:pt>
                <c:pt idx="18">
                  <c:v>24.599442479155996</c:v>
                </c:pt>
                <c:pt idx="19">
                  <c:v>28.123654020988539</c:v>
                </c:pt>
                <c:pt idx="20">
                  <c:v>28.94486413654764</c:v>
                </c:pt>
                <c:pt idx="21">
                  <c:v>22.240242504976699</c:v>
                </c:pt>
                <c:pt idx="22">
                  <c:v>25.626475776541852</c:v>
                </c:pt>
                <c:pt idx="23">
                  <c:v>25.663160726360523</c:v>
                </c:pt>
                <c:pt idx="24">
                  <c:v>27.914081542151532</c:v>
                </c:pt>
                <c:pt idx="25">
                  <c:v>28.669935483296008</c:v>
                </c:pt>
                <c:pt idx="26">
                  <c:v>27.101994383539811</c:v>
                </c:pt>
                <c:pt idx="27">
                  <c:v>31.004097379780227</c:v>
                </c:pt>
                <c:pt idx="28">
                  <c:v>35.193971670115971</c:v>
                </c:pt>
                <c:pt idx="29">
                  <c:v>29.575049840737211</c:v>
                </c:pt>
                <c:pt idx="30">
                  <c:v>33.757717689613202</c:v>
                </c:pt>
                <c:pt idx="31">
                  <c:v>36.716722696295477</c:v>
                </c:pt>
                <c:pt idx="32">
                  <c:v>36.1207488256115</c:v>
                </c:pt>
                <c:pt idx="33">
                  <c:v>29.235471444969782</c:v>
                </c:pt>
                <c:pt idx="34">
                  <c:v>39.243623733203862</c:v>
                </c:pt>
                <c:pt idx="35">
                  <c:v>38.341984465668567</c:v>
                </c:pt>
                <c:pt idx="36">
                  <c:v>32.48733738602192</c:v>
                </c:pt>
                <c:pt idx="37">
                  <c:v>31.68122176355606</c:v>
                </c:pt>
                <c:pt idx="38">
                  <c:v>35.974516530042862</c:v>
                </c:pt>
                <c:pt idx="39">
                  <c:v>40.299467695379612</c:v>
                </c:pt>
                <c:pt idx="40">
                  <c:v>36.981269330776406</c:v>
                </c:pt>
                <c:pt idx="41">
                  <c:v>43.227811460589116</c:v>
                </c:pt>
                <c:pt idx="42">
                  <c:v>42.603689218680088</c:v>
                </c:pt>
                <c:pt idx="43">
                  <c:v>41.441393617086206</c:v>
                </c:pt>
                <c:pt idx="44">
                  <c:v>47.106576899477119</c:v>
                </c:pt>
                <c:pt idx="45">
                  <c:v>31.438291495479014</c:v>
                </c:pt>
                <c:pt idx="46">
                  <c:v>43.194864191627723</c:v>
                </c:pt>
                <c:pt idx="47">
                  <c:v>52.179879305907598</c:v>
                </c:pt>
                <c:pt idx="48">
                  <c:v>60.124442618465352</c:v>
                </c:pt>
                <c:pt idx="49">
                  <c:v>42.888148773858902</c:v>
                </c:pt>
                <c:pt idx="50">
                  <c:v>37.309052866938764</c:v>
                </c:pt>
                <c:pt idx="51">
                  <c:v>45.67296550931745</c:v>
                </c:pt>
                <c:pt idx="52">
                  <c:v>41.266711903752949</c:v>
                </c:pt>
                <c:pt idx="53">
                  <c:v>44.591851423518229</c:v>
                </c:pt>
                <c:pt idx="54">
                  <c:v>42.787261373384815</c:v>
                </c:pt>
                <c:pt idx="55">
                  <c:v>40.556156191292295</c:v>
                </c:pt>
                <c:pt idx="56">
                  <c:v>46.711632242787701</c:v>
                </c:pt>
                <c:pt idx="57">
                  <c:v>46.358673149124527</c:v>
                </c:pt>
                <c:pt idx="58">
                  <c:v>46.333117899358406</c:v>
                </c:pt>
                <c:pt idx="59">
                  <c:v>49.436689824461872</c:v>
                </c:pt>
                <c:pt idx="60">
                  <c:v>41.722091152940692</c:v>
                </c:pt>
                <c:pt idx="61">
                  <c:v>53.223247313733125</c:v>
                </c:pt>
                <c:pt idx="62">
                  <c:v>61.625412430697146</c:v>
                </c:pt>
                <c:pt idx="63">
                  <c:v>67.671458139040169</c:v>
                </c:pt>
                <c:pt idx="64">
                  <c:v>49.060805310060289</c:v>
                </c:pt>
                <c:pt idx="65">
                  <c:v>45.547875087215289</c:v>
                </c:pt>
                <c:pt idx="66">
                  <c:v>50.335167058816118</c:v>
                </c:pt>
                <c:pt idx="67">
                  <c:v>56.051911678375916</c:v>
                </c:pt>
                <c:pt idx="68">
                  <c:v>45.220863918854235</c:v>
                </c:pt>
                <c:pt idx="69">
                  <c:v>47.586893033957011</c:v>
                </c:pt>
                <c:pt idx="70">
                  <c:v>52.34278724496285</c:v>
                </c:pt>
                <c:pt idx="71">
                  <c:v>52.619826134971603</c:v>
                </c:pt>
                <c:pt idx="72">
                  <c:v>57.222432002879493</c:v>
                </c:pt>
                <c:pt idx="73">
                  <c:v>58.651501698138858</c:v>
                </c:pt>
                <c:pt idx="74">
                  <c:v>44.158498204694993</c:v>
                </c:pt>
                <c:pt idx="75">
                  <c:v>54.469329820282525</c:v>
                </c:pt>
                <c:pt idx="76">
                  <c:v>52.894290613884444</c:v>
                </c:pt>
                <c:pt idx="77">
                  <c:v>49.629087691498022</c:v>
                </c:pt>
                <c:pt idx="78">
                  <c:v>63.687311624752752</c:v>
                </c:pt>
                <c:pt idx="79">
                  <c:v>47.454107243076564</c:v>
                </c:pt>
                <c:pt idx="80">
                  <c:v>61.012269467218886</c:v>
                </c:pt>
                <c:pt idx="81">
                  <c:v>61.710292254058061</c:v>
                </c:pt>
                <c:pt idx="82">
                  <c:v>62.995600011065065</c:v>
                </c:pt>
                <c:pt idx="83">
                  <c:v>63.616524798239084</c:v>
                </c:pt>
                <c:pt idx="84">
                  <c:v>49.923750925164988</c:v>
                </c:pt>
                <c:pt idx="85">
                  <c:v>55.632596835583726</c:v>
                </c:pt>
                <c:pt idx="86">
                  <c:v>60.436299591835464</c:v>
                </c:pt>
                <c:pt idx="87">
                  <c:v>59.398784067830022</c:v>
                </c:pt>
                <c:pt idx="88">
                  <c:v>53.015312274886291</c:v>
                </c:pt>
                <c:pt idx="89">
                  <c:v>56.845706451946228</c:v>
                </c:pt>
                <c:pt idx="90">
                  <c:v>54.615790783208467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E5-4410-A054-96FF8C05B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98223"/>
        <c:axId val="739601135"/>
      </c:scatterChart>
      <c:valAx>
        <c:axId val="73959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tasaNat</a:t>
                </a:r>
                <a:r>
                  <a:rPr lang="es-MX" baseline="0"/>
                  <a:t> (Observado)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9601135"/>
        <c:crosses val="autoZero"/>
        <c:crossBetween val="midCat"/>
      </c:valAx>
      <c:valAx>
        <c:axId val="73960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9598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581024</xdr:colOff>
      <xdr:row>51</xdr:row>
      <xdr:rowOff>47625</xdr:rowOff>
    </xdr:from>
    <xdr:to>
      <xdr:col>25</xdr:col>
      <xdr:colOff>104775</xdr:colOff>
      <xdr:row>55</xdr:row>
      <xdr:rowOff>171451</xdr:rowOff>
    </xdr:to>
    <xdr:sp macro="" textlink="">
      <xdr:nvSpPr>
        <xdr:cNvPr id="2" name="Llamada rectangular 1"/>
        <xdr:cNvSpPr/>
      </xdr:nvSpPr>
      <xdr:spPr>
        <a:xfrm>
          <a:off x="18726149" y="9782175"/>
          <a:ext cx="1819276" cy="885826"/>
        </a:xfrm>
        <a:prstGeom prst="wedgeRectCallout">
          <a:avLst>
            <a:gd name="adj1" fmla="val -46117"/>
            <a:gd name="adj2" fmla="val 8204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chemeClr val="tx1"/>
              </a:solidFill>
            </a:rPr>
            <a:t>Indica que la probabilidad de que el valor del</a:t>
          </a:r>
          <a:r>
            <a:rPr lang="es-MX" sz="1100" baseline="0">
              <a:solidFill>
                <a:schemeClr val="tx1"/>
              </a:solidFill>
            </a:rPr>
            <a:t> cociente se haya obtenido por azar. =DISTR.F.CD(87.7804,5,85)</a:t>
          </a:r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495300</xdr:colOff>
      <xdr:row>44</xdr:row>
      <xdr:rowOff>142875</xdr:rowOff>
    </xdr:from>
    <xdr:to>
      <xdr:col>22</xdr:col>
      <xdr:colOff>762000</xdr:colOff>
      <xdr:row>50</xdr:row>
      <xdr:rowOff>114300</xdr:rowOff>
    </xdr:to>
    <xdr:sp macro="" textlink="">
      <xdr:nvSpPr>
        <xdr:cNvPr id="3" name="Llamada rectangular 2"/>
        <xdr:cNvSpPr/>
      </xdr:nvSpPr>
      <xdr:spPr>
        <a:xfrm>
          <a:off x="16944975" y="8543925"/>
          <a:ext cx="1962150" cy="1114425"/>
        </a:xfrm>
        <a:prstGeom prst="wedgeRectCallout">
          <a:avLst>
            <a:gd name="adj1" fmla="val -51"/>
            <a:gd name="adj2" fmla="val 16317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solidFill>
                <a:schemeClr val="tx1"/>
              </a:solidFill>
            </a:rPr>
            <a:t>Lo que explica</a:t>
          </a:r>
          <a:r>
            <a:rPr lang="es-MX" sz="1100" baseline="0">
              <a:solidFill>
                <a:schemeClr val="tx1"/>
              </a:solidFill>
            </a:rPr>
            <a:t> la regresión entre lo no explicado: </a:t>
          </a:r>
          <a:r>
            <a:rPr lang="es-MX" sz="1100">
              <a:solidFill>
                <a:schemeClr val="tx1"/>
              </a:solidFill>
            </a:rPr>
            <a:t>Cociente entre (SCRegre/gdlRegre)/(SCResiduo/gdlResiduo)</a:t>
          </a:r>
        </a:p>
      </xdr:txBody>
    </xdr:sp>
    <xdr:clientData/>
  </xdr:twoCellAnchor>
  <xdr:twoCellAnchor>
    <xdr:from>
      <xdr:col>24</xdr:col>
      <xdr:colOff>76199</xdr:colOff>
      <xdr:row>27</xdr:row>
      <xdr:rowOff>95250</xdr:rowOff>
    </xdr:from>
    <xdr:to>
      <xdr:col>33</xdr:col>
      <xdr:colOff>342900</xdr:colOff>
      <xdr:row>52</xdr:row>
      <xdr:rowOff>152400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15</xdr:row>
      <xdr:rowOff>161925</xdr:rowOff>
    </xdr:from>
    <xdr:to>
      <xdr:col>15</xdr:col>
      <xdr:colOff>66675</xdr:colOff>
      <xdr:row>43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74"/>
  <sheetViews>
    <sheetView tabSelected="1" topLeftCell="M31" workbookViewId="0">
      <selection activeCell="AB59" sqref="AB59"/>
    </sheetView>
  </sheetViews>
  <sheetFormatPr baseColWidth="10" defaultRowHeight="15" x14ac:dyDescent="0.25"/>
  <cols>
    <col min="15" max="15" width="15.7109375" customWidth="1"/>
    <col min="16" max="16" width="27.28515625" customWidth="1"/>
    <col min="18" max="18" width="12.7109375" bestFit="1" customWidth="1"/>
    <col min="19" max="19" width="11.5703125" bestFit="1" customWidth="1"/>
    <col min="20" max="22" width="12.7109375" bestFit="1" customWidth="1"/>
    <col min="23" max="23" width="11.5703125" bestFit="1" customWidth="1"/>
  </cols>
  <sheetData>
    <row r="1" spans="1:108" x14ac:dyDescent="0.25">
      <c r="A1" t="s">
        <v>8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20</v>
      </c>
      <c r="J1" t="s">
        <v>21</v>
      </c>
      <c r="K1" t="s">
        <v>22</v>
      </c>
      <c r="L1" t="s">
        <v>28</v>
      </c>
      <c r="M1" t="s">
        <v>29</v>
      </c>
      <c r="Q1" t="s">
        <v>7</v>
      </c>
    </row>
    <row r="2" spans="1:108" x14ac:dyDescent="0.25">
      <c r="A2" s="2">
        <v>1</v>
      </c>
      <c r="B2">
        <v>1</v>
      </c>
      <c r="C2">
        <v>5.7</v>
      </c>
      <c r="D2">
        <v>30.8</v>
      </c>
      <c r="E2">
        <v>69.599999999999994</v>
      </c>
      <c r="F2">
        <v>75.5</v>
      </c>
      <c r="G2">
        <v>2.7781512503836434</v>
      </c>
      <c r="H2">
        <v>24.7</v>
      </c>
      <c r="I2">
        <f t="array" ref="I2">MMULT(B2:G2,$R$46:$R$51)</f>
        <v>19.863388185960083</v>
      </c>
      <c r="J2">
        <f>H2-I2</f>
        <v>4.8366118140399159</v>
      </c>
      <c r="K2">
        <f>J2^2</f>
        <v>23.392813839710485</v>
      </c>
      <c r="L2">
        <f>H2-$R$54</f>
        <v>-4.7604395604395471</v>
      </c>
      <c r="M2">
        <f>I2-$R$54</f>
        <v>-9.597051374479463</v>
      </c>
      <c r="Q2" t="s">
        <v>6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</row>
    <row r="3" spans="1:108" x14ac:dyDescent="0.25">
      <c r="A3" s="2">
        <v>2</v>
      </c>
      <c r="B3">
        <v>1</v>
      </c>
      <c r="C3">
        <v>11.9</v>
      </c>
      <c r="D3">
        <v>14.4</v>
      </c>
      <c r="E3">
        <v>68.3</v>
      </c>
      <c r="F3">
        <v>74.7</v>
      </c>
      <c r="G3">
        <v>3.3521825181113627</v>
      </c>
      <c r="H3">
        <v>12.5</v>
      </c>
      <c r="I3">
        <f t="array" ref="I3">MMULT(B3:G3,$R$46:$R$51)</f>
        <v>16.330896451353027</v>
      </c>
      <c r="J3">
        <f t="shared" ref="J3:J66" si="0">H3-I3</f>
        <v>-3.830896451353027</v>
      </c>
      <c r="K3">
        <f t="shared" ref="K3:K66" si="1">J3^2</f>
        <v>14.675767620989216</v>
      </c>
      <c r="L3">
        <f t="shared" ref="L3:L66" si="2">H3-$R$54</f>
        <v>-16.960439560439546</v>
      </c>
      <c r="M3">
        <f t="shared" ref="M3:M66" si="3">I3-$R$54</f>
        <v>-13.129543109086519</v>
      </c>
      <c r="Q3" t="s">
        <v>1</v>
      </c>
      <c r="R3">
        <v>5.7</v>
      </c>
      <c r="S3">
        <v>11.9</v>
      </c>
      <c r="T3">
        <v>11.7</v>
      </c>
      <c r="U3">
        <v>13.4</v>
      </c>
      <c r="V3">
        <v>10.199999999999999</v>
      </c>
      <c r="W3">
        <v>10.7</v>
      </c>
      <c r="X3">
        <v>10</v>
      </c>
      <c r="Y3">
        <v>9.5</v>
      </c>
      <c r="Z3">
        <v>11.6</v>
      </c>
      <c r="AA3">
        <v>8.4</v>
      </c>
      <c r="AB3">
        <v>18</v>
      </c>
      <c r="AC3">
        <v>7.9</v>
      </c>
      <c r="AD3">
        <v>5.8</v>
      </c>
      <c r="AE3">
        <v>6.1</v>
      </c>
      <c r="AF3">
        <v>7.4</v>
      </c>
      <c r="AG3">
        <v>7.3</v>
      </c>
      <c r="AH3">
        <v>6.6</v>
      </c>
      <c r="AI3">
        <v>8.3000000000000007</v>
      </c>
      <c r="AJ3">
        <v>9.6</v>
      </c>
      <c r="AK3">
        <v>4.4000000000000004</v>
      </c>
      <c r="AL3">
        <v>23.2</v>
      </c>
      <c r="AM3">
        <v>10.6</v>
      </c>
      <c r="AN3">
        <v>10.1</v>
      </c>
      <c r="AO3">
        <v>11.9</v>
      </c>
      <c r="AP3">
        <v>9.4</v>
      </c>
      <c r="AQ3">
        <v>11.2</v>
      </c>
      <c r="AR3">
        <v>9.1999999999999993</v>
      </c>
      <c r="AS3">
        <v>9.1</v>
      </c>
      <c r="AT3">
        <v>9.1</v>
      </c>
      <c r="AU3">
        <v>8.6</v>
      </c>
      <c r="AV3">
        <v>10.7</v>
      </c>
      <c r="AW3">
        <v>9.5</v>
      </c>
      <c r="AX3">
        <v>8.1999999999999993</v>
      </c>
      <c r="AY3">
        <v>11.1</v>
      </c>
      <c r="AZ3">
        <v>9.5</v>
      </c>
      <c r="BA3">
        <v>11.5</v>
      </c>
      <c r="BB3">
        <v>7.4</v>
      </c>
      <c r="BC3">
        <v>6.7</v>
      </c>
      <c r="BD3">
        <v>7.3</v>
      </c>
      <c r="BE3">
        <v>8.1</v>
      </c>
      <c r="BF3">
        <v>18.7</v>
      </c>
      <c r="BG3">
        <v>3.8</v>
      </c>
      <c r="BH3">
        <v>11.5</v>
      </c>
      <c r="BI3">
        <v>7.8</v>
      </c>
      <c r="BJ3">
        <v>6.3</v>
      </c>
      <c r="BK3">
        <v>6.4</v>
      </c>
      <c r="BL3">
        <v>2.2000000000000002</v>
      </c>
      <c r="BM3">
        <v>7.8</v>
      </c>
      <c r="BN3">
        <v>7.6</v>
      </c>
      <c r="BO3">
        <v>8.4</v>
      </c>
      <c r="BP3">
        <v>3.8</v>
      </c>
      <c r="BQ3">
        <v>15.5</v>
      </c>
      <c r="BR3">
        <v>6.7</v>
      </c>
      <c r="BS3">
        <v>4.9000000000000004</v>
      </c>
      <c r="BT3">
        <v>10.199999999999999</v>
      </c>
      <c r="BU3">
        <v>9.4</v>
      </c>
      <c r="BV3">
        <v>5.6</v>
      </c>
      <c r="BW3">
        <v>8.8000000000000007</v>
      </c>
      <c r="BX3">
        <v>14.8</v>
      </c>
      <c r="BY3">
        <v>8.1</v>
      </c>
      <c r="BZ3">
        <v>7.7</v>
      </c>
      <c r="CA3">
        <v>5.2</v>
      </c>
      <c r="CB3">
        <v>6.2</v>
      </c>
      <c r="CC3">
        <v>7.7</v>
      </c>
      <c r="CD3">
        <v>8.3000000000000007</v>
      </c>
      <c r="CE3">
        <v>20.2</v>
      </c>
      <c r="CF3">
        <v>11.6</v>
      </c>
      <c r="CG3">
        <v>14.6</v>
      </c>
      <c r="CH3">
        <v>9.5</v>
      </c>
      <c r="CI3">
        <v>20.7</v>
      </c>
      <c r="CJ3">
        <v>16.8</v>
      </c>
      <c r="CK3">
        <v>21.4</v>
      </c>
      <c r="CL3">
        <v>13.1</v>
      </c>
      <c r="CM3">
        <v>11.3</v>
      </c>
      <c r="CN3">
        <v>9.4</v>
      </c>
      <c r="CO3">
        <v>25</v>
      </c>
      <c r="CP3">
        <v>9.8000000000000007</v>
      </c>
      <c r="CQ3">
        <v>18.5</v>
      </c>
      <c r="CR3">
        <v>12.1</v>
      </c>
      <c r="CS3">
        <v>15.6</v>
      </c>
      <c r="CT3">
        <v>23.4</v>
      </c>
      <c r="CU3">
        <v>20.2</v>
      </c>
      <c r="CV3">
        <v>9.9</v>
      </c>
      <c r="CW3">
        <v>15.8</v>
      </c>
      <c r="CX3">
        <v>12.5</v>
      </c>
      <c r="CY3">
        <v>7.3</v>
      </c>
      <c r="CZ3">
        <v>15.6</v>
      </c>
      <c r="DA3">
        <v>14</v>
      </c>
      <c r="DB3">
        <v>14.2</v>
      </c>
      <c r="DC3">
        <v>13.7</v>
      </c>
      <c r="DD3">
        <v>10.3</v>
      </c>
    </row>
    <row r="4" spans="1:108" x14ac:dyDescent="0.25">
      <c r="A4" s="2">
        <v>3</v>
      </c>
      <c r="B4">
        <v>1</v>
      </c>
      <c r="C4">
        <v>11.7</v>
      </c>
      <c r="D4">
        <v>11.3</v>
      </c>
      <c r="E4">
        <v>71.8</v>
      </c>
      <c r="F4">
        <v>77.7</v>
      </c>
      <c r="G4">
        <v>3.4742162640762553</v>
      </c>
      <c r="H4">
        <v>13.4</v>
      </c>
      <c r="I4">
        <f t="array" ref="I4">MMULT(B4:G4,$R$46:$R$51)</f>
        <v>12.336350830334933</v>
      </c>
      <c r="J4">
        <f t="shared" si="0"/>
        <v>1.0636491696650676</v>
      </c>
      <c r="K4">
        <f t="shared" si="1"/>
        <v>1.1313495561291878</v>
      </c>
      <c r="L4">
        <f t="shared" si="2"/>
        <v>-16.060439560439548</v>
      </c>
      <c r="M4">
        <f t="shared" si="3"/>
        <v>-17.124088730104614</v>
      </c>
      <c r="Q4" t="s">
        <v>2</v>
      </c>
      <c r="R4">
        <v>30.8</v>
      </c>
      <c r="S4">
        <v>14.4</v>
      </c>
      <c r="T4">
        <v>11.3</v>
      </c>
      <c r="U4">
        <v>14.8</v>
      </c>
      <c r="V4">
        <v>16</v>
      </c>
      <c r="W4">
        <v>26.9</v>
      </c>
      <c r="X4">
        <v>23</v>
      </c>
      <c r="Y4">
        <v>13.1</v>
      </c>
      <c r="Z4">
        <v>13</v>
      </c>
      <c r="AA4">
        <v>25.7</v>
      </c>
      <c r="AB4">
        <v>111</v>
      </c>
      <c r="AC4">
        <v>63</v>
      </c>
      <c r="AD4">
        <v>17.100000000000001</v>
      </c>
      <c r="AE4">
        <v>40</v>
      </c>
      <c r="AF4">
        <v>63</v>
      </c>
      <c r="AG4">
        <v>56</v>
      </c>
      <c r="AH4">
        <v>42</v>
      </c>
      <c r="AI4">
        <v>109.9</v>
      </c>
      <c r="AJ4">
        <v>21.9</v>
      </c>
      <c r="AK4">
        <v>23.3</v>
      </c>
      <c r="AL4">
        <v>43</v>
      </c>
      <c r="AM4">
        <v>7.9</v>
      </c>
      <c r="AN4">
        <v>5.8</v>
      </c>
      <c r="AO4">
        <v>7.5</v>
      </c>
      <c r="AP4">
        <v>7.4</v>
      </c>
      <c r="AQ4">
        <v>7.4</v>
      </c>
      <c r="AR4">
        <v>11</v>
      </c>
      <c r="AS4">
        <v>7.5</v>
      </c>
      <c r="AT4">
        <v>8.8000000000000007</v>
      </c>
      <c r="AU4">
        <v>7.1</v>
      </c>
      <c r="AV4">
        <v>7.8</v>
      </c>
      <c r="AW4">
        <v>13.1</v>
      </c>
      <c r="AX4">
        <v>8.1</v>
      </c>
      <c r="AY4">
        <v>5.6</v>
      </c>
      <c r="AZ4">
        <v>7.1</v>
      </c>
      <c r="BA4">
        <v>8.4</v>
      </c>
      <c r="BB4">
        <v>8</v>
      </c>
      <c r="BC4">
        <v>4.5</v>
      </c>
      <c r="BD4">
        <v>7.2</v>
      </c>
      <c r="BE4">
        <v>9.1</v>
      </c>
      <c r="BF4">
        <v>181.6</v>
      </c>
      <c r="BG4">
        <v>16</v>
      </c>
      <c r="BH4">
        <v>108.1</v>
      </c>
      <c r="BI4">
        <v>69</v>
      </c>
      <c r="BJ4">
        <v>9.6999999999999993</v>
      </c>
      <c r="BK4">
        <v>44</v>
      </c>
      <c r="BL4">
        <v>15.6</v>
      </c>
      <c r="BM4">
        <v>40</v>
      </c>
      <c r="BN4">
        <v>71</v>
      </c>
      <c r="BO4">
        <v>76</v>
      </c>
      <c r="BP4">
        <v>26</v>
      </c>
      <c r="BQ4">
        <v>119</v>
      </c>
      <c r="BR4">
        <v>32</v>
      </c>
      <c r="BS4">
        <v>6.1</v>
      </c>
      <c r="BT4">
        <v>91</v>
      </c>
      <c r="BU4">
        <v>75</v>
      </c>
      <c r="BV4">
        <v>24</v>
      </c>
      <c r="BW4">
        <v>68</v>
      </c>
      <c r="BX4">
        <v>128</v>
      </c>
      <c r="BY4">
        <v>107.7</v>
      </c>
      <c r="BZ4">
        <v>45</v>
      </c>
      <c r="CA4">
        <v>7.5</v>
      </c>
      <c r="CB4">
        <v>19.399999999999999</v>
      </c>
      <c r="CC4">
        <v>28</v>
      </c>
      <c r="CD4">
        <v>74</v>
      </c>
      <c r="CE4">
        <v>137</v>
      </c>
      <c r="CF4">
        <v>67</v>
      </c>
      <c r="CG4">
        <v>73</v>
      </c>
      <c r="CH4">
        <v>49.4</v>
      </c>
      <c r="CI4">
        <v>137</v>
      </c>
      <c r="CJ4">
        <v>103</v>
      </c>
      <c r="CK4">
        <v>143</v>
      </c>
      <c r="CL4">
        <v>90</v>
      </c>
      <c r="CM4">
        <v>72</v>
      </c>
      <c r="CN4">
        <v>82</v>
      </c>
      <c r="CO4">
        <v>130</v>
      </c>
      <c r="CP4">
        <v>82</v>
      </c>
      <c r="CQ4">
        <v>141</v>
      </c>
      <c r="CR4">
        <v>135</v>
      </c>
      <c r="CS4">
        <v>105</v>
      </c>
      <c r="CT4">
        <v>154</v>
      </c>
      <c r="CU4">
        <v>132</v>
      </c>
      <c r="CV4">
        <v>72</v>
      </c>
      <c r="CW4">
        <v>108</v>
      </c>
      <c r="CX4">
        <v>118</v>
      </c>
      <c r="CY4">
        <v>52</v>
      </c>
      <c r="CZ4">
        <v>103</v>
      </c>
      <c r="DA4">
        <v>106</v>
      </c>
      <c r="DB4">
        <v>83</v>
      </c>
      <c r="DC4">
        <v>80</v>
      </c>
      <c r="DD4">
        <v>66</v>
      </c>
    </row>
    <row r="5" spans="1:108" x14ac:dyDescent="0.25">
      <c r="A5" s="2">
        <v>4</v>
      </c>
      <c r="B5">
        <v>1</v>
      </c>
      <c r="C5">
        <v>13.4</v>
      </c>
      <c r="D5">
        <v>14.8</v>
      </c>
      <c r="E5">
        <v>65.400000000000006</v>
      </c>
      <c r="F5">
        <v>73.8</v>
      </c>
      <c r="G5">
        <v>3.4440447959180762</v>
      </c>
      <c r="H5">
        <v>11.6</v>
      </c>
      <c r="I5">
        <f t="array" ref="I5">MMULT(B5:G5,$R$46:$R$51)</f>
        <v>16.671366125227056</v>
      </c>
      <c r="J5">
        <f t="shared" si="0"/>
        <v>-5.0713661252270565</v>
      </c>
      <c r="K5">
        <f t="shared" si="1"/>
        <v>25.718754376100488</v>
      </c>
      <c r="L5">
        <f t="shared" si="2"/>
        <v>-17.860439560439545</v>
      </c>
      <c r="M5">
        <f t="shared" si="3"/>
        <v>-12.78907343521249</v>
      </c>
      <c r="Q5" t="s">
        <v>3</v>
      </c>
      <c r="R5">
        <v>69.599999999999994</v>
      </c>
      <c r="S5">
        <v>68.3</v>
      </c>
      <c r="T5">
        <v>71.8</v>
      </c>
      <c r="U5">
        <v>65.400000000000006</v>
      </c>
      <c r="V5">
        <v>67.2</v>
      </c>
      <c r="W5">
        <v>66.5</v>
      </c>
      <c r="X5">
        <v>64.599999999999994</v>
      </c>
      <c r="Y5">
        <v>66.400000000000006</v>
      </c>
      <c r="Z5">
        <v>66.400000000000006</v>
      </c>
      <c r="AA5">
        <v>65.5</v>
      </c>
      <c r="AB5">
        <v>51</v>
      </c>
      <c r="AC5">
        <v>62.3</v>
      </c>
      <c r="AD5">
        <v>68.099999999999994</v>
      </c>
      <c r="AE5">
        <v>63.4</v>
      </c>
      <c r="AF5">
        <v>63.4</v>
      </c>
      <c r="AG5">
        <v>60.4</v>
      </c>
      <c r="AH5">
        <v>64.400000000000006</v>
      </c>
      <c r="AI5">
        <v>56.8</v>
      </c>
      <c r="AJ5">
        <v>68.400000000000006</v>
      </c>
      <c r="AK5">
        <v>66.7</v>
      </c>
      <c r="AL5">
        <v>62.1</v>
      </c>
      <c r="AM5">
        <v>70</v>
      </c>
      <c r="AN5">
        <v>70.7</v>
      </c>
      <c r="AO5">
        <v>71.8</v>
      </c>
      <c r="AP5">
        <v>72.3</v>
      </c>
      <c r="AQ5">
        <v>71.8</v>
      </c>
      <c r="AR5">
        <v>65.400000000000006</v>
      </c>
      <c r="AS5">
        <v>71</v>
      </c>
      <c r="AT5">
        <v>72</v>
      </c>
      <c r="AU5">
        <v>73.3</v>
      </c>
      <c r="AV5">
        <v>67.2</v>
      </c>
      <c r="AW5">
        <v>66.5</v>
      </c>
      <c r="AX5">
        <v>72.5</v>
      </c>
      <c r="AY5">
        <v>74.2</v>
      </c>
      <c r="AZ5">
        <v>73.900000000000006</v>
      </c>
      <c r="BA5">
        <v>72.2</v>
      </c>
      <c r="BB5">
        <v>73.3</v>
      </c>
      <c r="BC5">
        <v>75.900000000000006</v>
      </c>
      <c r="BD5">
        <v>73</v>
      </c>
      <c r="BE5">
        <v>71.5</v>
      </c>
      <c r="BF5">
        <v>41</v>
      </c>
      <c r="BG5">
        <v>66.8</v>
      </c>
      <c r="BH5">
        <v>55.8</v>
      </c>
      <c r="BI5">
        <v>63</v>
      </c>
      <c r="BJ5">
        <v>73.900000000000006</v>
      </c>
      <c r="BK5">
        <v>64.2</v>
      </c>
      <c r="BL5">
        <v>71.2</v>
      </c>
      <c r="BM5">
        <v>62.2</v>
      </c>
      <c r="BN5">
        <v>61.7</v>
      </c>
      <c r="BO5">
        <v>62.5</v>
      </c>
      <c r="BP5">
        <v>68.599999999999994</v>
      </c>
      <c r="BQ5">
        <v>56.9</v>
      </c>
      <c r="BR5">
        <v>68</v>
      </c>
      <c r="BS5">
        <v>74.3</v>
      </c>
      <c r="BT5">
        <v>52.5</v>
      </c>
      <c r="BU5">
        <v>58.5</v>
      </c>
      <c r="BV5">
        <v>67.5</v>
      </c>
      <c r="BW5">
        <v>60</v>
      </c>
      <c r="BX5">
        <v>50.9</v>
      </c>
      <c r="BY5">
        <v>59</v>
      </c>
      <c r="BZ5">
        <v>62.5</v>
      </c>
      <c r="CA5">
        <v>68.7</v>
      </c>
      <c r="CB5">
        <v>67.8</v>
      </c>
      <c r="CC5">
        <v>63.8</v>
      </c>
      <c r="CD5">
        <v>61.6</v>
      </c>
      <c r="CE5">
        <v>42.9</v>
      </c>
      <c r="CF5">
        <v>52.3</v>
      </c>
      <c r="CG5">
        <v>50.1</v>
      </c>
      <c r="CH5">
        <v>57.8</v>
      </c>
      <c r="CI5">
        <v>42.4</v>
      </c>
      <c r="CJ5">
        <v>49.9</v>
      </c>
      <c r="CK5">
        <v>41.4</v>
      </c>
      <c r="CL5">
        <v>52.2</v>
      </c>
      <c r="CM5">
        <v>56.5</v>
      </c>
      <c r="CN5">
        <v>59.1</v>
      </c>
      <c r="CO5">
        <v>38.1</v>
      </c>
      <c r="CP5">
        <v>59.1</v>
      </c>
      <c r="CQ5">
        <v>44.9</v>
      </c>
      <c r="CR5">
        <v>55</v>
      </c>
      <c r="CS5">
        <v>48.8</v>
      </c>
      <c r="CT5">
        <v>39.4</v>
      </c>
      <c r="CU5">
        <v>43.4</v>
      </c>
      <c r="CV5">
        <v>57.5</v>
      </c>
      <c r="CW5">
        <v>48.6</v>
      </c>
      <c r="CX5">
        <v>42.9</v>
      </c>
      <c r="CY5">
        <v>64.900000000000006</v>
      </c>
      <c r="CZ5">
        <v>49.9</v>
      </c>
      <c r="DA5">
        <v>51.3</v>
      </c>
      <c r="DB5">
        <v>50.3</v>
      </c>
      <c r="DC5">
        <v>50.4</v>
      </c>
      <c r="DD5">
        <v>56.5</v>
      </c>
    </row>
    <row r="6" spans="1:108" x14ac:dyDescent="0.25">
      <c r="A6" s="2">
        <v>5</v>
      </c>
      <c r="B6">
        <v>1</v>
      </c>
      <c r="C6">
        <v>10.199999999999999</v>
      </c>
      <c r="D6">
        <v>16</v>
      </c>
      <c r="E6">
        <v>67.2</v>
      </c>
      <c r="F6">
        <v>75.7</v>
      </c>
      <c r="G6">
        <v>3.2278867046136734</v>
      </c>
      <c r="H6">
        <v>14.3</v>
      </c>
      <c r="I6">
        <f t="array" ref="I6">MMULT(B6:G6,$R$46:$R$51)</f>
        <v>16.48938417242811</v>
      </c>
      <c r="J6">
        <f t="shared" si="0"/>
        <v>-2.1893841724281096</v>
      </c>
      <c r="K6">
        <f t="shared" si="1"/>
        <v>4.7934030544787181</v>
      </c>
      <c r="L6">
        <f t="shared" si="2"/>
        <v>-15.160439560439546</v>
      </c>
      <c r="M6">
        <f t="shared" si="3"/>
        <v>-12.971055388011436</v>
      </c>
      <c r="Q6" t="s">
        <v>4</v>
      </c>
      <c r="R6">
        <v>75.5</v>
      </c>
      <c r="S6">
        <v>74.7</v>
      </c>
      <c r="T6">
        <v>77.7</v>
      </c>
      <c r="U6">
        <v>73.8</v>
      </c>
      <c r="V6">
        <v>75.7</v>
      </c>
      <c r="W6">
        <v>72.400000000000006</v>
      </c>
      <c r="X6">
        <v>74</v>
      </c>
      <c r="Y6">
        <v>75.900000000000006</v>
      </c>
      <c r="Z6">
        <v>74.8</v>
      </c>
      <c r="AA6">
        <v>72.7</v>
      </c>
      <c r="AB6">
        <v>55.4</v>
      </c>
      <c r="AC6">
        <v>67.599999999999994</v>
      </c>
      <c r="AD6">
        <v>75.099999999999994</v>
      </c>
      <c r="AE6">
        <v>69.2</v>
      </c>
      <c r="AF6">
        <v>67.599999999999994</v>
      </c>
      <c r="AG6">
        <v>66.099999999999994</v>
      </c>
      <c r="AH6">
        <v>68.5</v>
      </c>
      <c r="AI6">
        <v>66.5</v>
      </c>
      <c r="AJ6">
        <v>74.900000000000006</v>
      </c>
      <c r="AK6">
        <v>72.8</v>
      </c>
      <c r="AL6">
        <v>66</v>
      </c>
      <c r="AM6">
        <v>76.8</v>
      </c>
      <c r="AN6">
        <v>78.7</v>
      </c>
      <c r="AO6">
        <v>77.7</v>
      </c>
      <c r="AP6">
        <v>80.5</v>
      </c>
      <c r="AQ6">
        <v>78.400000000000006</v>
      </c>
      <c r="AR6">
        <v>74</v>
      </c>
      <c r="AS6">
        <v>76.7</v>
      </c>
      <c r="AT6">
        <v>78.599999999999994</v>
      </c>
      <c r="AU6">
        <v>79.900000000000006</v>
      </c>
      <c r="AV6">
        <v>75.7</v>
      </c>
      <c r="AW6">
        <v>72.400000000000006</v>
      </c>
      <c r="AX6">
        <v>78.599999999999994</v>
      </c>
      <c r="AY6">
        <v>80</v>
      </c>
      <c r="AZ6">
        <v>80</v>
      </c>
      <c r="BA6">
        <v>77.900000000000006</v>
      </c>
      <c r="BB6">
        <v>79.599999999999994</v>
      </c>
      <c r="BC6">
        <v>81.8</v>
      </c>
      <c r="BD6">
        <v>79.8</v>
      </c>
      <c r="BE6">
        <v>78.3</v>
      </c>
      <c r="BF6">
        <v>42</v>
      </c>
      <c r="BG6">
        <v>69.400000000000006</v>
      </c>
      <c r="BH6">
        <v>55</v>
      </c>
      <c r="BI6">
        <v>64.8</v>
      </c>
      <c r="BJ6">
        <v>77.400000000000006</v>
      </c>
      <c r="BK6">
        <v>67.8</v>
      </c>
      <c r="BL6">
        <v>75.400000000000006</v>
      </c>
      <c r="BM6">
        <v>65.8</v>
      </c>
      <c r="BN6">
        <v>65.2</v>
      </c>
      <c r="BO6">
        <v>65.8</v>
      </c>
      <c r="BP6">
        <v>72.900000000000006</v>
      </c>
      <c r="BQ6">
        <v>56</v>
      </c>
      <c r="BR6">
        <v>70.900000000000006</v>
      </c>
      <c r="BS6">
        <v>80.099999999999994</v>
      </c>
      <c r="BT6">
        <v>52.1</v>
      </c>
      <c r="BU6">
        <v>62</v>
      </c>
      <c r="BV6">
        <v>71.599999999999994</v>
      </c>
      <c r="BW6">
        <v>62.5</v>
      </c>
      <c r="BX6">
        <v>48.1</v>
      </c>
      <c r="BY6">
        <v>59.2</v>
      </c>
      <c r="BZ6">
        <v>66.099999999999994</v>
      </c>
      <c r="CA6">
        <v>74</v>
      </c>
      <c r="CB6">
        <v>71.7</v>
      </c>
      <c r="CC6">
        <v>68.900000000000006</v>
      </c>
      <c r="CD6">
        <v>63.3</v>
      </c>
      <c r="CE6">
        <v>46.1</v>
      </c>
      <c r="CF6">
        <v>59.7</v>
      </c>
      <c r="CG6">
        <v>55.3</v>
      </c>
      <c r="CH6">
        <v>60.3</v>
      </c>
      <c r="CI6">
        <v>45.6</v>
      </c>
      <c r="CJ6">
        <v>53.2</v>
      </c>
      <c r="CK6">
        <v>44.6</v>
      </c>
      <c r="CL6">
        <v>55.8</v>
      </c>
      <c r="CM6">
        <v>60.5</v>
      </c>
      <c r="CN6">
        <v>62.6</v>
      </c>
      <c r="CO6">
        <v>41.2</v>
      </c>
      <c r="CP6">
        <v>62.5</v>
      </c>
      <c r="CQ6">
        <v>48.1</v>
      </c>
      <c r="CR6">
        <v>57.5</v>
      </c>
      <c r="CS6">
        <v>52.2</v>
      </c>
      <c r="CT6">
        <v>42.6</v>
      </c>
      <c r="CU6">
        <v>46.6</v>
      </c>
      <c r="CV6">
        <v>63.5</v>
      </c>
      <c r="CW6">
        <v>51</v>
      </c>
      <c r="CX6">
        <v>49.5</v>
      </c>
      <c r="CY6">
        <v>66.400000000000006</v>
      </c>
      <c r="CZ6">
        <v>52.7</v>
      </c>
      <c r="DA6">
        <v>54.7</v>
      </c>
      <c r="DB6">
        <v>53.7</v>
      </c>
      <c r="DC6">
        <v>52.5</v>
      </c>
      <c r="DD6">
        <v>60.1</v>
      </c>
    </row>
    <row r="7" spans="1:108" x14ac:dyDescent="0.25">
      <c r="A7" s="2">
        <v>6</v>
      </c>
      <c r="B7">
        <v>1</v>
      </c>
      <c r="C7">
        <v>10.7</v>
      </c>
      <c r="D7">
        <v>26.9</v>
      </c>
      <c r="E7">
        <v>66.5</v>
      </c>
      <c r="F7">
        <v>72.400000000000006</v>
      </c>
      <c r="G7">
        <v>3.214843848047698</v>
      </c>
      <c r="H7">
        <v>13.6</v>
      </c>
      <c r="I7">
        <f t="array" ref="I7">MMULT(B7:G7,$R$46:$R$51)</f>
        <v>20.448780421321906</v>
      </c>
      <c r="J7">
        <f t="shared" si="0"/>
        <v>-6.8487804213219068</v>
      </c>
      <c r="K7">
        <f t="shared" si="1"/>
        <v>46.905793259482273</v>
      </c>
      <c r="L7">
        <f t="shared" si="2"/>
        <v>-15.860439560439547</v>
      </c>
      <c r="M7">
        <f t="shared" si="3"/>
        <v>-9.0116591391176399</v>
      </c>
      <c r="Q7" t="s">
        <v>5</v>
      </c>
      <c r="R7">
        <v>2.7781512503836434</v>
      </c>
      <c r="S7">
        <v>3.3521825181113627</v>
      </c>
      <c r="T7">
        <v>3.4742162640762553</v>
      </c>
      <c r="U7">
        <v>3.4440447959180762</v>
      </c>
      <c r="V7">
        <v>3.2278867046136734</v>
      </c>
      <c r="W7">
        <v>3.214843848047698</v>
      </c>
      <c r="X7">
        <v>3.3506356082589543</v>
      </c>
      <c r="Y7">
        <v>3.27415784926368</v>
      </c>
      <c r="Z7">
        <v>3.12057393120585</v>
      </c>
      <c r="AA7">
        <v>3.374748346010104</v>
      </c>
      <c r="AB7">
        <v>2.7993405494535817</v>
      </c>
      <c r="AC7">
        <v>3.428134794028789</v>
      </c>
      <c r="AD7">
        <v>3.287801729930226</v>
      </c>
      <c r="AE7">
        <v>3.1003705451175629</v>
      </c>
      <c r="AF7">
        <v>2.9912260756924947</v>
      </c>
      <c r="AG7">
        <v>2.5185139398778875</v>
      </c>
      <c r="AH7">
        <v>3.0453229787866576</v>
      </c>
      <c r="AI7">
        <v>3.0644579892269186</v>
      </c>
      <c r="AJ7">
        <v>3.4082399653118496</v>
      </c>
      <c r="AK7">
        <v>3.4082399653118496</v>
      </c>
      <c r="AL7">
        <v>3.3961993470957363</v>
      </c>
      <c r="AM7">
        <v>4.1914510144648958</v>
      </c>
      <c r="AN7">
        <v>4.4156409798961542</v>
      </c>
      <c r="AO7">
        <v>4.343999069057161</v>
      </c>
      <c r="AP7">
        <v>4.2898118391176219</v>
      </c>
      <c r="AQ7">
        <v>4.3486941902655412</v>
      </c>
      <c r="AR7">
        <v>3.7774268223893115</v>
      </c>
      <c r="AS7">
        <v>3.9800033715837464</v>
      </c>
      <c r="AT7">
        <v>4.2260841159758238</v>
      </c>
      <c r="AU7">
        <v>4.2385478876813281</v>
      </c>
      <c r="AV7">
        <v>4.3639878297484911</v>
      </c>
      <c r="AW7">
        <v>3.8808135922807914</v>
      </c>
      <c r="AX7">
        <v>4.0421815945157666</v>
      </c>
      <c r="AY7">
        <v>4.3740147402919112</v>
      </c>
      <c r="AZ7">
        <v>4.5322956440942477</v>
      </c>
      <c r="BA7">
        <v>4.20682587603185</v>
      </c>
      <c r="BB7">
        <v>4.2304489213782741</v>
      </c>
      <c r="BC7">
        <v>4.4053463601757086</v>
      </c>
      <c r="BD7">
        <v>4.3111178426625054</v>
      </c>
      <c r="BE7">
        <v>4.3382572302462554</v>
      </c>
      <c r="BF7">
        <v>2.2253092817258628</v>
      </c>
      <c r="BG7">
        <v>3.8020892578817329</v>
      </c>
      <c r="BH7">
        <v>3.3961993470957363</v>
      </c>
      <c r="BI7">
        <v>3.4800069429571505</v>
      </c>
      <c r="BJ7">
        <v>4.0382226383687181</v>
      </c>
      <c r="BK7">
        <v>3.0934216851622351</v>
      </c>
      <c r="BL7">
        <v>4.2081725266671217</v>
      </c>
      <c r="BM7">
        <v>3.7176705030022621</v>
      </c>
      <c r="BN7">
        <v>3.8481891169913989</v>
      </c>
      <c r="BO7">
        <v>3.2121876044039577</v>
      </c>
      <c r="BP7">
        <v>4.2979792441593627</v>
      </c>
      <c r="BQ7">
        <v>2.3222192947339191</v>
      </c>
      <c r="BR7">
        <v>2.5797835966168101</v>
      </c>
      <c r="BS7">
        <v>4.1525940779274695</v>
      </c>
      <c r="BT7">
        <v>2.5440680443502757</v>
      </c>
      <c r="BU7">
        <v>2.7558748556724915</v>
      </c>
      <c r="BV7">
        <v>3.3654879848908998</v>
      </c>
      <c r="BW7">
        <v>2.0413926851582249</v>
      </c>
      <c r="BX7">
        <v>2.2304489213782741</v>
      </c>
      <c r="BY7">
        <v>2.5797835966168101</v>
      </c>
      <c r="BZ7">
        <v>2.8633228601204559</v>
      </c>
      <c r="CA7">
        <v>4.0476641946015599</v>
      </c>
      <c r="CB7">
        <v>2.6720978579357175</v>
      </c>
      <c r="CC7">
        <v>3.1522883443830563</v>
      </c>
      <c r="CD7">
        <v>3.3138672203691533</v>
      </c>
      <c r="CE7">
        <v>2.7853298350107671</v>
      </c>
      <c r="CF7">
        <v>3.3096301674258988</v>
      </c>
      <c r="CG7">
        <v>3.0043213737826426</v>
      </c>
      <c r="CH7">
        <v>2.7781512503836434</v>
      </c>
      <c r="CI7">
        <v>2.0791812460476247</v>
      </c>
      <c r="CJ7">
        <v>2.5910646070264991</v>
      </c>
      <c r="CK7">
        <v>2.4149733479708178</v>
      </c>
      <c r="CL7">
        <v>2.5910646070264991</v>
      </c>
      <c r="CM7">
        <v>2.568201724066995</v>
      </c>
      <c r="CN7">
        <v>3.725094521081469</v>
      </c>
      <c r="CO7">
        <v>2.3010299956639813</v>
      </c>
      <c r="CP7">
        <v>2.9822712330395684</v>
      </c>
      <c r="CQ7">
        <v>1.9030899869919435</v>
      </c>
      <c r="CR7">
        <v>3.012837224705172</v>
      </c>
      <c r="CS7">
        <v>2.5563025007672873</v>
      </c>
      <c r="CT7">
        <v>2.3802112417116059</v>
      </c>
      <c r="CU7">
        <v>2.0791812460476247</v>
      </c>
      <c r="CV7">
        <v>3.403120521175818</v>
      </c>
      <c r="CW7">
        <v>2.6812412373755872</v>
      </c>
      <c r="CX7">
        <v>2.90848501887865</v>
      </c>
      <c r="CY7">
        <v>3.1583624920952498</v>
      </c>
      <c r="CZ7">
        <v>2.3424226808222062</v>
      </c>
      <c r="DA7">
        <v>2.0413926851582249</v>
      </c>
      <c r="DB7">
        <v>2.3424226808222062</v>
      </c>
      <c r="DC7">
        <v>2.6232492903979003</v>
      </c>
      <c r="DD7">
        <v>2.8061799739838871</v>
      </c>
    </row>
    <row r="8" spans="1:108" x14ac:dyDescent="0.25">
      <c r="A8" s="2">
        <v>7</v>
      </c>
      <c r="B8">
        <v>1</v>
      </c>
      <c r="C8">
        <v>10</v>
      </c>
      <c r="D8">
        <v>23</v>
      </c>
      <c r="E8">
        <v>64.599999999999994</v>
      </c>
      <c r="F8">
        <v>74</v>
      </c>
      <c r="G8">
        <v>3.3506356082589543</v>
      </c>
      <c r="H8">
        <v>17.7</v>
      </c>
      <c r="I8">
        <f t="array" ref="I8">MMULT(B8:G8,$R$46:$R$51)</f>
        <v>19.339573303493708</v>
      </c>
      <c r="J8">
        <f t="shared" si="0"/>
        <v>-1.6395733034937088</v>
      </c>
      <c r="K8">
        <f t="shared" si="1"/>
        <v>2.6882006175292732</v>
      </c>
      <c r="L8">
        <f t="shared" si="2"/>
        <v>-11.760439560439547</v>
      </c>
      <c r="M8">
        <f t="shared" si="3"/>
        <v>-10.120866256945838</v>
      </c>
      <c r="Q8" t="s">
        <v>0</v>
      </c>
      <c r="R8">
        <v>24.7</v>
      </c>
      <c r="S8">
        <v>12.5</v>
      </c>
      <c r="T8">
        <v>13.4</v>
      </c>
      <c r="U8">
        <v>11.6</v>
      </c>
      <c r="V8">
        <v>14.3</v>
      </c>
      <c r="W8">
        <v>13.6</v>
      </c>
      <c r="X8">
        <v>17.7</v>
      </c>
      <c r="Y8">
        <v>15.2</v>
      </c>
      <c r="Z8">
        <v>13.4</v>
      </c>
      <c r="AA8">
        <v>20.7</v>
      </c>
      <c r="AB8">
        <v>46.6</v>
      </c>
      <c r="AC8">
        <v>28.6</v>
      </c>
      <c r="AD8">
        <v>23.4</v>
      </c>
      <c r="AE8">
        <v>27.4</v>
      </c>
      <c r="AF8">
        <v>32.9</v>
      </c>
      <c r="AG8">
        <v>28.3</v>
      </c>
      <c r="AH8">
        <v>34.799999999999997</v>
      </c>
      <c r="AI8">
        <v>32.9</v>
      </c>
      <c r="AJ8">
        <v>18</v>
      </c>
      <c r="AK8">
        <v>27.5</v>
      </c>
      <c r="AL8">
        <v>29</v>
      </c>
      <c r="AM8">
        <v>12</v>
      </c>
      <c r="AN8">
        <v>13.2</v>
      </c>
      <c r="AO8">
        <v>12.4</v>
      </c>
      <c r="AP8">
        <v>13.6</v>
      </c>
      <c r="AQ8">
        <v>11.4</v>
      </c>
      <c r="AR8">
        <v>10.1</v>
      </c>
      <c r="AS8">
        <v>15.1</v>
      </c>
      <c r="AT8">
        <v>9.6999999999999993</v>
      </c>
      <c r="AU8">
        <v>13.2</v>
      </c>
      <c r="AV8">
        <v>14.3</v>
      </c>
      <c r="AW8">
        <v>11.9</v>
      </c>
      <c r="AX8">
        <v>10.7</v>
      </c>
      <c r="AY8">
        <v>14.5</v>
      </c>
      <c r="AZ8">
        <v>12.5</v>
      </c>
      <c r="BA8">
        <v>13.6</v>
      </c>
      <c r="BB8">
        <v>14.9</v>
      </c>
      <c r="BC8">
        <v>9.9</v>
      </c>
      <c r="BD8">
        <v>14.5</v>
      </c>
      <c r="BE8">
        <v>16.7</v>
      </c>
      <c r="BF8">
        <v>40.4</v>
      </c>
      <c r="BG8">
        <v>28.4</v>
      </c>
      <c r="BH8">
        <v>42.5</v>
      </c>
      <c r="BI8">
        <v>42.6</v>
      </c>
      <c r="BJ8">
        <v>22.3</v>
      </c>
      <c r="BK8">
        <v>38.9</v>
      </c>
      <c r="BL8">
        <v>26.8</v>
      </c>
      <c r="BM8">
        <v>45.6</v>
      </c>
      <c r="BN8">
        <v>42.1</v>
      </c>
      <c r="BO8">
        <v>29.2</v>
      </c>
      <c r="BP8">
        <v>22.8</v>
      </c>
      <c r="BQ8">
        <v>42.2</v>
      </c>
      <c r="BR8">
        <v>21.2</v>
      </c>
      <c r="BS8">
        <v>11.7</v>
      </c>
      <c r="BT8">
        <v>30.5</v>
      </c>
      <c r="BU8">
        <v>28.6</v>
      </c>
      <c r="BV8">
        <v>31.6</v>
      </c>
      <c r="BW8">
        <v>36.1</v>
      </c>
      <c r="BX8">
        <v>39.6</v>
      </c>
      <c r="BY8">
        <v>30.3</v>
      </c>
      <c r="BZ8">
        <v>33.200000000000003</v>
      </c>
      <c r="CA8">
        <v>17.8</v>
      </c>
      <c r="CB8">
        <v>21.3</v>
      </c>
      <c r="CC8">
        <v>22.3</v>
      </c>
      <c r="CD8">
        <v>35.5</v>
      </c>
      <c r="CE8">
        <v>47.2</v>
      </c>
      <c r="CF8">
        <v>48.5</v>
      </c>
      <c r="CG8">
        <v>46.1</v>
      </c>
      <c r="CH8">
        <v>38.799999999999997</v>
      </c>
      <c r="CI8">
        <v>48.6</v>
      </c>
      <c r="CJ8">
        <v>39.4</v>
      </c>
      <c r="CK8">
        <v>47.4</v>
      </c>
      <c r="CL8">
        <v>44.4</v>
      </c>
      <c r="CM8">
        <v>47</v>
      </c>
      <c r="CN8">
        <v>44</v>
      </c>
      <c r="CO8">
        <v>48.3</v>
      </c>
      <c r="CP8">
        <v>35.5</v>
      </c>
      <c r="CQ8">
        <v>45</v>
      </c>
      <c r="CR8">
        <v>44</v>
      </c>
      <c r="CS8">
        <v>48.5</v>
      </c>
      <c r="CT8">
        <v>48.2</v>
      </c>
      <c r="CU8">
        <v>50.1</v>
      </c>
      <c r="CV8">
        <v>32.1</v>
      </c>
      <c r="CW8">
        <v>44.6</v>
      </c>
      <c r="CX8">
        <v>46.8</v>
      </c>
      <c r="CY8">
        <v>31.1</v>
      </c>
      <c r="CZ8">
        <v>52.2</v>
      </c>
      <c r="DA8">
        <v>50.5</v>
      </c>
      <c r="DB8">
        <v>45.6</v>
      </c>
      <c r="DC8">
        <v>51.1</v>
      </c>
      <c r="DD8">
        <v>41.7</v>
      </c>
    </row>
    <row r="9" spans="1:108" x14ac:dyDescent="0.25">
      <c r="A9" s="2">
        <v>8</v>
      </c>
      <c r="B9">
        <v>1</v>
      </c>
      <c r="C9">
        <v>9.5</v>
      </c>
      <c r="D9">
        <v>13.1</v>
      </c>
      <c r="E9">
        <v>66.400000000000006</v>
      </c>
      <c r="F9">
        <v>75.900000000000006</v>
      </c>
      <c r="G9">
        <v>3.27415784926368</v>
      </c>
      <c r="H9">
        <v>15.2</v>
      </c>
      <c r="I9">
        <f t="array" ref="I9">MMULT(B9:G9,$R$46:$R$51)</f>
        <v>16.955151357871976</v>
      </c>
      <c r="J9">
        <f t="shared" si="0"/>
        <v>-1.7551513578719771</v>
      </c>
      <c r="K9">
        <f t="shared" si="1"/>
        <v>3.080556289039845</v>
      </c>
      <c r="L9">
        <f t="shared" si="2"/>
        <v>-14.260439560439547</v>
      </c>
      <c r="M9">
        <f t="shared" si="3"/>
        <v>-12.50528820256757</v>
      </c>
    </row>
    <row r="10" spans="1:108" x14ac:dyDescent="0.25">
      <c r="A10" s="2">
        <v>9</v>
      </c>
      <c r="B10">
        <v>1</v>
      </c>
      <c r="C10">
        <v>11.6</v>
      </c>
      <c r="D10">
        <v>13</v>
      </c>
      <c r="E10">
        <v>66.400000000000006</v>
      </c>
      <c r="F10">
        <v>74.8</v>
      </c>
      <c r="G10">
        <v>3.12057393120585</v>
      </c>
      <c r="H10">
        <v>13.4</v>
      </c>
      <c r="I10">
        <f t="array" ref="I10">MMULT(B10:G10,$R$46:$R$51)</f>
        <v>16.418409201064176</v>
      </c>
      <c r="J10">
        <f t="shared" si="0"/>
        <v>-3.0184092010641752</v>
      </c>
      <c r="K10">
        <f t="shared" si="1"/>
        <v>9.110794105068873</v>
      </c>
      <c r="L10">
        <f t="shared" si="2"/>
        <v>-16.060439560439548</v>
      </c>
      <c r="M10">
        <f t="shared" si="3"/>
        <v>-13.042030359375371</v>
      </c>
    </row>
    <row r="11" spans="1:108" x14ac:dyDescent="0.25">
      <c r="A11" s="2">
        <v>10</v>
      </c>
      <c r="B11">
        <v>1</v>
      </c>
      <c r="C11">
        <v>8.4</v>
      </c>
      <c r="D11">
        <v>25.7</v>
      </c>
      <c r="E11">
        <v>65.5</v>
      </c>
      <c r="F11">
        <v>72.7</v>
      </c>
      <c r="G11">
        <v>3.374748346010104</v>
      </c>
      <c r="H11">
        <v>20.7</v>
      </c>
      <c r="I11">
        <f t="array" ref="I11">MMULT(B11:G11,$R$46:$R$51)</f>
        <v>22.303468562728824</v>
      </c>
      <c r="J11">
        <f t="shared" si="0"/>
        <v>-1.6034685627288248</v>
      </c>
      <c r="K11">
        <f t="shared" si="1"/>
        <v>2.5711114316596428</v>
      </c>
      <c r="L11">
        <f t="shared" si="2"/>
        <v>-8.7604395604395471</v>
      </c>
      <c r="M11">
        <f t="shared" si="3"/>
        <v>-7.1569709977107223</v>
      </c>
      <c r="Q11" t="s">
        <v>10</v>
      </c>
      <c r="R11" t="s">
        <v>6</v>
      </c>
      <c r="S11" t="s">
        <v>1</v>
      </c>
      <c r="T11" t="s">
        <v>2</v>
      </c>
      <c r="U11" t="s">
        <v>3</v>
      </c>
      <c r="V11" t="s">
        <v>4</v>
      </c>
      <c r="W11" t="s">
        <v>5</v>
      </c>
      <c r="X11" t="s">
        <v>0</v>
      </c>
    </row>
    <row r="12" spans="1:108" x14ac:dyDescent="0.25">
      <c r="A12" s="2">
        <v>11</v>
      </c>
      <c r="B12">
        <v>1</v>
      </c>
      <c r="C12">
        <v>18</v>
      </c>
      <c r="D12">
        <v>111</v>
      </c>
      <c r="E12">
        <v>51</v>
      </c>
      <c r="F12">
        <v>55.4</v>
      </c>
      <c r="G12">
        <v>2.7993405494535817</v>
      </c>
      <c r="H12">
        <v>46.6</v>
      </c>
      <c r="I12">
        <f t="array" ref="I12">MMULT(B12:G12,$R$46:$R$51)</f>
        <v>38.060717512352809</v>
      </c>
      <c r="J12">
        <f t="shared" si="0"/>
        <v>8.539282487647192</v>
      </c>
      <c r="K12">
        <f t="shared" si="1"/>
        <v>72.919345403838022</v>
      </c>
      <c r="L12">
        <f t="shared" si="2"/>
        <v>17.139560439560455</v>
      </c>
      <c r="M12">
        <f t="shared" si="3"/>
        <v>8.6002779519132631</v>
      </c>
      <c r="Q12" t="s">
        <v>6</v>
      </c>
      <c r="R12" s="1">
        <f t="array" ref="R12:X18">MMULT(R2:DD8,B2:H92)</f>
        <v>91</v>
      </c>
      <c r="S12" s="1">
        <v>976.80000000000018</v>
      </c>
      <c r="T12" s="1">
        <v>5030.5999999999995</v>
      </c>
      <c r="U12" s="1">
        <v>5585.6999999999989</v>
      </c>
      <c r="V12" s="1">
        <v>6008.8000000000038</v>
      </c>
      <c r="W12" s="1">
        <v>296.86539229021059</v>
      </c>
      <c r="X12">
        <v>2680.8999999999987</v>
      </c>
    </row>
    <row r="13" spans="1:108" x14ac:dyDescent="0.25">
      <c r="A13" s="2">
        <v>12</v>
      </c>
      <c r="B13">
        <v>1</v>
      </c>
      <c r="C13">
        <v>7.9</v>
      </c>
      <c r="D13">
        <v>63</v>
      </c>
      <c r="E13">
        <v>62.3</v>
      </c>
      <c r="F13">
        <v>67.599999999999994</v>
      </c>
      <c r="G13">
        <v>3.428134794028789</v>
      </c>
      <c r="H13">
        <v>28.6</v>
      </c>
      <c r="I13">
        <f t="array" ref="I13">MMULT(B13:G13,$R$46:$R$51)</f>
        <v>29.966611818743367</v>
      </c>
      <c r="J13">
        <f t="shared" si="0"/>
        <v>-1.3666118187433653</v>
      </c>
      <c r="K13">
        <f t="shared" si="1"/>
        <v>1.8676278631290488</v>
      </c>
      <c r="L13">
        <f t="shared" si="2"/>
        <v>-0.86043956043954495</v>
      </c>
      <c r="M13">
        <f t="shared" si="3"/>
        <v>0.5061722583038204</v>
      </c>
      <c r="Q13" t="s">
        <v>1</v>
      </c>
      <c r="R13" s="1">
        <v>976.80000000000018</v>
      </c>
      <c r="S13" s="1">
        <v>12459.460000000003</v>
      </c>
      <c r="T13" s="1">
        <v>67227.220000000016</v>
      </c>
      <c r="U13" s="1">
        <v>56865.259999999995</v>
      </c>
      <c r="V13" s="1">
        <v>61145.110000000008</v>
      </c>
      <c r="W13" s="1">
        <v>3028.5541354207103</v>
      </c>
      <c r="X13">
        <v>31696.829999999994</v>
      </c>
    </row>
    <row r="14" spans="1:108" x14ac:dyDescent="0.25">
      <c r="A14" s="2">
        <v>13</v>
      </c>
      <c r="B14">
        <v>1</v>
      </c>
      <c r="C14">
        <v>5.8</v>
      </c>
      <c r="D14">
        <v>17.100000000000001</v>
      </c>
      <c r="E14">
        <v>68.099999999999994</v>
      </c>
      <c r="F14">
        <v>75.099999999999994</v>
      </c>
      <c r="G14">
        <v>3.287801729930226</v>
      </c>
      <c r="H14">
        <v>23.4</v>
      </c>
      <c r="I14">
        <f t="array" ref="I14">MMULT(B14:G14,$R$46:$R$51)</f>
        <v>20.955958596670158</v>
      </c>
      <c r="J14">
        <f t="shared" si="0"/>
        <v>2.444041403329841</v>
      </c>
      <c r="K14">
        <f t="shared" si="1"/>
        <v>5.9733383811904988</v>
      </c>
      <c r="L14">
        <f t="shared" si="2"/>
        <v>-6.0604395604395478</v>
      </c>
      <c r="M14">
        <f t="shared" si="3"/>
        <v>-8.5044809637693888</v>
      </c>
      <c r="Q14" t="s">
        <v>2</v>
      </c>
      <c r="R14" s="1">
        <v>5030.5999999999995</v>
      </c>
      <c r="S14" s="1">
        <v>67227.220000000016</v>
      </c>
      <c r="T14" s="1">
        <v>471049.66000000003</v>
      </c>
      <c r="U14" s="1">
        <v>270872.83</v>
      </c>
      <c r="V14" s="1">
        <v>287914.27</v>
      </c>
      <c r="W14" s="1">
        <v>14077.066160791755</v>
      </c>
      <c r="X14">
        <v>197100.91</v>
      </c>
    </row>
    <row r="15" spans="1:108" x14ac:dyDescent="0.25">
      <c r="A15" s="2">
        <v>14</v>
      </c>
      <c r="B15">
        <v>1</v>
      </c>
      <c r="C15">
        <v>6.1</v>
      </c>
      <c r="D15">
        <v>40</v>
      </c>
      <c r="E15">
        <v>63.4</v>
      </c>
      <c r="F15">
        <v>69.2</v>
      </c>
      <c r="G15">
        <v>3.1003705451175629</v>
      </c>
      <c r="H15">
        <v>27.4</v>
      </c>
      <c r="I15">
        <f t="array" ref="I15">MMULT(B15:G15,$R$46:$R$51)</f>
        <v>28.792051581914333</v>
      </c>
      <c r="J15">
        <f t="shared" si="0"/>
        <v>-1.392051581914334</v>
      </c>
      <c r="K15">
        <f t="shared" si="1"/>
        <v>1.9378076067101997</v>
      </c>
      <c r="L15">
        <f t="shared" si="2"/>
        <v>-2.0604395604395478</v>
      </c>
      <c r="M15">
        <f t="shared" si="3"/>
        <v>-0.66838797852521381</v>
      </c>
      <c r="Q15" t="s">
        <v>3</v>
      </c>
      <c r="R15" s="1">
        <v>5585.6999999999989</v>
      </c>
      <c r="S15" s="1">
        <v>56865.259999999995</v>
      </c>
      <c r="T15" s="1">
        <v>270872.83</v>
      </c>
      <c r="U15" s="1">
        <v>351374.15</v>
      </c>
      <c r="V15" s="1">
        <v>378397.09</v>
      </c>
      <c r="W15" s="1">
        <v>18727.345331201272</v>
      </c>
      <c r="X15">
        <v>154168.43</v>
      </c>
    </row>
    <row r="16" spans="1:108" x14ac:dyDescent="0.25">
      <c r="A16" s="2">
        <v>15</v>
      </c>
      <c r="B16">
        <v>1</v>
      </c>
      <c r="C16">
        <v>7.4</v>
      </c>
      <c r="D16">
        <v>63</v>
      </c>
      <c r="E16">
        <v>63.4</v>
      </c>
      <c r="F16">
        <v>67.599999999999994</v>
      </c>
      <c r="G16">
        <v>2.9912260756924947</v>
      </c>
      <c r="H16">
        <v>32.9</v>
      </c>
      <c r="I16">
        <f t="array" ref="I16">MMULT(B16:G16,$R$46:$R$51)</f>
        <v>29.770972901512817</v>
      </c>
      <c r="J16">
        <f t="shared" si="0"/>
        <v>3.1290270984871817</v>
      </c>
      <c r="K16">
        <f t="shared" si="1"/>
        <v>9.7908105830671115</v>
      </c>
      <c r="L16">
        <f t="shared" si="2"/>
        <v>3.4395604395604522</v>
      </c>
      <c r="M16">
        <f t="shared" si="3"/>
        <v>0.31053334107327046</v>
      </c>
      <c r="Q16" t="s">
        <v>4</v>
      </c>
      <c r="R16" s="1">
        <v>6008.8000000000038</v>
      </c>
      <c r="S16" s="1">
        <v>61145.110000000008</v>
      </c>
      <c r="T16" s="1">
        <v>287914.27</v>
      </c>
      <c r="U16" s="1">
        <v>378397.09</v>
      </c>
      <c r="V16" s="1">
        <v>407915.96000000014</v>
      </c>
      <c r="W16" s="1">
        <v>20191.377245556469</v>
      </c>
      <c r="X16">
        <v>164747.70000000007</v>
      </c>
    </row>
    <row r="17" spans="1:24" x14ac:dyDescent="0.25">
      <c r="A17" s="2">
        <v>16</v>
      </c>
      <c r="B17">
        <v>1</v>
      </c>
      <c r="C17">
        <v>7.3</v>
      </c>
      <c r="D17">
        <v>56</v>
      </c>
      <c r="E17">
        <v>60.4</v>
      </c>
      <c r="F17">
        <v>66.099999999999994</v>
      </c>
      <c r="G17">
        <v>2.5185139398778875</v>
      </c>
      <c r="H17">
        <v>28.3</v>
      </c>
      <c r="I17">
        <f t="array" ref="I17">MMULT(B17:G17,$R$46:$R$51)</f>
        <v>31.575803669505731</v>
      </c>
      <c r="J17">
        <f t="shared" si="0"/>
        <v>-3.2758036695057307</v>
      </c>
      <c r="K17">
        <f t="shared" si="1"/>
        <v>10.730889681147211</v>
      </c>
      <c r="L17">
        <f t="shared" si="2"/>
        <v>-1.1604395604395457</v>
      </c>
      <c r="M17">
        <f t="shared" si="3"/>
        <v>2.115364109066185</v>
      </c>
      <c r="Q17" t="s">
        <v>5</v>
      </c>
      <c r="R17" s="1">
        <v>296.86539229021059</v>
      </c>
      <c r="S17" s="1">
        <v>3028.5541354207103</v>
      </c>
      <c r="T17" s="1">
        <v>14077.066160791755</v>
      </c>
      <c r="U17" s="1">
        <v>18727.345331201272</v>
      </c>
      <c r="V17" s="1">
        <v>20191.377245556469</v>
      </c>
      <c r="W17" s="1">
        <v>1014.3621454594781</v>
      </c>
      <c r="X17">
        <v>8097.5544197883764</v>
      </c>
    </row>
    <row r="18" spans="1:24" x14ac:dyDescent="0.25">
      <c r="A18" s="2">
        <v>17</v>
      </c>
      <c r="B18">
        <v>1</v>
      </c>
      <c r="C18">
        <v>6.6</v>
      </c>
      <c r="D18">
        <v>42</v>
      </c>
      <c r="E18">
        <v>64.400000000000006</v>
      </c>
      <c r="F18">
        <v>68.5</v>
      </c>
      <c r="G18">
        <v>3.0453229787866576</v>
      </c>
      <c r="H18">
        <v>34.799999999999997</v>
      </c>
      <c r="I18">
        <f t="array" ref="I18">MMULT(B18:G18,$R$46:$R$51)</f>
        <v>29.099489251691857</v>
      </c>
      <c r="J18">
        <f t="shared" si="0"/>
        <v>5.7005107483081403</v>
      </c>
      <c r="K18">
        <f t="shared" si="1"/>
        <v>32.495822791576636</v>
      </c>
      <c r="L18">
        <f t="shared" si="2"/>
        <v>5.3395604395604508</v>
      </c>
      <c r="M18">
        <f t="shared" si="3"/>
        <v>-0.36095030874768952</v>
      </c>
      <c r="Q18" t="s">
        <v>0</v>
      </c>
      <c r="R18">
        <v>2680.8999999999987</v>
      </c>
      <c r="S18">
        <v>31696.829999999994</v>
      </c>
      <c r="T18">
        <v>197100.91</v>
      </c>
      <c r="U18">
        <v>154168.43</v>
      </c>
      <c r="V18">
        <v>164747.70000000007</v>
      </c>
      <c r="W18">
        <v>8097.5544197883764</v>
      </c>
      <c r="X18">
        <v>95870.430000000022</v>
      </c>
    </row>
    <row r="19" spans="1:24" x14ac:dyDescent="0.25">
      <c r="A19" s="2">
        <v>18</v>
      </c>
      <c r="B19">
        <v>1</v>
      </c>
      <c r="C19">
        <v>8.3000000000000007</v>
      </c>
      <c r="D19">
        <v>109.9</v>
      </c>
      <c r="E19">
        <v>56.8</v>
      </c>
      <c r="F19">
        <v>66.5</v>
      </c>
      <c r="G19">
        <v>3.0644579892269186</v>
      </c>
      <c r="H19">
        <v>32.9</v>
      </c>
      <c r="I19">
        <f t="array" ref="I19">MMULT(B19:G19,$R$46:$R$51)</f>
        <v>31.593668048641394</v>
      </c>
      <c r="J19">
        <f t="shared" si="0"/>
        <v>1.3063319513586045</v>
      </c>
      <c r="K19">
        <f t="shared" si="1"/>
        <v>1.7065031671403794</v>
      </c>
      <c r="L19">
        <f t="shared" si="2"/>
        <v>3.4395604395604522</v>
      </c>
      <c r="M19">
        <f t="shared" si="3"/>
        <v>2.1332284882018477</v>
      </c>
    </row>
    <row r="20" spans="1:24" x14ac:dyDescent="0.25">
      <c r="A20" s="2">
        <v>19</v>
      </c>
      <c r="B20">
        <v>1</v>
      </c>
      <c r="C20">
        <v>9.6</v>
      </c>
      <c r="D20">
        <v>21.9</v>
      </c>
      <c r="E20">
        <v>68.400000000000006</v>
      </c>
      <c r="F20">
        <v>74.900000000000006</v>
      </c>
      <c r="G20">
        <v>3.4082399653118496</v>
      </c>
      <c r="H20">
        <v>18</v>
      </c>
      <c r="I20">
        <f t="array" ref="I20">MMULT(B20:G20,$R$46:$R$51)</f>
        <v>18.120569312089653</v>
      </c>
      <c r="J20">
        <f t="shared" si="0"/>
        <v>-0.12056931208965338</v>
      </c>
      <c r="K20">
        <f t="shared" si="1"/>
        <v>1.4536959017772237E-2</v>
      </c>
      <c r="L20">
        <f t="shared" si="2"/>
        <v>-11.460439560439546</v>
      </c>
      <c r="M20">
        <f t="shared" si="3"/>
        <v>-11.339870248349893</v>
      </c>
      <c r="Q20" t="s">
        <v>9</v>
      </c>
      <c r="R20" t="s">
        <v>6</v>
      </c>
      <c r="S20" t="s">
        <v>1</v>
      </c>
      <c r="T20" t="s">
        <v>2</v>
      </c>
      <c r="U20" t="s">
        <v>3</v>
      </c>
      <c r="V20" t="s">
        <v>4</v>
      </c>
      <c r="W20" t="s">
        <v>5</v>
      </c>
    </row>
    <row r="21" spans="1:24" x14ac:dyDescent="0.25">
      <c r="A21" s="2">
        <v>20</v>
      </c>
      <c r="B21">
        <v>1</v>
      </c>
      <c r="C21">
        <v>4.4000000000000004</v>
      </c>
      <c r="D21">
        <v>23.3</v>
      </c>
      <c r="E21">
        <v>66.7</v>
      </c>
      <c r="F21">
        <v>72.8</v>
      </c>
      <c r="G21">
        <v>3.4082399653118496</v>
      </c>
      <c r="H21">
        <v>27.5</v>
      </c>
      <c r="I21">
        <f t="array" ref="I21">MMULT(B21:G21,$R$46:$R$51)</f>
        <v>25.443004293890407</v>
      </c>
      <c r="J21">
        <f t="shared" si="0"/>
        <v>2.0569957061095927</v>
      </c>
      <c r="K21">
        <f t="shared" si="1"/>
        <v>4.2312313349533017</v>
      </c>
      <c r="L21">
        <f t="shared" si="2"/>
        <v>-1.9604395604395464</v>
      </c>
      <c r="M21">
        <f t="shared" si="3"/>
        <v>-4.0174352665491391</v>
      </c>
      <c r="Q21" t="s">
        <v>6</v>
      </c>
      <c r="R21">
        <f>R12</f>
        <v>91</v>
      </c>
      <c r="S21">
        <f t="shared" ref="S21:W21" si="4">S12</f>
        <v>976.80000000000018</v>
      </c>
      <c r="T21">
        <f t="shared" si="4"/>
        <v>5030.5999999999995</v>
      </c>
      <c r="U21">
        <f t="shared" si="4"/>
        <v>5585.6999999999989</v>
      </c>
      <c r="V21">
        <f t="shared" si="4"/>
        <v>6008.8000000000038</v>
      </c>
      <c r="W21">
        <f t="shared" si="4"/>
        <v>296.86539229021059</v>
      </c>
    </row>
    <row r="22" spans="1:24" x14ac:dyDescent="0.25">
      <c r="A22" s="2">
        <v>21</v>
      </c>
      <c r="B22">
        <v>1</v>
      </c>
      <c r="C22">
        <v>23.2</v>
      </c>
      <c r="D22">
        <v>43</v>
      </c>
      <c r="E22">
        <v>62.1</v>
      </c>
      <c r="F22">
        <v>66</v>
      </c>
      <c r="G22">
        <v>3.3961993470957363</v>
      </c>
      <c r="H22">
        <v>29</v>
      </c>
      <c r="I22">
        <f t="array" ref="I22">MMULT(B22:G22,$R$46:$R$51)</f>
        <v>18.919625525590419</v>
      </c>
      <c r="J22">
        <f t="shared" si="0"/>
        <v>10.080374474409581</v>
      </c>
      <c r="K22">
        <f t="shared" si="1"/>
        <v>101.61394954432824</v>
      </c>
      <c r="L22">
        <f t="shared" si="2"/>
        <v>-0.46043956043954637</v>
      </c>
      <c r="M22">
        <f t="shared" si="3"/>
        <v>-10.540814034849127</v>
      </c>
      <c r="Q22" t="s">
        <v>1</v>
      </c>
      <c r="R22">
        <f t="shared" ref="R22:W22" si="5">R13</f>
        <v>976.80000000000018</v>
      </c>
      <c r="S22">
        <f t="shared" si="5"/>
        <v>12459.460000000003</v>
      </c>
      <c r="T22">
        <f t="shared" si="5"/>
        <v>67227.220000000016</v>
      </c>
      <c r="U22">
        <f t="shared" si="5"/>
        <v>56865.259999999995</v>
      </c>
      <c r="V22">
        <f t="shared" si="5"/>
        <v>61145.110000000008</v>
      </c>
      <c r="W22">
        <f t="shared" si="5"/>
        <v>3028.5541354207103</v>
      </c>
    </row>
    <row r="23" spans="1:24" x14ac:dyDescent="0.25">
      <c r="A23" s="2">
        <v>22</v>
      </c>
      <c r="B23">
        <v>1</v>
      </c>
      <c r="C23">
        <v>10.6</v>
      </c>
      <c r="D23">
        <v>7.9</v>
      </c>
      <c r="E23">
        <v>70</v>
      </c>
      <c r="F23">
        <v>76.8</v>
      </c>
      <c r="G23">
        <v>4.1914510144648958</v>
      </c>
      <c r="H23">
        <v>12</v>
      </c>
      <c r="I23">
        <f t="array" ref="I23">MMULT(B23:G23,$R$46:$R$51)</f>
        <v>15.421324545445044</v>
      </c>
      <c r="J23">
        <f t="shared" si="0"/>
        <v>-3.4213245454450441</v>
      </c>
      <c r="K23">
        <f t="shared" si="1"/>
        <v>11.705461645264737</v>
      </c>
      <c r="L23">
        <f t="shared" si="2"/>
        <v>-17.460439560439546</v>
      </c>
      <c r="M23">
        <f t="shared" si="3"/>
        <v>-14.039115014994502</v>
      </c>
      <c r="Q23" t="s">
        <v>2</v>
      </c>
      <c r="R23">
        <f t="shared" ref="R23:W23" si="6">R14</f>
        <v>5030.5999999999995</v>
      </c>
      <c r="S23">
        <f t="shared" si="6"/>
        <v>67227.220000000016</v>
      </c>
      <c r="T23">
        <f t="shared" si="6"/>
        <v>471049.66000000003</v>
      </c>
      <c r="U23">
        <f t="shared" si="6"/>
        <v>270872.83</v>
      </c>
      <c r="V23">
        <f t="shared" si="6"/>
        <v>287914.27</v>
      </c>
      <c r="W23">
        <f t="shared" si="6"/>
        <v>14077.066160791755</v>
      </c>
    </row>
    <row r="24" spans="1:24" x14ac:dyDescent="0.25">
      <c r="A24" s="2">
        <v>23</v>
      </c>
      <c r="B24">
        <v>1</v>
      </c>
      <c r="C24">
        <v>10.1</v>
      </c>
      <c r="D24">
        <v>5.8</v>
      </c>
      <c r="E24">
        <v>70.7</v>
      </c>
      <c r="F24">
        <v>78.7</v>
      </c>
      <c r="G24">
        <v>4.4156409798961542</v>
      </c>
      <c r="H24">
        <v>13.2</v>
      </c>
      <c r="I24">
        <f t="array" ref="I24">MMULT(B24:G24,$R$46:$R$51)</f>
        <v>13.553400829431713</v>
      </c>
      <c r="J24">
        <f t="shared" si="0"/>
        <v>-0.35340082943171325</v>
      </c>
      <c r="K24">
        <f t="shared" si="1"/>
        <v>0.12489214624302288</v>
      </c>
      <c r="L24">
        <f t="shared" si="2"/>
        <v>-16.260439560439547</v>
      </c>
      <c r="M24">
        <f t="shared" si="3"/>
        <v>-15.907038731007834</v>
      </c>
      <c r="Q24" t="s">
        <v>3</v>
      </c>
      <c r="R24">
        <f t="shared" ref="R24:W24" si="7">R15</f>
        <v>5585.6999999999989</v>
      </c>
      <c r="S24">
        <f t="shared" si="7"/>
        <v>56865.259999999995</v>
      </c>
      <c r="T24">
        <f t="shared" si="7"/>
        <v>270872.83</v>
      </c>
      <c r="U24">
        <f t="shared" si="7"/>
        <v>351374.15</v>
      </c>
      <c r="V24">
        <f t="shared" si="7"/>
        <v>378397.09</v>
      </c>
      <c r="W24">
        <f t="shared" si="7"/>
        <v>18727.345331201272</v>
      </c>
    </row>
    <row r="25" spans="1:24" x14ac:dyDescent="0.25">
      <c r="A25" s="2">
        <v>24</v>
      </c>
      <c r="B25">
        <v>1</v>
      </c>
      <c r="C25">
        <v>11.9</v>
      </c>
      <c r="D25">
        <v>7.5</v>
      </c>
      <c r="E25">
        <v>71.8</v>
      </c>
      <c r="F25">
        <v>77.7</v>
      </c>
      <c r="G25">
        <v>4.343999069057161</v>
      </c>
      <c r="H25">
        <v>12.4</v>
      </c>
      <c r="I25">
        <f t="array" ref="I25">MMULT(B25:G25,$R$46:$R$51)</f>
        <v>13.112455938422416</v>
      </c>
      <c r="J25">
        <f t="shared" si="0"/>
        <v>-0.71245593842241561</v>
      </c>
      <c r="K25">
        <f t="shared" si="1"/>
        <v>0.50759346419336482</v>
      </c>
      <c r="L25">
        <f t="shared" si="2"/>
        <v>-17.060439560439548</v>
      </c>
      <c r="M25">
        <f t="shared" si="3"/>
        <v>-16.347983622017132</v>
      </c>
      <c r="Q25" t="s">
        <v>4</v>
      </c>
      <c r="R25">
        <f t="shared" ref="R25:W25" si="8">R16</f>
        <v>6008.8000000000038</v>
      </c>
      <c r="S25">
        <f t="shared" si="8"/>
        <v>61145.110000000008</v>
      </c>
      <c r="T25">
        <f t="shared" si="8"/>
        <v>287914.27</v>
      </c>
      <c r="U25">
        <f t="shared" si="8"/>
        <v>378397.09</v>
      </c>
      <c r="V25">
        <f t="shared" si="8"/>
        <v>407915.96000000014</v>
      </c>
      <c r="W25">
        <f t="shared" si="8"/>
        <v>20191.377245556469</v>
      </c>
    </row>
    <row r="26" spans="1:24" x14ac:dyDescent="0.25">
      <c r="A26" s="2">
        <v>25</v>
      </c>
      <c r="B26">
        <v>1</v>
      </c>
      <c r="C26">
        <v>9.4</v>
      </c>
      <c r="D26">
        <v>7.4</v>
      </c>
      <c r="E26">
        <v>72.3</v>
      </c>
      <c r="F26">
        <v>80.5</v>
      </c>
      <c r="G26">
        <v>4.2898118391176219</v>
      </c>
      <c r="H26">
        <v>13.6</v>
      </c>
      <c r="I26">
        <f t="array" ref="I26">MMULT(B26:G26,$R$46:$R$51)</f>
        <v>11.508330104292057</v>
      </c>
      <c r="J26">
        <f t="shared" si="0"/>
        <v>2.0916698957079429</v>
      </c>
      <c r="K26">
        <f t="shared" si="1"/>
        <v>4.3750829526108772</v>
      </c>
      <c r="L26">
        <f t="shared" si="2"/>
        <v>-15.860439560439547</v>
      </c>
      <c r="M26">
        <f t="shared" si="3"/>
        <v>-17.95210945614749</v>
      </c>
      <c r="Q26" t="s">
        <v>5</v>
      </c>
      <c r="R26">
        <f t="shared" ref="R26:W26" si="9">R17</f>
        <v>296.86539229021059</v>
      </c>
      <c r="S26">
        <f t="shared" si="9"/>
        <v>3028.5541354207103</v>
      </c>
      <c r="T26">
        <f t="shared" si="9"/>
        <v>14077.066160791755</v>
      </c>
      <c r="U26">
        <f t="shared" si="9"/>
        <v>18727.345331201272</v>
      </c>
      <c r="V26">
        <f t="shared" si="9"/>
        <v>20191.377245556469</v>
      </c>
      <c r="W26">
        <f t="shared" si="9"/>
        <v>1014.3621454594781</v>
      </c>
    </row>
    <row r="27" spans="1:24" x14ac:dyDescent="0.25">
      <c r="A27" s="2">
        <v>26</v>
      </c>
      <c r="B27">
        <v>1</v>
      </c>
      <c r="C27">
        <v>11.2</v>
      </c>
      <c r="D27">
        <v>7.4</v>
      </c>
      <c r="E27">
        <v>71.8</v>
      </c>
      <c r="F27">
        <v>78.400000000000006</v>
      </c>
      <c r="G27">
        <v>4.3486941902655412</v>
      </c>
      <c r="H27">
        <v>11.4</v>
      </c>
      <c r="I27">
        <f t="array" ref="I27">MMULT(B27:G27,$R$46:$R$51)</f>
        <v>12.809909168619489</v>
      </c>
      <c r="J27">
        <f t="shared" si="0"/>
        <v>-1.4099091686194889</v>
      </c>
      <c r="K27">
        <f t="shared" si="1"/>
        <v>1.9878438637572984</v>
      </c>
      <c r="L27">
        <f t="shared" si="2"/>
        <v>-18.060439560439548</v>
      </c>
      <c r="M27">
        <f t="shared" si="3"/>
        <v>-16.650530391820055</v>
      </c>
    </row>
    <row r="28" spans="1:24" x14ac:dyDescent="0.25">
      <c r="A28" s="2">
        <v>27</v>
      </c>
      <c r="B28">
        <v>1</v>
      </c>
      <c r="C28">
        <v>9.1999999999999993</v>
      </c>
      <c r="D28">
        <v>11</v>
      </c>
      <c r="E28">
        <v>65.400000000000006</v>
      </c>
      <c r="F28">
        <v>74</v>
      </c>
      <c r="G28">
        <v>3.7774268223893115</v>
      </c>
      <c r="H28">
        <v>10.1</v>
      </c>
      <c r="I28">
        <f t="array" ref="I28">MMULT(B28:G28,$R$46:$R$51)</f>
        <v>20.321765108223623</v>
      </c>
      <c r="J28">
        <f t="shared" si="0"/>
        <v>-10.221765108223623</v>
      </c>
      <c r="K28">
        <f t="shared" si="1"/>
        <v>104.4844819276979</v>
      </c>
      <c r="L28">
        <f t="shared" si="2"/>
        <v>-19.360439560439545</v>
      </c>
      <c r="M28">
        <f t="shared" si="3"/>
        <v>-9.1386744522159233</v>
      </c>
    </row>
    <row r="29" spans="1:24" x14ac:dyDescent="0.25">
      <c r="A29" s="2">
        <v>28</v>
      </c>
      <c r="B29">
        <v>1</v>
      </c>
      <c r="C29">
        <v>9.1</v>
      </c>
      <c r="D29">
        <v>7.5</v>
      </c>
      <c r="E29">
        <v>71</v>
      </c>
      <c r="F29">
        <v>76.7</v>
      </c>
      <c r="G29">
        <v>3.9800033715837464</v>
      </c>
      <c r="H29">
        <v>15.1</v>
      </c>
      <c r="I29">
        <f t="array" ref="I29">MMULT(B29:G29,$R$46:$R$51)</f>
        <v>16.462756043389039</v>
      </c>
      <c r="J29">
        <f t="shared" si="0"/>
        <v>-1.3627560433890391</v>
      </c>
      <c r="K29">
        <f t="shared" si="1"/>
        <v>1.8571040337933487</v>
      </c>
      <c r="L29">
        <f t="shared" si="2"/>
        <v>-14.360439560439547</v>
      </c>
      <c r="M29">
        <f t="shared" si="3"/>
        <v>-12.997683517050508</v>
      </c>
      <c r="Q29" t="s">
        <v>11</v>
      </c>
    </row>
    <row r="30" spans="1:24" x14ac:dyDescent="0.25">
      <c r="A30" s="2">
        <v>29</v>
      </c>
      <c r="B30">
        <v>1</v>
      </c>
      <c r="C30">
        <v>9.1</v>
      </c>
      <c r="D30">
        <v>8.8000000000000007</v>
      </c>
      <c r="E30">
        <v>72</v>
      </c>
      <c r="F30">
        <v>78.599999999999994</v>
      </c>
      <c r="G30">
        <v>4.2260841159758238</v>
      </c>
      <c r="H30">
        <v>9.6999999999999993</v>
      </c>
      <c r="I30">
        <f t="array" ref="I30">MMULT(B30:G30,$R$46:$R$51)</f>
        <v>14.180626062908864</v>
      </c>
      <c r="J30">
        <f t="shared" si="0"/>
        <v>-4.4806260629088648</v>
      </c>
      <c r="K30">
        <f t="shared" si="1"/>
        <v>20.076009915618194</v>
      </c>
      <c r="L30">
        <f t="shared" si="2"/>
        <v>-19.760439560439547</v>
      </c>
      <c r="M30">
        <f t="shared" si="3"/>
        <v>-15.279813497530682</v>
      </c>
      <c r="R30">
        <f t="array" ref="R30:W35">MINVERSE(R21:W26)</f>
        <v>7.8227762845702173</v>
      </c>
      <c r="S30">
        <v>-4.4150130011294544E-2</v>
      </c>
      <c r="T30">
        <v>-1.8444258188217582E-2</v>
      </c>
      <c r="U30">
        <v>-4.2107458698213751E-2</v>
      </c>
      <c r="V30">
        <v>-6.0372722064455479E-2</v>
      </c>
      <c r="W30">
        <v>7.7496856588165144E-2</v>
      </c>
    </row>
    <row r="31" spans="1:24" x14ac:dyDescent="0.25">
      <c r="A31" s="2">
        <v>30</v>
      </c>
      <c r="B31">
        <v>1</v>
      </c>
      <c r="C31">
        <v>8.6</v>
      </c>
      <c r="D31">
        <v>7.1</v>
      </c>
      <c r="E31">
        <v>73.3</v>
      </c>
      <c r="F31">
        <v>79.900000000000006</v>
      </c>
      <c r="G31">
        <v>4.2385478876813281</v>
      </c>
      <c r="H31">
        <v>13.2</v>
      </c>
      <c r="I31">
        <f t="array" ref="I31">MMULT(B31:G31,$R$46:$R$51)</f>
        <v>12.77880325323815</v>
      </c>
      <c r="J31">
        <f t="shared" si="0"/>
        <v>0.42119674676184893</v>
      </c>
      <c r="K31">
        <f t="shared" si="1"/>
        <v>0.17740669948276511</v>
      </c>
      <c r="L31">
        <f t="shared" si="2"/>
        <v>-16.260439560439547</v>
      </c>
      <c r="M31">
        <f t="shared" si="3"/>
        <v>-16.681636307201394</v>
      </c>
      <c r="R31">
        <v>-4.4150130011290915E-2</v>
      </c>
      <c r="S31">
        <v>1.2643440193607345E-3</v>
      </c>
      <c r="T31">
        <v>2.9040953275885621E-6</v>
      </c>
      <c r="U31">
        <v>8.8613173461495206E-4</v>
      </c>
      <c r="V31">
        <v>-2.8266940396050766E-4</v>
      </c>
      <c r="W31">
        <v>-1.6274071586209332E-3</v>
      </c>
    </row>
    <row r="32" spans="1:24" x14ac:dyDescent="0.25">
      <c r="A32" s="2">
        <v>31</v>
      </c>
      <c r="B32">
        <v>1</v>
      </c>
      <c r="C32">
        <v>10.7</v>
      </c>
      <c r="D32">
        <v>7.8</v>
      </c>
      <c r="E32">
        <v>67.2</v>
      </c>
      <c r="F32">
        <v>75.7</v>
      </c>
      <c r="G32">
        <v>4.3639878297484911</v>
      </c>
      <c r="H32">
        <v>14.3</v>
      </c>
      <c r="I32">
        <f t="array" ref="I32">MMULT(B32:G32,$R$46:$R$51)</f>
        <v>17.280454218733421</v>
      </c>
      <c r="J32">
        <f t="shared" si="0"/>
        <v>-2.9804542187334206</v>
      </c>
      <c r="K32">
        <f t="shared" si="1"/>
        <v>8.8831073499658455</v>
      </c>
      <c r="L32">
        <f t="shared" si="2"/>
        <v>-15.160439560439546</v>
      </c>
      <c r="M32">
        <f t="shared" si="3"/>
        <v>-12.179985341706125</v>
      </c>
      <c r="R32">
        <v>-1.8444258188218206E-2</v>
      </c>
      <c r="S32">
        <v>2.9040953276007132E-6</v>
      </c>
      <c r="T32">
        <v>5.7989978786550145E-5</v>
      </c>
      <c r="U32">
        <v>-1.1580134826805827E-5</v>
      </c>
      <c r="V32">
        <v>2.4212820368971907E-4</v>
      </c>
      <c r="W32">
        <v>-2.1391525807270065E-5</v>
      </c>
    </row>
    <row r="33" spans="1:23" x14ac:dyDescent="0.25">
      <c r="A33" s="2">
        <v>32</v>
      </c>
      <c r="B33">
        <v>1</v>
      </c>
      <c r="C33">
        <v>9.5</v>
      </c>
      <c r="D33">
        <v>13.1</v>
      </c>
      <c r="E33">
        <v>66.5</v>
      </c>
      <c r="F33">
        <v>72.400000000000006</v>
      </c>
      <c r="G33">
        <v>3.8808135922807914</v>
      </c>
      <c r="H33">
        <v>11.9</v>
      </c>
      <c r="I33">
        <f t="array" ref="I33">MMULT(B33:G33,$R$46:$R$51)</f>
        <v>22.121648610445654</v>
      </c>
      <c r="J33">
        <f t="shared" si="0"/>
        <v>-10.221648610445653</v>
      </c>
      <c r="K33">
        <f t="shared" si="1"/>
        <v>104.48210031542555</v>
      </c>
      <c r="L33">
        <f t="shared" si="2"/>
        <v>-17.560439560439548</v>
      </c>
      <c r="M33">
        <f t="shared" si="3"/>
        <v>-7.3387909499938928</v>
      </c>
      <c r="R33">
        <v>-4.210745869819222E-2</v>
      </c>
      <c r="S33">
        <v>8.8613173461482781E-4</v>
      </c>
      <c r="T33">
        <v>-1.1580134826857372E-5</v>
      </c>
      <c r="U33">
        <v>3.9083010142609131E-3</v>
      </c>
      <c r="V33">
        <v>-3.0760910969072739E-3</v>
      </c>
      <c r="W33">
        <v>-1.0864200112680657E-3</v>
      </c>
    </row>
    <row r="34" spans="1:23" x14ac:dyDescent="0.25">
      <c r="A34" s="2">
        <v>33</v>
      </c>
      <c r="B34">
        <v>1</v>
      </c>
      <c r="C34">
        <v>8.1999999999999993</v>
      </c>
      <c r="D34">
        <v>8.1</v>
      </c>
      <c r="E34">
        <v>72.5</v>
      </c>
      <c r="F34">
        <v>78.599999999999994</v>
      </c>
      <c r="G34">
        <v>4.0421815945157666</v>
      </c>
      <c r="H34">
        <v>10.7</v>
      </c>
      <c r="I34">
        <f t="array" ref="I34">MMULT(B34:G34,$R$46:$R$51)</f>
        <v>14.673889441003729</v>
      </c>
      <c r="J34">
        <f t="shared" si="0"/>
        <v>-3.9738894410037293</v>
      </c>
      <c r="K34">
        <f t="shared" si="1"/>
        <v>15.791797289320932</v>
      </c>
      <c r="L34">
        <f t="shared" si="2"/>
        <v>-18.760439560439547</v>
      </c>
      <c r="M34">
        <f t="shared" si="3"/>
        <v>-14.786550119435818</v>
      </c>
      <c r="R34">
        <v>-6.0372722064475928E-2</v>
      </c>
      <c r="S34">
        <v>-2.82669403960333E-4</v>
      </c>
      <c r="T34">
        <v>2.4212820368975835E-4</v>
      </c>
      <c r="U34">
        <v>-3.0760910969069399E-3</v>
      </c>
      <c r="V34">
        <v>3.781405581510341E-3</v>
      </c>
      <c r="W34">
        <v>-3.326789863894725E-3</v>
      </c>
    </row>
    <row r="35" spans="1:23" x14ac:dyDescent="0.25">
      <c r="A35" s="2">
        <v>34</v>
      </c>
      <c r="B35">
        <v>1</v>
      </c>
      <c r="C35">
        <v>11.1</v>
      </c>
      <c r="D35">
        <v>5.6</v>
      </c>
      <c r="E35">
        <v>74.2</v>
      </c>
      <c r="F35">
        <v>80</v>
      </c>
      <c r="G35">
        <v>4.3740147402919112</v>
      </c>
      <c r="H35">
        <v>14.5</v>
      </c>
      <c r="I35">
        <f t="array" ref="I35">MMULT(B35:G35,$R$46:$R$51)</f>
        <v>10.564368967977028</v>
      </c>
      <c r="J35">
        <f t="shared" si="0"/>
        <v>3.9356310320229717</v>
      </c>
      <c r="K35">
        <f t="shared" si="1"/>
        <v>15.489191620222201</v>
      </c>
      <c r="L35">
        <f t="shared" si="2"/>
        <v>-14.960439560439546</v>
      </c>
      <c r="M35">
        <f t="shared" si="3"/>
        <v>-18.896070592462518</v>
      </c>
      <c r="R35">
        <v>7.7496856588168767E-2</v>
      </c>
      <c r="S35">
        <v>-1.6274071586212121E-3</v>
      </c>
      <c r="T35">
        <v>-2.1391525807235851E-5</v>
      </c>
      <c r="U35">
        <v>-1.0864200112694841E-3</v>
      </c>
      <c r="V35">
        <v>-3.3267898638934435E-3</v>
      </c>
      <c r="W35">
        <v>6.9740297459850928E-2</v>
      </c>
    </row>
    <row r="36" spans="1:23" ht="15.75" thickBot="1" x14ac:dyDescent="0.3">
      <c r="A36" s="2">
        <v>35</v>
      </c>
      <c r="B36">
        <v>1</v>
      </c>
      <c r="C36">
        <v>9.5</v>
      </c>
      <c r="D36">
        <v>7.1</v>
      </c>
      <c r="E36">
        <v>73.900000000000006</v>
      </c>
      <c r="F36">
        <v>80</v>
      </c>
      <c r="G36">
        <v>4.5322956440942477</v>
      </c>
      <c r="H36">
        <v>12.5</v>
      </c>
      <c r="I36">
        <f t="array" ref="I36">MMULT(B36:G36,$R$46:$R$51)</f>
        <v>12.142480744720761</v>
      </c>
      <c r="J36">
        <f t="shared" si="0"/>
        <v>0.35751925527923945</v>
      </c>
      <c r="K36">
        <f t="shared" si="1"/>
        <v>0.12782001789542199</v>
      </c>
      <c r="L36">
        <f t="shared" si="2"/>
        <v>-16.960439560439546</v>
      </c>
      <c r="M36">
        <f t="shared" si="3"/>
        <v>-17.317958815718786</v>
      </c>
    </row>
    <row r="37" spans="1:23" x14ac:dyDescent="0.25">
      <c r="A37" s="2">
        <v>36</v>
      </c>
      <c r="B37">
        <v>1</v>
      </c>
      <c r="C37">
        <v>11.5</v>
      </c>
      <c r="D37">
        <v>8.4</v>
      </c>
      <c r="E37">
        <v>72.2</v>
      </c>
      <c r="F37">
        <v>77.900000000000006</v>
      </c>
      <c r="G37">
        <v>4.20682587603185</v>
      </c>
      <c r="H37">
        <v>13.6</v>
      </c>
      <c r="I37">
        <f t="array" ref="I37">MMULT(B37:G37,$R$46:$R$51)</f>
        <v>12.998800925761339</v>
      </c>
      <c r="J37">
        <f t="shared" si="0"/>
        <v>0.60119907423866081</v>
      </c>
      <c r="K37">
        <f t="shared" si="1"/>
        <v>0.36144032686542282</v>
      </c>
      <c r="L37">
        <f t="shared" si="2"/>
        <v>-15.860439560439547</v>
      </c>
      <c r="M37">
        <f t="shared" si="3"/>
        <v>-16.461638634678209</v>
      </c>
      <c r="Q37" t="s">
        <v>12</v>
      </c>
      <c r="R37" s="4">
        <f t="array" ref="R37:W42">MMULT(R21:W26,R30:W35)</f>
        <v>0.99999999999969802</v>
      </c>
      <c r="S37" s="5">
        <v>5.5511151231257827E-17</v>
      </c>
      <c r="T37" s="5">
        <v>1.3357370765021415E-16</v>
      </c>
      <c r="U37" s="5">
        <v>-1.4988010832439613E-15</v>
      </c>
      <c r="V37" s="5">
        <v>1.9984014443252818E-15</v>
      </c>
      <c r="W37" s="6">
        <v>3.5527136788005009E-15</v>
      </c>
    </row>
    <row r="38" spans="1:23" x14ac:dyDescent="0.25">
      <c r="A38" s="2">
        <v>37</v>
      </c>
      <c r="B38">
        <v>1</v>
      </c>
      <c r="C38">
        <v>7.4</v>
      </c>
      <c r="D38">
        <v>8</v>
      </c>
      <c r="E38">
        <v>73.3</v>
      </c>
      <c r="F38">
        <v>79.599999999999994</v>
      </c>
      <c r="G38">
        <v>4.2304489213782741</v>
      </c>
      <c r="H38">
        <v>14.9</v>
      </c>
      <c r="I38">
        <f t="array" ref="I38">MMULT(B38:G38,$R$46:$R$51)</f>
        <v>14.178457135242619</v>
      </c>
      <c r="J38">
        <f t="shared" si="0"/>
        <v>0.72154286475738161</v>
      </c>
      <c r="K38">
        <f t="shared" si="1"/>
        <v>0.52062410568228912</v>
      </c>
      <c r="L38">
        <f t="shared" si="2"/>
        <v>-14.560439560439546</v>
      </c>
      <c r="M38">
        <f t="shared" si="3"/>
        <v>-15.281982425196928</v>
      </c>
      <c r="R38" s="7">
        <v>-2.0747847884194925E-12</v>
      </c>
      <c r="S38" s="3">
        <v>1.0000000000000098</v>
      </c>
      <c r="T38" s="3">
        <v>5.5511151231257827E-16</v>
      </c>
      <c r="U38" s="3">
        <v>6.2172489379008766E-14</v>
      </c>
      <c r="V38" s="3">
        <v>-6.3948846218409017E-14</v>
      </c>
      <c r="W38" s="8">
        <v>2.8421709430404007E-14</v>
      </c>
    </row>
    <row r="39" spans="1:23" x14ac:dyDescent="0.25">
      <c r="A39" s="2">
        <v>38</v>
      </c>
      <c r="B39">
        <v>1</v>
      </c>
      <c r="C39">
        <v>6.7</v>
      </c>
      <c r="D39">
        <v>4.5</v>
      </c>
      <c r="E39">
        <v>75.900000000000006</v>
      </c>
      <c r="F39">
        <v>81.8</v>
      </c>
      <c r="G39">
        <v>4.4053463601757086</v>
      </c>
      <c r="H39">
        <v>9.9</v>
      </c>
      <c r="I39">
        <f t="array" ref="I39">MMULT(B39:G39,$R$46:$R$51)</f>
        <v>11.801615839992353</v>
      </c>
      <c r="J39">
        <f t="shared" si="0"/>
        <v>-1.9016158399923526</v>
      </c>
      <c r="K39">
        <f t="shared" si="1"/>
        <v>3.6161428029098208</v>
      </c>
      <c r="L39">
        <f t="shared" si="2"/>
        <v>-19.560439560439548</v>
      </c>
      <c r="M39">
        <f t="shared" si="3"/>
        <v>-17.658823720447195</v>
      </c>
      <c r="R39" s="7">
        <v>-8.4128259913995862E-12</v>
      </c>
      <c r="S39" s="3">
        <v>2.8421709430404007E-14</v>
      </c>
      <c r="T39" s="3">
        <v>0.9999999999999889</v>
      </c>
      <c r="U39" s="3">
        <v>1.794120407794253E-13</v>
      </c>
      <c r="V39" s="3">
        <v>-1.9184653865522705E-13</v>
      </c>
      <c r="W39" s="8">
        <v>0</v>
      </c>
    </row>
    <row r="40" spans="1:23" x14ac:dyDescent="0.25">
      <c r="A40" s="2">
        <v>39</v>
      </c>
      <c r="B40">
        <v>1</v>
      </c>
      <c r="C40">
        <v>7.3</v>
      </c>
      <c r="D40">
        <v>7.2</v>
      </c>
      <c r="E40">
        <v>73</v>
      </c>
      <c r="F40">
        <v>79.8</v>
      </c>
      <c r="G40">
        <v>4.3111178426625054</v>
      </c>
      <c r="H40">
        <v>14.5</v>
      </c>
      <c r="I40">
        <f t="array" ref="I40">MMULT(B40:G40,$R$46:$R$51)</f>
        <v>14.126961920273965</v>
      </c>
      <c r="J40">
        <f t="shared" si="0"/>
        <v>0.37303807972603487</v>
      </c>
      <c r="K40">
        <f t="shared" si="1"/>
        <v>0.13915740892568754</v>
      </c>
      <c r="L40">
        <f t="shared" si="2"/>
        <v>-14.960439560439546</v>
      </c>
      <c r="M40">
        <f t="shared" si="3"/>
        <v>-15.333477640165581</v>
      </c>
      <c r="R40" s="7">
        <v>-1.2505552149377763E-11</v>
      </c>
      <c r="S40" s="3">
        <v>0</v>
      </c>
      <c r="T40" s="3">
        <v>-2.3314683517128287E-15</v>
      </c>
      <c r="U40" s="3">
        <v>1.0000000000002593</v>
      </c>
      <c r="V40" s="3">
        <v>-7.1054273576010019E-14</v>
      </c>
      <c r="W40" s="8">
        <v>2.2737367544323206E-13</v>
      </c>
    </row>
    <row r="41" spans="1:23" x14ac:dyDescent="0.25">
      <c r="A41" s="2">
        <v>40</v>
      </c>
      <c r="B41">
        <v>1</v>
      </c>
      <c r="C41">
        <v>8.1</v>
      </c>
      <c r="D41">
        <v>9.1</v>
      </c>
      <c r="E41">
        <v>71.5</v>
      </c>
      <c r="F41">
        <v>78.3</v>
      </c>
      <c r="G41">
        <v>4.3382572302462554</v>
      </c>
      <c r="H41">
        <v>16.7</v>
      </c>
      <c r="I41">
        <f t="array" ref="I41">MMULT(B41:G41,$R$46:$R$51)</f>
        <v>15.601262506994527</v>
      </c>
      <c r="J41">
        <f t="shared" si="0"/>
        <v>1.0987374930054727</v>
      </c>
      <c r="K41">
        <f t="shared" si="1"/>
        <v>1.2072240785359514</v>
      </c>
      <c r="L41">
        <f t="shared" si="2"/>
        <v>-12.760439560439547</v>
      </c>
      <c r="M41">
        <f t="shared" si="3"/>
        <v>-13.85917705344502</v>
      </c>
      <c r="R41" s="7">
        <v>-9.7770680440589786E-12</v>
      </c>
      <c r="S41" s="3">
        <v>7.1054273576010019E-15</v>
      </c>
      <c r="T41" s="3">
        <v>-9.3258734068513149E-15</v>
      </c>
      <c r="U41" s="3">
        <v>1.7408297026122455E-13</v>
      </c>
      <c r="V41" s="3">
        <v>0.99999999999997158</v>
      </c>
      <c r="W41" s="8">
        <v>0</v>
      </c>
    </row>
    <row r="42" spans="1:23" ht="15.75" thickBot="1" x14ac:dyDescent="0.3">
      <c r="A42" s="2">
        <v>41</v>
      </c>
      <c r="B42">
        <v>1</v>
      </c>
      <c r="C42">
        <v>18.7</v>
      </c>
      <c r="D42">
        <v>181.6</v>
      </c>
      <c r="E42">
        <v>41</v>
      </c>
      <c r="F42">
        <v>42</v>
      </c>
      <c r="G42">
        <v>2.2253092817258628</v>
      </c>
      <c r="H42">
        <v>40.4</v>
      </c>
      <c r="I42">
        <f t="array" ref="I42">MMULT(B42:G42,$R$46:$R$51)</f>
        <v>55.712144598839089</v>
      </c>
      <c r="J42">
        <f t="shared" si="0"/>
        <v>-15.31214459883909</v>
      </c>
      <c r="K42">
        <f t="shared" si="1"/>
        <v>234.46177221575712</v>
      </c>
      <c r="L42">
        <f t="shared" si="2"/>
        <v>10.939560439560452</v>
      </c>
      <c r="M42">
        <f t="shared" si="3"/>
        <v>26.251705038399543</v>
      </c>
      <c r="R42" s="9">
        <v>-1.9895196601282805E-13</v>
      </c>
      <c r="S42" s="10">
        <v>8.8817841970012523E-16</v>
      </c>
      <c r="T42" s="10">
        <v>-6.591949208711867E-16</v>
      </c>
      <c r="U42" s="10">
        <v>-3.1086244689504383E-15</v>
      </c>
      <c r="V42" s="10">
        <v>-3.1086244689504383E-15</v>
      </c>
      <c r="W42" s="11">
        <v>1.0000000000000142</v>
      </c>
    </row>
    <row r="43" spans="1:23" x14ac:dyDescent="0.25">
      <c r="A43" s="2">
        <v>42</v>
      </c>
      <c r="B43">
        <v>1</v>
      </c>
      <c r="C43">
        <v>3.8</v>
      </c>
      <c r="D43">
        <v>16</v>
      </c>
      <c r="E43">
        <v>66.8</v>
      </c>
      <c r="F43">
        <v>69.400000000000006</v>
      </c>
      <c r="G43">
        <v>3.8020892578817329</v>
      </c>
      <c r="H43">
        <v>28.4</v>
      </c>
      <c r="I43">
        <f t="array" ref="I43">MMULT(B43:G43,$R$46:$R$51)</f>
        <v>30.706452799872679</v>
      </c>
      <c r="J43">
        <f t="shared" si="0"/>
        <v>-2.3064527998726803</v>
      </c>
      <c r="K43">
        <f t="shared" si="1"/>
        <v>5.3197245180405259</v>
      </c>
      <c r="L43">
        <f t="shared" si="2"/>
        <v>-1.0604395604395478</v>
      </c>
      <c r="M43">
        <f t="shared" si="3"/>
        <v>1.2460132394331325</v>
      </c>
    </row>
    <row r="44" spans="1:23" x14ac:dyDescent="0.25">
      <c r="A44" s="2">
        <v>43</v>
      </c>
      <c r="B44">
        <v>1</v>
      </c>
      <c r="C44">
        <v>11.5</v>
      </c>
      <c r="D44">
        <v>108.1</v>
      </c>
      <c r="E44">
        <v>55.8</v>
      </c>
      <c r="F44">
        <v>55</v>
      </c>
      <c r="G44">
        <v>3.3961993470957363</v>
      </c>
      <c r="H44">
        <v>42.5</v>
      </c>
      <c r="I44">
        <f t="array" ref="I44">MMULT(B44:G44,$R$46:$R$51)</f>
        <v>44.15372225915803</v>
      </c>
      <c r="J44">
        <f t="shared" si="0"/>
        <v>-1.6537222591580303</v>
      </c>
      <c r="K44">
        <f t="shared" si="1"/>
        <v>2.7347973104347396</v>
      </c>
      <c r="L44">
        <f t="shared" si="2"/>
        <v>13.039560439560454</v>
      </c>
      <c r="M44">
        <f t="shared" si="3"/>
        <v>14.693282698718484</v>
      </c>
    </row>
    <row r="45" spans="1:23" x14ac:dyDescent="0.25">
      <c r="A45" s="2">
        <v>44</v>
      </c>
      <c r="B45">
        <v>1</v>
      </c>
      <c r="C45">
        <v>7.8</v>
      </c>
      <c r="D45">
        <v>69</v>
      </c>
      <c r="E45">
        <v>63</v>
      </c>
      <c r="F45">
        <v>64.8</v>
      </c>
      <c r="G45">
        <v>3.4800069429571505</v>
      </c>
      <c r="H45">
        <v>42.6</v>
      </c>
      <c r="I45">
        <f t="array" ref="I45">MMULT(B45:G45,$R$46:$R$51)</f>
        <v>33.664410214690093</v>
      </c>
      <c r="J45">
        <f t="shared" si="0"/>
        <v>8.935589785309908</v>
      </c>
      <c r="K45">
        <f t="shared" si="1"/>
        <v>79.84476481133477</v>
      </c>
      <c r="L45">
        <f t="shared" si="2"/>
        <v>13.139560439560455</v>
      </c>
      <c r="M45">
        <f t="shared" si="3"/>
        <v>4.2039706542505471</v>
      </c>
      <c r="Q45" t="s">
        <v>13</v>
      </c>
    </row>
    <row r="46" spans="1:23" x14ac:dyDescent="0.25">
      <c r="A46" s="2">
        <v>45</v>
      </c>
      <c r="B46">
        <v>1</v>
      </c>
      <c r="C46">
        <v>6.3</v>
      </c>
      <c r="D46">
        <v>9.6999999999999993</v>
      </c>
      <c r="E46">
        <v>73.900000000000006</v>
      </c>
      <c r="F46">
        <v>77.400000000000006</v>
      </c>
      <c r="G46">
        <v>4.0382226383687181</v>
      </c>
      <c r="H46">
        <v>22.3</v>
      </c>
      <c r="I46">
        <f t="array" ref="I46">MMULT(B46:G46,$R$46:$R$51)</f>
        <v>17.66502869007504</v>
      </c>
      <c r="J46">
        <f t="shared" si="0"/>
        <v>4.6349713099249605</v>
      </c>
      <c r="K46">
        <f t="shared" si="1"/>
        <v>21.482959043827506</v>
      </c>
      <c r="L46">
        <f t="shared" si="2"/>
        <v>-7.1604395604395457</v>
      </c>
      <c r="M46">
        <f t="shared" si="3"/>
        <v>-11.795410870364506</v>
      </c>
      <c r="Q46" s="2" t="s">
        <v>14</v>
      </c>
      <c r="R46">
        <f t="array" ref="R46:R51">MMULT(R30:W35,X12:X17)</f>
        <v>126.90881461919378</v>
      </c>
    </row>
    <row r="47" spans="1:23" x14ac:dyDescent="0.25">
      <c r="A47" s="2">
        <v>46</v>
      </c>
      <c r="B47">
        <v>1</v>
      </c>
      <c r="C47">
        <v>6.4</v>
      </c>
      <c r="D47">
        <v>44</v>
      </c>
      <c r="E47">
        <v>64.2</v>
      </c>
      <c r="F47">
        <v>67.8</v>
      </c>
      <c r="G47">
        <v>3.0934216851622351</v>
      </c>
      <c r="H47">
        <v>38.9</v>
      </c>
      <c r="I47">
        <f t="array" ref="I47">MMULT(B47:G47,$R$46:$R$51)</f>
        <v>30.259718677250063</v>
      </c>
      <c r="J47">
        <f t="shared" si="0"/>
        <v>8.6402813227499351</v>
      </c>
      <c r="K47">
        <f t="shared" si="1"/>
        <v>74.654461336261363</v>
      </c>
      <c r="L47">
        <f t="shared" si="2"/>
        <v>9.4395604395604522</v>
      </c>
      <c r="M47">
        <f t="shared" si="3"/>
        <v>0.79927911681051711</v>
      </c>
      <c r="Q47" s="2" t="s">
        <v>15</v>
      </c>
      <c r="R47">
        <v>-0.84760016646831993</v>
      </c>
    </row>
    <row r="48" spans="1:23" x14ac:dyDescent="0.25">
      <c r="A48" s="2">
        <v>47</v>
      </c>
      <c r="B48">
        <v>1</v>
      </c>
      <c r="C48">
        <v>2.2000000000000002</v>
      </c>
      <c r="D48">
        <v>15.6</v>
      </c>
      <c r="E48">
        <v>71.2</v>
      </c>
      <c r="F48">
        <v>75.400000000000006</v>
      </c>
      <c r="G48">
        <v>4.2081725266671217</v>
      </c>
      <c r="H48">
        <v>26.8</v>
      </c>
      <c r="I48">
        <f t="array" ref="I48">MMULT(B48:G48,$R$46:$R$51)</f>
        <v>24.264529561558998</v>
      </c>
      <c r="J48">
        <f t="shared" si="0"/>
        <v>2.5354704384410027</v>
      </c>
      <c r="K48">
        <f t="shared" si="1"/>
        <v>6.4286103442082103</v>
      </c>
      <c r="L48">
        <f t="shared" si="2"/>
        <v>-2.6604395604395457</v>
      </c>
      <c r="M48">
        <f t="shared" si="3"/>
        <v>-5.1959099988805484</v>
      </c>
      <c r="Q48" s="2" t="s">
        <v>16</v>
      </c>
      <c r="R48">
        <v>6.2708420474175131E-3</v>
      </c>
    </row>
    <row r="49" spans="1:28" x14ac:dyDescent="0.25">
      <c r="A49" s="2">
        <v>48</v>
      </c>
      <c r="B49">
        <v>1</v>
      </c>
      <c r="C49">
        <v>7.8</v>
      </c>
      <c r="D49">
        <v>40</v>
      </c>
      <c r="E49">
        <v>62.2</v>
      </c>
      <c r="F49">
        <v>65.8</v>
      </c>
      <c r="G49">
        <v>3.7176705030022621</v>
      </c>
      <c r="H49">
        <v>45.6</v>
      </c>
      <c r="I49">
        <f t="array" ref="I49">MMULT(B49:G49,$R$46:$R$51)</f>
        <v>32.557401118402112</v>
      </c>
      <c r="J49">
        <f t="shared" si="0"/>
        <v>13.04259888159789</v>
      </c>
      <c r="K49">
        <f t="shared" si="1"/>
        <v>170.10938558625853</v>
      </c>
      <c r="L49">
        <f t="shared" si="2"/>
        <v>16.139560439560455</v>
      </c>
      <c r="M49">
        <f t="shared" si="3"/>
        <v>3.0969615579625653</v>
      </c>
      <c r="Q49" s="2" t="s">
        <v>17</v>
      </c>
      <c r="R49">
        <v>-0.12042122051685133</v>
      </c>
    </row>
    <row r="50" spans="1:28" x14ac:dyDescent="0.25">
      <c r="A50" s="2">
        <v>49</v>
      </c>
      <c r="B50">
        <v>1</v>
      </c>
      <c r="C50">
        <v>7.6</v>
      </c>
      <c r="D50">
        <v>71</v>
      </c>
      <c r="E50">
        <v>61.7</v>
      </c>
      <c r="F50">
        <v>65.2</v>
      </c>
      <c r="G50">
        <v>3.8481891169913989</v>
      </c>
      <c r="H50">
        <v>42.1</v>
      </c>
      <c r="I50">
        <f t="array" ref="I50">MMULT(B50:G50,$R$46:$R$51)</f>
        <v>33.898837036949416</v>
      </c>
      <c r="J50">
        <f t="shared" si="0"/>
        <v>8.2011629630505851</v>
      </c>
      <c r="K50">
        <f t="shared" si="1"/>
        <v>67.259073946512657</v>
      </c>
      <c r="L50">
        <f t="shared" si="2"/>
        <v>12.639560439560455</v>
      </c>
      <c r="M50">
        <f t="shared" si="3"/>
        <v>4.4383974765098699</v>
      </c>
      <c r="Q50" s="2" t="s">
        <v>18</v>
      </c>
      <c r="R50">
        <v>-1.2863899344859284</v>
      </c>
    </row>
    <row r="51" spans="1:28" x14ac:dyDescent="0.25">
      <c r="A51" s="2">
        <v>50</v>
      </c>
      <c r="B51">
        <v>1</v>
      </c>
      <c r="C51">
        <v>8.4</v>
      </c>
      <c r="D51">
        <v>76</v>
      </c>
      <c r="E51">
        <v>62.5</v>
      </c>
      <c r="F51">
        <v>65.8</v>
      </c>
      <c r="G51">
        <v>3.2121876044039577</v>
      </c>
      <c r="H51">
        <v>29.2</v>
      </c>
      <c r="I51">
        <f t="array" ref="I51">MMULT(B51:G51,$R$46:$R$51)</f>
        <v>31.675056966256761</v>
      </c>
      <c r="J51">
        <f t="shared" si="0"/>
        <v>-2.4750569662567621</v>
      </c>
      <c r="K51">
        <f t="shared" si="1"/>
        <v>6.1259069862161271</v>
      </c>
      <c r="L51">
        <f t="shared" si="2"/>
        <v>-0.26043956043954708</v>
      </c>
      <c r="M51">
        <f t="shared" si="3"/>
        <v>2.214617405817215</v>
      </c>
      <c r="Q51" s="2" t="s">
        <v>19</v>
      </c>
      <c r="R51">
        <v>1.1145935923424304</v>
      </c>
    </row>
    <row r="52" spans="1:28" x14ac:dyDescent="0.25">
      <c r="A52" s="2">
        <v>51</v>
      </c>
      <c r="B52">
        <v>1</v>
      </c>
      <c r="C52">
        <v>3.8</v>
      </c>
      <c r="D52">
        <v>26</v>
      </c>
      <c r="E52">
        <v>68.599999999999994</v>
      </c>
      <c r="F52">
        <v>72.900000000000006</v>
      </c>
      <c r="G52">
        <v>4.2979792441593627</v>
      </c>
      <c r="H52">
        <v>22.8</v>
      </c>
      <c r="I52">
        <f t="array" ref="I52">MMULT(B52:G52,$R$46:$R$51)</f>
        <v>26.602754053927605</v>
      </c>
      <c r="J52">
        <f t="shared" si="0"/>
        <v>-3.8027540539276039</v>
      </c>
      <c r="K52">
        <f t="shared" si="1"/>
        <v>14.460938394662826</v>
      </c>
      <c r="L52">
        <f t="shared" si="2"/>
        <v>-6.6604395604395457</v>
      </c>
      <c r="M52">
        <f t="shared" si="3"/>
        <v>-2.8576855065119418</v>
      </c>
    </row>
    <row r="53" spans="1:28" x14ac:dyDescent="0.25">
      <c r="A53" s="2">
        <v>52</v>
      </c>
      <c r="B53">
        <v>1</v>
      </c>
      <c r="C53">
        <v>15.5</v>
      </c>
      <c r="D53">
        <v>119</v>
      </c>
      <c r="E53">
        <v>56.9</v>
      </c>
      <c r="F53">
        <v>56</v>
      </c>
      <c r="G53">
        <v>2.3222192947339191</v>
      </c>
      <c r="H53">
        <v>42.2</v>
      </c>
      <c r="I53">
        <f t="array" ref="I53">MMULT(B53:G53,$R$46:$R$51)</f>
        <v>38.215769209881046</v>
      </c>
      <c r="J53">
        <f t="shared" si="0"/>
        <v>3.9842307901189571</v>
      </c>
      <c r="K53">
        <f t="shared" si="1"/>
        <v>15.87409498893193</v>
      </c>
      <c r="L53">
        <f t="shared" si="2"/>
        <v>12.739560439560456</v>
      </c>
      <c r="M53">
        <f t="shared" si="3"/>
        <v>8.7553296494414994</v>
      </c>
      <c r="Q53" s="2" t="s">
        <v>31</v>
      </c>
      <c r="R53">
        <v>91</v>
      </c>
    </row>
    <row r="54" spans="1:28" x14ac:dyDescent="0.25">
      <c r="A54" s="2">
        <v>53</v>
      </c>
      <c r="B54">
        <v>1</v>
      </c>
      <c r="C54">
        <v>6.7</v>
      </c>
      <c r="D54">
        <v>32</v>
      </c>
      <c r="E54">
        <v>68</v>
      </c>
      <c r="F54">
        <v>70.900000000000006</v>
      </c>
      <c r="G54">
        <v>2.5797835966168101</v>
      </c>
      <c r="H54">
        <v>21.2</v>
      </c>
      <c r="I54">
        <f t="array" ref="I54">MMULT(B54:G54,$R$46:$R$51)</f>
        <v>24.912281365594364</v>
      </c>
      <c r="J54">
        <f t="shared" si="0"/>
        <v>-3.7122813655943645</v>
      </c>
      <c r="K54">
        <f t="shared" si="1"/>
        <v>13.781032937339159</v>
      </c>
      <c r="L54">
        <f t="shared" si="2"/>
        <v>-8.2604395604395471</v>
      </c>
      <c r="M54">
        <f t="shared" si="3"/>
        <v>-4.5481581948451826</v>
      </c>
      <c r="Q54" s="12" t="s">
        <v>23</v>
      </c>
      <c r="R54">
        <f>AVERAGE(H2:H92)</f>
        <v>29.460439560439546</v>
      </c>
    </row>
    <row r="55" spans="1:28" x14ac:dyDescent="0.25">
      <c r="A55" s="2">
        <v>54</v>
      </c>
      <c r="B55">
        <v>1</v>
      </c>
      <c r="C55">
        <v>4.9000000000000004</v>
      </c>
      <c r="D55">
        <v>6.1</v>
      </c>
      <c r="E55">
        <v>74.3</v>
      </c>
      <c r="F55">
        <v>80.099999999999994</v>
      </c>
      <c r="G55">
        <v>4.1525940779274695</v>
      </c>
      <c r="H55">
        <v>11.7</v>
      </c>
      <c r="I55">
        <f t="array" ref="I55">MMULT(B55:G55,$R$46:$R$51)</f>
        <v>15.435150254120423</v>
      </c>
      <c r="J55">
        <f t="shared" si="0"/>
        <v>-3.7351502541204233</v>
      </c>
      <c r="K55">
        <f t="shared" si="1"/>
        <v>13.951347420855862</v>
      </c>
      <c r="L55">
        <f t="shared" si="2"/>
        <v>-17.760439560439547</v>
      </c>
      <c r="M55">
        <f t="shared" si="3"/>
        <v>-14.025289306319124</v>
      </c>
      <c r="Q55" s="12" t="s">
        <v>24</v>
      </c>
      <c r="R55">
        <f>AVERAGE(I2:I92)</f>
        <v>29.460439560428394</v>
      </c>
    </row>
    <row r="56" spans="1:28" ht="15.75" thickBot="1" x14ac:dyDescent="0.3">
      <c r="A56" s="2">
        <v>55</v>
      </c>
      <c r="B56">
        <v>1</v>
      </c>
      <c r="C56">
        <v>10.199999999999999</v>
      </c>
      <c r="D56">
        <v>91</v>
      </c>
      <c r="E56">
        <v>52.5</v>
      </c>
      <c r="F56">
        <v>52.1</v>
      </c>
      <c r="G56">
        <v>2.5440680443502757</v>
      </c>
      <c r="H56">
        <v>30.5</v>
      </c>
      <c r="I56">
        <f t="array" ref="I56">MMULT(B56:G56,$R$46:$R$51)</f>
        <v>48.326511824396299</v>
      </c>
      <c r="J56">
        <f t="shared" si="0"/>
        <v>-17.826511824396299</v>
      </c>
      <c r="K56">
        <f t="shared" si="1"/>
        <v>317.78452382534107</v>
      </c>
      <c r="L56">
        <f t="shared" si="2"/>
        <v>1.0395604395604536</v>
      </c>
      <c r="M56">
        <f t="shared" si="3"/>
        <v>18.866072263956752</v>
      </c>
      <c r="S56" t="s">
        <v>38</v>
      </c>
      <c r="T56" s="2" t="s">
        <v>30</v>
      </c>
      <c r="U56" t="s">
        <v>32</v>
      </c>
      <c r="V56" s="2" t="s">
        <v>33</v>
      </c>
      <c r="W56" t="s">
        <v>34</v>
      </c>
    </row>
    <row r="57" spans="1:28" ht="15.75" thickBot="1" x14ac:dyDescent="0.3">
      <c r="A57" s="2">
        <v>56</v>
      </c>
      <c r="B57">
        <v>1</v>
      </c>
      <c r="C57">
        <v>9.4</v>
      </c>
      <c r="D57">
        <v>75</v>
      </c>
      <c r="E57">
        <v>58.5</v>
      </c>
      <c r="F57">
        <v>62</v>
      </c>
      <c r="G57">
        <v>2.7558748556724915</v>
      </c>
      <c r="H57">
        <v>28.6</v>
      </c>
      <c r="I57">
        <f t="array" ref="I57">MMULT(B57:G57,$R$46:$R$51)</f>
        <v>35.682549325014683</v>
      </c>
      <c r="J57">
        <f t="shared" si="0"/>
        <v>-7.082549325014682</v>
      </c>
      <c r="K57">
        <f t="shared" si="1"/>
        <v>50.162504941265929</v>
      </c>
      <c r="L57">
        <f t="shared" si="2"/>
        <v>-0.86043956043954495</v>
      </c>
      <c r="M57">
        <f t="shared" si="3"/>
        <v>6.2221097645751371</v>
      </c>
      <c r="O57" s="76" t="s">
        <v>35</v>
      </c>
      <c r="P57" s="77"/>
      <c r="Q57" s="14" t="s">
        <v>25</v>
      </c>
      <c r="R57" s="15">
        <f>SUMPRODUCT(L2:L92,L2:L92)</f>
        <v>16889.937582417577</v>
      </c>
      <c r="S57" s="16" t="s">
        <v>39</v>
      </c>
      <c r="T57">
        <f>R53-1</f>
        <v>90</v>
      </c>
    </row>
    <row r="58" spans="1:28" ht="15.75" thickBot="1" x14ac:dyDescent="0.3">
      <c r="A58" s="2">
        <v>57</v>
      </c>
      <c r="B58">
        <v>1</v>
      </c>
      <c r="C58">
        <v>5.6</v>
      </c>
      <c r="D58">
        <v>24</v>
      </c>
      <c r="E58">
        <v>67.5</v>
      </c>
      <c r="F58">
        <v>71.599999999999994</v>
      </c>
      <c r="G58">
        <v>3.3654879848908998</v>
      </c>
      <c r="H58">
        <v>31.6</v>
      </c>
      <c r="I58">
        <f t="array" ref="I58">MMULT(B58:G58,$R$46:$R$51)</f>
        <v>25.829953545094099</v>
      </c>
      <c r="J58">
        <f t="shared" si="0"/>
        <v>5.7700464549059021</v>
      </c>
      <c r="K58">
        <f t="shared" si="1"/>
        <v>33.293436091772165</v>
      </c>
      <c r="L58">
        <f t="shared" si="2"/>
        <v>2.1395604395604551</v>
      </c>
      <c r="M58">
        <f t="shared" si="3"/>
        <v>-3.630486015345447</v>
      </c>
      <c r="O58" s="76" t="s">
        <v>68</v>
      </c>
      <c r="P58" s="77"/>
      <c r="Q58" s="14" t="s">
        <v>26</v>
      </c>
      <c r="R58" s="15">
        <f>SUMPRODUCT(M2:M92,M2:M92)</f>
        <v>14149.647739005761</v>
      </c>
      <c r="S58" s="16" t="s">
        <v>40</v>
      </c>
      <c r="T58">
        <f>COUNT(R46:R51)-1</f>
        <v>5</v>
      </c>
      <c r="U58">
        <f>R58/T58</f>
        <v>2829.9295478011522</v>
      </c>
      <c r="V58">
        <f>U58/U59</f>
        <v>87.780499621663523</v>
      </c>
      <c r="W58" s="13">
        <f>_xlfn.F.DIST.RT(V58,T58,T59)</f>
        <v>4.5451247701607769E-32</v>
      </c>
      <c r="Z58" s="12" t="s">
        <v>70</v>
      </c>
      <c r="AA58" s="40">
        <f>R58/R57</f>
        <v>0.83775607043897793</v>
      </c>
    </row>
    <row r="59" spans="1:28" ht="15.75" thickBot="1" x14ac:dyDescent="0.3">
      <c r="A59" s="2">
        <v>58</v>
      </c>
      <c r="B59">
        <v>1</v>
      </c>
      <c r="C59">
        <v>8.8000000000000007</v>
      </c>
      <c r="D59">
        <v>68</v>
      </c>
      <c r="E59">
        <v>60</v>
      </c>
      <c r="F59">
        <v>62.5</v>
      </c>
      <c r="G59">
        <v>2.0413926851582249</v>
      </c>
      <c r="H59">
        <v>36.1</v>
      </c>
      <c r="I59">
        <f t="array" ref="I59">MMULT(B59:G59,$R$46:$R$51)</f>
        <v>34.5270294834474</v>
      </c>
      <c r="J59">
        <f t="shared" si="0"/>
        <v>1.5729705165526013</v>
      </c>
      <c r="K59">
        <f t="shared" si="1"/>
        <v>2.4742362459437577</v>
      </c>
      <c r="L59">
        <f t="shared" si="2"/>
        <v>6.6395604395604551</v>
      </c>
      <c r="M59">
        <f t="shared" si="3"/>
        <v>5.0665899230078537</v>
      </c>
      <c r="O59" s="76" t="s">
        <v>36</v>
      </c>
      <c r="P59" s="77"/>
      <c r="Q59" s="14" t="s">
        <v>27</v>
      </c>
      <c r="R59" s="15">
        <f>SUMPRODUCT(J2:J92,J2:J92)</f>
        <v>2740.2898434145345</v>
      </c>
      <c r="S59" s="17" t="s">
        <v>41</v>
      </c>
      <c r="T59">
        <f>T57-T58</f>
        <v>85</v>
      </c>
      <c r="U59">
        <f>R59/T59</f>
        <v>32.238704040170994</v>
      </c>
      <c r="Z59" s="12" t="s">
        <v>69</v>
      </c>
      <c r="AA59">
        <f>CORREL(R84:R174,S84:S174)</f>
        <v>0.91529015641971034</v>
      </c>
      <c r="AB59">
        <f>AA59^2</f>
        <v>0.83775607043881783</v>
      </c>
    </row>
    <row r="60" spans="1:28" ht="15.75" thickBot="1" x14ac:dyDescent="0.3">
      <c r="A60" s="2">
        <v>59</v>
      </c>
      <c r="B60">
        <v>1</v>
      </c>
      <c r="C60">
        <v>14.8</v>
      </c>
      <c r="D60">
        <v>128</v>
      </c>
      <c r="E60">
        <v>50.9</v>
      </c>
      <c r="F60">
        <v>48.1</v>
      </c>
      <c r="G60">
        <v>2.2304489213782741</v>
      </c>
      <c r="H60">
        <v>39.6</v>
      </c>
      <c r="I60">
        <f t="array" ref="I60">MMULT(B60:G60,$R$46:$R$51)</f>
        <v>49.648248040266509</v>
      </c>
      <c r="J60">
        <f t="shared" si="0"/>
        <v>-10.048248040266508</v>
      </c>
      <c r="K60">
        <f t="shared" si="1"/>
        <v>100.96728867871971</v>
      </c>
      <c r="L60">
        <f t="shared" si="2"/>
        <v>10.139560439560455</v>
      </c>
      <c r="M60">
        <f t="shared" si="3"/>
        <v>20.187808479826963</v>
      </c>
      <c r="O60" s="78" t="s">
        <v>37</v>
      </c>
      <c r="P60" s="79"/>
      <c r="Q60" s="14"/>
      <c r="R60" s="15">
        <f>R58+R59</f>
        <v>16889.937582420294</v>
      </c>
      <c r="Z60" s="12" t="s">
        <v>71</v>
      </c>
      <c r="AA60">
        <f>1-(T57/T59)*(1-AB59)</f>
        <v>0.82821230987639538</v>
      </c>
      <c r="AB60" t="s">
        <v>72</v>
      </c>
    </row>
    <row r="61" spans="1:28" ht="15.75" thickBot="1" x14ac:dyDescent="0.3">
      <c r="A61" s="2">
        <v>60</v>
      </c>
      <c r="B61">
        <v>1</v>
      </c>
      <c r="C61">
        <v>8.1</v>
      </c>
      <c r="D61">
        <v>107.7</v>
      </c>
      <c r="E61">
        <v>59</v>
      </c>
      <c r="F61">
        <v>59.2</v>
      </c>
      <c r="G61">
        <v>2.5797835966168101</v>
      </c>
      <c r="H61">
        <v>30.3</v>
      </c>
      <c r="I61">
        <f t="array" ref="I61">MMULT(B61:G61,$R$46:$R$51)</f>
        <v>40.334897093665276</v>
      </c>
      <c r="J61">
        <f t="shared" si="0"/>
        <v>-10.034897093665275</v>
      </c>
      <c r="K61">
        <f t="shared" si="1"/>
        <v>100.6991596804518</v>
      </c>
      <c r="L61">
        <f t="shared" si="2"/>
        <v>0.83956043956045434</v>
      </c>
      <c r="M61">
        <f t="shared" si="3"/>
        <v>10.87445753322573</v>
      </c>
    </row>
    <row r="62" spans="1:28" ht="15" customHeight="1" x14ac:dyDescent="0.25">
      <c r="A62" s="2">
        <v>61</v>
      </c>
      <c r="B62">
        <v>1</v>
      </c>
      <c r="C62">
        <v>7.7</v>
      </c>
      <c r="D62">
        <v>45</v>
      </c>
      <c r="E62">
        <v>62.5</v>
      </c>
      <c r="F62">
        <v>66.099999999999994</v>
      </c>
      <c r="G62">
        <v>2.8633228601204559</v>
      </c>
      <c r="H62">
        <v>33.200000000000003</v>
      </c>
      <c r="I62">
        <f t="array" ref="I62">MMULT(B62:G62,$R$46:$R$51)</f>
        <v>31.2992215903963</v>
      </c>
      <c r="J62">
        <f t="shared" si="0"/>
        <v>1.9007784096037028</v>
      </c>
      <c r="K62">
        <f t="shared" si="1"/>
        <v>3.612958562415582</v>
      </c>
      <c r="L62">
        <f t="shared" si="2"/>
        <v>3.7395604395604565</v>
      </c>
      <c r="M62">
        <f t="shared" si="3"/>
        <v>1.8387820299567537</v>
      </c>
      <c r="S62" s="73" t="s">
        <v>45</v>
      </c>
      <c r="T62" s="73" t="s">
        <v>46</v>
      </c>
      <c r="U62" s="73" t="s">
        <v>47</v>
      </c>
      <c r="V62" s="73" t="s">
        <v>43</v>
      </c>
      <c r="W62" s="73" t="s">
        <v>48</v>
      </c>
      <c r="X62" s="73" t="s">
        <v>49</v>
      </c>
    </row>
    <row r="63" spans="1:28" x14ac:dyDescent="0.25">
      <c r="A63" s="2">
        <v>62</v>
      </c>
      <c r="B63">
        <v>1</v>
      </c>
      <c r="C63">
        <v>5.2</v>
      </c>
      <c r="D63">
        <v>7.5</v>
      </c>
      <c r="E63">
        <v>68.7</v>
      </c>
      <c r="F63">
        <v>74</v>
      </c>
      <c r="G63">
        <v>4.0476641946015599</v>
      </c>
      <c r="H63">
        <v>17.8</v>
      </c>
      <c r="I63">
        <f t="array" ref="I63">MMULT(B63:G63,$R$46:$R$51)</f>
        <v>23.594032642704541</v>
      </c>
      <c r="J63">
        <f t="shared" si="0"/>
        <v>-5.7940326427045399</v>
      </c>
      <c r="K63">
        <f t="shared" si="1"/>
        <v>33.570814264725755</v>
      </c>
      <c r="L63">
        <f t="shared" si="2"/>
        <v>-11.660439560439546</v>
      </c>
      <c r="M63">
        <f t="shared" si="3"/>
        <v>-5.8664069177350058</v>
      </c>
      <c r="S63" s="74"/>
      <c r="T63" s="74"/>
      <c r="U63" s="74"/>
      <c r="V63" s="74"/>
      <c r="W63" s="74"/>
      <c r="X63" s="74"/>
    </row>
    <row r="64" spans="1:28" x14ac:dyDescent="0.25">
      <c r="A64" s="2">
        <v>63</v>
      </c>
      <c r="B64">
        <v>1</v>
      </c>
      <c r="C64">
        <v>6.2</v>
      </c>
      <c r="D64">
        <v>19.399999999999999</v>
      </c>
      <c r="E64">
        <v>67.8</v>
      </c>
      <c r="F64">
        <v>71.7</v>
      </c>
      <c r="G64">
        <v>2.6720978579357175</v>
      </c>
      <c r="H64">
        <v>21.3</v>
      </c>
      <c r="I64">
        <f t="array" ref="I64">MMULT(B64:G64,$R$46:$R$51)</f>
        <v>24.354934019693573</v>
      </c>
      <c r="J64">
        <f t="shared" si="0"/>
        <v>-3.0549340196935724</v>
      </c>
      <c r="K64">
        <f t="shared" si="1"/>
        <v>9.3326218646811281</v>
      </c>
      <c r="L64">
        <f t="shared" si="2"/>
        <v>-8.1604395604395457</v>
      </c>
      <c r="M64">
        <f t="shared" si="3"/>
        <v>-5.1055055407459733</v>
      </c>
      <c r="S64" s="74"/>
      <c r="T64" s="74"/>
      <c r="U64" s="74"/>
      <c r="V64" s="74"/>
      <c r="W64" s="74"/>
      <c r="X64" s="74"/>
    </row>
    <row r="65" spans="1:32" ht="15.75" thickBot="1" x14ac:dyDescent="0.3">
      <c r="A65" s="2">
        <v>64</v>
      </c>
      <c r="B65">
        <v>1</v>
      </c>
      <c r="C65">
        <v>7.7</v>
      </c>
      <c r="D65">
        <v>28</v>
      </c>
      <c r="E65">
        <v>63.8</v>
      </c>
      <c r="F65">
        <v>68.900000000000006</v>
      </c>
      <c r="G65">
        <v>3.1522883443830563</v>
      </c>
      <c r="H65">
        <v>22.3</v>
      </c>
      <c r="I65">
        <f t="array" ref="I65">MMULT(B65:G65,$R$46:$R$51)</f>
        <v>27.756256949524872</v>
      </c>
      <c r="J65">
        <f t="shared" si="0"/>
        <v>-5.4562569495248709</v>
      </c>
      <c r="K65">
        <f t="shared" si="1"/>
        <v>29.77073989923845</v>
      </c>
      <c r="L65">
        <f t="shared" si="2"/>
        <v>-7.1604395604395457</v>
      </c>
      <c r="M65">
        <f t="shared" si="3"/>
        <v>-1.7041826109146747</v>
      </c>
      <c r="S65" s="74"/>
      <c r="T65" s="74"/>
      <c r="U65" s="74"/>
      <c r="V65" s="75"/>
      <c r="W65" s="74"/>
      <c r="X65" s="74"/>
    </row>
    <row r="66" spans="1:32" ht="15.75" thickBot="1" x14ac:dyDescent="0.3">
      <c r="A66" s="2">
        <v>65</v>
      </c>
      <c r="B66">
        <v>1</v>
      </c>
      <c r="C66">
        <v>8.3000000000000007</v>
      </c>
      <c r="D66">
        <v>74</v>
      </c>
      <c r="E66">
        <v>61.6</v>
      </c>
      <c r="F66">
        <v>63.3</v>
      </c>
      <c r="G66">
        <v>3.3138672203691533</v>
      </c>
      <c r="H66">
        <v>35.5</v>
      </c>
      <c r="I66">
        <f t="array" ref="I66">MMULT(B66:G66,$R$46:$R$51)</f>
        <v>35.184960681915399</v>
      </c>
      <c r="J66">
        <f t="shared" si="0"/>
        <v>0.31503931808460095</v>
      </c>
      <c r="K66">
        <f t="shared" si="1"/>
        <v>9.9249771939210377E-2</v>
      </c>
      <c r="L66">
        <f t="shared" si="2"/>
        <v>6.0395604395604536</v>
      </c>
      <c r="M66">
        <f t="shared" si="3"/>
        <v>5.7245211214758527</v>
      </c>
      <c r="Q66" s="80" t="s">
        <v>42</v>
      </c>
      <c r="R66" s="80"/>
      <c r="S66" s="75"/>
      <c r="T66" s="75"/>
      <c r="U66" s="75"/>
      <c r="V66" s="20">
        <f>TINV(0.05,85)</f>
        <v>1.9882679074772251</v>
      </c>
      <c r="W66" s="75"/>
      <c r="X66" s="75"/>
    </row>
    <row r="67" spans="1:32" x14ac:dyDescent="0.25">
      <c r="A67" s="2">
        <v>66</v>
      </c>
      <c r="B67">
        <v>1</v>
      </c>
      <c r="C67">
        <v>20.2</v>
      </c>
      <c r="D67">
        <v>137</v>
      </c>
      <c r="E67">
        <v>42.9</v>
      </c>
      <c r="F67">
        <v>46.1</v>
      </c>
      <c r="G67">
        <v>2.7853298350107671</v>
      </c>
      <c r="H67">
        <v>47.2</v>
      </c>
      <c r="I67">
        <f t="array" ref="I67">MMULT(B67:G67,$R$46:$R$51)</f>
        <v>49.282261063718877</v>
      </c>
      <c r="J67">
        <f t="shared" ref="J67:J92" si="10">H67-I67</f>
        <v>-2.0822610637188745</v>
      </c>
      <c r="K67">
        <f t="shared" ref="K67:K92" si="11">J67^2</f>
        <v>4.3358111374796593</v>
      </c>
      <c r="L67">
        <f t="shared" ref="L67:L92" si="12">H67-$R$54</f>
        <v>17.739560439560456</v>
      </c>
      <c r="M67">
        <f t="shared" ref="M67:M92" si="13">I67-$R$54</f>
        <v>19.821821503279331</v>
      </c>
      <c r="Q67" s="2" t="str">
        <f t="shared" ref="Q67:R72" si="14">Q46</f>
        <v>A0</v>
      </c>
      <c r="R67" s="2">
        <f t="shared" si="14"/>
        <v>126.90881461919378</v>
      </c>
      <c r="S67" s="18">
        <f>SQRT($U$59*R30)</f>
        <v>15.880685420054379</v>
      </c>
      <c r="T67">
        <f>R67/S67</f>
        <v>7.9913940275481643</v>
      </c>
      <c r="U67">
        <f>_xlfn.T.DIST.2T(ABS(T67),$T$59)</f>
        <v>5.8918814906523096E-12</v>
      </c>
      <c r="W67">
        <f>R67-$V$66*S67</f>
        <v>95.333757449758181</v>
      </c>
      <c r="X67">
        <f>R67+$V$66*S67</f>
        <v>158.48387178862939</v>
      </c>
    </row>
    <row r="68" spans="1:32" x14ac:dyDescent="0.25">
      <c r="A68" s="2">
        <v>67</v>
      </c>
      <c r="B68">
        <v>1</v>
      </c>
      <c r="C68">
        <v>11.6</v>
      </c>
      <c r="D68">
        <v>67</v>
      </c>
      <c r="E68">
        <v>52.3</v>
      </c>
      <c r="F68">
        <v>59.7</v>
      </c>
      <c r="G68">
        <v>3.3096301674258988</v>
      </c>
      <c r="H68">
        <v>48.5</v>
      </c>
      <c r="I68">
        <f t="array" ref="I68">MMULT(B68:G68,$R$46:$R$51)</f>
        <v>38.090182761133093</v>
      </c>
      <c r="J68">
        <f t="shared" si="10"/>
        <v>10.409817238866907</v>
      </c>
      <c r="K68">
        <f t="shared" si="11"/>
        <v>108.36429494661064</v>
      </c>
      <c r="L68">
        <f t="shared" si="12"/>
        <v>19.039560439560454</v>
      </c>
      <c r="M68">
        <f t="shared" si="13"/>
        <v>8.6297432006935466</v>
      </c>
      <c r="Q68" s="2" t="str">
        <f t="shared" si="14"/>
        <v>A1</v>
      </c>
      <c r="R68" s="2">
        <f t="shared" si="14"/>
        <v>-0.84760016646831993</v>
      </c>
      <c r="S68" s="18">
        <f>SQRT($U$59*S31)</f>
        <v>0.20189307230593859</v>
      </c>
      <c r="T68">
        <f t="shared" ref="T68:T72" si="15">R68/S68</f>
        <v>-4.1982627575447928</v>
      </c>
      <c r="U68">
        <f t="shared" ref="U68:U72" si="16">_xlfn.T.DIST.2T(ABS(T68),$T$59)</f>
        <v>6.5921391312111723E-5</v>
      </c>
      <c r="W68">
        <f t="shared" ref="W68:W72" si="17">R68-$V$66*S68</f>
        <v>-1.2490176828761965</v>
      </c>
      <c r="X68">
        <f t="shared" ref="X68:X72" si="18">R68+$V$66*S68</f>
        <v>-0.44618265006044328</v>
      </c>
    </row>
    <row r="69" spans="1:32" x14ac:dyDescent="0.25">
      <c r="A69" s="2">
        <v>68</v>
      </c>
      <c r="B69">
        <v>1</v>
      </c>
      <c r="C69">
        <v>14.6</v>
      </c>
      <c r="D69">
        <v>73</v>
      </c>
      <c r="E69">
        <v>50.1</v>
      </c>
      <c r="F69">
        <v>55.3</v>
      </c>
      <c r="G69">
        <v>3.0043213737826426</v>
      </c>
      <c r="H69">
        <v>46.1</v>
      </c>
      <c r="I69">
        <f t="array" ref="I69">MMULT(B69:G69,$R$46:$R$51)</f>
        <v>41.169754485807232</v>
      </c>
      <c r="J69">
        <f t="shared" si="10"/>
        <v>4.9302455141927695</v>
      </c>
      <c r="K69">
        <f t="shared" si="11"/>
        <v>24.307320830217925</v>
      </c>
      <c r="L69">
        <f t="shared" si="12"/>
        <v>16.639560439560455</v>
      </c>
      <c r="M69">
        <f t="shared" si="13"/>
        <v>11.709314925367686</v>
      </c>
      <c r="Q69" s="2" t="str">
        <f t="shared" si="14"/>
        <v>A2</v>
      </c>
      <c r="R69" s="2">
        <f t="shared" si="14"/>
        <v>6.2708420474175131E-3</v>
      </c>
      <c r="S69" s="18">
        <f>SQRT($U$59*T32)</f>
        <v>4.3237966688957338E-2</v>
      </c>
      <c r="T69">
        <f t="shared" si="15"/>
        <v>0.1450309190653741</v>
      </c>
      <c r="U69">
        <f t="shared" si="16"/>
        <v>0.8850298096920336</v>
      </c>
      <c r="W69" s="19">
        <f t="shared" si="17"/>
        <v>-7.9697819504805659E-2</v>
      </c>
      <c r="X69" s="19">
        <f t="shared" si="18"/>
        <v>9.2239503599640685E-2</v>
      </c>
      <c r="Y69" s="19" t="s">
        <v>44</v>
      </c>
    </row>
    <row r="70" spans="1:32" x14ac:dyDescent="0.25">
      <c r="A70" s="2">
        <v>69</v>
      </c>
      <c r="B70">
        <v>1</v>
      </c>
      <c r="C70">
        <v>9.5</v>
      </c>
      <c r="D70">
        <v>49.4</v>
      </c>
      <c r="E70">
        <v>57.8</v>
      </c>
      <c r="F70">
        <v>60.3</v>
      </c>
      <c r="G70">
        <v>2.7781512503836434</v>
      </c>
      <c r="H70">
        <v>38.799999999999997</v>
      </c>
      <c r="I70">
        <f t="array" ref="I70">MMULT(B70:G70,$R$46:$R$51)</f>
        <v>37.733242621747401</v>
      </c>
      <c r="J70">
        <f t="shared" si="10"/>
        <v>1.0667573782525963</v>
      </c>
      <c r="K70">
        <f t="shared" si="11"/>
        <v>1.1379713040563528</v>
      </c>
      <c r="L70">
        <f t="shared" si="12"/>
        <v>9.3395604395604508</v>
      </c>
      <c r="M70">
        <f t="shared" si="13"/>
        <v>8.2728030613078545</v>
      </c>
      <c r="Q70" s="2" t="str">
        <f t="shared" si="14"/>
        <v>A3</v>
      </c>
      <c r="R70" s="2">
        <f t="shared" si="14"/>
        <v>-0.12042122051685133</v>
      </c>
      <c r="S70" s="18">
        <f>SQRT($U$59*U33)</f>
        <v>0.35496275818549994</v>
      </c>
      <c r="T70">
        <f t="shared" si="15"/>
        <v>-0.33925029524905942</v>
      </c>
      <c r="U70">
        <f t="shared" si="16"/>
        <v>0.73525792491811792</v>
      </c>
      <c r="W70" s="19">
        <f t="shared" si="17"/>
        <v>-0.82618228096667956</v>
      </c>
      <c r="X70" s="19">
        <f t="shared" si="18"/>
        <v>0.58533983993297689</v>
      </c>
      <c r="Y70" s="19" t="s">
        <v>44</v>
      </c>
    </row>
    <row r="71" spans="1:32" x14ac:dyDescent="0.25">
      <c r="A71" s="2">
        <v>70</v>
      </c>
      <c r="B71">
        <v>1</v>
      </c>
      <c r="C71">
        <v>20.7</v>
      </c>
      <c r="D71">
        <v>137</v>
      </c>
      <c r="E71">
        <v>42.4</v>
      </c>
      <c r="F71">
        <v>45.6</v>
      </c>
      <c r="G71">
        <v>2.0791812460476247</v>
      </c>
      <c r="H71">
        <v>48.6</v>
      </c>
      <c r="I71">
        <f t="array" ref="I71">MMULT(B71:G71,$R$46:$R$51)</f>
        <v>48.77479786548615</v>
      </c>
      <c r="J71">
        <f t="shared" si="10"/>
        <v>-0.1747978654861484</v>
      </c>
      <c r="K71">
        <f t="shared" si="11"/>
        <v>3.0554293778513628E-2</v>
      </c>
      <c r="L71">
        <f t="shared" si="12"/>
        <v>19.139560439560455</v>
      </c>
      <c r="M71">
        <f t="shared" si="13"/>
        <v>19.314358305046603</v>
      </c>
      <c r="Q71" s="2" t="str">
        <f t="shared" si="14"/>
        <v>A4</v>
      </c>
      <c r="R71" s="2">
        <f t="shared" si="14"/>
        <v>-1.2863899344859284</v>
      </c>
      <c r="S71" s="18">
        <f>SQRT($U$59*V34)</f>
        <v>0.34915271071289505</v>
      </c>
      <c r="T71">
        <f t="shared" si="15"/>
        <v>-3.684318909795647</v>
      </c>
      <c r="U71">
        <f t="shared" si="16"/>
        <v>4.0250783206790603E-4</v>
      </c>
      <c r="W71">
        <f t="shared" si="17"/>
        <v>-1.9805990640050573</v>
      </c>
      <c r="X71">
        <f t="shared" si="18"/>
        <v>-0.59218080496679959</v>
      </c>
    </row>
    <row r="72" spans="1:32" x14ac:dyDescent="0.25">
      <c r="A72" s="2">
        <v>71</v>
      </c>
      <c r="B72">
        <v>1</v>
      </c>
      <c r="C72">
        <v>16.8</v>
      </c>
      <c r="D72">
        <v>103</v>
      </c>
      <c r="E72">
        <v>49.9</v>
      </c>
      <c r="F72">
        <v>53.2</v>
      </c>
      <c r="G72">
        <v>2.5910646070264991</v>
      </c>
      <c r="H72">
        <v>39.4</v>
      </c>
      <c r="I72">
        <f t="array" ref="I72">MMULT(B72:G72,$R$46:$R$51)</f>
        <v>41.75804914330471</v>
      </c>
      <c r="J72">
        <f t="shared" si="10"/>
        <v>-2.3580491433047115</v>
      </c>
      <c r="K72">
        <f t="shared" si="11"/>
        <v>5.5603957622400841</v>
      </c>
      <c r="L72">
        <f t="shared" si="12"/>
        <v>9.9395604395604522</v>
      </c>
      <c r="M72">
        <f t="shared" si="13"/>
        <v>12.297609582865164</v>
      </c>
      <c r="Q72" s="2" t="str">
        <f t="shared" si="14"/>
        <v>A5</v>
      </c>
      <c r="R72" s="2">
        <f t="shared" si="14"/>
        <v>1.1145935923424304</v>
      </c>
      <c r="S72" s="18">
        <f>SQRT($U$59*W35)</f>
        <v>1.4994455006707057</v>
      </c>
      <c r="T72">
        <f t="shared" si="15"/>
        <v>0.74333718154068951</v>
      </c>
      <c r="U72">
        <f t="shared" si="16"/>
        <v>0.45932725260650609</v>
      </c>
      <c r="W72" s="19">
        <f t="shared" si="17"/>
        <v>-1.866705775652254</v>
      </c>
      <c r="X72" s="19">
        <f t="shared" si="18"/>
        <v>4.0958929603371148</v>
      </c>
      <c r="Y72" s="19" t="s">
        <v>44</v>
      </c>
    </row>
    <row r="73" spans="1:32" x14ac:dyDescent="0.25">
      <c r="A73" s="2">
        <v>72</v>
      </c>
      <c r="B73">
        <v>1</v>
      </c>
      <c r="C73">
        <v>21.4</v>
      </c>
      <c r="D73">
        <v>143</v>
      </c>
      <c r="E73">
        <v>41.4</v>
      </c>
      <c r="F73">
        <v>44.6</v>
      </c>
      <c r="G73">
        <v>2.4149733479708178</v>
      </c>
      <c r="H73">
        <v>47.4</v>
      </c>
      <c r="I73">
        <f t="array" ref="I73">MMULT(B73:G73,$R$46:$R$51)</f>
        <v>50.000185681408396</v>
      </c>
      <c r="J73">
        <f t="shared" si="10"/>
        <v>-2.6001856814083979</v>
      </c>
      <c r="K73">
        <f t="shared" si="11"/>
        <v>6.7609655778012545</v>
      </c>
      <c r="L73">
        <f t="shared" si="12"/>
        <v>17.939560439560452</v>
      </c>
      <c r="M73">
        <f t="shared" si="13"/>
        <v>20.53974612096885</v>
      </c>
    </row>
    <row r="74" spans="1:32" x14ac:dyDescent="0.25">
      <c r="A74" s="2">
        <v>73</v>
      </c>
      <c r="B74">
        <v>1</v>
      </c>
      <c r="C74">
        <v>13.1</v>
      </c>
      <c r="D74">
        <v>90</v>
      </c>
      <c r="E74">
        <v>52.2</v>
      </c>
      <c r="F74">
        <v>55.8</v>
      </c>
      <c r="G74">
        <v>2.5910646070264991</v>
      </c>
      <c r="H74">
        <v>44.4</v>
      </c>
      <c r="I74">
        <f t="array" ref="I74">MMULT(B74:G74,$R$46:$R$51)</f>
        <v>41.191066175768917</v>
      </c>
      <c r="J74">
        <f t="shared" si="10"/>
        <v>3.2089338242310816</v>
      </c>
      <c r="K74">
        <f t="shared" si="11"/>
        <v>10.297256288294314</v>
      </c>
      <c r="L74">
        <f t="shared" si="12"/>
        <v>14.939560439560452</v>
      </c>
      <c r="M74">
        <f t="shared" si="13"/>
        <v>11.730626615329371</v>
      </c>
    </row>
    <row r="75" spans="1:32" ht="15.75" thickBot="1" x14ac:dyDescent="0.3">
      <c r="A75" s="2">
        <v>74</v>
      </c>
      <c r="B75">
        <v>1</v>
      </c>
      <c r="C75">
        <v>11.3</v>
      </c>
      <c r="D75">
        <v>72</v>
      </c>
      <c r="E75">
        <v>56.5</v>
      </c>
      <c r="F75">
        <v>60.5</v>
      </c>
      <c r="G75">
        <v>2.568201724066995</v>
      </c>
      <c r="H75">
        <v>47</v>
      </c>
      <c r="I75">
        <f t="array" ref="I75">MMULT(B75:G75,$R$46:$R$51)</f>
        <v>36.014544555402921</v>
      </c>
      <c r="J75">
        <f t="shared" si="10"/>
        <v>10.985455444597079</v>
      </c>
      <c r="K75">
        <f t="shared" si="11"/>
        <v>120.68023132522761</v>
      </c>
      <c r="L75">
        <f t="shared" si="12"/>
        <v>17.539560439560454</v>
      </c>
      <c r="M75">
        <f t="shared" si="13"/>
        <v>6.5541049949633745</v>
      </c>
    </row>
    <row r="76" spans="1:32" ht="15.75" thickBot="1" x14ac:dyDescent="0.3">
      <c r="A76" s="2">
        <v>75</v>
      </c>
      <c r="B76">
        <v>1</v>
      </c>
      <c r="C76">
        <v>9.4</v>
      </c>
      <c r="D76">
        <v>82</v>
      </c>
      <c r="E76">
        <v>59.1</v>
      </c>
      <c r="F76">
        <v>62.6</v>
      </c>
      <c r="G76">
        <v>3.725094521081469</v>
      </c>
      <c r="H76">
        <v>44</v>
      </c>
      <c r="I76">
        <f t="array" ref="I76">MMULT(B76:G76,$R$46:$R$51)</f>
        <v>35.962644554982063</v>
      </c>
      <c r="J76">
        <f t="shared" si="10"/>
        <v>8.037355445017937</v>
      </c>
      <c r="K76">
        <f t="shared" si="11"/>
        <v>64.599082549559483</v>
      </c>
      <c r="L76">
        <f t="shared" si="12"/>
        <v>14.539560439560454</v>
      </c>
      <c r="M76">
        <f t="shared" si="13"/>
        <v>6.5022049945425167</v>
      </c>
      <c r="S76" s="21">
        <v>0.95</v>
      </c>
      <c r="T76">
        <f>TINV((1-S76),T59)</f>
        <v>1.9882679074772203</v>
      </c>
      <c r="AA76" s="45" t="s">
        <v>64</v>
      </c>
      <c r="AB76" s="46"/>
      <c r="AC76" s="47"/>
      <c r="AD76" s="48" t="s">
        <v>65</v>
      </c>
      <c r="AE76" s="49"/>
      <c r="AF76" s="50"/>
    </row>
    <row r="77" spans="1:32" ht="15" customHeight="1" x14ac:dyDescent="0.25">
      <c r="A77" s="2">
        <v>76</v>
      </c>
      <c r="B77">
        <v>1</v>
      </c>
      <c r="C77">
        <v>25</v>
      </c>
      <c r="D77">
        <v>130</v>
      </c>
      <c r="E77">
        <v>38.1</v>
      </c>
      <c r="F77">
        <v>41.2</v>
      </c>
      <c r="G77">
        <v>2.3010299956639813</v>
      </c>
      <c r="H77">
        <v>48.3</v>
      </c>
      <c r="I77">
        <f t="array" ref="I77">MMULT(B77:G77,$R$46:$R$51)</f>
        <v>51.511419410092557</v>
      </c>
      <c r="J77">
        <f t="shared" si="10"/>
        <v>-3.2114194100925602</v>
      </c>
      <c r="K77">
        <f t="shared" si="11"/>
        <v>10.313214627519248</v>
      </c>
      <c r="L77">
        <f t="shared" si="12"/>
        <v>18.839560439560451</v>
      </c>
      <c r="M77">
        <f t="shared" si="13"/>
        <v>22.050979849653011</v>
      </c>
      <c r="Q77" s="66" t="s">
        <v>50</v>
      </c>
      <c r="R77" s="63" t="s">
        <v>0</v>
      </c>
      <c r="S77" s="60" t="s">
        <v>67</v>
      </c>
      <c r="T77" s="51" t="s">
        <v>66</v>
      </c>
      <c r="U77" s="52"/>
      <c r="V77" s="52"/>
      <c r="W77" s="52"/>
      <c r="X77" s="52"/>
      <c r="Y77" s="52"/>
      <c r="Z77" s="55" t="s">
        <v>63</v>
      </c>
      <c r="AA77" s="58" t="s">
        <v>52</v>
      </c>
      <c r="AB77" s="58" t="s">
        <v>53</v>
      </c>
      <c r="AC77" s="69" t="s">
        <v>54</v>
      </c>
      <c r="AD77" s="71" t="s">
        <v>51</v>
      </c>
      <c r="AE77" s="41" t="s">
        <v>55</v>
      </c>
      <c r="AF77" s="43" t="s">
        <v>56</v>
      </c>
    </row>
    <row r="78" spans="1:32" x14ac:dyDescent="0.25">
      <c r="A78" s="2">
        <v>77</v>
      </c>
      <c r="B78">
        <v>1</v>
      </c>
      <c r="C78">
        <v>9.8000000000000007</v>
      </c>
      <c r="D78">
        <v>82</v>
      </c>
      <c r="E78">
        <v>59.1</v>
      </c>
      <c r="F78">
        <v>62.5</v>
      </c>
      <c r="G78">
        <v>2.9822712330395684</v>
      </c>
      <c r="H78">
        <v>35.5</v>
      </c>
      <c r="I78">
        <f t="array" ref="I78">MMULT(B78:G78,$R$46:$R$51)</f>
        <v>34.924297404749097</v>
      </c>
      <c r="J78">
        <f t="shared" si="10"/>
        <v>0.5757025952509025</v>
      </c>
      <c r="K78">
        <f t="shared" si="11"/>
        <v>0.33143347817862445</v>
      </c>
      <c r="L78">
        <f t="shared" si="12"/>
        <v>6.0395604395604536</v>
      </c>
      <c r="M78">
        <f t="shared" si="13"/>
        <v>5.4638578443095511</v>
      </c>
      <c r="Q78" s="67"/>
      <c r="R78" s="64"/>
      <c r="S78" s="61"/>
      <c r="T78" s="53"/>
      <c r="U78" s="54"/>
      <c r="V78" s="54"/>
      <c r="W78" s="54"/>
      <c r="X78" s="54"/>
      <c r="Y78" s="54"/>
      <c r="Z78" s="56"/>
      <c r="AA78" s="58"/>
      <c r="AB78" s="58"/>
      <c r="AC78" s="69"/>
      <c r="AD78" s="71"/>
      <c r="AE78" s="41"/>
      <c r="AF78" s="43"/>
    </row>
    <row r="79" spans="1:32" x14ac:dyDescent="0.25">
      <c r="A79" s="2">
        <v>78</v>
      </c>
      <c r="B79">
        <v>1</v>
      </c>
      <c r="C79">
        <v>18.5</v>
      </c>
      <c r="D79">
        <v>141</v>
      </c>
      <c r="E79">
        <v>44.9</v>
      </c>
      <c r="F79">
        <v>48.1</v>
      </c>
      <c r="G79">
        <v>1.9030899869919435</v>
      </c>
      <c r="H79">
        <v>45</v>
      </c>
      <c r="I79">
        <f t="array" ref="I79">MMULT(B79:G79,$R$46:$R$51)</f>
        <v>46.951303523388205</v>
      </c>
      <c r="J79">
        <f t="shared" si="10"/>
        <v>-1.951303523388205</v>
      </c>
      <c r="K79">
        <f t="shared" si="11"/>
        <v>3.8075854403872231</v>
      </c>
      <c r="L79">
        <f t="shared" si="12"/>
        <v>15.539560439560454</v>
      </c>
      <c r="M79">
        <f t="shared" si="13"/>
        <v>17.490863962948659</v>
      </c>
      <c r="Q79" s="67"/>
      <c r="R79" s="64"/>
      <c r="S79" s="61"/>
      <c r="T79" s="53"/>
      <c r="U79" s="54"/>
      <c r="V79" s="54"/>
      <c r="W79" s="54"/>
      <c r="X79" s="54"/>
      <c r="Y79" s="54"/>
      <c r="Z79" s="56"/>
      <c r="AA79" s="58"/>
      <c r="AB79" s="58"/>
      <c r="AC79" s="69"/>
      <c r="AD79" s="71"/>
      <c r="AE79" s="41"/>
      <c r="AF79" s="43"/>
    </row>
    <row r="80" spans="1:32" x14ac:dyDescent="0.25">
      <c r="A80" s="2">
        <v>79</v>
      </c>
      <c r="B80">
        <v>1</v>
      </c>
      <c r="C80">
        <v>12.1</v>
      </c>
      <c r="D80">
        <v>135</v>
      </c>
      <c r="E80">
        <v>55</v>
      </c>
      <c r="F80">
        <v>57.5</v>
      </c>
      <c r="G80">
        <v>3.012837224705172</v>
      </c>
      <c r="H80">
        <v>44</v>
      </c>
      <c r="I80">
        <f t="array" ref="I80">MMULT(B80:G80,$R$46:$R$51)</f>
        <v>40.266916985387894</v>
      </c>
      <c r="J80">
        <f t="shared" si="10"/>
        <v>3.7330830146121059</v>
      </c>
      <c r="K80">
        <f t="shared" si="11"/>
        <v>13.935908793985408</v>
      </c>
      <c r="L80">
        <f t="shared" si="12"/>
        <v>14.539560439560454</v>
      </c>
      <c r="M80">
        <f t="shared" si="13"/>
        <v>10.806477424948348</v>
      </c>
      <c r="Q80" s="67"/>
      <c r="R80" s="64"/>
      <c r="S80" s="61"/>
      <c r="T80" s="53"/>
      <c r="U80" s="54"/>
      <c r="V80" s="54"/>
      <c r="W80" s="54"/>
      <c r="X80" s="54"/>
      <c r="Y80" s="54"/>
      <c r="Z80" s="56"/>
      <c r="AA80" s="58"/>
      <c r="AB80" s="58"/>
      <c r="AC80" s="69"/>
      <c r="AD80" s="71"/>
      <c r="AE80" s="41"/>
      <c r="AF80" s="43"/>
    </row>
    <row r="81" spans="1:32" x14ac:dyDescent="0.25">
      <c r="A81" s="2">
        <v>80</v>
      </c>
      <c r="B81">
        <v>1</v>
      </c>
      <c r="C81">
        <v>15.6</v>
      </c>
      <c r="D81">
        <v>105</v>
      </c>
      <c r="E81">
        <v>48.8</v>
      </c>
      <c r="F81">
        <v>52.2</v>
      </c>
      <c r="G81">
        <v>2.5563025007672873</v>
      </c>
      <c r="H81">
        <v>48.5</v>
      </c>
      <c r="I81">
        <f t="array" ref="I81">MMULT(B81:G81,$R$46:$R$51)</f>
        <v>44.167818683323148</v>
      </c>
      <c r="J81">
        <f t="shared" si="10"/>
        <v>4.3321813166768521</v>
      </c>
      <c r="K81">
        <f t="shared" si="11"/>
        <v>18.767794960563982</v>
      </c>
      <c r="L81">
        <f t="shared" si="12"/>
        <v>19.039560439560454</v>
      </c>
      <c r="M81">
        <f t="shared" si="13"/>
        <v>14.707379122883601</v>
      </c>
      <c r="Q81" s="67"/>
      <c r="R81" s="64"/>
      <c r="S81" s="61"/>
      <c r="T81" s="53"/>
      <c r="U81" s="54"/>
      <c r="V81" s="54"/>
      <c r="W81" s="54"/>
      <c r="X81" s="54"/>
      <c r="Y81" s="54"/>
      <c r="Z81" s="56"/>
      <c r="AA81" s="58"/>
      <c r="AB81" s="58"/>
      <c r="AC81" s="69"/>
      <c r="AD81" s="71"/>
      <c r="AE81" s="41"/>
      <c r="AF81" s="43"/>
    </row>
    <row r="82" spans="1:32" x14ac:dyDescent="0.25">
      <c r="A82" s="2">
        <v>81</v>
      </c>
      <c r="B82">
        <v>1</v>
      </c>
      <c r="C82">
        <v>23.4</v>
      </c>
      <c r="D82">
        <v>154</v>
      </c>
      <c r="E82">
        <v>39.4</v>
      </c>
      <c r="F82">
        <v>42.6</v>
      </c>
      <c r="G82">
        <v>2.3802112417116059</v>
      </c>
      <c r="H82">
        <v>48.2</v>
      </c>
      <c r="I82">
        <f t="array" ref="I82">MMULT(B82:G82,$R$46:$R$51)</f>
        <v>51.148841300106064</v>
      </c>
      <c r="J82">
        <f t="shared" si="10"/>
        <v>-2.9488413001060607</v>
      </c>
      <c r="K82">
        <f t="shared" si="11"/>
        <v>8.6956650132112028</v>
      </c>
      <c r="L82">
        <f t="shared" si="12"/>
        <v>18.739560439560456</v>
      </c>
      <c r="M82">
        <f t="shared" si="13"/>
        <v>21.688401739666517</v>
      </c>
      <c r="Q82" s="67"/>
      <c r="R82" s="64"/>
      <c r="S82" s="61"/>
      <c r="T82" s="53"/>
      <c r="U82" s="54"/>
      <c r="V82" s="54"/>
      <c r="W82" s="54"/>
      <c r="X82" s="54"/>
      <c r="Y82" s="54"/>
      <c r="Z82" s="56"/>
      <c r="AA82" s="58"/>
      <c r="AB82" s="58"/>
      <c r="AC82" s="69"/>
      <c r="AD82" s="71"/>
      <c r="AE82" s="41"/>
      <c r="AF82" s="43"/>
    </row>
    <row r="83" spans="1:32" ht="15.75" thickBot="1" x14ac:dyDescent="0.3">
      <c r="A83" s="2">
        <v>82</v>
      </c>
      <c r="B83">
        <v>1</v>
      </c>
      <c r="C83">
        <v>20.2</v>
      </c>
      <c r="D83">
        <v>132</v>
      </c>
      <c r="E83">
        <v>43.4</v>
      </c>
      <c r="F83">
        <v>46.6</v>
      </c>
      <c r="G83">
        <v>2.0791812460476247</v>
      </c>
      <c r="H83">
        <v>50.1</v>
      </c>
      <c r="I83">
        <f t="array" ref="I83">MMULT(B83:G83,$R$46:$R$51)</f>
        <v>47.760432583480444</v>
      </c>
      <c r="J83">
        <f t="shared" si="10"/>
        <v>2.3395674165195572</v>
      </c>
      <c r="K83">
        <f t="shared" si="11"/>
        <v>5.4735756964399958</v>
      </c>
      <c r="L83">
        <f t="shared" si="12"/>
        <v>20.639560439560455</v>
      </c>
      <c r="M83">
        <f t="shared" si="13"/>
        <v>18.299993023040898</v>
      </c>
      <c r="Q83" s="68"/>
      <c r="R83" s="65"/>
      <c r="S83" s="62"/>
      <c r="T83" s="28" t="s">
        <v>57</v>
      </c>
      <c r="U83" s="27" t="s">
        <v>58</v>
      </c>
      <c r="V83" s="27" t="s">
        <v>59</v>
      </c>
      <c r="W83" s="27" t="s">
        <v>60</v>
      </c>
      <c r="X83" s="27" t="s">
        <v>61</v>
      </c>
      <c r="Y83" s="27" t="s">
        <v>62</v>
      </c>
      <c r="Z83" s="57"/>
      <c r="AA83" s="59"/>
      <c r="AB83" s="59"/>
      <c r="AC83" s="70"/>
      <c r="AD83" s="72"/>
      <c r="AE83" s="42"/>
      <c r="AF83" s="44"/>
    </row>
    <row r="84" spans="1:32" x14ac:dyDescent="0.25">
      <c r="A84" s="2">
        <v>83</v>
      </c>
      <c r="B84">
        <v>1</v>
      </c>
      <c r="C84">
        <v>9.9</v>
      </c>
      <c r="D84">
        <v>72</v>
      </c>
      <c r="E84">
        <v>57.5</v>
      </c>
      <c r="F84">
        <v>63.5</v>
      </c>
      <c r="G84">
        <v>3.403120521175818</v>
      </c>
      <c r="H84">
        <v>32.1</v>
      </c>
      <c r="I84">
        <f t="array" ref="I84">MMULT(B84:G84,$R$46:$R$51)</f>
        <v>34.152188905867654</v>
      </c>
      <c r="J84">
        <f t="shared" si="10"/>
        <v>-2.0521889058676521</v>
      </c>
      <c r="K84">
        <f t="shared" si="11"/>
        <v>4.2114793053662716</v>
      </c>
      <c r="L84">
        <f t="shared" si="12"/>
        <v>2.6395604395604551</v>
      </c>
      <c r="M84">
        <f t="shared" si="13"/>
        <v>4.6917493454281072</v>
      </c>
      <c r="Q84" s="37">
        <v>1</v>
      </c>
      <c r="R84" s="29">
        <f>H2</f>
        <v>24.7</v>
      </c>
      <c r="S84" s="30">
        <f>I2</f>
        <v>19.863388185960083</v>
      </c>
      <c r="T84">
        <f t="array" ref="T84:Y84">MMULT(B2:G2,$R$30:$W$35)</f>
        <v>-0.27048426092214828</v>
      </c>
      <c r="U84">
        <v>-1.041877467268199E-3</v>
      </c>
      <c r="V84">
        <v>7.7365960223391085E-4</v>
      </c>
      <c r="W84">
        <v>-6.5854230023871564E-4</v>
      </c>
      <c r="X84">
        <v>7.6314666457583079E-3</v>
      </c>
      <c r="Y84">
        <v>-6.5476596128935111E-2</v>
      </c>
      <c r="Z84">
        <f>SUMPRODUCT(T84:Y84,B2:G2)</f>
        <v>9.584305351489919E-2</v>
      </c>
      <c r="AA84" s="22">
        <f>SQRT($U$59*Z84)</f>
        <v>1.7577985767923199</v>
      </c>
      <c r="AB84" s="16">
        <f>S84-$T$76*AA84</f>
        <v>16.368413687914781</v>
      </c>
      <c r="AC84" s="23">
        <f>S84+$T$76*AA84</f>
        <v>23.358362684005385</v>
      </c>
      <c r="AD84" s="31">
        <f>SQRT($U$59*(1+Z84))</f>
        <v>5.9437832965834225</v>
      </c>
      <c r="AE84" s="32">
        <f>S84-$T$76*AD84</f>
        <v>8.0455546083641085</v>
      </c>
      <c r="AF84" s="33">
        <f>S84+$T$76*AD84</f>
        <v>31.68122176355606</v>
      </c>
    </row>
    <row r="85" spans="1:32" x14ac:dyDescent="0.25">
      <c r="A85" s="2">
        <v>84</v>
      </c>
      <c r="B85">
        <v>1</v>
      </c>
      <c r="C85">
        <v>15.8</v>
      </c>
      <c r="D85">
        <v>108</v>
      </c>
      <c r="E85">
        <v>48.6</v>
      </c>
      <c r="F85">
        <v>51</v>
      </c>
      <c r="G85">
        <v>2.6812412373755872</v>
      </c>
      <c r="H85">
        <v>44.6</v>
      </c>
      <c r="I85">
        <f t="array" ref="I85">MMULT(B85:G85,$R$46:$R$51)</f>
        <v>45.724119256917206</v>
      </c>
      <c r="J85">
        <f t="shared" si="10"/>
        <v>-1.1241192569172043</v>
      </c>
      <c r="K85">
        <f t="shared" si="11"/>
        <v>1.2636441037720876</v>
      </c>
      <c r="L85">
        <f t="shared" si="12"/>
        <v>15.139560439560455</v>
      </c>
      <c r="M85">
        <f t="shared" si="13"/>
        <v>16.263679696477659</v>
      </c>
      <c r="Q85" s="38">
        <v>2</v>
      </c>
      <c r="R85" s="22">
        <f t="shared" ref="R85:S85" si="19">H3</f>
        <v>12.5</v>
      </c>
      <c r="S85" s="23">
        <f t="shared" si="19"/>
        <v>16.330896451353027</v>
      </c>
      <c r="T85">
        <f t="array" ref="T85:Y85">MMULT(B3:G3,$R$30:$W$35)</f>
        <v>-9.4205739913923614E-2</v>
      </c>
      <c r="U85">
        <v>4.8894099631921996E-3</v>
      </c>
      <c r="V85">
        <v>-3.5029845118910721E-4</v>
      </c>
      <c r="W85">
        <v>1.7818311681661574E-3</v>
      </c>
      <c r="X85">
        <v>9.721263584284226E-4</v>
      </c>
      <c r="Y85">
        <v>-3.1108810220794952E-2</v>
      </c>
      <c r="Z85">
        <f t="shared" ref="Z85:Z148" si="20">SUMPRODUCT(T85:Y85,B3:G3)</f>
        <v>4.8968438929899216E-2</v>
      </c>
      <c r="AA85" s="22">
        <f t="shared" ref="AA85:AA148" si="21">SQRT($U$59*Z85)</f>
        <v>1.2564549375008276</v>
      </c>
      <c r="AB85" s="16">
        <f t="shared" ref="AB85:AB148" si="22">S85-$T$76*AA85</f>
        <v>13.832727421928835</v>
      </c>
      <c r="AC85" s="23">
        <f t="shared" ref="AC85:AC148" si="23">S85+$T$76*AA85</f>
        <v>18.829065480777217</v>
      </c>
      <c r="AD85" s="31">
        <f t="shared" ref="AD85:AD148" si="24">SQRT($U$59*(1+Z85))</f>
        <v>5.815271537094481</v>
      </c>
      <c r="AE85" s="32">
        <f t="shared" ref="AE85:AE148" si="25">S85-$T$76*AD85</f>
        <v>4.7685786808823458</v>
      </c>
      <c r="AF85" s="33">
        <f t="shared" ref="AF85:AF148" si="26">S85+$T$76*AD85</f>
        <v>27.893214221823708</v>
      </c>
    </row>
    <row r="86" spans="1:32" x14ac:dyDescent="0.25">
      <c r="A86" s="2">
        <v>85</v>
      </c>
      <c r="B86">
        <v>1</v>
      </c>
      <c r="C86">
        <v>12.5</v>
      </c>
      <c r="D86">
        <v>118</v>
      </c>
      <c r="E86">
        <v>42.9</v>
      </c>
      <c r="F86">
        <v>49.5</v>
      </c>
      <c r="G86">
        <v>2.90848501887865</v>
      </c>
      <c r="H86">
        <v>46.8</v>
      </c>
      <c r="I86">
        <f t="array" ref="I86">MMULT(B86:G86,$R$46:$R$51)</f>
        <v>51.453178548174755</v>
      </c>
      <c r="J86">
        <f t="shared" si="10"/>
        <v>-4.6531785481747576</v>
      </c>
      <c r="K86">
        <f t="shared" si="11"/>
        <v>21.652070601193746</v>
      </c>
      <c r="L86">
        <f t="shared" si="12"/>
        <v>17.339560439560451</v>
      </c>
      <c r="M86">
        <f t="shared" si="13"/>
        <v>21.992738987735208</v>
      </c>
      <c r="Q86" s="38">
        <v>3</v>
      </c>
      <c r="R86" s="22">
        <f t="shared" ref="R86:S86" si="27">H4</f>
        <v>13.4</v>
      </c>
      <c r="S86" s="23">
        <f t="shared" si="27"/>
        <v>12.336350830334933</v>
      </c>
      <c r="T86">
        <f t="array" ref="T86:Y86">MMULT(B4:G4,$R$30:$W$35)</f>
        <v>-0.34723555345533258</v>
      </c>
      <c r="U86">
        <v>6.6823927312987521E-3</v>
      </c>
      <c r="V86">
        <v>1.5259544665618437E-4</v>
      </c>
      <c r="W86">
        <v>5.9587035947322488E-3</v>
      </c>
      <c r="X86">
        <v>4.499800840090367E-4</v>
      </c>
      <c r="Y86">
        <v>-3.5989184946459113E-2</v>
      </c>
      <c r="Z86">
        <f t="shared" si="20"/>
        <v>7.0436929005518678E-2</v>
      </c>
      <c r="AA86" s="22">
        <f t="shared" si="21"/>
        <v>1.5069158263511113</v>
      </c>
      <c r="AB86" s="16">
        <f t="shared" si="22"/>
        <v>9.340198453531503</v>
      </c>
      <c r="AC86" s="23">
        <f t="shared" si="23"/>
        <v>15.332503207138362</v>
      </c>
      <c r="AD86" s="31">
        <f t="shared" si="24"/>
        <v>5.8744786447716741</v>
      </c>
      <c r="AE86" s="32">
        <f t="shared" si="25"/>
        <v>0.65631346777514032</v>
      </c>
      <c r="AF86" s="33">
        <f t="shared" si="26"/>
        <v>24.016388192894723</v>
      </c>
    </row>
    <row r="87" spans="1:32" x14ac:dyDescent="0.25">
      <c r="A87" s="2">
        <v>86</v>
      </c>
      <c r="B87">
        <v>1</v>
      </c>
      <c r="C87">
        <v>7.3</v>
      </c>
      <c r="D87">
        <v>52</v>
      </c>
      <c r="E87">
        <v>64.900000000000006</v>
      </c>
      <c r="F87">
        <v>66.400000000000006</v>
      </c>
      <c r="G87">
        <v>3.1583624920952498</v>
      </c>
      <c r="H87">
        <v>31.1</v>
      </c>
      <c r="I87">
        <f t="array" ref="I87">MMULT(B87:G87,$R$46:$R$51)</f>
        <v>31.336078925015485</v>
      </c>
      <c r="J87">
        <f t="shared" si="10"/>
        <v>-0.23607892501548378</v>
      </c>
      <c r="K87">
        <f t="shared" si="11"/>
        <v>5.5733258836466411E-2</v>
      </c>
      <c r="L87">
        <f t="shared" si="12"/>
        <v>1.6395604395604551</v>
      </c>
      <c r="M87">
        <f t="shared" si="13"/>
        <v>1.8756393645759388</v>
      </c>
      <c r="Q87" s="38">
        <v>4</v>
      </c>
      <c r="R87" s="22">
        <f t="shared" ref="R87:S87" si="28">H5</f>
        <v>11.6</v>
      </c>
      <c r="S87" s="23">
        <f t="shared" si="28"/>
        <v>16.671366125227056</v>
      </c>
      <c r="T87">
        <f t="array" ref="T87:Y87">MMULT(B5:G5,$R$30:$W$35)</f>
        <v>1.5757479645686301E-2</v>
      </c>
      <c r="U87">
        <v>4.3222107350357484E-3</v>
      </c>
      <c r="V87">
        <v>-5.0904438329241707E-4</v>
      </c>
      <c r="W87">
        <v>-5.5589952548724519E-3</v>
      </c>
      <c r="X87">
        <v>5.8567661969537443E-3</v>
      </c>
      <c r="Y87">
        <v>-2.1007246079286945E-2</v>
      </c>
      <c r="Z87">
        <f t="shared" si="20"/>
        <v>6.2462405753026848E-2</v>
      </c>
      <c r="AA87" s="22">
        <f t="shared" si="21"/>
        <v>1.4190514482248016</v>
      </c>
      <c r="AB87" s="16">
        <f t="shared" si="22"/>
        <v>13.849911671662611</v>
      </c>
      <c r="AC87" s="23">
        <f t="shared" si="23"/>
        <v>19.492820578791502</v>
      </c>
      <c r="AD87" s="31">
        <f t="shared" si="24"/>
        <v>5.8525559418838453</v>
      </c>
      <c r="AE87" s="32">
        <f t="shared" si="25"/>
        <v>5.034916969264291</v>
      </c>
      <c r="AF87" s="33">
        <f t="shared" si="26"/>
        <v>28.307815281189821</v>
      </c>
    </row>
    <row r="88" spans="1:32" x14ac:dyDescent="0.25">
      <c r="A88" s="2">
        <v>87</v>
      </c>
      <c r="B88">
        <v>1</v>
      </c>
      <c r="C88">
        <v>15.6</v>
      </c>
      <c r="D88">
        <v>103</v>
      </c>
      <c r="E88">
        <v>49.9</v>
      </c>
      <c r="F88">
        <v>52.7</v>
      </c>
      <c r="G88">
        <v>2.3424226808222062</v>
      </c>
      <c r="H88">
        <v>52.2</v>
      </c>
      <c r="I88">
        <f t="array" ref="I88">MMULT(B88:G88,$R$46:$R$51)</f>
        <v>43.141229612574676</v>
      </c>
      <c r="J88">
        <f t="shared" si="10"/>
        <v>9.0587703874253265</v>
      </c>
      <c r="K88">
        <f t="shared" si="11"/>
        <v>82.061320932094006</v>
      </c>
      <c r="L88">
        <f t="shared" si="12"/>
        <v>22.739560439560456</v>
      </c>
      <c r="M88">
        <f t="shared" si="13"/>
        <v>13.68079005213513</v>
      </c>
      <c r="Q88" s="38">
        <v>5</v>
      </c>
      <c r="R88" s="22">
        <f t="shared" ref="R88:S88" si="29">H6</f>
        <v>14.3</v>
      </c>
      <c r="S88" s="23">
        <f t="shared" si="29"/>
        <v>16.48938417242811</v>
      </c>
      <c r="T88">
        <f t="array" ref="T88:Y88">MMULT(B6:G6,$R$30:$W$35)</f>
        <v>-7.2348384325484127E-2</v>
      </c>
      <c r="U88">
        <v>1.6895372674392544E-3</v>
      </c>
      <c r="V88">
        <v>-4.9262180860604817E-6</v>
      </c>
      <c r="W88">
        <v>-6.9833057498951343E-3</v>
      </c>
      <c r="X88">
        <v>9.4186813116417245E-3</v>
      </c>
      <c r="Y88">
        <v>-3.9176599350273872E-2</v>
      </c>
      <c r="Z88">
        <f t="shared" si="20"/>
        <v>6.2064481036619129E-2</v>
      </c>
      <c r="AA88" s="22">
        <f t="shared" si="21"/>
        <v>1.4145241021440282</v>
      </c>
      <c r="AB88" s="16">
        <f t="shared" si="22"/>
        <v>13.67693129578211</v>
      </c>
      <c r="AC88" s="23">
        <f t="shared" si="23"/>
        <v>19.301837049074109</v>
      </c>
      <c r="AD88" s="31">
        <f t="shared" si="24"/>
        <v>5.8514598585068809</v>
      </c>
      <c r="AE88" s="32">
        <f t="shared" si="25"/>
        <v>4.8551143238676833</v>
      </c>
      <c r="AF88" s="33">
        <f t="shared" si="26"/>
        <v>28.123654020988539</v>
      </c>
    </row>
    <row r="89" spans="1:32" x14ac:dyDescent="0.25">
      <c r="A89" s="2">
        <v>88</v>
      </c>
      <c r="B89">
        <v>1</v>
      </c>
      <c r="C89">
        <v>14</v>
      </c>
      <c r="D89">
        <v>106</v>
      </c>
      <c r="E89">
        <v>51.3</v>
      </c>
      <c r="F89">
        <v>54.7</v>
      </c>
      <c r="G89">
        <v>2.0413926851582249</v>
      </c>
      <c r="H89">
        <v>50.5</v>
      </c>
      <c r="I89">
        <f t="array" ref="I89">MMULT(B89:G89,$R$46:$R$51)</f>
        <v>41.439306723100863</v>
      </c>
      <c r="J89">
        <f t="shared" si="10"/>
        <v>9.0606932768991371</v>
      </c>
      <c r="K89">
        <f t="shared" si="11"/>
        <v>82.096162658045216</v>
      </c>
      <c r="L89">
        <f t="shared" si="12"/>
        <v>21.039560439560454</v>
      </c>
      <c r="M89">
        <f t="shared" si="13"/>
        <v>11.978867162661317</v>
      </c>
      <c r="Q89" s="38">
        <v>6</v>
      </c>
      <c r="R89" s="22">
        <f t="shared" ref="R89:S89" si="30">H7</f>
        <v>13.6</v>
      </c>
      <c r="S89" s="23">
        <f t="shared" si="30"/>
        <v>20.448780421321906</v>
      </c>
      <c r="T89">
        <f t="array" ref="T89:Y89">MMULT(B7:G7,$R$30:$W$35)</f>
        <v>-6.7771440065995892E-2</v>
      </c>
      <c r="U89">
        <v>2.6871067731735251E-3</v>
      </c>
      <c r="V89">
        <v>-1.6202137284343759E-4</v>
      </c>
      <c r="W89">
        <v>7.6299657798781055E-4</v>
      </c>
      <c r="X89">
        <v>1.6345602217503145E-3</v>
      </c>
      <c r="Y89">
        <v>-2.9394182698780635E-2</v>
      </c>
      <c r="Z89">
        <f t="shared" si="20"/>
        <v>3.1205952550819524E-2</v>
      </c>
      <c r="AA89" s="22">
        <f t="shared" si="21"/>
        <v>1.0030151886075753</v>
      </c>
      <c r="AB89" s="16">
        <f t="shared" si="22"/>
        <v>18.454517511101255</v>
      </c>
      <c r="AC89" s="23">
        <f t="shared" si="23"/>
        <v>22.443043331542558</v>
      </c>
      <c r="AD89" s="31">
        <f t="shared" si="24"/>
        <v>5.7658254837229066</v>
      </c>
      <c r="AE89" s="32">
        <f t="shared" si="25"/>
        <v>8.984774651921331</v>
      </c>
      <c r="AF89" s="33">
        <f t="shared" si="26"/>
        <v>31.912786190722482</v>
      </c>
    </row>
    <row r="90" spans="1:32" x14ac:dyDescent="0.25">
      <c r="A90" s="2">
        <v>89</v>
      </c>
      <c r="B90">
        <v>1</v>
      </c>
      <c r="C90">
        <v>14.2</v>
      </c>
      <c r="D90">
        <v>83</v>
      </c>
      <c r="E90">
        <v>50.3</v>
      </c>
      <c r="F90">
        <v>53.7</v>
      </c>
      <c r="G90">
        <v>2.3424226808222062</v>
      </c>
      <c r="H90">
        <v>45.6</v>
      </c>
      <c r="I90">
        <f t="array" ref="I90">MMULT(B90:G90,$R$46:$R$51)</f>
        <v>42.867894581989319</v>
      </c>
      <c r="J90">
        <f t="shared" si="10"/>
        <v>2.7321054180106827</v>
      </c>
      <c r="K90">
        <f t="shared" si="11"/>
        <v>7.4644000151233278</v>
      </c>
      <c r="L90">
        <f t="shared" si="12"/>
        <v>16.139560439560455</v>
      </c>
      <c r="M90">
        <f t="shared" si="13"/>
        <v>13.407455021549772</v>
      </c>
      <c r="Q90" s="38">
        <v>7</v>
      </c>
      <c r="R90" s="22">
        <f t="shared" ref="R90:S90" si="31">H8</f>
        <v>17.7</v>
      </c>
      <c r="S90" s="23">
        <f t="shared" si="31"/>
        <v>19.339573303493708</v>
      </c>
      <c r="T90">
        <f t="array" ref="T90:Y90">MMULT(B8:G8,$R$30:$W$35)</f>
        <v>2.8997508666309013E-2</v>
      </c>
      <c r="U90">
        <v>-5.6616983691091735E-4</v>
      </c>
      <c r="V90">
        <v>1.6287432291374601E-5</v>
      </c>
      <c r="W90">
        <v>-1.2307177678223971E-2</v>
      </c>
      <c r="X90">
        <v>1.2331200173202033E-2</v>
      </c>
      <c r="Y90">
        <v>-2.1960078748190059E-2</v>
      </c>
      <c r="Z90">
        <f t="shared" si="20"/>
        <v>6.7595334229727008E-2</v>
      </c>
      <c r="AA90" s="22">
        <f t="shared" si="21"/>
        <v>1.4762066165441099</v>
      </c>
      <c r="AB90" s="16">
        <f t="shared" si="22"/>
        <v>16.404479063013525</v>
      </c>
      <c r="AC90" s="23">
        <f t="shared" si="23"/>
        <v>22.274667543973891</v>
      </c>
      <c r="AD90" s="31">
        <f t="shared" si="24"/>
        <v>5.8666762323226607</v>
      </c>
      <c r="AE90" s="32">
        <f t="shared" si="25"/>
        <v>7.6750492272071895</v>
      </c>
      <c r="AF90" s="33">
        <f t="shared" si="26"/>
        <v>31.004097379780227</v>
      </c>
    </row>
    <row r="91" spans="1:32" x14ac:dyDescent="0.25">
      <c r="A91" s="2">
        <v>90</v>
      </c>
      <c r="B91">
        <v>1</v>
      </c>
      <c r="C91">
        <v>13.7</v>
      </c>
      <c r="D91">
        <v>80</v>
      </c>
      <c r="E91">
        <v>50.4</v>
      </c>
      <c r="F91">
        <v>52.5</v>
      </c>
      <c r="G91">
        <v>2.6232492903979003</v>
      </c>
      <c r="H91">
        <v>51.1</v>
      </c>
      <c r="I91">
        <f t="array" ref="I91">MMULT(B91:G91,$R$46:$R$51)</f>
        <v>45.117515478004975</v>
      </c>
      <c r="J91">
        <f t="shared" si="10"/>
        <v>5.9824845219950262</v>
      </c>
      <c r="K91">
        <f t="shared" si="11"/>
        <v>35.790121055910056</v>
      </c>
      <c r="L91">
        <f t="shared" si="12"/>
        <v>21.639560439560455</v>
      </c>
      <c r="M91">
        <f t="shared" si="13"/>
        <v>15.657075917565429</v>
      </c>
      <c r="Q91" s="38">
        <v>8</v>
      </c>
      <c r="R91" s="22">
        <f t="shared" ref="R91:S91" si="32">H9</f>
        <v>15.2</v>
      </c>
      <c r="S91" s="23">
        <f t="shared" si="32"/>
        <v>16.955151357871976</v>
      </c>
      <c r="T91">
        <f t="array" ref="T91:Y91">MMULT(B9:G9,$R$30:$W$35)</f>
        <v>3.7242346235022816E-2</v>
      </c>
      <c r="U91">
        <v>-4.4666683088249656E-5</v>
      </c>
      <c r="V91">
        <v>-1.1843008508184127E-4</v>
      </c>
      <c r="W91">
        <v>-1.1362144501410104E-2</v>
      </c>
      <c r="X91">
        <v>1.1977597722529336E-2</v>
      </c>
      <c r="Y91">
        <v>-3.4544637486463386E-2</v>
      </c>
      <c r="Z91">
        <f t="shared" si="20"/>
        <v>7.6815254901185542E-2</v>
      </c>
      <c r="AA91" s="22">
        <f t="shared" si="21"/>
        <v>1.573665869404816</v>
      </c>
      <c r="AB91" s="16">
        <f t="shared" si="22"/>
        <v>13.826282012642142</v>
      </c>
      <c r="AC91" s="23">
        <f t="shared" si="23"/>
        <v>20.08402070310181</v>
      </c>
      <c r="AD91" s="31">
        <f t="shared" si="24"/>
        <v>5.8919545406172817</v>
      </c>
      <c r="AE91" s="32">
        <f t="shared" si="25"/>
        <v>5.2403672324479462</v>
      </c>
      <c r="AF91" s="33">
        <f t="shared" si="26"/>
        <v>28.669935483296008</v>
      </c>
    </row>
    <row r="92" spans="1:32" x14ac:dyDescent="0.25">
      <c r="A92" s="2">
        <v>91</v>
      </c>
      <c r="B92">
        <v>1</v>
      </c>
      <c r="C92">
        <v>10.3</v>
      </c>
      <c r="D92">
        <v>66</v>
      </c>
      <c r="E92">
        <v>56.5</v>
      </c>
      <c r="F92">
        <v>60.1</v>
      </c>
      <c r="G92">
        <v>2.8061799739838871</v>
      </c>
      <c r="H92">
        <v>41.7</v>
      </c>
      <c r="I92">
        <f t="array" ref="I92">MMULT(B92:G92,$R$46:$R$51)</f>
        <v>37.604324675855324</v>
      </c>
      <c r="J92">
        <f t="shared" si="10"/>
        <v>4.0956753241446791</v>
      </c>
      <c r="K92">
        <f t="shared" si="11"/>
        <v>16.774556360807622</v>
      </c>
      <c r="L92">
        <f t="shared" si="12"/>
        <v>12.239560439560456</v>
      </c>
      <c r="M92">
        <f t="shared" si="13"/>
        <v>8.1438851154157774</v>
      </c>
      <c r="Q92" s="38">
        <v>9</v>
      </c>
      <c r="R92" s="22">
        <f t="shared" ref="R92:S92" si="33">H10</f>
        <v>13.4</v>
      </c>
      <c r="S92" s="23">
        <f t="shared" si="33"/>
        <v>16.418409201064176</v>
      </c>
      <c r="T92">
        <f t="array" ref="T92:Y92">MMULT(B10:G10,$R$30:$W$35)</f>
        <v>8.7922242908139436E-4</v>
      </c>
      <c r="U92">
        <v>3.1710452600893033E-3</v>
      </c>
      <c r="V92">
        <v>-3.8118611248458371E-4</v>
      </c>
      <c r="W92">
        <v>-5.9495529966511595E-3</v>
      </c>
      <c r="X92">
        <v>7.7111744360337242E-3</v>
      </c>
      <c r="Y92">
        <v>-4.5011572647104814E-2</v>
      </c>
      <c r="Z92">
        <f t="shared" si="20"/>
        <v>7.3991516616369657E-2</v>
      </c>
      <c r="AA92" s="22">
        <f t="shared" si="21"/>
        <v>1.5444709792283362</v>
      </c>
      <c r="AB92" s="16">
        <f t="shared" si="22"/>
        <v>13.347587119034557</v>
      </c>
      <c r="AC92" s="23">
        <f t="shared" si="23"/>
        <v>19.489231283093794</v>
      </c>
      <c r="AD92" s="31">
        <f t="shared" si="24"/>
        <v>5.884224217842954</v>
      </c>
      <c r="AE92" s="32">
        <f t="shared" si="25"/>
        <v>4.7189950283267823</v>
      </c>
      <c r="AF92" s="33">
        <f t="shared" si="26"/>
        <v>28.117823373801571</v>
      </c>
    </row>
    <row r="93" spans="1:32" x14ac:dyDescent="0.25">
      <c r="Q93" s="38">
        <v>10</v>
      </c>
      <c r="R93" s="22">
        <f t="shared" ref="R93:S93" si="34">H11</f>
        <v>20.7</v>
      </c>
      <c r="S93" s="23">
        <f t="shared" si="34"/>
        <v>22.303468562728824</v>
      </c>
      <c r="T93">
        <f t="array" ref="T93:Y93">MMULT(B11:G11,$R$30:$W$35)</f>
        <v>9.2294706811080207E-2</v>
      </c>
      <c r="U93">
        <v>-1.4555316662319658E-3</v>
      </c>
      <c r="V93">
        <v>-1.5749077190182711E-4</v>
      </c>
      <c r="W93">
        <v>-6.2660620396457669E-3</v>
      </c>
      <c r="X93">
        <v>5.672690114779803E-3</v>
      </c>
      <c r="Y93">
        <v>-1.4385306097817796E-2</v>
      </c>
      <c r="Z93">
        <f t="shared" si="20"/>
        <v>2.9451447764088999E-2</v>
      </c>
      <c r="AA93" s="22">
        <f t="shared" si="21"/>
        <v>0.97441085175659914</v>
      </c>
      <c r="AB93" s="16">
        <f t="shared" si="22"/>
        <v>20.366078737483633</v>
      </c>
      <c r="AC93" s="23">
        <f t="shared" si="23"/>
        <v>24.240858387974015</v>
      </c>
      <c r="AD93" s="31">
        <f t="shared" si="24"/>
        <v>5.7609183771506443</v>
      </c>
      <c r="AE93" s="32">
        <f t="shared" si="25"/>
        <v>10.849219435844448</v>
      </c>
      <c r="AF93" s="33">
        <f t="shared" si="26"/>
        <v>33.757717689613202</v>
      </c>
    </row>
    <row r="94" spans="1:32" x14ac:dyDescent="0.25">
      <c r="Q94" s="38">
        <v>11</v>
      </c>
      <c r="R94" s="22">
        <f t="shared" ref="R94:S94" si="35">H12</f>
        <v>46.6</v>
      </c>
      <c r="S94" s="23">
        <f t="shared" si="35"/>
        <v>38.060717512352809</v>
      </c>
      <c r="T94">
        <f t="array" ref="T94:Y94">MMULT(B12:G12,$R$30:$W$35)</f>
        <v>-0.29442781740256019</v>
      </c>
      <c r="U94">
        <v>3.9075835549167316E-3</v>
      </c>
      <c r="V94">
        <v>8.0833661562208759E-4</v>
      </c>
      <c r="W94">
        <v>-1.5758370735424743E-3</v>
      </c>
      <c r="X94">
        <v>4.711864781708066E-3</v>
      </c>
      <c r="Y94">
        <v>1.3443319442575929E-3</v>
      </c>
      <c r="Z94">
        <f t="shared" si="20"/>
        <v>5.0066911999439398E-2</v>
      </c>
      <c r="AA94" s="22">
        <f t="shared" si="21"/>
        <v>1.2704693456180722</v>
      </c>
      <c r="AB94" s="16">
        <f t="shared" si="22"/>
        <v>35.534684085026811</v>
      </c>
      <c r="AC94" s="23">
        <f t="shared" si="23"/>
        <v>40.586750939678808</v>
      </c>
      <c r="AD94" s="31">
        <f t="shared" si="24"/>
        <v>5.8183155980340393</v>
      </c>
      <c r="AE94" s="32">
        <f t="shared" si="25"/>
        <v>26.492347333207597</v>
      </c>
      <c r="AF94" s="33">
        <f t="shared" si="26"/>
        <v>49.629087691498022</v>
      </c>
    </row>
    <row r="95" spans="1:32" x14ac:dyDescent="0.25">
      <c r="Q95" s="38">
        <v>12</v>
      </c>
      <c r="R95" s="22">
        <f t="shared" ref="R95:S95" si="36">H13</f>
        <v>28.6</v>
      </c>
      <c r="S95" s="23">
        <f t="shared" si="36"/>
        <v>29.966611818743367</v>
      </c>
      <c r="T95">
        <f t="array" ref="T95:Y95">MMULT(B13:G13,$R$30:$W$35)</f>
        <v>-0.12681902633491388</v>
      </c>
      <c r="U95">
        <v>-3.4602699984415406E-3</v>
      </c>
      <c r="V95">
        <v>8.0514396422032503E-4</v>
      </c>
      <c r="W95">
        <v>-4.017565692860714E-3</v>
      </c>
      <c r="X95">
        <v>5.2261243646492556E-3</v>
      </c>
      <c r="Y95">
        <v>9.7968526759504015E-3</v>
      </c>
      <c r="Z95">
        <f t="shared" si="20"/>
        <v>3.3145506338745211E-2</v>
      </c>
      <c r="AA95" s="22">
        <f t="shared" si="21"/>
        <v>1.0337157100075527</v>
      </c>
      <c r="AB95" s="16">
        <f t="shared" si="22"/>
        <v>27.911308047080322</v>
      </c>
      <c r="AC95" s="23">
        <f t="shared" si="23"/>
        <v>32.021915590406415</v>
      </c>
      <c r="AD95" s="31">
        <f t="shared" si="24"/>
        <v>5.7712452910344583</v>
      </c>
      <c r="AE95" s="32">
        <f t="shared" si="25"/>
        <v>18.491830020400524</v>
      </c>
      <c r="AF95" s="33">
        <f t="shared" si="26"/>
        <v>41.441393617086206</v>
      </c>
    </row>
    <row r="96" spans="1:32" x14ac:dyDescent="0.25">
      <c r="Q96" s="38">
        <v>13</v>
      </c>
      <c r="R96" s="22">
        <f t="shared" ref="R96:S96" si="37">H14</f>
        <v>23.4</v>
      </c>
      <c r="S96" s="23">
        <f t="shared" si="37"/>
        <v>20.955958596670158</v>
      </c>
      <c r="T96">
        <f t="array" ref="T96:Y96">MMULT(B14:G14,$R$30:$W$35)</f>
        <v>0.1045936502519032</v>
      </c>
      <c r="U96">
        <v>-3.0007678504672041E-3</v>
      </c>
      <c r="V96">
        <v>-1.1089597823057688E-4</v>
      </c>
      <c r="W96">
        <v>-5.5969908420110751E-3</v>
      </c>
      <c r="X96">
        <v>5.6921176780858427E-3</v>
      </c>
      <c r="Y96">
        <v>-2.6842750934643278E-2</v>
      </c>
      <c r="Z96">
        <f t="shared" si="20"/>
        <v>4.3362193815736735E-2</v>
      </c>
      <c r="AA96" s="22">
        <f t="shared" si="21"/>
        <v>1.1823455218158818</v>
      </c>
      <c r="AB96" s="16">
        <f t="shared" si="22"/>
        <v>18.605138940094232</v>
      </c>
      <c r="AC96" s="23">
        <f t="shared" si="23"/>
        <v>23.306778253246083</v>
      </c>
      <c r="AD96" s="31">
        <f t="shared" si="24"/>
        <v>5.7997107663338747</v>
      </c>
      <c r="AE96" s="32">
        <f t="shared" si="25"/>
        <v>9.4245798073183984</v>
      </c>
      <c r="AF96" s="33">
        <f t="shared" si="26"/>
        <v>32.48733738602192</v>
      </c>
    </row>
    <row r="97" spans="17:32" x14ac:dyDescent="0.25">
      <c r="Q97" s="38">
        <v>14</v>
      </c>
      <c r="R97" s="22">
        <f t="shared" ref="R97:S97" si="38">H15</f>
        <v>27.4</v>
      </c>
      <c r="S97" s="23">
        <f t="shared" si="38"/>
        <v>28.792051581914333</v>
      </c>
      <c r="T97">
        <f t="array" ref="T97:Y97">MMULT(B15:G15,$R$30:$W$35)</f>
        <v>0.20855388715065262</v>
      </c>
      <c r="U97">
        <v>-4.7470036790676663E-3</v>
      </c>
      <c r="V97">
        <v>-1.5217456447664184E-4</v>
      </c>
      <c r="W97">
        <v>-5.6127847145193612E-3</v>
      </c>
      <c r="X97">
        <v>3.9229321117577633E-3</v>
      </c>
      <c r="Y97">
        <v>-1.6158111355364685E-2</v>
      </c>
      <c r="Z97">
        <f t="shared" si="20"/>
        <v>3.9030400851481642E-2</v>
      </c>
      <c r="AA97" s="22">
        <f t="shared" si="21"/>
        <v>1.1217350585678219</v>
      </c>
      <c r="AB97" s="16">
        <f t="shared" si="22"/>
        <v>26.561741764271851</v>
      </c>
      <c r="AC97" s="23">
        <f t="shared" si="23"/>
        <v>31.022361399556814</v>
      </c>
      <c r="AD97" s="31">
        <f t="shared" si="24"/>
        <v>5.787658730591426</v>
      </c>
      <c r="AE97" s="32">
        <f t="shared" si="25"/>
        <v>17.284635468449054</v>
      </c>
      <c r="AF97" s="33">
        <f t="shared" si="26"/>
        <v>40.299467695379612</v>
      </c>
    </row>
    <row r="98" spans="17:32" x14ac:dyDescent="0.25">
      <c r="Q98" s="38">
        <v>15</v>
      </c>
      <c r="R98" s="22">
        <f t="shared" ref="R98:S98" si="39">H16</f>
        <v>32.9</v>
      </c>
      <c r="S98" s="23">
        <f t="shared" si="39"/>
        <v>29.770972901512817</v>
      </c>
      <c r="T98">
        <f t="array" ref="T98:Y98">MMULT(B16:G16,$R$30:$W$35)</f>
        <v>-0.18492121818430951</v>
      </c>
      <c r="U98">
        <v>-2.4066687241610894E-3</v>
      </c>
      <c r="V98">
        <v>8.0029991237068495E-4</v>
      </c>
      <c r="W98">
        <v>3.1316593021747012E-4</v>
      </c>
      <c r="X98">
        <v>3.4372623556393547E-3</v>
      </c>
      <c r="Y98">
        <v>-2.1054649736709397E-2</v>
      </c>
      <c r="Z98">
        <f t="shared" si="20"/>
        <v>3.6922765646242292E-2</v>
      </c>
      <c r="AA98" s="22">
        <f t="shared" si="21"/>
        <v>1.0910280078961301</v>
      </c>
      <c r="AB98" s="16">
        <f t="shared" si="22"/>
        <v>27.601716927254138</v>
      </c>
      <c r="AC98" s="23">
        <f t="shared" si="23"/>
        <v>31.940228875771496</v>
      </c>
      <c r="AD98" s="31">
        <f t="shared" si="24"/>
        <v>5.7817857236484294</v>
      </c>
      <c r="AE98" s="32">
        <f t="shared" si="25"/>
        <v>18.275233899272688</v>
      </c>
      <c r="AF98" s="33">
        <f t="shared" si="26"/>
        <v>41.266711903752949</v>
      </c>
    </row>
    <row r="99" spans="17:32" x14ac:dyDescent="0.25">
      <c r="Q99" s="38">
        <v>16</v>
      </c>
      <c r="R99" s="22">
        <f t="shared" ref="R99:S99" si="40">H17</f>
        <v>28.3</v>
      </c>
      <c r="S99" s="23">
        <f t="shared" si="40"/>
        <v>31.575803669505731</v>
      </c>
      <c r="T99">
        <f t="array" ref="T99:Y99">MMULT(B17:G17,$R$30:$W$35)</f>
        <v>0.12885135672892653</v>
      </c>
      <c r="U99">
        <v>-4.0185277775025337E-3</v>
      </c>
      <c r="V99">
        <v>7.5739784130680161E-5</v>
      </c>
      <c r="W99">
        <v>-6.2915887729597681E-3</v>
      </c>
      <c r="X99">
        <v>6.8994107306311753E-3</v>
      </c>
      <c r="Y99">
        <v>-4.5459808475142277E-2</v>
      </c>
      <c r="Z99">
        <f t="shared" si="20"/>
        <v>6.5305457923601984E-2</v>
      </c>
      <c r="AA99" s="22">
        <f t="shared" si="21"/>
        <v>1.4509870193102501</v>
      </c>
      <c r="AB99" s="16">
        <f t="shared" si="22"/>
        <v>28.690852744845131</v>
      </c>
      <c r="AC99" s="23">
        <f t="shared" si="23"/>
        <v>34.460754594166332</v>
      </c>
      <c r="AD99" s="31">
        <f t="shared" si="24"/>
        <v>5.8603811625505928</v>
      </c>
      <c r="AE99" s="32">
        <f t="shared" si="25"/>
        <v>19.923795878422347</v>
      </c>
      <c r="AF99" s="33">
        <f t="shared" si="26"/>
        <v>43.227811460589116</v>
      </c>
    </row>
    <row r="100" spans="17:32" x14ac:dyDescent="0.25">
      <c r="Q100" s="38">
        <v>17</v>
      </c>
      <c r="R100" s="22">
        <f t="shared" ref="R100:S100" si="41">H18</f>
        <v>34.799999999999997</v>
      </c>
      <c r="S100" s="23">
        <f t="shared" si="41"/>
        <v>29.099489251691857</v>
      </c>
      <c r="T100">
        <f t="array" ref="T100:Y100">MMULT(B18:G18,$R$30:$W$35)</f>
        <v>0.14547773916203724</v>
      </c>
      <c r="U100">
        <v>-2.9354383578334446E-3</v>
      </c>
      <c r="V100">
        <v>-2.146348852136429E-4</v>
      </c>
      <c r="W100">
        <v>9.2849044286391147E-4</v>
      </c>
      <c r="X100">
        <v>-1.2740895011059718E-3</v>
      </c>
      <c r="Y100">
        <v>-1.9611298743189648E-2</v>
      </c>
      <c r="Z100">
        <f t="shared" si="20"/>
        <v>2.9886095809555001E-2</v>
      </c>
      <c r="AA100" s="22">
        <f t="shared" si="21"/>
        <v>0.98157475401542305</v>
      </c>
      <c r="AB100" s="16">
        <f t="shared" si="22"/>
        <v>27.147855669493143</v>
      </c>
      <c r="AC100" s="23">
        <f t="shared" si="23"/>
        <v>31.05112283389057</v>
      </c>
      <c r="AD100" s="31">
        <f t="shared" si="24"/>
        <v>5.7621344168538302</v>
      </c>
      <c r="AE100" s="32">
        <f t="shared" si="25"/>
        <v>17.642822312091418</v>
      </c>
      <c r="AF100" s="33">
        <f t="shared" si="26"/>
        <v>40.556156191292295</v>
      </c>
    </row>
    <row r="101" spans="17:32" x14ac:dyDescent="0.25">
      <c r="Q101" s="38">
        <v>18</v>
      </c>
      <c r="R101" s="22">
        <f t="shared" ref="R101:S101" si="42">H19</f>
        <v>32.9</v>
      </c>
      <c r="S101" s="23">
        <f t="shared" si="42"/>
        <v>31.593668048641394</v>
      </c>
      <c r="T101">
        <f t="array" ref="T101:Y101">MMULT(B19:G19,$R$30:$W$35)</f>
        <v>-0.73969757944205827</v>
      </c>
      <c r="U101">
        <v>-6.7892682802989145E-3</v>
      </c>
      <c r="V101">
        <v>3.3311649266849577E-3</v>
      </c>
      <c r="W101">
        <v>-2.1923070935858036E-2</v>
      </c>
      <c r="X101">
        <v>3.0437700557389556E-2</v>
      </c>
      <c r="Y101">
        <v>-7.5855223817309914E-3</v>
      </c>
      <c r="Z101">
        <f t="shared" si="20"/>
        <v>0.32567766251865149</v>
      </c>
      <c r="AA101" s="22">
        <f t="shared" si="21"/>
        <v>3.2402817430639415</v>
      </c>
      <c r="AB101" s="16">
        <f t="shared" si="22"/>
        <v>25.15111984772301</v>
      </c>
      <c r="AC101" s="23">
        <f t="shared" si="23"/>
        <v>38.036216249559779</v>
      </c>
      <c r="AD101" s="31">
        <f t="shared" si="24"/>
        <v>6.537440616526049</v>
      </c>
      <c r="AE101" s="32">
        <f t="shared" si="25"/>
        <v>18.59548467376456</v>
      </c>
      <c r="AF101" s="33">
        <f t="shared" si="26"/>
        <v>44.591851423518229</v>
      </c>
    </row>
    <row r="102" spans="17:32" x14ac:dyDescent="0.25">
      <c r="Q102" s="38">
        <v>19</v>
      </c>
      <c r="R102" s="22">
        <f t="shared" ref="R102:S102" si="43">H20</f>
        <v>18</v>
      </c>
      <c r="S102" s="23">
        <f t="shared" si="43"/>
        <v>18.120569312089653</v>
      </c>
      <c r="T102">
        <f t="array" ref="T102:Y102">MMULT(B20:G20,$R$30:$W$35)</f>
        <v>-0.14293339163591084</v>
      </c>
      <c r="U102">
        <v>1.9440504354208332E-3</v>
      </c>
      <c r="V102">
        <v>1.2401544338335154E-4</v>
      </c>
      <c r="W102">
        <v>-6.2841288302377049E-4</v>
      </c>
      <c r="X102">
        <v>3.7004081746794919E-3</v>
      </c>
      <c r="Y102">
        <v>-2.4390747130825285E-2</v>
      </c>
      <c r="Z102">
        <f t="shared" si="20"/>
        <v>2.9493042683798543E-2</v>
      </c>
      <c r="AA102" s="22">
        <f t="shared" si="21"/>
        <v>0.97509869978741726</v>
      </c>
      <c r="AB102" s="16">
        <f t="shared" si="22"/>
        <v>16.181811860679566</v>
      </c>
      <c r="AC102" s="23">
        <f t="shared" si="23"/>
        <v>20.05932676349974</v>
      </c>
      <c r="AD102" s="31">
        <f t="shared" si="24"/>
        <v>5.7610347607437769</v>
      </c>
      <c r="AE102" s="32">
        <f t="shared" si="25"/>
        <v>6.6660887834420954</v>
      </c>
      <c r="AF102" s="33">
        <f t="shared" si="26"/>
        <v>29.575049840737211</v>
      </c>
    </row>
    <row r="103" spans="17:32" x14ac:dyDescent="0.25">
      <c r="Q103" s="38">
        <v>20</v>
      </c>
      <c r="R103" s="22">
        <f t="shared" ref="R103:S103" si="44">H21</f>
        <v>27.5</v>
      </c>
      <c r="S103" s="23">
        <f t="shared" si="44"/>
        <v>25.443004293890407</v>
      </c>
      <c r="T103">
        <f t="array" ref="T103:Y103">MMULT(B21:G21,$R$30:$W$35)</f>
        <v>0.25919071908162178</v>
      </c>
      <c r="U103">
        <v>-5.5392909323248559E-3</v>
      </c>
      <c r="V103">
        <v>-2.9868288056177528E-4</v>
      </c>
      <c r="W103">
        <v>-5.4368305125180143E-3</v>
      </c>
      <c r="X103">
        <v>2.7976717040104175E-3</v>
      </c>
      <c r="Y103">
        <v>-7.1250053087919263E-3</v>
      </c>
      <c r="Z103">
        <f t="shared" si="20"/>
        <v>4.4608704882826131E-2</v>
      </c>
      <c r="AA103" s="22">
        <f t="shared" si="21"/>
        <v>1.1992192603243004</v>
      </c>
      <c r="AB103" s="16">
        <f t="shared" si="22"/>
        <v>23.058635124559032</v>
      </c>
      <c r="AC103" s="23">
        <f t="shared" si="23"/>
        <v>27.827373463221782</v>
      </c>
      <c r="AD103" s="31">
        <f t="shared" si="24"/>
        <v>5.8031742068030114</v>
      </c>
      <c r="AE103" s="32">
        <f t="shared" si="25"/>
        <v>13.904739257004406</v>
      </c>
      <c r="AF103" s="33">
        <f t="shared" si="26"/>
        <v>36.981269330776406</v>
      </c>
    </row>
    <row r="104" spans="17:32" x14ac:dyDescent="0.25">
      <c r="Q104" s="38">
        <v>21</v>
      </c>
      <c r="R104" s="22">
        <f t="shared" ref="R104:S104" si="45">H22</f>
        <v>29</v>
      </c>
      <c r="S104" s="23">
        <f t="shared" si="45"/>
        <v>18.919625525590419</v>
      </c>
      <c r="T104">
        <f t="array" ref="T104:Y104">MMULT(B22:G22,$R$30:$W$35)</f>
        <v>-0.33088790145155172</v>
      </c>
      <c r="U104">
        <v>1.6153128265591867E-2</v>
      </c>
      <c r="V104">
        <v>-6.9462890399957635E-4</v>
      </c>
      <c r="W104">
        <v>1.3946633404099983E-2</v>
      </c>
      <c r="X104">
        <v>-9.2700697796201693E-3</v>
      </c>
      <c r="Y104">
        <v>-1.1361686118943698E-2</v>
      </c>
      <c r="Z104">
        <f t="shared" si="20"/>
        <v>0.22967040939881223</v>
      </c>
      <c r="AA104" s="22">
        <f t="shared" si="21"/>
        <v>2.7210799979774967</v>
      </c>
      <c r="AB104" s="16">
        <f t="shared" si="22"/>
        <v>13.509389491933582</v>
      </c>
      <c r="AC104" s="23">
        <f t="shared" si="23"/>
        <v>24.329861559247256</v>
      </c>
      <c r="AD104" s="31">
        <f t="shared" si="24"/>
        <v>6.2962671794932756</v>
      </c>
      <c r="AE104" s="32">
        <f t="shared" si="25"/>
        <v>6.4009595557018244</v>
      </c>
      <c r="AF104" s="33">
        <f t="shared" si="26"/>
        <v>31.438291495479014</v>
      </c>
    </row>
    <row r="105" spans="17:32" x14ac:dyDescent="0.25">
      <c r="Q105" s="38">
        <v>22</v>
      </c>
      <c r="R105" s="22">
        <f t="shared" ref="R105:S105" si="46">H23</f>
        <v>12</v>
      </c>
      <c r="S105" s="23">
        <f t="shared" si="46"/>
        <v>15.421324545445044</v>
      </c>
      <c r="T105">
        <f t="array" ref="T105:Y105">MMULT(B23:G23,$R$30:$W$35)</f>
        <v>-5.0247618497276159E-2</v>
      </c>
      <c r="U105">
        <v>2.7738727599513468E-3</v>
      </c>
      <c r="V105">
        <v>-2.6017887238366294E-4</v>
      </c>
      <c r="W105">
        <v>-2.2346878986556629E-5</v>
      </c>
      <c r="X105">
        <v>-3.1470981073073237E-4</v>
      </c>
      <c r="Y105">
        <v>2.0843525854202127E-2</v>
      </c>
      <c r="Z105">
        <f t="shared" si="20"/>
        <v>3.8730642259818759E-2</v>
      </c>
      <c r="AA105" s="22">
        <f t="shared" si="21"/>
        <v>1.117419219943901</v>
      </c>
      <c r="AB105" s="16">
        <f t="shared" si="22"/>
        <v>13.199595771232357</v>
      </c>
      <c r="AC105" s="23">
        <f t="shared" si="23"/>
        <v>17.643053319657731</v>
      </c>
      <c r="AD105" s="31">
        <f t="shared" si="24"/>
        <v>5.7868238052727188</v>
      </c>
      <c r="AE105" s="32">
        <f t="shared" si="25"/>
        <v>3.9155684871960901</v>
      </c>
      <c r="AF105" s="33">
        <f t="shared" si="26"/>
        <v>26.927080603693998</v>
      </c>
    </row>
    <row r="106" spans="17:32" x14ac:dyDescent="0.25">
      <c r="Q106" s="38">
        <v>23</v>
      </c>
      <c r="R106" s="22">
        <f t="shared" ref="R106:S106" si="47">H24</f>
        <v>13.2</v>
      </c>
      <c r="S106" s="23">
        <f t="shared" si="47"/>
        <v>13.553400829431713</v>
      </c>
      <c r="T106">
        <f t="array" ref="T106:Y106">MMULT(B24:G24,$R$30:$W$35)</f>
        <v>-0.11624898670807932</v>
      </c>
      <c r="U106">
        <v>1.853974142154895E-3</v>
      </c>
      <c r="V106">
        <v>6.3731851701280496E-5</v>
      </c>
      <c r="W106">
        <v>-3.7934213020685819E-3</v>
      </c>
      <c r="X106">
        <v>3.6037295959523066E-3</v>
      </c>
      <c r="Y106">
        <v>3.0255831765109875E-2</v>
      </c>
      <c r="Z106">
        <f t="shared" si="20"/>
        <v>5.186332063561333E-2</v>
      </c>
      <c r="AA106" s="22">
        <f t="shared" si="21"/>
        <v>1.2930608046461045</v>
      </c>
      <c r="AB106" s="16">
        <f t="shared" si="22"/>
        <v>10.982449529137192</v>
      </c>
      <c r="AC106" s="23">
        <f t="shared" si="23"/>
        <v>16.124352129726233</v>
      </c>
      <c r="AD106" s="31">
        <f t="shared" si="24"/>
        <v>5.8232903314778177</v>
      </c>
      <c r="AE106" s="32">
        <f t="shared" si="25"/>
        <v>1.9751395474319828</v>
      </c>
      <c r="AF106" s="33">
        <f t="shared" si="26"/>
        <v>25.131662111431442</v>
      </c>
    </row>
    <row r="107" spans="17:32" x14ac:dyDescent="0.25">
      <c r="Q107" s="38">
        <v>24</v>
      </c>
      <c r="R107" s="22">
        <f t="shared" ref="R107:S107" si="48">H25</f>
        <v>12.4</v>
      </c>
      <c r="S107" s="23">
        <f t="shared" si="48"/>
        <v>13.112455938422416</v>
      </c>
      <c r="T107">
        <f t="array" ref="T107:Y107">MMULT(B25:G25,$R$30:$W$35)</f>
        <v>-0.2185719650419003</v>
      </c>
      <c r="U107">
        <v>5.5087352096544594E-3</v>
      </c>
      <c r="V107">
        <v>-8.5791634986628036E-5</v>
      </c>
      <c r="W107">
        <v>5.234985009207732E-3</v>
      </c>
      <c r="X107">
        <v>-3.4202255902033019E-3</v>
      </c>
      <c r="Y107">
        <v>2.4425532964716168E-2</v>
      </c>
      <c r="Z107">
        <f t="shared" si="20"/>
        <v>6.256343445285871E-2</v>
      </c>
      <c r="AA107" s="22">
        <f t="shared" si="21"/>
        <v>1.4201985942333379</v>
      </c>
      <c r="AB107" s="16">
        <f t="shared" si="22"/>
        <v>10.288720651264008</v>
      </c>
      <c r="AC107" s="23">
        <f t="shared" si="23"/>
        <v>15.936191225580824</v>
      </c>
      <c r="AD107" s="31">
        <f t="shared" si="24"/>
        <v>5.8528341926995804</v>
      </c>
      <c r="AE107" s="32">
        <f t="shared" si="25"/>
        <v>1.4754535452924955</v>
      </c>
      <c r="AF107" s="33">
        <f t="shared" si="26"/>
        <v>24.749458331552336</v>
      </c>
    </row>
    <row r="108" spans="17:32" x14ac:dyDescent="0.25">
      <c r="Q108" s="38">
        <v>25</v>
      </c>
      <c r="R108" s="22">
        <f t="shared" ref="R108:S108" si="49">H26</f>
        <v>13.6</v>
      </c>
      <c r="S108" s="23">
        <f t="shared" si="49"/>
        <v>11.508330104292057</v>
      </c>
      <c r="T108">
        <f t="array" ref="T108:Y108">MMULT(B26:G26,$R$30:$W$35)</f>
        <v>-0.30064890531201405</v>
      </c>
      <c r="U108">
        <v>2.0873609738478061E-3</v>
      </c>
      <c r="V108">
        <v>5.7447717926131E-4</v>
      </c>
      <c r="W108">
        <v>-3.5792207870943785E-3</v>
      </c>
      <c r="X108">
        <v>6.4923947064196384E-3</v>
      </c>
      <c r="Y108">
        <v>1.485893485480122E-2</v>
      </c>
      <c r="Z108">
        <f t="shared" si="20"/>
        <v>5.0825564585350064E-2</v>
      </c>
      <c r="AA108" s="22">
        <f t="shared" si="21"/>
        <v>1.2800587230051974</v>
      </c>
      <c r="AB108" s="16">
        <f t="shared" si="22"/>
        <v>8.963230425654551</v>
      </c>
      <c r="AC108" s="23">
        <f t="shared" si="23"/>
        <v>14.053429782929562</v>
      </c>
      <c r="AD108" s="31">
        <f t="shared" si="24"/>
        <v>5.8204170275430176</v>
      </c>
      <c r="AE108" s="32">
        <f t="shared" si="25"/>
        <v>-6.4218279705681169E-2</v>
      </c>
      <c r="AF108" s="33">
        <f t="shared" si="26"/>
        <v>23.080878488289795</v>
      </c>
    </row>
    <row r="109" spans="17:32" x14ac:dyDescent="0.25">
      <c r="Q109" s="38">
        <v>26</v>
      </c>
      <c r="R109" s="22">
        <f t="shared" ref="R109:S109" si="50">H27</f>
        <v>11.4</v>
      </c>
      <c r="S109" s="23">
        <f t="shared" si="50"/>
        <v>12.809909168619489</v>
      </c>
      <c r="T109">
        <f t="array" ref="T109:Y109">MMULT(B27:G27,$R$30:$W$35)</f>
        <v>-0.22771949652535878</v>
      </c>
      <c r="U109">
        <v>4.4178945299318383E-3</v>
      </c>
      <c r="V109">
        <v>7.5765807181736833E-5</v>
      </c>
      <c r="W109">
        <v>2.4574861669889722E-3</v>
      </c>
      <c r="X109">
        <v>-6.1520560238847999E-4</v>
      </c>
      <c r="Y109">
        <v>2.3565543373287756E-2</v>
      </c>
      <c r="Z109">
        <f t="shared" si="20"/>
        <v>5.3016318303441119E-2</v>
      </c>
      <c r="AA109" s="22">
        <f t="shared" si="21"/>
        <v>1.3073551143756383</v>
      </c>
      <c r="AB109" s="16">
        <f t="shared" si="22"/>
        <v>10.210536951030196</v>
      </c>
      <c r="AC109" s="23">
        <f t="shared" si="23"/>
        <v>15.409281386208782</v>
      </c>
      <c r="AD109" s="31">
        <f t="shared" si="24"/>
        <v>5.8264810507934488</v>
      </c>
      <c r="AE109" s="32">
        <f t="shared" si="25"/>
        <v>1.2253038818027235</v>
      </c>
      <c r="AF109" s="33">
        <f t="shared" si="26"/>
        <v>24.394514455436255</v>
      </c>
    </row>
    <row r="110" spans="17:32" x14ac:dyDescent="0.25">
      <c r="Q110" s="38">
        <v>27</v>
      </c>
      <c r="R110" s="22">
        <f t="shared" ref="R110:S110" si="51">H28</f>
        <v>10.1</v>
      </c>
      <c r="S110" s="23">
        <f t="shared" si="51"/>
        <v>20.321765108223623</v>
      </c>
      <c r="T110">
        <f t="array" ref="T110:Y110">MMULT(B28:G28,$R$30:$W$35)</f>
        <v>0.2850377214899576</v>
      </c>
      <c r="U110">
        <v>-1.5981518857512257E-3</v>
      </c>
      <c r="V110">
        <v>-7.0030941254215938E-4</v>
      </c>
      <c r="W110">
        <v>-1.0214155152250722E-2</v>
      </c>
      <c r="X110">
        <v>5.7710796894003095E-3</v>
      </c>
      <c r="Y110">
        <v>8.4939555060815075E-3</v>
      </c>
      <c r="Z110">
        <f t="shared" si="20"/>
        <v>5.3770766018361886E-2</v>
      </c>
      <c r="AA110" s="22">
        <f t="shared" si="21"/>
        <v>1.3166244003812373</v>
      </c>
      <c r="AB110" s="16">
        <f t="shared" si="22"/>
        <v>17.703963066744169</v>
      </c>
      <c r="AC110" s="23">
        <f t="shared" si="23"/>
        <v>22.939567149703077</v>
      </c>
      <c r="AD110" s="31">
        <f t="shared" si="24"/>
        <v>5.828567907458079</v>
      </c>
      <c r="AE110" s="32">
        <f t="shared" si="25"/>
        <v>8.733010591273068</v>
      </c>
      <c r="AF110" s="33">
        <f t="shared" si="26"/>
        <v>31.910519625174178</v>
      </c>
    </row>
    <row r="111" spans="17:32" x14ac:dyDescent="0.25">
      <c r="Q111" s="38">
        <v>28</v>
      </c>
      <c r="R111" s="22">
        <f t="shared" ref="R111:S111" si="52">H29</f>
        <v>15.1</v>
      </c>
      <c r="S111" s="23">
        <f t="shared" si="52"/>
        <v>16.462756043389039</v>
      </c>
      <c r="T111">
        <f t="array" ref="T111:Y111">MMULT(B29:G29,$R$30:$W$35)</f>
        <v>-2.9101434353064226E-2</v>
      </c>
      <c r="U111">
        <v>2.1347051754884265E-3</v>
      </c>
      <c r="V111">
        <v>-3.1900077437592726E-4</v>
      </c>
      <c r="W111">
        <v>3.0987186475351968E-3</v>
      </c>
      <c r="X111">
        <v>-2.7383467662430525E-3</v>
      </c>
      <c r="Y111">
        <v>7.7930306658621773E-3</v>
      </c>
      <c r="Z111">
        <f t="shared" si="20"/>
        <v>2.8925992265204824E-2</v>
      </c>
      <c r="AA111" s="22">
        <f t="shared" si="21"/>
        <v>0.96567929650904993</v>
      </c>
      <c r="AB111" s="16">
        <f t="shared" si="22"/>
        <v>14.542726889224916</v>
      </c>
      <c r="AC111" s="23">
        <f t="shared" si="23"/>
        <v>18.382785197553162</v>
      </c>
      <c r="AD111" s="31">
        <f t="shared" si="24"/>
        <v>5.759447937422232</v>
      </c>
      <c r="AE111" s="32">
        <f t="shared" si="25"/>
        <v>5.0114305446265455</v>
      </c>
      <c r="AF111" s="33">
        <f t="shared" si="26"/>
        <v>27.914081542151532</v>
      </c>
    </row>
    <row r="112" spans="17:32" x14ac:dyDescent="0.25">
      <c r="Q112" s="38">
        <v>29</v>
      </c>
      <c r="R112" s="22">
        <f t="shared" ref="R112:S112" si="53">H30</f>
        <v>9.6999999999999993</v>
      </c>
      <c r="S112" s="23">
        <f t="shared" si="53"/>
        <v>14.180626062908864</v>
      </c>
      <c r="T112">
        <f t="array" ref="T112:Y112">MMULT(B30:G30,$R$30:$W$35)</f>
        <v>-0.19082411646118036</v>
      </c>
      <c r="U112">
        <v>2.087066801482E-3</v>
      </c>
      <c r="V112">
        <v>1.9958560763594602E-4</v>
      </c>
      <c r="W112">
        <v>8.8004535730247177E-4</v>
      </c>
      <c r="X112">
        <v>8.6634048037305574E-4</v>
      </c>
      <c r="Y112">
        <v>1.751964524268973E-2</v>
      </c>
      <c r="Z112">
        <f t="shared" si="20"/>
        <v>3.5421666740264757E-2</v>
      </c>
      <c r="AA112" s="22">
        <f t="shared" si="21"/>
        <v>1.0686199654923934</v>
      </c>
      <c r="AB112" s="16">
        <f t="shared" si="22"/>
        <v>12.055923280230925</v>
      </c>
      <c r="AC112" s="23">
        <f t="shared" si="23"/>
        <v>16.305328845586804</v>
      </c>
      <c r="AD112" s="31">
        <f t="shared" si="24"/>
        <v>5.7775992134120857</v>
      </c>
      <c r="AE112" s="32">
        <f t="shared" si="25"/>
        <v>2.6932109646159823</v>
      </c>
      <c r="AF112" s="33">
        <f t="shared" si="26"/>
        <v>25.668041161201746</v>
      </c>
    </row>
    <row r="113" spans="17:32" x14ac:dyDescent="0.25">
      <c r="Q113" s="38">
        <v>30</v>
      </c>
      <c r="R113" s="22">
        <f t="shared" ref="R113:S113" si="54">H31</f>
        <v>13.2</v>
      </c>
      <c r="S113" s="23">
        <f t="shared" si="54"/>
        <v>12.77880325323815</v>
      </c>
      <c r="T113">
        <f t="array" ref="T113:Y113">MMULT(B31:G31,$R$30:$W$35)</f>
        <v>-0.26965214439862545</v>
      </c>
      <c r="U113">
        <v>2.2141752282985872E-3</v>
      </c>
      <c r="V113">
        <v>3.9899646646269625E-4</v>
      </c>
      <c r="W113">
        <v>1.5249977207639322E-3</v>
      </c>
      <c r="X113">
        <v>1.4715017166890311E-3</v>
      </c>
      <c r="Y113">
        <v>1.3501768724374363E-2</v>
      </c>
      <c r="Z113">
        <f t="shared" si="20"/>
        <v>3.8805850878736094E-2</v>
      </c>
      <c r="AA113" s="22">
        <f t="shared" si="21"/>
        <v>1.1185036171182381</v>
      </c>
      <c r="AB113" s="16">
        <f t="shared" si="22"/>
        <v>10.55491840692477</v>
      </c>
      <c r="AC113" s="23">
        <f t="shared" si="23"/>
        <v>15.002688099551531</v>
      </c>
      <c r="AD113" s="31">
        <f t="shared" si="24"/>
        <v>5.7870332970942524</v>
      </c>
      <c r="AE113" s="32">
        <f t="shared" si="25"/>
        <v>1.2726306691235632</v>
      </c>
      <c r="AF113" s="33">
        <f t="shared" si="26"/>
        <v>24.284975837352739</v>
      </c>
    </row>
    <row r="114" spans="17:32" x14ac:dyDescent="0.25">
      <c r="Q114" s="38">
        <v>31</v>
      </c>
      <c r="R114" s="22">
        <f t="shared" ref="R114:S114" si="55">H32</f>
        <v>14.3</v>
      </c>
      <c r="S114" s="23">
        <f t="shared" si="55"/>
        <v>17.280454218733421</v>
      </c>
      <c r="T114">
        <f t="array" ref="T114:Y114">MMULT(B32:G32,$R$30:$W$35)</f>
        <v>0.1448637337764902</v>
      </c>
      <c r="U114">
        <v>4.4899659147127746E-4</v>
      </c>
      <c r="V114">
        <v>-5.0329493300992555E-4</v>
      </c>
      <c r="W114">
        <v>-7.6795657741801065E-3</v>
      </c>
      <c r="X114">
        <v>3.5123256319492986E-3</v>
      </c>
      <c r="Y114">
        <v>3.9417137993408791E-2</v>
      </c>
      <c r="Z114">
        <f t="shared" si="20"/>
        <v>6.7574437628166922E-2</v>
      </c>
      <c r="AA114" s="22">
        <f t="shared" si="21"/>
        <v>1.4759784196848773</v>
      </c>
      <c r="AB114" s="16">
        <f t="shared" si="22"/>
        <v>14.345813694745036</v>
      </c>
      <c r="AC114" s="23">
        <f t="shared" si="23"/>
        <v>20.215094742721806</v>
      </c>
      <c r="AD114" s="31">
        <f t="shared" si="24"/>
        <v>5.8666188162813562</v>
      </c>
      <c r="AE114" s="32">
        <f t="shared" si="25"/>
        <v>5.6160443009192029</v>
      </c>
      <c r="AF114" s="33">
        <f t="shared" si="26"/>
        <v>28.94486413654764</v>
      </c>
    </row>
    <row r="115" spans="17:32" x14ac:dyDescent="0.25">
      <c r="Q115" s="38">
        <v>32</v>
      </c>
      <c r="R115" s="22">
        <f t="shared" ref="R115:S115" si="56">H33</f>
        <v>11.9</v>
      </c>
      <c r="S115" s="23">
        <f t="shared" si="56"/>
        <v>22.121648610445654</v>
      </c>
      <c r="T115">
        <f t="array" ref="T115:Y115">MMULT(B33:G33,$R$30:$W$35)</f>
        <v>0.29135004070585507</v>
      </c>
      <c r="U115">
        <v>4.6013505229680271E-5</v>
      </c>
      <c r="V115">
        <v>-9.8001410346153987E-4</v>
      </c>
      <c r="W115">
        <v>-8.6407849997504216E-4</v>
      </c>
      <c r="X115">
        <v>-3.5831470991895837E-3</v>
      </c>
      <c r="Y115">
        <v>1.9298837009781633E-2</v>
      </c>
      <c r="Z115">
        <f t="shared" si="20"/>
        <v>3.6963103003296832E-2</v>
      </c>
      <c r="AA115" s="22">
        <f t="shared" si="21"/>
        <v>1.0916238079712453</v>
      </c>
      <c r="AB115" s="16">
        <f t="shared" si="22"/>
        <v>19.95120802601835</v>
      </c>
      <c r="AC115" s="23">
        <f t="shared" si="23"/>
        <v>24.292089194872958</v>
      </c>
      <c r="AD115" s="31">
        <f t="shared" si="24"/>
        <v>5.7818981812464179</v>
      </c>
      <c r="AE115" s="32">
        <f t="shared" si="25"/>
        <v>10.625686012372492</v>
      </c>
      <c r="AF115" s="33">
        <f t="shared" si="26"/>
        <v>33.617611208518817</v>
      </c>
    </row>
    <row r="116" spans="17:32" x14ac:dyDescent="0.25">
      <c r="Q116" s="38">
        <v>33</v>
      </c>
      <c r="R116" s="22">
        <f t="shared" ref="R116:S116" si="57">H34</f>
        <v>10.7</v>
      </c>
      <c r="S116" s="23">
        <f t="shared" si="57"/>
        <v>14.673889441003729</v>
      </c>
      <c r="T116">
        <f t="array" ref="T116:Y116">MMULT(B34:G34,$R$30:$W$35)</f>
        <v>-0.17348361540015472</v>
      </c>
      <c r="U116">
        <v>1.6894744645480223E-3</v>
      </c>
      <c r="V116">
        <v>1.5452282481092923E-4</v>
      </c>
      <c r="W116">
        <v>2.2445787770953391E-3</v>
      </c>
      <c r="X116">
        <v>2.5012697238872145E-5</v>
      </c>
      <c r="Y116">
        <v>5.63065919763861E-3</v>
      </c>
      <c r="Z116">
        <f t="shared" si="20"/>
        <v>2.9079816406180729E-2</v>
      </c>
      <c r="AA116" s="22">
        <f t="shared" si="21"/>
        <v>0.96824356164209502</v>
      </c>
      <c r="AB116" s="16">
        <f t="shared" si="22"/>
        <v>12.74876184076931</v>
      </c>
      <c r="AC116" s="23">
        <f t="shared" si="23"/>
        <v>16.599017041238149</v>
      </c>
      <c r="AD116" s="31">
        <f t="shared" si="24"/>
        <v>5.7598784392409152</v>
      </c>
      <c r="AE116" s="32">
        <f t="shared" si="25"/>
        <v>3.221707989291037</v>
      </c>
      <c r="AF116" s="33">
        <f t="shared" si="26"/>
        <v>26.12607089271642</v>
      </c>
    </row>
    <row r="117" spans="17:32" x14ac:dyDescent="0.25">
      <c r="Q117" s="38">
        <v>34</v>
      </c>
      <c r="R117" s="22">
        <f t="shared" ref="R117:S117" si="58">H35</f>
        <v>14.5</v>
      </c>
      <c r="S117" s="23">
        <f t="shared" si="58"/>
        <v>10.564368967977028</v>
      </c>
      <c r="T117">
        <f t="array" ref="T117:Y117">MMULT(B35:G35,$R$30:$W$35)</f>
        <v>-0.38579681193013227</v>
      </c>
      <c r="U117">
        <v>5.9194710287720047E-3</v>
      </c>
      <c r="V117">
        <v>3.3016459295299593E-4</v>
      </c>
      <c r="W117">
        <v>6.8203851631458267E-3</v>
      </c>
      <c r="X117">
        <v>-2.4393752799708162E-3</v>
      </c>
      <c r="Y117">
        <v>1.7602379717014116E-2</v>
      </c>
      <c r="Z117">
        <f t="shared" si="20"/>
        <v>6.9673863263963937E-2</v>
      </c>
      <c r="AA117" s="22">
        <f t="shared" si="21"/>
        <v>1.4987311490398387</v>
      </c>
      <c r="AB117" s="16">
        <f t="shared" si="22"/>
        <v>7.584489922404658</v>
      </c>
      <c r="AC117" s="23">
        <f t="shared" si="23"/>
        <v>13.544248013549399</v>
      </c>
      <c r="AD117" s="31">
        <f t="shared" si="24"/>
        <v>5.8723844473325544</v>
      </c>
      <c r="AE117" s="32">
        <f t="shared" si="25"/>
        <v>-1.1115045690226424</v>
      </c>
      <c r="AF117" s="33">
        <f t="shared" si="26"/>
        <v>22.240242504976699</v>
      </c>
    </row>
    <row r="118" spans="17:32" x14ac:dyDescent="0.25">
      <c r="Q118" s="38">
        <v>35</v>
      </c>
      <c r="R118" s="22">
        <f t="shared" ref="R118:S118" si="59">H36</f>
        <v>12.5</v>
      </c>
      <c r="S118" s="23">
        <f t="shared" si="59"/>
        <v>12.142480744720761</v>
      </c>
      <c r="T118">
        <f t="array" ref="T118:Y118">MMULT(B36:G36,$R$30:$W$35)</f>
        <v>-0.31792448108232146</v>
      </c>
      <c r="U118">
        <v>3.3774497444808193E-3</v>
      </c>
      <c r="V118">
        <v>4.125911790182583E-4</v>
      </c>
      <c r="W118">
        <v>4.0407543399507799E-3</v>
      </c>
      <c r="X118">
        <v>-1.2276519054447675E-3</v>
      </c>
      <c r="Y118">
        <v>3.1538627198866132E-2</v>
      </c>
      <c r="Z118">
        <f t="shared" si="20"/>
        <v>6.0432664822190563E-2</v>
      </c>
      <c r="AA118" s="22">
        <f t="shared" si="21"/>
        <v>1.3958047125445072</v>
      </c>
      <c r="AB118" s="16">
        <f t="shared" si="22"/>
        <v>9.3672470296630497</v>
      </c>
      <c r="AC118" s="23">
        <f t="shared" si="23"/>
        <v>14.917714459778471</v>
      </c>
      <c r="AD118" s="31">
        <f t="shared" si="24"/>
        <v>5.8469628727855323</v>
      </c>
      <c r="AE118" s="32">
        <f t="shared" si="25"/>
        <v>0.51715210855047467</v>
      </c>
      <c r="AF118" s="33">
        <f t="shared" si="26"/>
        <v>23.767809380891045</v>
      </c>
    </row>
    <row r="119" spans="17:32" x14ac:dyDescent="0.25">
      <c r="Q119" s="38">
        <v>36</v>
      </c>
      <c r="R119" s="22">
        <f t="shared" ref="R119:S119" si="60">H37</f>
        <v>13.6</v>
      </c>
      <c r="S119" s="23">
        <f t="shared" si="60"/>
        <v>12.998800925761339</v>
      </c>
      <c r="T119">
        <f t="array" ref="T119:Y119">MMULT(B37:G37,$R$30:$W$35)</f>
        <v>-0.25705976456657681</v>
      </c>
      <c r="U119">
        <v>5.5267667370591861E-3</v>
      </c>
      <c r="V119">
        <v>1.1965638496101177E-5</v>
      </c>
      <c r="W119">
        <v>5.9672400822530832E-3</v>
      </c>
      <c r="X119">
        <v>-3.1070513796046823E-3</v>
      </c>
      <c r="Y119">
        <v>1.439081819254906E-2</v>
      </c>
      <c r="Z119">
        <f t="shared" si="20"/>
        <v>5.5933662090124188E-2</v>
      </c>
      <c r="AA119" s="22">
        <f t="shared" si="21"/>
        <v>1.3428435418940086</v>
      </c>
      <c r="AB119" s="16">
        <f t="shared" si="22"/>
        <v>10.328868206650439</v>
      </c>
      <c r="AC119" s="23">
        <f t="shared" si="23"/>
        <v>15.668733644872239</v>
      </c>
      <c r="AD119" s="31">
        <f t="shared" si="24"/>
        <v>5.8345464963592022</v>
      </c>
      <c r="AE119" s="32">
        <f t="shared" si="25"/>
        <v>1.3981593723666812</v>
      </c>
      <c r="AF119" s="33">
        <f t="shared" si="26"/>
        <v>24.599442479155996</v>
      </c>
    </row>
    <row r="120" spans="17:32" x14ac:dyDescent="0.25">
      <c r="Q120" s="38">
        <v>37</v>
      </c>
      <c r="R120" s="22">
        <f t="shared" ref="R120:S120" si="61">H38</f>
        <v>14.9</v>
      </c>
      <c r="S120" s="23">
        <f t="shared" si="61"/>
        <v>14.178457135242619</v>
      </c>
      <c r="T120">
        <f t="array" ref="T120:Y120">MMULT(B38:G38,$R$30:$W$35)</f>
        <v>-0.21578764856522814</v>
      </c>
      <c r="U120">
        <v>7.9755722778767323E-4</v>
      </c>
      <c r="V120">
        <v>3.752373211172355E-4</v>
      </c>
      <c r="W120">
        <v>1.3828437260162167E-3</v>
      </c>
      <c r="X120">
        <v>9.2114226931423043E-4</v>
      </c>
      <c r="Y120">
        <v>1.58686175815691E-2</v>
      </c>
      <c r="Z120">
        <f t="shared" si="20"/>
        <v>3.4932919375453245E-2</v>
      </c>
      <c r="AA120" s="22">
        <f t="shared" si="21"/>
        <v>1.0612219602912447</v>
      </c>
      <c r="AB120" s="16">
        <f t="shared" si="22"/>
        <v>12.068463568885472</v>
      </c>
      <c r="AC120" s="23">
        <f t="shared" si="23"/>
        <v>16.288450701599764</v>
      </c>
      <c r="AD120" s="31">
        <f t="shared" si="24"/>
        <v>5.7762354599838979</v>
      </c>
      <c r="AE120" s="32">
        <f t="shared" si="25"/>
        <v>2.693753544124716</v>
      </c>
      <c r="AF120" s="33">
        <f t="shared" si="26"/>
        <v>25.663160726360523</v>
      </c>
    </row>
    <row r="121" spans="17:32" x14ac:dyDescent="0.25">
      <c r="Q121" s="38">
        <v>38</v>
      </c>
      <c r="R121" s="22">
        <f t="shared" ref="R121:S121" si="62">H39</f>
        <v>9.9</v>
      </c>
      <c r="S121" s="23">
        <f t="shared" si="62"/>
        <v>11.801615839992353</v>
      </c>
      <c r="T121">
        <f t="array" ref="T121:Y121">MMULT(B39:G39,$R$30:$W$35)</f>
        <v>-0.3490730333235858</v>
      </c>
      <c r="U121">
        <v>1.2997925579509252E-3</v>
      </c>
      <c r="V121">
        <v>6.6907190312698447E-4</v>
      </c>
      <c r="W121">
        <v>4.0072521301333852E-3</v>
      </c>
      <c r="X121">
        <v>1.0970539924175585E-5</v>
      </c>
      <c r="Y121">
        <v>1.9136442609762994E-2</v>
      </c>
      <c r="Z121">
        <f t="shared" si="20"/>
        <v>5.1996885019309068E-2</v>
      </c>
      <c r="AA121" s="22">
        <f t="shared" si="21"/>
        <v>1.2947247534315183</v>
      </c>
      <c r="AB121" s="16">
        <f t="shared" si="22"/>
        <v>9.2273561637281087</v>
      </c>
      <c r="AC121" s="23">
        <f t="shared" si="23"/>
        <v>14.375875516256597</v>
      </c>
      <c r="AD121" s="31">
        <f t="shared" si="24"/>
        <v>5.8236600370659772</v>
      </c>
      <c r="AE121" s="32">
        <f t="shared" si="25"/>
        <v>0.22261948423647127</v>
      </c>
      <c r="AF121" s="33">
        <f t="shared" si="26"/>
        <v>23.380612195748235</v>
      </c>
    </row>
    <row r="122" spans="17:32" x14ac:dyDescent="0.25">
      <c r="Q122" s="38">
        <v>39</v>
      </c>
      <c r="R122" s="22">
        <f t="shared" ref="R122:S122" si="63">H40</f>
        <v>14.5</v>
      </c>
      <c r="S122" s="23">
        <f t="shared" si="63"/>
        <v>14.126961920273965</v>
      </c>
      <c r="T122">
        <f t="array" ref="T122:Y122">MMULT(B40:G40,$R$30:$W$35)</f>
        <v>-0.1898079479930771</v>
      </c>
      <c r="U122">
        <v>2.1514496843680082E-4</v>
      </c>
      <c r="V122">
        <v>3.7872897842975047E-4</v>
      </c>
      <c r="W122">
        <v>-5.7185419361425235E-4</v>
      </c>
      <c r="X122">
        <v>2.1664465424731886E-3</v>
      </c>
      <c r="Y122">
        <v>2.1334914114806092E-2</v>
      </c>
      <c r="Z122">
        <f t="shared" si="20"/>
        <v>3.7603865788738436E-2</v>
      </c>
      <c r="AA122" s="22">
        <f t="shared" si="21"/>
        <v>1.101044912766709</v>
      </c>
      <c r="AB122" s="16">
        <f t="shared" si="22"/>
        <v>11.937789655528862</v>
      </c>
      <c r="AC122" s="23">
        <f t="shared" si="23"/>
        <v>16.316134185019067</v>
      </c>
      <c r="AD122" s="31">
        <f t="shared" si="24"/>
        <v>5.7836842877270236</v>
      </c>
      <c r="AE122" s="32">
        <f t="shared" si="25"/>
        <v>2.627448064006078</v>
      </c>
      <c r="AF122" s="33">
        <f t="shared" si="26"/>
        <v>25.626475776541852</v>
      </c>
    </row>
    <row r="123" spans="17:32" x14ac:dyDescent="0.25">
      <c r="Q123" s="38">
        <v>40</v>
      </c>
      <c r="R123" s="22">
        <f t="shared" ref="R123:S123" si="64">H41</f>
        <v>16.7</v>
      </c>
      <c r="S123" s="23">
        <f t="shared" si="64"/>
        <v>15.601262506994527</v>
      </c>
      <c r="T123">
        <f t="array" ref="T123:Y123">MMULT(B41:G41,$R$30:$W$35)</f>
        <v>-0.10434865418825318</v>
      </c>
      <c r="U123">
        <v>2.8277763543169392E-4</v>
      </c>
      <c r="V123">
        <v>1.4483055818202632E-4</v>
      </c>
      <c r="W123">
        <v>-1.1627507118887473E-3</v>
      </c>
      <c r="X123">
        <v>1.2520958398847589E-3</v>
      </c>
      <c r="Y123">
        <v>2.8504868264588645E-2</v>
      </c>
      <c r="Z123">
        <f t="shared" si="20"/>
        <v>3.7823681947199886E-2</v>
      </c>
      <c r="AA123" s="22">
        <f t="shared" si="21"/>
        <v>1.1042583429638806</v>
      </c>
      <c r="AB123" s="16">
        <f t="shared" si="22"/>
        <v>13.405701082115469</v>
      </c>
      <c r="AC123" s="23">
        <f t="shared" si="23"/>
        <v>17.796823931873583</v>
      </c>
      <c r="AD123" s="31">
        <f t="shared" si="24"/>
        <v>5.7842968914273696</v>
      </c>
      <c r="AE123" s="32">
        <f t="shared" si="25"/>
        <v>4.1005306304492404</v>
      </c>
      <c r="AF123" s="33">
        <f t="shared" si="26"/>
        <v>27.101994383539811</v>
      </c>
    </row>
    <row r="124" spans="17:32" x14ac:dyDescent="0.25">
      <c r="Q124" s="38">
        <v>41</v>
      </c>
      <c r="R124" s="22">
        <f t="shared" ref="R124:S124" si="65">H42</f>
        <v>40.4</v>
      </c>
      <c r="S124" s="23">
        <f t="shared" si="65"/>
        <v>55.712144598839089</v>
      </c>
      <c r="T124">
        <f t="array" ref="T124:Y124">MMULT(B42:G42,$R$30:$W$35)</f>
        <v>-0.44191409268498943</v>
      </c>
      <c r="U124">
        <v>8.5828875989053593E-4</v>
      </c>
      <c r="V124">
        <v>1.7880248081854088E-3</v>
      </c>
      <c r="W124">
        <v>9.8714723421316304E-4</v>
      </c>
      <c r="X124">
        <v>3.6080049592984833E-3</v>
      </c>
      <c r="Y124">
        <v>1.4104978137513213E-2</v>
      </c>
      <c r="Z124">
        <f t="shared" si="20"/>
        <v>0.12223839595265833</v>
      </c>
      <c r="AA124" s="22">
        <f t="shared" si="21"/>
        <v>1.9851467123270732</v>
      </c>
      <c r="AB124" s="16">
        <f t="shared" si="22"/>
        <v>51.765141099085255</v>
      </c>
      <c r="AC124" s="23">
        <f t="shared" si="23"/>
        <v>59.659148098592922</v>
      </c>
      <c r="AD124" s="31">
        <f t="shared" si="24"/>
        <v>6.0149406904502376</v>
      </c>
      <c r="AE124" s="32">
        <f t="shared" si="25"/>
        <v>43.752831058638009</v>
      </c>
      <c r="AF124" s="33">
        <f t="shared" si="26"/>
        <v>67.671458139040169</v>
      </c>
    </row>
    <row r="125" spans="17:32" x14ac:dyDescent="0.25">
      <c r="Q125" s="38">
        <v>42</v>
      </c>
      <c r="R125" s="22">
        <f t="shared" ref="R125:S125" si="66">H43</f>
        <v>28.4</v>
      </c>
      <c r="S125" s="23">
        <f t="shared" si="66"/>
        <v>30.706452799872679</v>
      </c>
      <c r="T125">
        <f t="array" ref="T125:Y125">MMULT(B43:G43,$R$30:$W$35)</f>
        <v>0.65190247315542815</v>
      </c>
      <c r="U125">
        <v>-5.9103612510523016E-3</v>
      </c>
      <c r="V125">
        <v>-1.5565711262341753E-3</v>
      </c>
      <c r="W125">
        <v>4.5376795089860566E-3</v>
      </c>
      <c r="X125">
        <v>-1.3274904461797198E-2</v>
      </c>
      <c r="Y125">
        <v>3.2677207479064441E-2</v>
      </c>
      <c r="Z125">
        <f t="shared" si="20"/>
        <v>0.110618243466949</v>
      </c>
      <c r="AA125" s="22">
        <f t="shared" si="21"/>
        <v>1.8884355463119591</v>
      </c>
      <c r="AB125" s="16">
        <f t="shared" si="22"/>
        <v>26.951737007801398</v>
      </c>
      <c r="AC125" s="23">
        <f t="shared" si="23"/>
        <v>34.461168591943959</v>
      </c>
      <c r="AD125" s="31">
        <f t="shared" si="24"/>
        <v>5.9837189817659002</v>
      </c>
      <c r="AE125" s="32">
        <f t="shared" si="25"/>
        <v>18.809216381065269</v>
      </c>
      <c r="AF125" s="33">
        <f t="shared" si="26"/>
        <v>42.603689218680088</v>
      </c>
    </row>
    <row r="126" spans="17:32" x14ac:dyDescent="0.25">
      <c r="Q126" s="38">
        <v>43</v>
      </c>
      <c r="R126" s="22">
        <f t="shared" ref="R126:S126" si="67">H44</f>
        <v>42.5</v>
      </c>
      <c r="S126" s="23">
        <f t="shared" si="67"/>
        <v>44.15372225915803</v>
      </c>
      <c r="T126">
        <f t="array" ref="T126:Y126">MMULT(B44:G44,$R$30:$W$35)</f>
        <v>-8.5675655864607181E-2</v>
      </c>
      <c r="U126">
        <v>-9.2390663961167303E-4</v>
      </c>
      <c r="V126">
        <v>4.560854084939102E-4</v>
      </c>
      <c r="W126">
        <v>1.2039731008012582E-2</v>
      </c>
      <c r="X126">
        <v>-1.241637917917943E-2</v>
      </c>
      <c r="Y126">
        <v>4.9725523880698758E-2</v>
      </c>
      <c r="Z126">
        <f t="shared" si="20"/>
        <v>0.11079617756790633</v>
      </c>
      <c r="AA126" s="22">
        <f t="shared" si="21"/>
        <v>1.8899537500674362</v>
      </c>
      <c r="AB126" s="16">
        <f t="shared" si="22"/>
        <v>40.395987871282721</v>
      </c>
      <c r="AC126" s="23">
        <f t="shared" si="23"/>
        <v>47.91145664703334</v>
      </c>
      <c r="AD126" s="31">
        <f t="shared" si="24"/>
        <v>5.984198293636747</v>
      </c>
      <c r="AE126" s="32">
        <f t="shared" si="25"/>
        <v>32.255532839940145</v>
      </c>
      <c r="AF126" s="33">
        <f t="shared" si="26"/>
        <v>56.051911678375916</v>
      </c>
    </row>
    <row r="127" spans="17:32" x14ac:dyDescent="0.25">
      <c r="Q127" s="38">
        <v>44</v>
      </c>
      <c r="R127" s="22">
        <f t="shared" ref="R127:S127" si="68">H45</f>
        <v>42.6</v>
      </c>
      <c r="S127" s="23">
        <f t="shared" si="68"/>
        <v>33.664410214690093</v>
      </c>
      <c r="T127">
        <f t="array" ref="T127:Y127">MMULT(B45:G45,$R$30:$W$35)</f>
        <v>-8.9481233284876005E-2</v>
      </c>
      <c r="U127">
        <v>-2.2419303895917777E-3</v>
      </c>
      <c r="V127">
        <v>4.6561873828426808E-4</v>
      </c>
      <c r="W127">
        <v>7.1168511654157041E-3</v>
      </c>
      <c r="X127">
        <v>-6.2066066081536454E-3</v>
      </c>
      <c r="Y127">
        <v>2.200334094413206E-2</v>
      </c>
      <c r="Z127">
        <f t="shared" si="20"/>
        <v>4.7904697084588679E-2</v>
      </c>
      <c r="AA127" s="22">
        <f t="shared" si="21"/>
        <v>1.242733016960641</v>
      </c>
      <c r="AB127" s="16">
        <f t="shared" si="22"/>
        <v>31.193524039504908</v>
      </c>
      <c r="AC127" s="23">
        <f t="shared" si="23"/>
        <v>36.135296389875279</v>
      </c>
      <c r="AD127" s="31">
        <f t="shared" si="24"/>
        <v>5.8123222030110382</v>
      </c>
      <c r="AE127" s="32">
        <f t="shared" si="25"/>
        <v>22.107956510525952</v>
      </c>
      <c r="AF127" s="33">
        <f t="shared" si="26"/>
        <v>45.220863918854235</v>
      </c>
    </row>
    <row r="128" spans="17:32" x14ac:dyDescent="0.25">
      <c r="Q128" s="38">
        <v>45</v>
      </c>
      <c r="R128" s="22">
        <f t="shared" ref="R128:S128" si="69">H46</f>
        <v>22.3</v>
      </c>
      <c r="S128" s="23">
        <f t="shared" si="69"/>
        <v>17.66502869007504</v>
      </c>
      <c r="T128">
        <f t="array" ref="T128:Y128">MMULT(B46:G46,$R$30:$W$35)</f>
        <v>-0.10591916383671773</v>
      </c>
      <c r="U128">
        <v>8.7809792707433179E-4</v>
      </c>
      <c r="V128">
        <v>-6.4892335325728097E-5</v>
      </c>
      <c r="W128">
        <v>9.709632091039538E-3</v>
      </c>
      <c r="X128">
        <v>-7.8815539276336534E-3</v>
      </c>
      <c r="Y128">
        <v>1.088356739929941E-2</v>
      </c>
      <c r="Z128">
        <f t="shared" si="20"/>
        <v>5.0443203238230747E-2</v>
      </c>
      <c r="AA128" s="22">
        <f t="shared" si="21"/>
        <v>1.2752346842975673</v>
      </c>
      <c r="AB128" s="16">
        <f t="shared" si="22"/>
        <v>15.129520492784343</v>
      </c>
      <c r="AC128" s="23">
        <f t="shared" si="23"/>
        <v>20.200536887365736</v>
      </c>
      <c r="AD128" s="31">
        <f t="shared" si="24"/>
        <v>5.8193580006910137</v>
      </c>
      <c r="AE128" s="32">
        <f t="shared" si="25"/>
        <v>6.094585935180298</v>
      </c>
      <c r="AF128" s="33">
        <f t="shared" si="26"/>
        <v>29.235471444969782</v>
      </c>
    </row>
    <row r="129" spans="17:32" x14ac:dyDescent="0.25">
      <c r="Q129" s="38">
        <v>46</v>
      </c>
      <c r="R129" s="22">
        <f t="shared" ref="R129:S129" si="70">H47</f>
        <v>38.9</v>
      </c>
      <c r="S129" s="23">
        <f t="shared" si="70"/>
        <v>30.259718677250063</v>
      </c>
      <c r="T129">
        <f t="array" ref="T129:Y129">MMULT(B47:G47,$R$30:$W$35)</f>
        <v>0.17182914452269493</v>
      </c>
      <c r="U129">
        <v>-3.2401329142771607E-3</v>
      </c>
      <c r="V129">
        <v>-2.6743836704224544E-4</v>
      </c>
      <c r="W129">
        <v>2.0474519941473877E-3</v>
      </c>
      <c r="X129">
        <v>-2.9250791894468442E-3</v>
      </c>
      <c r="Y129">
        <v>-1.3428145366033262E-2</v>
      </c>
      <c r="Z129">
        <f t="shared" si="20"/>
        <v>3.0912138634430493E-2</v>
      </c>
      <c r="AA129" s="22">
        <f t="shared" si="21"/>
        <v>0.99828216887017485</v>
      </c>
      <c r="AB129" s="16">
        <f t="shared" si="22"/>
        <v>28.27486627827874</v>
      </c>
      <c r="AC129" s="23">
        <f t="shared" si="23"/>
        <v>32.244571076221391</v>
      </c>
      <c r="AD129" s="31">
        <f t="shared" si="24"/>
        <v>5.7650040181126618</v>
      </c>
      <c r="AE129" s="32">
        <f t="shared" si="25"/>
        <v>18.797346201559435</v>
      </c>
      <c r="AF129" s="33">
        <f t="shared" si="26"/>
        <v>41.722091152940692</v>
      </c>
    </row>
    <row r="130" spans="17:32" x14ac:dyDescent="0.25">
      <c r="Q130" s="38">
        <v>47</v>
      </c>
      <c r="R130" s="22">
        <f t="shared" ref="R130:S130" si="71">H48</f>
        <v>26.8</v>
      </c>
      <c r="S130" s="23">
        <f t="shared" si="71"/>
        <v>24.264529561558998</v>
      </c>
      <c r="T130">
        <f t="array" ref="T130:Y130">MMULT(B48:G48,$R$30:$W$35)</f>
        <v>0.2138814106337959</v>
      </c>
      <c r="U130">
        <v>-6.3923729302349181E-3</v>
      </c>
      <c r="V130">
        <v>-1.9128378209667035E-4</v>
      </c>
      <c r="W130">
        <v>1.4233016793890581E-3</v>
      </c>
      <c r="X130">
        <v>-5.1168057367581739E-3</v>
      </c>
      <c r="Y130">
        <v>3.8868996268794698E-2</v>
      </c>
      <c r="Z130">
        <f t="shared" si="20"/>
        <v>7.5933532444974361E-2</v>
      </c>
      <c r="AA130" s="22">
        <f t="shared" si="21"/>
        <v>1.564608155168012</v>
      </c>
      <c r="AB130" s="16">
        <f t="shared" si="22"/>
        <v>21.153669378861302</v>
      </c>
      <c r="AC130" s="23">
        <f t="shared" si="23"/>
        <v>27.375389744256694</v>
      </c>
      <c r="AD130" s="31">
        <f t="shared" si="24"/>
        <v>5.8895418089516305</v>
      </c>
      <c r="AE130" s="32">
        <f t="shared" si="25"/>
        <v>12.554542593075137</v>
      </c>
      <c r="AF130" s="33">
        <f t="shared" si="26"/>
        <v>35.974516530042862</v>
      </c>
    </row>
    <row r="131" spans="17:32" x14ac:dyDescent="0.25">
      <c r="Q131" s="38">
        <v>48</v>
      </c>
      <c r="R131" s="22">
        <f t="shared" ref="R131:S131" si="72">H49</f>
        <v>45.6</v>
      </c>
      <c r="S131" s="23">
        <f t="shared" si="72"/>
        <v>32.557401118402112</v>
      </c>
      <c r="T131">
        <f t="array" ref="T131:Y131">MMULT(B49:G49,$R$30:$W$35)</f>
        <v>0.43713367789657981</v>
      </c>
      <c r="U131">
        <v>-3.7044993247052063E-3</v>
      </c>
      <c r="V131">
        <v>-9.6978232115258844E-4</v>
      </c>
      <c r="W131">
        <v>9.9174071949487044E-4</v>
      </c>
      <c r="X131">
        <v>-7.7767027786942392E-3</v>
      </c>
      <c r="Y131">
        <v>3.6740768710575883E-2</v>
      </c>
      <c r="Z131">
        <f t="shared" si="20"/>
        <v>5.6016592325212083E-2</v>
      </c>
      <c r="AA131" s="22">
        <f t="shared" si="21"/>
        <v>1.3438386589585174</v>
      </c>
      <c r="AB131" s="16">
        <f t="shared" si="22"/>
        <v>29.885489839967665</v>
      </c>
      <c r="AC131" s="23">
        <f t="shared" si="23"/>
        <v>35.229312396836555</v>
      </c>
      <c r="AD131" s="31">
        <f t="shared" si="24"/>
        <v>5.8347756067806431</v>
      </c>
      <c r="AE131" s="32">
        <f t="shared" si="25"/>
        <v>20.956304032109234</v>
      </c>
      <c r="AF131" s="33">
        <f t="shared" si="26"/>
        <v>44.158498204694993</v>
      </c>
    </row>
    <row r="132" spans="17:32" x14ac:dyDescent="0.25">
      <c r="Q132" s="38">
        <v>49</v>
      </c>
      <c r="R132" s="22">
        <f t="shared" ref="R132:S132" si="73">H50</f>
        <v>42.1</v>
      </c>
      <c r="S132" s="23">
        <f t="shared" si="73"/>
        <v>33.898837036949416</v>
      </c>
      <c r="T132">
        <f t="array" ref="T132:Y132">MMULT(B50:G50,$R$30:$W$35)</f>
        <v>-5.8416155037743223E-2</v>
      </c>
      <c r="U132">
        <v>-4.3532123250921879E-3</v>
      </c>
      <c r="V132">
        <v>6.8504735506505292E-4</v>
      </c>
      <c r="W132">
        <v>2.0523630987362689E-4</v>
      </c>
      <c r="X132">
        <v>-1.3792003860418622E-3</v>
      </c>
      <c r="Y132">
        <v>4.8044803729895391E-2</v>
      </c>
      <c r="Z132">
        <f t="shared" si="20"/>
        <v>6.4762499491819475E-2</v>
      </c>
      <c r="AA132" s="22">
        <f t="shared" si="21"/>
        <v>1.4449425781042278</v>
      </c>
      <c r="AB132" s="16">
        <f t="shared" si="22"/>
        <v>31.025904080757385</v>
      </c>
      <c r="AC132" s="23">
        <f t="shared" si="23"/>
        <v>36.771769993141447</v>
      </c>
      <c r="AD132" s="31">
        <f t="shared" si="24"/>
        <v>5.858887530426701</v>
      </c>
      <c r="AE132" s="32">
        <f t="shared" si="25"/>
        <v>22.24979898668354</v>
      </c>
      <c r="AF132" s="33">
        <f t="shared" si="26"/>
        <v>45.547875087215289</v>
      </c>
    </row>
    <row r="133" spans="17:32" x14ac:dyDescent="0.25">
      <c r="Q133" s="38">
        <v>50</v>
      </c>
      <c r="R133" s="22">
        <f t="shared" ref="R133:S133" si="74">H51</f>
        <v>29.2</v>
      </c>
      <c r="S133" s="23">
        <f t="shared" si="74"/>
        <v>31.675056966256761</v>
      </c>
      <c r="T133">
        <f t="array" ref="T133:Y133">MMULT(B51:G51,$R$30:$W$35)</f>
        <v>-0.30515526819595229</v>
      </c>
      <c r="U133">
        <v>-1.7528794731712085E-3</v>
      </c>
      <c r="V133">
        <v>1.1269383823821954E-3</v>
      </c>
      <c r="W133">
        <v>2.8281919471687808E-3</v>
      </c>
      <c r="X133">
        <v>1.5291189661154787E-3</v>
      </c>
      <c r="Y133">
        <v>-5.8422422615225789E-4</v>
      </c>
      <c r="Z133">
        <f t="shared" si="20"/>
        <v>4.1269248141464883E-2</v>
      </c>
      <c r="AA133" s="22">
        <f t="shared" si="21"/>
        <v>1.1534587451630263</v>
      </c>
      <c r="AB133" s="16">
        <f t="shared" si="22"/>
        <v>29.38167196065017</v>
      </c>
      <c r="AC133" s="23">
        <f t="shared" si="23"/>
        <v>33.968441971863349</v>
      </c>
      <c r="AD133" s="31">
        <f t="shared" si="24"/>
        <v>5.793890844412247</v>
      </c>
      <c r="AE133" s="32">
        <f t="shared" si="25"/>
        <v>20.1552497408858</v>
      </c>
      <c r="AF133" s="33">
        <f t="shared" si="26"/>
        <v>43.194864191627723</v>
      </c>
    </row>
    <row r="134" spans="17:32" x14ac:dyDescent="0.25">
      <c r="Q134" s="38">
        <v>51</v>
      </c>
      <c r="R134" s="22">
        <f t="shared" ref="R134:S134" si="75">H52</f>
        <v>22.8</v>
      </c>
      <c r="S134" s="23">
        <f t="shared" si="75"/>
        <v>26.602754053927605</v>
      </c>
      <c r="T134">
        <f t="array" ref="T134:Y134">MMULT(B52:G52,$R$30:$W$35)</f>
        <v>0.21879185354090114</v>
      </c>
      <c r="U134">
        <v>-6.0826410028875615E-3</v>
      </c>
      <c r="V134">
        <v>-1.6067471158187142E-4</v>
      </c>
      <c r="W134">
        <v>1.517563427331876E-4</v>
      </c>
      <c r="X134">
        <v>-4.8053886440015785E-3</v>
      </c>
      <c r="Y134">
        <v>5.3447486827440993E-2</v>
      </c>
      <c r="Z134">
        <f t="shared" si="20"/>
        <v>8.1314117229403682E-2</v>
      </c>
      <c r="AA134" s="22">
        <f t="shared" si="21"/>
        <v>1.6190928817231314</v>
      </c>
      <c r="AB134" s="16">
        <f t="shared" si="22"/>
        <v>23.383563637972692</v>
      </c>
      <c r="AC134" s="23">
        <f t="shared" si="23"/>
        <v>29.821944469882517</v>
      </c>
      <c r="AD134" s="31">
        <f t="shared" si="24"/>
        <v>5.9042498083852708</v>
      </c>
      <c r="AE134" s="32">
        <f t="shared" si="25"/>
        <v>14.863523642186644</v>
      </c>
      <c r="AF134" s="33">
        <f t="shared" si="26"/>
        <v>38.341984465668567</v>
      </c>
    </row>
    <row r="135" spans="17:32" x14ac:dyDescent="0.25">
      <c r="Q135" s="38">
        <v>52</v>
      </c>
      <c r="R135" s="22">
        <f t="shared" ref="R135:S135" si="76">H53</f>
        <v>42.2</v>
      </c>
      <c r="S135" s="23">
        <f t="shared" si="76"/>
        <v>38.215769209881046</v>
      </c>
      <c r="T135">
        <f t="array" ref="T135:Y135">MMULT(B53:G53,$R$30:$W$35)</f>
        <v>-0.65323959489027494</v>
      </c>
      <c r="U135">
        <v>6.6050024064480996E-3</v>
      </c>
      <c r="V135">
        <v>1.3521566859644313E-3</v>
      </c>
      <c r="W135">
        <v>1.7847867916230387E-2</v>
      </c>
      <c r="X135">
        <v>-6.9372480476701517E-3</v>
      </c>
      <c r="Y135">
        <v>-3.6438812579033253E-2</v>
      </c>
      <c r="Z135">
        <f t="shared" si="20"/>
        <v>0.15248346815519448</v>
      </c>
      <c r="AA135" s="22">
        <f t="shared" si="21"/>
        <v>2.2171759968198632</v>
      </c>
      <c r="AB135" s="16">
        <f t="shared" si="22"/>
        <v>33.807429330175296</v>
      </c>
      <c r="AC135" s="23">
        <f t="shared" si="23"/>
        <v>42.624109089586796</v>
      </c>
      <c r="AD135" s="31">
        <f t="shared" si="24"/>
        <v>6.0954551463401936</v>
      </c>
      <c r="AE135" s="32">
        <f t="shared" si="25"/>
        <v>26.096371360945973</v>
      </c>
      <c r="AF135" s="33">
        <f t="shared" si="26"/>
        <v>50.335167058816118</v>
      </c>
    </row>
    <row r="136" spans="17:32" x14ac:dyDescent="0.25">
      <c r="Q136" s="38">
        <v>53</v>
      </c>
      <c r="R136" s="22">
        <f t="shared" ref="R136:S136" si="77">H54</f>
        <v>21.2</v>
      </c>
      <c r="S136" s="23">
        <f t="shared" si="77"/>
        <v>24.912281365594364</v>
      </c>
      <c r="T136">
        <f t="array" ref="T136:Y136">MMULT(B54:G54,$R$30:$W$35)</f>
        <v>-7.0539149613058072E-3</v>
      </c>
      <c r="U136">
        <v>4.3124488909850826E-4</v>
      </c>
      <c r="V136">
        <v>-2.4486646235967723E-4</v>
      </c>
      <c r="W136">
        <v>8.3259412841794282E-3</v>
      </c>
      <c r="X136">
        <v>-4.1734413337947054E-3</v>
      </c>
      <c r="Y136">
        <v>-6.392238690669183E-2</v>
      </c>
      <c r="Z136">
        <f t="shared" si="20"/>
        <v>9.3360790559824269E-2</v>
      </c>
      <c r="AA136" s="22">
        <f t="shared" si="21"/>
        <v>1.7348864215891957</v>
      </c>
      <c r="AB136" s="16">
        <f t="shared" si="22"/>
        <v>21.462862370430571</v>
      </c>
      <c r="AC136" s="23">
        <f t="shared" si="23"/>
        <v>28.361700360758157</v>
      </c>
      <c r="AD136" s="31">
        <f t="shared" si="24"/>
        <v>5.937047661589518</v>
      </c>
      <c r="AE136" s="32">
        <f t="shared" si="25"/>
        <v>13.107840034893249</v>
      </c>
      <c r="AF136" s="33">
        <f t="shared" si="26"/>
        <v>36.716722696295477</v>
      </c>
    </row>
    <row r="137" spans="17:32" x14ac:dyDescent="0.25">
      <c r="Q137" s="38">
        <v>54</v>
      </c>
      <c r="R137" s="22">
        <f t="shared" ref="R137:S137" si="78">H55</f>
        <v>11.7</v>
      </c>
      <c r="S137" s="23">
        <f t="shared" si="78"/>
        <v>15.435150254120423</v>
      </c>
      <c r="T137">
        <f t="array" ref="T137:Y137">MMULT(B55:G55,$R$30:$W$35)</f>
        <v>-0.14869555834741904</v>
      </c>
      <c r="U137">
        <v>-1.4973220395367659E-3</v>
      </c>
      <c r="V137">
        <v>3.6894552401473587E-4</v>
      </c>
      <c r="W137">
        <v>1.6443551713564292E-3</v>
      </c>
      <c r="X137">
        <v>2.4139059010013821E-4</v>
      </c>
      <c r="Y137">
        <v>1.1798344492990553E-2</v>
      </c>
      <c r="Z137">
        <f t="shared" si="20"/>
        <v>3.6722842325085173E-2</v>
      </c>
      <c r="AA137" s="22">
        <f t="shared" si="21"/>
        <v>1.0880702391078831</v>
      </c>
      <c r="AB137" s="16">
        <f t="shared" si="22"/>
        <v>13.271775116621154</v>
      </c>
      <c r="AC137" s="23">
        <f t="shared" si="23"/>
        <v>17.598525391619692</v>
      </c>
      <c r="AD137" s="31">
        <f t="shared" si="24"/>
        <v>5.7812283197780108</v>
      </c>
      <c r="AE137" s="32">
        <f t="shared" si="25"/>
        <v>3.9405195201073511</v>
      </c>
      <c r="AF137" s="33">
        <f t="shared" si="26"/>
        <v>26.929780988133494</v>
      </c>
    </row>
    <row r="138" spans="17:32" x14ac:dyDescent="0.25">
      <c r="Q138" s="38">
        <v>55</v>
      </c>
      <c r="R138" s="22">
        <f t="shared" ref="R138:S138" si="79">H56</f>
        <v>30.5</v>
      </c>
      <c r="S138" s="23">
        <f t="shared" si="79"/>
        <v>48.326511824396299</v>
      </c>
      <c r="T138">
        <f t="array" ref="T138:Y138">MMULT(B56:G56,$R$30:$W$35)</f>
        <v>0.53511433849646206</v>
      </c>
      <c r="U138">
        <v>-3.3349427654533886E-3</v>
      </c>
      <c r="V138">
        <v>-1.1850475096998004E-3</v>
      </c>
      <c r="W138">
        <v>8.0348233920524148E-3</v>
      </c>
      <c r="X138">
        <v>-1.4169415023031061E-2</v>
      </c>
      <c r="Y138">
        <v>6.0119343923708823E-3</v>
      </c>
      <c r="Z138">
        <f t="shared" si="20"/>
        <v>9.2155074461350309E-2</v>
      </c>
      <c r="AA138" s="22">
        <f t="shared" si="21"/>
        <v>1.7236473454159331</v>
      </c>
      <c r="AB138" s="16">
        <f t="shared" si="22"/>
        <v>44.899439123697498</v>
      </c>
      <c r="AC138" s="23">
        <f t="shared" si="23"/>
        <v>51.7535845250951</v>
      </c>
      <c r="AD138" s="31">
        <f t="shared" si="24"/>
        <v>5.9337731850425817</v>
      </c>
      <c r="AE138" s="32">
        <f t="shared" si="25"/>
        <v>36.528581030327246</v>
      </c>
      <c r="AF138" s="33">
        <f t="shared" si="26"/>
        <v>60.124442618465352</v>
      </c>
    </row>
    <row r="139" spans="17:32" x14ac:dyDescent="0.25">
      <c r="Q139" s="38">
        <v>56</v>
      </c>
      <c r="R139" s="22">
        <f t="shared" ref="R139:S139" si="80">H57</f>
        <v>28.6</v>
      </c>
      <c r="S139" s="23">
        <f t="shared" si="80"/>
        <v>35.682549325014683</v>
      </c>
      <c r="T139">
        <f t="array" ref="T139:Y139">MMULT(B57:G57,$R$30:$W$35)</f>
        <v>3.162223497095637E-2</v>
      </c>
      <c r="U139">
        <v>-2.2192161186924192E-3</v>
      </c>
      <c r="V139">
        <v>2.0784709015024211E-4</v>
      </c>
      <c r="W139">
        <v>2.7759322943250687E-4</v>
      </c>
      <c r="X139">
        <v>4.574011636002389E-4</v>
      </c>
      <c r="Y139">
        <v>-1.702614516234835E-2</v>
      </c>
      <c r="Z139">
        <f t="shared" si="20"/>
        <v>2.4026285939586604E-2</v>
      </c>
      <c r="AA139" s="22">
        <f t="shared" si="21"/>
        <v>0.88010017702012433</v>
      </c>
      <c r="AB139" s="16">
        <f t="shared" si="22"/>
        <v>33.932674387680549</v>
      </c>
      <c r="AC139" s="23">
        <f t="shared" si="23"/>
        <v>37.432424262348817</v>
      </c>
      <c r="AD139" s="31">
        <f t="shared" si="24"/>
        <v>5.7457184373898658</v>
      </c>
      <c r="AE139" s="32">
        <f t="shared" si="25"/>
        <v>24.258521750552251</v>
      </c>
      <c r="AF139" s="33">
        <f t="shared" si="26"/>
        <v>47.106576899477119</v>
      </c>
    </row>
    <row r="140" spans="17:32" x14ac:dyDescent="0.25">
      <c r="Q140" s="38">
        <v>57</v>
      </c>
      <c r="R140" s="22">
        <f t="shared" ref="R140:S140" si="81">H58</f>
        <v>31.6</v>
      </c>
      <c r="S140" s="23">
        <f t="shared" si="81"/>
        <v>25.829953545094099</v>
      </c>
      <c r="T140">
        <f t="array" ref="T140:Y140">MMULT(B58:G58,$R$30:$W$35)</f>
        <v>0.228747737759596</v>
      </c>
      <c r="U140">
        <v>-2.9023616909361121E-3</v>
      </c>
      <c r="V140">
        <v>-5.5350840321479681E-4</v>
      </c>
      <c r="W140">
        <v>2.4828182093889384E-3</v>
      </c>
      <c r="X140">
        <v>-4.2283745583718575E-3</v>
      </c>
      <c r="Y140">
        <v>-8.9513919710976497E-3</v>
      </c>
      <c r="Z140">
        <f t="shared" si="20"/>
        <v>3.3923119240748978E-2</v>
      </c>
      <c r="AA140" s="22">
        <f t="shared" si="21"/>
        <v>1.0457711993174876</v>
      </c>
      <c r="AB140" s="16">
        <f t="shared" si="22"/>
        <v>23.750680230927173</v>
      </c>
      <c r="AC140" s="23">
        <f t="shared" si="23"/>
        <v>27.909226859261025</v>
      </c>
      <c r="AD140" s="31">
        <f t="shared" si="24"/>
        <v>5.7734167909040597</v>
      </c>
      <c r="AE140" s="32">
        <f t="shared" si="25"/>
        <v>14.350854223249437</v>
      </c>
      <c r="AF140" s="33">
        <f t="shared" si="26"/>
        <v>37.309052866938764</v>
      </c>
    </row>
    <row r="141" spans="17:32" x14ac:dyDescent="0.25">
      <c r="Q141" s="38">
        <v>58</v>
      </c>
      <c r="R141" s="22">
        <f t="shared" ref="R141:S141" si="82">H59</f>
        <v>36.1</v>
      </c>
      <c r="S141" s="23">
        <f t="shared" si="82"/>
        <v>34.5270294834474</v>
      </c>
      <c r="T141">
        <f t="array" ref="T141:Y141">MMULT(B59:G59,$R$30:$W$35)</f>
        <v>3.8504448912583839E-2</v>
      </c>
      <c r="U141">
        <v>-6.4753489865784731E-4</v>
      </c>
      <c r="V141">
        <v>-8.084745515820314E-5</v>
      </c>
      <c r="W141">
        <v>4.9276088331310364E-3</v>
      </c>
      <c r="X141">
        <v>-1.4143964316577599E-3</v>
      </c>
      <c r="Y141">
        <v>-6.902118423679926E-2</v>
      </c>
      <c r="Z141">
        <f t="shared" si="20"/>
        <v>9.3665927240928926E-2</v>
      </c>
      <c r="AA141" s="22">
        <f t="shared" si="21"/>
        <v>1.7377192255852203</v>
      </c>
      <c r="AB141" s="16">
        <f t="shared" si="22"/>
        <v>31.07197811501014</v>
      </c>
      <c r="AC141" s="23">
        <f t="shared" si="23"/>
        <v>37.98208085188466</v>
      </c>
      <c r="AD141" s="31">
        <f t="shared" si="24"/>
        <v>5.9378760636392114</v>
      </c>
      <c r="AE141" s="32">
        <f t="shared" si="25"/>
        <v>22.720941067536394</v>
      </c>
      <c r="AF141" s="33">
        <f t="shared" si="26"/>
        <v>46.333117899358406</v>
      </c>
    </row>
    <row r="142" spans="17:32" x14ac:dyDescent="0.25">
      <c r="Q142" s="38">
        <v>59</v>
      </c>
      <c r="R142" s="22">
        <f t="shared" ref="R142:S142" si="83">H60</f>
        <v>39.6</v>
      </c>
      <c r="S142" s="23">
        <f t="shared" si="83"/>
        <v>49.648248040266509</v>
      </c>
      <c r="T142">
        <f t="array" ref="T142:Y142">MMULT(B60:G60,$R$30:$W$35)</f>
        <v>-6.5855486540807279E-2</v>
      </c>
      <c r="U142">
        <v>2.8117440969899704E-3</v>
      </c>
      <c r="V142">
        <v>3.0664736436100039E-5</v>
      </c>
      <c r="W142">
        <v>1.8074369238613237E-2</v>
      </c>
      <c r="X142">
        <v>-1.5671482396293054E-2</v>
      </c>
      <c r="Y142">
        <v>-9.0920844437115678E-3</v>
      </c>
      <c r="Z142">
        <f t="shared" si="20"/>
        <v>0.12559107340162623</v>
      </c>
      <c r="AA142" s="22">
        <f t="shared" si="21"/>
        <v>2.0121862352879814</v>
      </c>
      <c r="AB142" s="16">
        <f t="shared" si="22"/>
        <v>45.647482724776012</v>
      </c>
      <c r="AC142" s="23">
        <f t="shared" si="23"/>
        <v>53.649013355757006</v>
      </c>
      <c r="AD142" s="31">
        <f t="shared" si="24"/>
        <v>6.023918781462231</v>
      </c>
      <c r="AE142" s="32">
        <f t="shared" si="25"/>
        <v>37.671083649835872</v>
      </c>
      <c r="AF142" s="33">
        <f t="shared" si="26"/>
        <v>61.625412430697146</v>
      </c>
    </row>
    <row r="143" spans="17:32" x14ac:dyDescent="0.25">
      <c r="Q143" s="38">
        <v>60</v>
      </c>
      <c r="R143" s="22">
        <f t="shared" ref="R143:S143" si="84">H61</f>
        <v>30.3</v>
      </c>
      <c r="S143" s="23">
        <f t="shared" si="84"/>
        <v>40.334897093665276</v>
      </c>
      <c r="T143">
        <f t="array" ref="T143:Y143">MMULT(B61:G61,$R$30:$W$35)</f>
        <v>-0.37976646538713288</v>
      </c>
      <c r="U143">
        <v>-2.2467870526946499E-3</v>
      </c>
      <c r="V143">
        <v>1.420361895512332E-3</v>
      </c>
      <c r="W143">
        <v>9.5054662117141312E-3</v>
      </c>
      <c r="X143">
        <v>-2.797698911533161E-3</v>
      </c>
      <c r="Y143">
        <v>-1.9118873923390595E-2</v>
      </c>
      <c r="Z143">
        <f t="shared" si="20"/>
        <v>0.10088370922774129</v>
      </c>
      <c r="AA143" s="22">
        <f t="shared" si="21"/>
        <v>1.8034300774545762</v>
      </c>
      <c r="AB143" s="16">
        <f t="shared" si="22"/>
        <v>36.749194947283186</v>
      </c>
      <c r="AC143" s="23">
        <f t="shared" si="23"/>
        <v>43.920599240047366</v>
      </c>
      <c r="AD143" s="31">
        <f t="shared" si="24"/>
        <v>5.9574377113352019</v>
      </c>
      <c r="AE143" s="32">
        <f t="shared" si="25"/>
        <v>28.489914881422955</v>
      </c>
      <c r="AF143" s="33">
        <f t="shared" si="26"/>
        <v>52.179879305907598</v>
      </c>
    </row>
    <row r="144" spans="17:32" x14ac:dyDescent="0.25">
      <c r="Q144" s="38">
        <v>61</v>
      </c>
      <c r="R144" s="22">
        <f t="shared" ref="R144:S144" si="85">H62</f>
        <v>33.200000000000003</v>
      </c>
      <c r="S144" s="23">
        <f t="shared" si="85"/>
        <v>31.2992215903963</v>
      </c>
      <c r="T144">
        <f t="array" ref="T144:Y144">MMULT(B62:G62,$R$30:$W$35)</f>
        <v>0.25237408897096625</v>
      </c>
      <c r="U144">
        <v>-2.2450030808299137E-3</v>
      </c>
      <c r="V144">
        <v>-5.926826164426688E-4</v>
      </c>
      <c r="W144">
        <v>2.0230702229132483E-3</v>
      </c>
      <c r="X144">
        <v>-3.4839653958882097E-3</v>
      </c>
      <c r="Y144">
        <v>-2.4109869913846921E-2</v>
      </c>
      <c r="Z144">
        <f t="shared" si="20"/>
        <v>3.5534282093674888E-2</v>
      </c>
      <c r="AA144" s="22">
        <f t="shared" si="21"/>
        <v>1.0703173378479545</v>
      </c>
      <c r="AB144" s="16">
        <f t="shared" si="22"/>
        <v>29.171143976736758</v>
      </c>
      <c r="AC144" s="23">
        <f t="shared" si="23"/>
        <v>33.427299204055842</v>
      </c>
      <c r="AD144" s="31">
        <f t="shared" si="24"/>
        <v>5.7779133987858389</v>
      </c>
      <c r="AE144" s="32">
        <f t="shared" si="25"/>
        <v>19.811181807407785</v>
      </c>
      <c r="AF144" s="33">
        <f t="shared" si="26"/>
        <v>42.787261373384815</v>
      </c>
    </row>
    <row r="145" spans="17:32" x14ac:dyDescent="0.25">
      <c r="Q145" s="38">
        <v>62</v>
      </c>
      <c r="R145" s="22">
        <f t="shared" ref="R145:S145" si="86">H63</f>
        <v>17.8</v>
      </c>
      <c r="S145" s="23">
        <f t="shared" si="86"/>
        <v>23.594032642704541</v>
      </c>
      <c r="T145">
        <f t="array" ref="T145:Y145">MMULT(B63:G63,$R$30:$W$35)</f>
        <v>0.40818107836894657</v>
      </c>
      <c r="U145">
        <v>-4.1812438066770319E-3</v>
      </c>
      <c r="V145">
        <v>-9.5888595425582359E-4</v>
      </c>
      <c r="W145">
        <v>-1.1143495607199806E-3</v>
      </c>
      <c r="X145">
        <v>-4.9958149781865815E-3</v>
      </c>
      <c r="Y145">
        <v>3.0339703166556709E-2</v>
      </c>
      <c r="Z145">
        <f t="shared" si="20"/>
        <v>5.5805772892148789E-2</v>
      </c>
      <c r="AA145" s="22">
        <f t="shared" si="21"/>
        <v>1.3413074949477402</v>
      </c>
      <c r="AB145" s="16">
        <f t="shared" si="22"/>
        <v>20.927153996441284</v>
      </c>
      <c r="AC145" s="23">
        <f t="shared" si="23"/>
        <v>26.260911288967797</v>
      </c>
      <c r="AD145" s="31">
        <f t="shared" si="24"/>
        <v>5.8341931606841726</v>
      </c>
      <c r="AE145" s="32">
        <f t="shared" si="25"/>
        <v>11.99409361529311</v>
      </c>
      <c r="AF145" s="33">
        <f t="shared" si="26"/>
        <v>35.193971670115971</v>
      </c>
    </row>
    <row r="146" spans="17:32" x14ac:dyDescent="0.25">
      <c r="Q146" s="38">
        <v>63</v>
      </c>
      <c r="R146" s="22">
        <f t="shared" ref="R146:S146" si="87">H64</f>
        <v>21.3</v>
      </c>
      <c r="S146" s="23">
        <f t="shared" si="87"/>
        <v>24.354934019693573</v>
      </c>
      <c r="T146">
        <f t="array" ref="T146:Y146">MMULT(B64:G64,$R$30:$W$35)</f>
        <v>0.21469618237442123</v>
      </c>
      <c r="U146">
        <v>-7.9111348151408682E-4</v>
      </c>
      <c r="V146">
        <v>-7.8294839572020758E-4</v>
      </c>
      <c r="W146">
        <v>4.6859599744895402E-3</v>
      </c>
      <c r="X146">
        <v>-3.7496894625636528E-3</v>
      </c>
      <c r="Y146">
        <v>-5.8845273946904919E-2</v>
      </c>
      <c r="Z146">
        <f t="shared" si="20"/>
        <v>8.6217101253473677E-2</v>
      </c>
      <c r="AA146" s="22">
        <f t="shared" si="21"/>
        <v>1.6671915338413261</v>
      </c>
      <c r="AB146" s="16">
        <f t="shared" si="22"/>
        <v>21.040110597339144</v>
      </c>
      <c r="AC146" s="23">
        <f t="shared" si="23"/>
        <v>27.669757442048002</v>
      </c>
      <c r="AD146" s="31">
        <f t="shared" si="24"/>
        <v>5.9176204382068294</v>
      </c>
      <c r="AE146" s="32">
        <f t="shared" si="25"/>
        <v>12.58911921377565</v>
      </c>
      <c r="AF146" s="33">
        <f t="shared" si="26"/>
        <v>36.1207488256115</v>
      </c>
    </row>
    <row r="147" spans="17:32" x14ac:dyDescent="0.25">
      <c r="Q147" s="38">
        <v>64</v>
      </c>
      <c r="R147" s="22">
        <f t="shared" ref="R147:S147" si="88">H65</f>
        <v>22.3</v>
      </c>
      <c r="S147" s="23">
        <f t="shared" si="88"/>
        <v>27.756256949524872</v>
      </c>
      <c r="T147">
        <f t="array" ref="T147:Y147">MMULT(B65:G65,$R$30:$W$35)</f>
        <v>0.36453707677532127</v>
      </c>
      <c r="U147">
        <v>-2.4041402751721905E-3</v>
      </c>
      <c r="V147">
        <v>-9.2178887337161222E-4</v>
      </c>
      <c r="W147">
        <v>-1.6262691225004153E-3</v>
      </c>
      <c r="X147">
        <v>-1.9724551004237801E-3</v>
      </c>
      <c r="Y147">
        <v>-1.4321032780573423E-2</v>
      </c>
      <c r="Z147">
        <f t="shared" si="20"/>
        <v>3.5412957053636035E-2</v>
      </c>
      <c r="AA147" s="22">
        <f t="shared" si="21"/>
        <v>1.0684885781511462</v>
      </c>
      <c r="AB147" s="16">
        <f t="shared" si="22"/>
        <v>25.631815400080981</v>
      </c>
      <c r="AC147" s="23">
        <f t="shared" si="23"/>
        <v>29.880698498968762</v>
      </c>
      <c r="AD147" s="31">
        <f t="shared" si="24"/>
        <v>5.7775749135610912</v>
      </c>
      <c r="AE147" s="32">
        <f t="shared" si="25"/>
        <v>16.268890165845878</v>
      </c>
      <c r="AF147" s="33">
        <f t="shared" si="26"/>
        <v>39.243623733203862</v>
      </c>
    </row>
    <row r="148" spans="17:32" x14ac:dyDescent="0.25">
      <c r="Q148" s="38">
        <v>65</v>
      </c>
      <c r="R148" s="22">
        <f t="shared" ref="R148:S148" si="89">H66</f>
        <v>35.5</v>
      </c>
      <c r="S148" s="23">
        <f t="shared" si="89"/>
        <v>35.184960681915399</v>
      </c>
      <c r="T148">
        <f t="array" ref="T148:Y148">MMULT(B66:G66,$R$30:$W$35)</f>
        <v>-6.7143370212430165E-2</v>
      </c>
      <c r="U148">
        <v>-2.1414412519226217E-3</v>
      </c>
      <c r="V148">
        <v>4.1359454526712403E-4</v>
      </c>
      <c r="W148">
        <v>6.8250291032706349E-3</v>
      </c>
      <c r="X148">
        <v>-5.9501691831848388E-3</v>
      </c>
      <c r="Y148">
        <v>1.6007218874218576E-2</v>
      </c>
      <c r="Z148">
        <f t="shared" si="20"/>
        <v>4.2510545128797497E-2</v>
      </c>
      <c r="AA148" s="22">
        <f t="shared" si="21"/>
        <v>1.1706771044970663</v>
      </c>
      <c r="AB148" s="16">
        <f t="shared" si="22"/>
        <v>32.857340965025529</v>
      </c>
      <c r="AC148" s="23">
        <f t="shared" si="23"/>
        <v>37.51258039880527</v>
      </c>
      <c r="AD148" s="31">
        <f t="shared" si="24"/>
        <v>5.7973432642172078</v>
      </c>
      <c r="AE148" s="32">
        <f t="shared" si="25"/>
        <v>23.658289121043094</v>
      </c>
      <c r="AF148" s="33">
        <f t="shared" si="26"/>
        <v>46.711632242787701</v>
      </c>
    </row>
    <row r="149" spans="17:32" x14ac:dyDescent="0.25">
      <c r="Q149" s="38">
        <v>66</v>
      </c>
      <c r="R149" s="22">
        <f t="shared" ref="R149:S149" si="90">H67</f>
        <v>47.2</v>
      </c>
      <c r="S149" s="23">
        <f t="shared" si="90"/>
        <v>49.282261063718877</v>
      </c>
      <c r="T149">
        <f t="array" ref="T149:Y149">MMULT(B67:G67,$R$30:$W$35)</f>
        <v>3.0342128006037555E-2</v>
      </c>
      <c r="U149">
        <v>2.2386064194605867E-3</v>
      </c>
      <c r="V149">
        <v>1.647715821354596E-4</v>
      </c>
      <c r="W149">
        <v>-2.9618002566225276E-3</v>
      </c>
      <c r="X149">
        <v>1.8120206862464079E-4</v>
      </c>
      <c r="Y149">
        <v>3.5969892956927846E-2</v>
      </c>
      <c r="Z149">
        <f t="shared" ref="Z149:Z174" si="91">SUMPRODUCT(T149:Y149,B67:G67)</f>
        <v>7.9615884801263664E-2</v>
      </c>
      <c r="AA149" s="22">
        <f t="shared" ref="AA149:AA174" si="92">SQRT($U$59*Z149)</f>
        <v>1.602096422505302</v>
      </c>
      <c r="AB149" s="16">
        <f t="shared" ref="AB149:AB174" si="93">S149-$T$76*AA149</f>
        <v>46.09686416216752</v>
      </c>
      <c r="AC149" s="23">
        <f t="shared" ref="AC149:AC174" si="94">S149+$T$76*AA149</f>
        <v>52.467657965270234</v>
      </c>
      <c r="AD149" s="31">
        <f t="shared" ref="AD149:AD174" si="95">SQRT($U$59*(1+Z149))</f>
        <v>5.8996115962981222</v>
      </c>
      <c r="AE149" s="32">
        <f t="shared" ref="AE149:AE174" si="96">S149-$T$76*AD149</f>
        <v>37.552252660218869</v>
      </c>
      <c r="AF149" s="33">
        <f t="shared" ref="AF149:AF174" si="97">S149+$T$76*AD149</f>
        <v>61.012269467218886</v>
      </c>
    </row>
    <row r="150" spans="17:32" x14ac:dyDescent="0.25">
      <c r="Q150" s="38">
        <v>67</v>
      </c>
      <c r="R150" s="22">
        <f t="shared" ref="R150:S150" si="98">H68</f>
        <v>48.5</v>
      </c>
      <c r="S150" s="23">
        <f t="shared" si="98"/>
        <v>38.090182761133093</v>
      </c>
      <c r="T150">
        <f t="array" ref="T150:Y150">MMULT(B68:G68,$R$30:$W$35)</f>
        <v>0.52488381510883941</v>
      </c>
      <c r="U150">
        <v>-5.2059545226947968E-3</v>
      </c>
      <c r="V150">
        <v>-7.4662743402365873E-4</v>
      </c>
      <c r="W150">
        <v>-1.5438343493367528E-2</v>
      </c>
      <c r="X150">
        <v>6.4308072505023222E-3</v>
      </c>
      <c r="Y150">
        <v>3.2571172213618715E-2</v>
      </c>
      <c r="Z150">
        <f t="shared" si="91"/>
        <v>9.876306686447836E-2</v>
      </c>
      <c r="AA150" s="22">
        <f t="shared" si="92"/>
        <v>1.7843747596128838</v>
      </c>
      <c r="AB150" s="16">
        <f t="shared" si="93"/>
        <v>34.542367691682415</v>
      </c>
      <c r="AC150" s="23">
        <f t="shared" si="94"/>
        <v>41.637997830583771</v>
      </c>
      <c r="AD150" s="31">
        <f t="shared" si="95"/>
        <v>5.9516970120222457</v>
      </c>
      <c r="AE150" s="32">
        <f t="shared" si="96"/>
        <v>26.256614597101198</v>
      </c>
      <c r="AF150" s="33">
        <f t="shared" si="97"/>
        <v>49.923750925164988</v>
      </c>
    </row>
    <row r="151" spans="17:32" x14ac:dyDescent="0.25">
      <c r="Q151" s="38">
        <v>68</v>
      </c>
      <c r="R151" s="22">
        <f t="shared" ref="R151:S151" si="99">H69</f>
        <v>46.1</v>
      </c>
      <c r="S151" s="23">
        <f t="shared" si="99"/>
        <v>41.169754485807232</v>
      </c>
      <c r="T151">
        <f t="array" ref="T151:Y151">MMULT(B69:G69,$R$30:$W$35)</f>
        <v>0.61638379036929469</v>
      </c>
      <c r="U151">
        <v>-1.6043806150090913E-3</v>
      </c>
      <c r="V151">
        <v>-1.4233320539990459E-3</v>
      </c>
      <c r="W151">
        <v>-7.5811969204363826E-3</v>
      </c>
      <c r="X151">
        <v>-1.8195176846405158E-3</v>
      </c>
      <c r="Y151">
        <v>2.329627492304992E-2</v>
      </c>
      <c r="Z151">
        <f t="shared" si="91"/>
        <v>7.8608796454583824E-2</v>
      </c>
      <c r="AA151" s="22">
        <f t="shared" si="92"/>
        <v>1.5919314444577601</v>
      </c>
      <c r="AB151" s="16">
        <f t="shared" si="93"/>
        <v>38.004568283888013</v>
      </c>
      <c r="AC151" s="23">
        <f t="shared" si="94"/>
        <v>44.334940687726451</v>
      </c>
      <c r="AD151" s="31">
        <f t="shared" si="95"/>
        <v>5.8968593135689078</v>
      </c>
      <c r="AE151" s="32">
        <f t="shared" si="96"/>
        <v>29.44521835773002</v>
      </c>
      <c r="AF151" s="33">
        <f t="shared" si="97"/>
        <v>52.894290613884444</v>
      </c>
    </row>
    <row r="152" spans="17:32" x14ac:dyDescent="0.25">
      <c r="Q152" s="38">
        <v>69</v>
      </c>
      <c r="R152" s="22">
        <f t="shared" ref="R152:S152" si="100">H70</f>
        <v>38.799999999999997</v>
      </c>
      <c r="S152" s="23">
        <f t="shared" si="100"/>
        <v>37.733242621747401</v>
      </c>
      <c r="T152">
        <f t="array" ref="T152:Y152">MMULT(B70:G70,$R$30:$W$35)</f>
        <v>0.63321543075278908</v>
      </c>
      <c r="U152">
        <v>-2.3431335488619384E-3</v>
      </c>
      <c r="V152">
        <v>-1.680394335218829E-3</v>
      </c>
      <c r="W152">
        <v>3.1320004882262522E-3</v>
      </c>
      <c r="X152">
        <v>-1.0118582396114215E-2</v>
      </c>
      <c r="Y152">
        <v>-8.6716636475468734E-3</v>
      </c>
      <c r="Z152">
        <f t="shared" si="91"/>
        <v>7.4732098407242015E-2</v>
      </c>
      <c r="AA152" s="22">
        <f t="shared" si="92"/>
        <v>1.5521810470599136</v>
      </c>
      <c r="AB152" s="16">
        <f t="shared" si="93"/>
        <v>34.647090859283786</v>
      </c>
      <c r="AC152" s="23">
        <f t="shared" si="94"/>
        <v>40.819394384211016</v>
      </c>
      <c r="AD152" s="31">
        <f t="shared" si="95"/>
        <v>5.8862526316004313</v>
      </c>
      <c r="AE152" s="32">
        <f t="shared" si="96"/>
        <v>26.029795419032929</v>
      </c>
      <c r="AF152" s="33">
        <f t="shared" si="97"/>
        <v>49.436689824461872</v>
      </c>
    </row>
    <row r="153" spans="17:32" x14ac:dyDescent="0.25">
      <c r="Q153" s="38">
        <v>70</v>
      </c>
      <c r="R153" s="22">
        <f t="shared" ref="R153:S153" si="101">H71</f>
        <v>48.6</v>
      </c>
      <c r="S153" s="23">
        <f t="shared" si="101"/>
        <v>48.77479786548615</v>
      </c>
      <c r="T153">
        <f t="array" ref="T153:Y153">MMULT(B71:G71,$R$30:$W$35)</f>
        <v>4.7828574529117096E-3</v>
      </c>
      <c r="U153">
        <v>3.7182385325425912E-3</v>
      </c>
      <c r="V153">
        <v>6.6055191132348884E-5</v>
      </c>
      <c r="W153">
        <v>-2.1676653900127634E-3</v>
      </c>
      <c r="X153">
        <v>2.0364180925081174E-3</v>
      </c>
      <c r="Y153">
        <v>-1.1884218329944796E-2</v>
      </c>
      <c r="Z153">
        <f t="shared" si="91"/>
        <v>6.7042164867947493E-2</v>
      </c>
      <c r="AA153" s="22">
        <f t="shared" si="92"/>
        <v>1.4701539073818457</v>
      </c>
      <c r="AB153" s="16">
        <f t="shared" si="93"/>
        <v>45.851738032386585</v>
      </c>
      <c r="AC153" s="23">
        <f t="shared" si="94"/>
        <v>51.697857698585715</v>
      </c>
      <c r="AD153" s="31">
        <f t="shared" si="95"/>
        <v>5.865156140424661</v>
      </c>
      <c r="AE153" s="32">
        <f t="shared" si="96"/>
        <v>37.113296139136835</v>
      </c>
      <c r="AF153" s="33">
        <f t="shared" si="97"/>
        <v>60.436299591835464</v>
      </c>
    </row>
    <row r="154" spans="17:32" x14ac:dyDescent="0.25">
      <c r="Q154" s="38">
        <v>71</v>
      </c>
      <c r="R154" s="22">
        <f t="shared" ref="R154:S154" si="102">H72</f>
        <v>39.4</v>
      </c>
      <c r="S154" s="23">
        <f t="shared" si="102"/>
        <v>41.75804914330471</v>
      </c>
      <c r="T154">
        <f t="array" ref="T154:Y154">MMULT(B72:G72,$R$30:$W$35)</f>
        <v>6.9103866385555518E-2</v>
      </c>
      <c r="U154">
        <v>2.3532155093738769E-3</v>
      </c>
      <c r="V154">
        <v>-1.7455668867388696E-4</v>
      </c>
      <c r="W154">
        <v>1.4799037276110559E-4</v>
      </c>
      <c r="X154">
        <v>-1.1284593416225463E-3</v>
      </c>
      <c r="Y154">
        <v>-2.5428737245713762E-3</v>
      </c>
      <c r="Z154">
        <f t="shared" si="91"/>
        <v>3.1420480528211461E-2</v>
      </c>
      <c r="AA154" s="22">
        <f t="shared" si="92"/>
        <v>1.0064569402358776</v>
      </c>
      <c r="AB154" s="16">
        <f t="shared" si="93"/>
        <v>39.756943108775999</v>
      </c>
      <c r="AC154" s="23">
        <f t="shared" si="94"/>
        <v>43.759155177833421</v>
      </c>
      <c r="AD154" s="31">
        <f t="shared" si="95"/>
        <v>5.7664252022132354</v>
      </c>
      <c r="AE154" s="32">
        <f t="shared" si="96"/>
        <v>30.292850972876295</v>
      </c>
      <c r="AF154" s="33">
        <f t="shared" si="97"/>
        <v>53.223247313733125</v>
      </c>
    </row>
    <row r="155" spans="17:32" x14ac:dyDescent="0.25">
      <c r="Q155" s="38">
        <v>72</v>
      </c>
      <c r="R155" s="22">
        <f t="shared" ref="R155:S155" si="103">H73</f>
        <v>47.4</v>
      </c>
      <c r="S155" s="23">
        <f t="shared" si="103"/>
        <v>50.000185681408396</v>
      </c>
      <c r="T155">
        <f t="array" ref="T155:Y155">MMULT(B73:G73,$R$30:$W$35)</f>
        <v>-8.2847695554526535E-3</v>
      </c>
      <c r="U155">
        <v>3.4707711169279492E-3</v>
      </c>
      <c r="V155">
        <v>1.7829675630390653E-4</v>
      </c>
      <c r="W155">
        <v>-2.8138751612526982E-3</v>
      </c>
      <c r="X155">
        <v>1.4688944862174518E-3</v>
      </c>
      <c r="Y155">
        <v>1.4679698452131795E-2</v>
      </c>
      <c r="Z155">
        <f t="shared" si="91"/>
        <v>7.5955511425847472E-2</v>
      </c>
      <c r="AA155" s="22">
        <f t="shared" si="92"/>
        <v>1.5648345769050871</v>
      </c>
      <c r="AB155" s="16">
        <f t="shared" si="93"/>
        <v>46.888875311637321</v>
      </c>
      <c r="AC155" s="23">
        <f t="shared" si="94"/>
        <v>53.111496051179472</v>
      </c>
      <c r="AD155" s="31">
        <f t="shared" si="95"/>
        <v>5.88960196390628</v>
      </c>
      <c r="AE155" s="32">
        <f t="shared" si="96"/>
        <v>38.290079108758732</v>
      </c>
      <c r="AF155" s="33">
        <f t="shared" si="97"/>
        <v>61.710292254058061</v>
      </c>
    </row>
    <row r="156" spans="17:32" x14ac:dyDescent="0.25">
      <c r="Q156" s="38">
        <v>73</v>
      </c>
      <c r="R156" s="22">
        <f t="shared" ref="R156:S156" si="104">H74</f>
        <v>44.4</v>
      </c>
      <c r="S156" s="23">
        <f t="shared" si="104"/>
        <v>41.191066175768917</v>
      </c>
      <c r="T156">
        <f t="array" ref="T156:Y156">MMULT(B74:G74,$R$30:$W$35)</f>
        <v>0.21841847150069035</v>
      </c>
      <c r="U156">
        <v>-1.0594480622024074E-3</v>
      </c>
      <c r="V156">
        <v>-3.3627254611952036E-4</v>
      </c>
      <c r="W156">
        <v>-1.9888998117236576E-3</v>
      </c>
      <c r="X156">
        <v>-4.7360420589491296E-4</v>
      </c>
      <c r="Y156">
        <v>-7.391797074222245E-3</v>
      </c>
      <c r="Z156">
        <f t="shared" si="91"/>
        <v>2.4874864092831607E-2</v>
      </c>
      <c r="AA156" s="22">
        <f t="shared" si="92"/>
        <v>0.89550733192323706</v>
      </c>
      <c r="AB156" s="16">
        <f t="shared" si="93"/>
        <v>39.410557686795393</v>
      </c>
      <c r="AC156" s="23">
        <f t="shared" si="94"/>
        <v>42.971574664742441</v>
      </c>
      <c r="AD156" s="31">
        <f t="shared" si="95"/>
        <v>5.7480985918562029</v>
      </c>
      <c r="AE156" s="32">
        <f t="shared" si="96"/>
        <v>29.76230621656623</v>
      </c>
      <c r="AF156" s="33">
        <f t="shared" si="97"/>
        <v>52.619826134971603</v>
      </c>
    </row>
    <row r="157" spans="17:32" x14ac:dyDescent="0.25">
      <c r="Q157" s="38">
        <v>74</v>
      </c>
      <c r="R157" s="22">
        <f t="shared" ref="R157:S157" si="105">H75</f>
        <v>47</v>
      </c>
      <c r="S157" s="23">
        <f t="shared" si="105"/>
        <v>36.014544555402921</v>
      </c>
      <c r="T157">
        <f t="array" ref="T157:Y157">MMULT(B75:G75,$R$30:$W$35)</f>
        <v>0.16329968524177288</v>
      </c>
      <c r="U157">
        <v>-8.6851353332333212E-4</v>
      </c>
      <c r="V157">
        <v>-2.9662248632985016E-4</v>
      </c>
      <c r="W157">
        <v>-1.0025896077262876E-3</v>
      </c>
      <c r="X157">
        <v>2.9836757850545959E-4</v>
      </c>
      <c r="Y157">
        <v>-2.5979399391317215E-2</v>
      </c>
      <c r="Z157">
        <f t="shared" si="91"/>
        <v>2.6813250655509158E-2</v>
      </c>
      <c r="AA157" s="22">
        <f t="shared" si="92"/>
        <v>0.92974429400662673</v>
      </c>
      <c r="AB157" s="16">
        <f t="shared" si="93"/>
        <v>34.165963813469482</v>
      </c>
      <c r="AC157" s="23">
        <f t="shared" si="94"/>
        <v>37.86312529733636</v>
      </c>
      <c r="AD157" s="31">
        <f t="shared" si="95"/>
        <v>5.7535318277045171</v>
      </c>
      <c r="AE157" s="32">
        <f t="shared" si="96"/>
        <v>24.574981867729274</v>
      </c>
      <c r="AF157" s="33">
        <f t="shared" si="97"/>
        <v>47.454107243076564</v>
      </c>
    </row>
    <row r="158" spans="17:32" x14ac:dyDescent="0.25">
      <c r="Q158" s="38">
        <v>75</v>
      </c>
      <c r="R158" s="22">
        <f t="shared" ref="R158:S158" si="106">H76</f>
        <v>44</v>
      </c>
      <c r="S158" s="23">
        <f t="shared" si="106"/>
        <v>35.962644554982063</v>
      </c>
      <c r="T158">
        <f t="array" ref="T158:Y158">MMULT(B76:G76,$R$30:$W$35)</f>
        <v>-8.3864203391539272E-2</v>
      </c>
      <c r="U158">
        <v>-3.4141250747695357E-3</v>
      </c>
      <c r="V158">
        <v>7.3137269548835798E-4</v>
      </c>
      <c r="W158">
        <v>-3.5712140375896307E-4</v>
      </c>
      <c r="X158">
        <v>-6.489028785786749E-4</v>
      </c>
      <c r="Y158">
        <v>4.776985600146233E-2</v>
      </c>
      <c r="Z158">
        <f t="shared" si="91"/>
        <v>6.0235615638390722E-2</v>
      </c>
      <c r="AA158" s="22">
        <f t="shared" si="92"/>
        <v>1.3935272459638435</v>
      </c>
      <c r="AB158" s="16">
        <f t="shared" si="93"/>
        <v>33.191939053637036</v>
      </c>
      <c r="AC158" s="23">
        <f t="shared" si="94"/>
        <v>38.73335005632709</v>
      </c>
      <c r="AD158" s="31">
        <f t="shared" si="95"/>
        <v>5.8464196073677916</v>
      </c>
      <c r="AE158" s="32">
        <f t="shared" si="96"/>
        <v>24.338396076007115</v>
      </c>
      <c r="AF158" s="33">
        <f t="shared" si="97"/>
        <v>47.586893033957011</v>
      </c>
    </row>
    <row r="159" spans="17:32" x14ac:dyDescent="0.25">
      <c r="Q159" s="38">
        <v>76</v>
      </c>
      <c r="R159" s="22">
        <f t="shared" ref="R159:S159" si="107">H77</f>
        <v>48.3</v>
      </c>
      <c r="S159" s="23">
        <f t="shared" si="107"/>
        <v>51.511419410092557</v>
      </c>
      <c r="T159">
        <f t="array" ref="T159:Y159">MMULT(B77:G77,$R$30:$W$35)</f>
        <v>0.40794173594109251</v>
      </c>
      <c r="U159">
        <v>6.2069298238254305E-3</v>
      </c>
      <c r="V159">
        <v>-1.3477022501970416E-3</v>
      </c>
      <c r="W159">
        <v>-1.7881524433705298E-3</v>
      </c>
      <c r="X159">
        <v>-5.0229947838354725E-3</v>
      </c>
      <c r="Y159">
        <v>1.6048950807566242E-2</v>
      </c>
      <c r="Z159">
        <f t="shared" si="91"/>
        <v>0.14976681303181974</v>
      </c>
      <c r="AA159" s="22">
        <f t="shared" si="92"/>
        <v>2.1973365605597293</v>
      </c>
      <c r="AB159" s="16">
        <f t="shared" si="93"/>
        <v>47.142525644805275</v>
      </c>
      <c r="AC159" s="23">
        <f t="shared" si="94"/>
        <v>55.88031317537984</v>
      </c>
      <c r="AD159" s="31">
        <f t="shared" si="95"/>
        <v>6.0882667484714768</v>
      </c>
      <c r="AE159" s="32">
        <f t="shared" si="96"/>
        <v>39.406314021946031</v>
      </c>
      <c r="AF159" s="33">
        <f t="shared" si="97"/>
        <v>63.616524798239084</v>
      </c>
    </row>
    <row r="160" spans="17:32" x14ac:dyDescent="0.25">
      <c r="Q160" s="38">
        <v>77</v>
      </c>
      <c r="R160" s="22">
        <f t="shared" ref="R160:S160" si="108">H78</f>
        <v>35.5</v>
      </c>
      <c r="S160" s="23">
        <f t="shared" si="108"/>
        <v>34.924297404749097</v>
      </c>
      <c r="T160">
        <f t="array" ref="T160:Y160">MMULT(B78:G78,$R$30:$W$35)</f>
        <v>-0.15305345301334319</v>
      </c>
      <c r="U160">
        <v>-1.6712445900792768E-3</v>
      </c>
      <c r="V160">
        <v>7.2421163678678237E-4</v>
      </c>
      <c r="W160">
        <v>1.1119584847434551E-3</v>
      </c>
      <c r="X160">
        <v>1.3311057870078885E-3</v>
      </c>
      <c r="Y160">
        <v>-4.3531449437432534E-3</v>
      </c>
      <c r="Z160">
        <f t="shared" si="91"/>
        <v>2.5882303417750149E-2</v>
      </c>
      <c r="AA160" s="22">
        <f t="shared" si="92"/>
        <v>0.91346150425880202</v>
      </c>
      <c r="AB160" s="16">
        <f t="shared" si="93"/>
        <v>33.108091211115457</v>
      </c>
      <c r="AC160" s="23">
        <f t="shared" si="94"/>
        <v>36.740503598382737</v>
      </c>
      <c r="AD160" s="31">
        <f t="shared" si="95"/>
        <v>5.7509230528614923</v>
      </c>
      <c r="AE160" s="32">
        <f t="shared" si="96"/>
        <v>23.489921660373671</v>
      </c>
      <c r="AF160" s="33">
        <f t="shared" si="97"/>
        <v>46.358673149124527</v>
      </c>
    </row>
    <row r="161" spans="17:32" x14ac:dyDescent="0.25">
      <c r="Q161" s="38">
        <v>78</v>
      </c>
      <c r="R161" s="22">
        <f t="shared" ref="R161:S161" si="109">H79</f>
        <v>45</v>
      </c>
      <c r="S161" s="23">
        <f t="shared" si="109"/>
        <v>46.951303523388205</v>
      </c>
      <c r="T161">
        <f t="array" ref="T161:Y161">MMULT(B79:G79,$R$30:$W$35)</f>
        <v>-0.24171086023125987</v>
      </c>
      <c r="U161">
        <v>2.7435260734534552E-3</v>
      </c>
      <c r="V161">
        <v>8.7176312942762726E-4</v>
      </c>
      <c r="W161">
        <v>-1.8916418844402115E-3</v>
      </c>
      <c r="X161">
        <v>5.9759084232344252E-3</v>
      </c>
      <c r="Y161">
        <v>-3.1703170158737637E-2</v>
      </c>
      <c r="Z161">
        <f t="shared" si="91"/>
        <v>7.4135462238139521E-2</v>
      </c>
      <c r="AA161" s="22">
        <f t="shared" si="92"/>
        <v>1.5459725825436403</v>
      </c>
      <c r="AB161" s="16">
        <f t="shared" si="93"/>
        <v>43.877495851677004</v>
      </c>
      <c r="AC161" s="23">
        <f t="shared" si="94"/>
        <v>50.025111195099406</v>
      </c>
      <c r="AD161" s="31">
        <f t="shared" si="95"/>
        <v>5.8846185319141675</v>
      </c>
      <c r="AE161" s="32">
        <f t="shared" si="96"/>
        <v>35.251105348637552</v>
      </c>
      <c r="AF161" s="33">
        <f t="shared" si="97"/>
        <v>58.651501698138858</v>
      </c>
    </row>
    <row r="162" spans="17:32" x14ac:dyDescent="0.25">
      <c r="Q162" s="38">
        <v>79</v>
      </c>
      <c r="R162" s="22">
        <f t="shared" ref="R162:S162" si="110">H80</f>
        <v>44</v>
      </c>
      <c r="S162" s="23">
        <f t="shared" si="110"/>
        <v>40.266916985387894</v>
      </c>
      <c r="T162">
        <f t="array" ref="T162:Y162">MMULT(B80:G80,$R$30:$W$35)</f>
        <v>-0.7552714767573252</v>
      </c>
      <c r="U162">
        <v>-8.7887269895284281E-4</v>
      </c>
      <c r="V162">
        <v>2.6405436128691764E-3</v>
      </c>
      <c r="W162">
        <v>1.8595281495922288E-3</v>
      </c>
      <c r="X162">
        <v>7.1170199119689904E-3</v>
      </c>
      <c r="Y162">
        <v>1.3990020440230511E-2</v>
      </c>
      <c r="Z162">
        <f t="shared" si="91"/>
        <v>0.14421989884518646</v>
      </c>
      <c r="AA162" s="22">
        <f t="shared" si="92"/>
        <v>2.1562612632919427</v>
      </c>
      <c r="AB162" s="16">
        <f t="shared" si="93"/>
        <v>35.979691915448235</v>
      </c>
      <c r="AC162" s="23">
        <f t="shared" si="94"/>
        <v>44.554142055327553</v>
      </c>
      <c r="AD162" s="31">
        <f t="shared" si="95"/>
        <v>6.0735629309116703</v>
      </c>
      <c r="AE162" s="32">
        <f t="shared" si="96"/>
        <v>28.191046725812935</v>
      </c>
      <c r="AF162" s="33">
        <f t="shared" si="97"/>
        <v>52.34278724496285</v>
      </c>
    </row>
    <row r="163" spans="17:32" x14ac:dyDescent="0.25">
      <c r="Q163" s="38">
        <v>80</v>
      </c>
      <c r="R163" s="22">
        <f t="shared" ref="R163:S163" si="111">H81</f>
        <v>48.5</v>
      </c>
      <c r="S163" s="23">
        <f t="shared" si="111"/>
        <v>44.167818683323148</v>
      </c>
      <c r="T163">
        <f t="array" ref="T163:Y163">MMULT(B81:G81,$R$30:$W$35)</f>
        <v>0.18919247869168362</v>
      </c>
      <c r="U163">
        <v>2.0630747325520865E-4</v>
      </c>
      <c r="V163">
        <v>-2.9070808638095315E-4</v>
      </c>
      <c r="W163">
        <v>-2.1238017493366086E-3</v>
      </c>
      <c r="X163">
        <v>-5.8705880165211936E-4</v>
      </c>
      <c r="Y163">
        <v>1.4647640596003875E-3</v>
      </c>
      <c r="Z163">
        <f t="shared" si="91"/>
        <v>3.1344911419188194E-2</v>
      </c>
      <c r="AA163" s="22">
        <f t="shared" si="92"/>
        <v>1.0052459014632114</v>
      </c>
      <c r="AB163" s="16">
        <f t="shared" si="93"/>
        <v>42.169120518320838</v>
      </c>
      <c r="AC163" s="23">
        <f t="shared" si="94"/>
        <v>46.166516848325458</v>
      </c>
      <c r="AD163" s="31">
        <f t="shared" si="95"/>
        <v>5.7662139539371564</v>
      </c>
      <c r="AE163" s="32">
        <f t="shared" si="96"/>
        <v>32.70304053106257</v>
      </c>
      <c r="AF163" s="33">
        <f t="shared" si="97"/>
        <v>55.632596835583726</v>
      </c>
    </row>
    <row r="164" spans="17:32" x14ac:dyDescent="0.25">
      <c r="Q164" s="38">
        <v>81</v>
      </c>
      <c r="R164" s="22">
        <f t="shared" ref="R164:S164" si="112">H82</f>
        <v>48.2</v>
      </c>
      <c r="S164" s="23">
        <f t="shared" si="112"/>
        <v>51.148841300106064</v>
      </c>
      <c r="T164">
        <f t="array" ref="T164:Y164">MMULT(B82:G82,$R$30:$W$35)</f>
        <v>-9.720546208657066E-2</v>
      </c>
      <c r="U164">
        <v>4.8810516435190271E-3</v>
      </c>
      <c r="V164">
        <v>3.6164219037849234E-4</v>
      </c>
      <c r="W164">
        <v>-2.7956467619517345E-3</v>
      </c>
      <c r="X164">
        <v>2.2719831724279382E-3</v>
      </c>
      <c r="Y164">
        <v>1.7591677470487177E-2</v>
      </c>
      <c r="Z164">
        <f t="shared" si="91"/>
        <v>0.10121395289041257</v>
      </c>
      <c r="AA164" s="22">
        <f t="shared" si="92"/>
        <v>1.8063794374299715</v>
      </c>
      <c r="AB164" s="16">
        <f t="shared" si="93"/>
        <v>47.557275035937295</v>
      </c>
      <c r="AC164" s="23">
        <f t="shared" si="94"/>
        <v>54.740407564274832</v>
      </c>
      <c r="AD164" s="31">
        <f t="shared" si="95"/>
        <v>5.9583312019508288</v>
      </c>
      <c r="AE164" s="32">
        <f t="shared" si="96"/>
        <v>39.302082589147062</v>
      </c>
      <c r="AF164" s="33">
        <f t="shared" si="97"/>
        <v>62.995600011065065</v>
      </c>
    </row>
    <row r="165" spans="17:32" x14ac:dyDescent="0.25">
      <c r="Q165" s="38">
        <v>82</v>
      </c>
      <c r="R165" s="22">
        <f t="shared" ref="R165:S165" si="113">H83</f>
        <v>50.1</v>
      </c>
      <c r="S165" s="23">
        <f t="shared" si="113"/>
        <v>47.760432583480444</v>
      </c>
      <c r="T165">
        <f t="array" ref="T165:Y165">MMULT(B83:G83,$R$30:$W$35)</f>
        <v>1.6599032636979899E-2</v>
      </c>
      <c r="U165">
        <v>3.6750083768787153E-3</v>
      </c>
      <c r="V165">
        <v>5.2013183987069766E-6</v>
      </c>
      <c r="W165">
        <v>-1.720620665832207E-3</v>
      </c>
      <c r="X165">
        <v>1.6724262606428383E-3</v>
      </c>
      <c r="Y165">
        <v>-1.5376766996760743E-2</v>
      </c>
      <c r="Z165">
        <f t="shared" si="91"/>
        <v>6.2809817162888762E-2</v>
      </c>
      <c r="AA165" s="22">
        <f t="shared" si="92"/>
        <v>1.4229923071934096</v>
      </c>
      <c r="AB165" s="16">
        <f t="shared" si="93"/>
        <v>44.931142646500824</v>
      </c>
      <c r="AC165" s="23">
        <f t="shared" si="94"/>
        <v>50.589722520460064</v>
      </c>
      <c r="AD165" s="31">
        <f t="shared" si="95"/>
        <v>5.853512718573576</v>
      </c>
      <c r="AE165" s="32">
        <f t="shared" si="96"/>
        <v>36.122081099130867</v>
      </c>
      <c r="AF165" s="33">
        <f t="shared" si="97"/>
        <v>59.398784067830022</v>
      </c>
    </row>
    <row r="166" spans="17:32" x14ac:dyDescent="0.25">
      <c r="Q166" s="38">
        <v>83</v>
      </c>
      <c r="R166" s="22">
        <f t="shared" ref="R166:S166" si="114">H84</f>
        <v>32.1</v>
      </c>
      <c r="S166" s="23">
        <f t="shared" si="114"/>
        <v>34.152188905867654</v>
      </c>
      <c r="T166">
        <f t="array" ref="T166:Y166">MMULT(B84:G84,$R$30:$W$35)</f>
        <v>6.6587824648268457E-2</v>
      </c>
      <c r="U166">
        <v>-3.9592244649768503E-3</v>
      </c>
      <c r="V166">
        <v>3.9625606945864705E-4</v>
      </c>
      <c r="W166">
        <v>-8.4702188016111714E-3</v>
      </c>
      <c r="X166">
        <v>6.1846310002781919E-3</v>
      </c>
      <c r="Y166">
        <v>2.3459666292990095E-2</v>
      </c>
      <c r="Z166">
        <f t="shared" si="91"/>
        <v>4.1444498652654302E-2</v>
      </c>
      <c r="AA166" s="22">
        <f t="shared" si="92"/>
        <v>1.1559052409934767</v>
      </c>
      <c r="AB166" s="16">
        <f t="shared" si="93"/>
        <v>31.853939611115603</v>
      </c>
      <c r="AC166" s="23">
        <f t="shared" si="94"/>
        <v>36.450438200619708</v>
      </c>
      <c r="AD166" s="31">
        <f t="shared" si="95"/>
        <v>5.7943783934367961</v>
      </c>
      <c r="AE166" s="32">
        <f t="shared" si="96"/>
        <v>22.631412302417857</v>
      </c>
      <c r="AF166" s="33">
        <f t="shared" si="97"/>
        <v>45.67296550931745</v>
      </c>
    </row>
    <row r="167" spans="17:32" x14ac:dyDescent="0.25">
      <c r="Q167" s="38">
        <v>84</v>
      </c>
      <c r="R167" s="22">
        <f t="shared" ref="R167:S167" si="115">H85</f>
        <v>44.6</v>
      </c>
      <c r="S167" s="23">
        <f t="shared" si="115"/>
        <v>45.724119256917206</v>
      </c>
      <c r="T167">
        <f t="array" ref="T167:Y167">MMULT(B85:G85,$R$30:$W$35)</f>
        <v>0.21558079569502056</v>
      </c>
      <c r="U167">
        <v>4.2653930659415727E-4</v>
      </c>
      <c r="V167">
        <v>-4.0706777862660655E-4</v>
      </c>
      <c r="W167">
        <v>7.9259736290813662E-4</v>
      </c>
      <c r="X167">
        <v>-4.2553214723621766E-3</v>
      </c>
      <c r="Y167">
        <v>1.399780454470248E-2</v>
      </c>
      <c r="Z167">
        <f t="shared" si="91"/>
        <v>3.7387124172378869E-2</v>
      </c>
      <c r="AA167" s="22">
        <f t="shared" si="92"/>
        <v>1.0978672192512378</v>
      </c>
      <c r="AB167" s="16">
        <f t="shared" si="93"/>
        <v>43.541265098208711</v>
      </c>
      <c r="AC167" s="23">
        <f t="shared" si="94"/>
        <v>47.9069734156257</v>
      </c>
      <c r="AD167" s="31">
        <f t="shared" si="95"/>
        <v>5.7830801889025745</v>
      </c>
      <c r="AE167" s="32">
        <f t="shared" si="96"/>
        <v>34.225806510954918</v>
      </c>
      <c r="AF167" s="33">
        <f t="shared" si="97"/>
        <v>57.222432002879493</v>
      </c>
    </row>
    <row r="168" spans="17:32" x14ac:dyDescent="0.25">
      <c r="Q168" s="38">
        <v>85</v>
      </c>
      <c r="R168" s="22">
        <f t="shared" ref="R168:S168" si="116">H86</f>
        <v>46.8</v>
      </c>
      <c r="S168" s="23">
        <f t="shared" si="116"/>
        <v>51.453178548174755</v>
      </c>
      <c r="T168">
        <f t="array" ref="T168:Y168">MMULT(B86:G86,$R$30:$W$35)</f>
        <v>0.52501591927220481</v>
      </c>
      <c r="U168">
        <v>-8.7135199421545205E-3</v>
      </c>
      <c r="V168">
        <v>-1.3879813358025152E-4</v>
      </c>
      <c r="W168">
        <v>-2.0157500037177561E-2</v>
      </c>
      <c r="X168">
        <v>1.0204388168773414E-2</v>
      </c>
      <c r="Y168">
        <v>4.6185160688073879E-2</v>
      </c>
      <c r="Z168">
        <f t="shared" si="91"/>
        <v>0.17440805094793629</v>
      </c>
      <c r="AA168" s="22">
        <f t="shared" si="92"/>
        <v>2.3712211066734334</v>
      </c>
      <c r="AB168" s="16">
        <f t="shared" si="93"/>
        <v>46.738555720243347</v>
      </c>
      <c r="AC168" s="23">
        <f t="shared" si="94"/>
        <v>56.167801376106162</v>
      </c>
      <c r="AD168" s="31">
        <f t="shared" si="95"/>
        <v>6.1531612669346298</v>
      </c>
      <c r="AE168" s="32">
        <f t="shared" si="96"/>
        <v>39.219045471596758</v>
      </c>
      <c r="AF168" s="33">
        <f t="shared" si="97"/>
        <v>63.687311624752752</v>
      </c>
    </row>
    <row r="169" spans="17:32" x14ac:dyDescent="0.25">
      <c r="Q169" s="38">
        <v>86</v>
      </c>
      <c r="R169" s="22">
        <f t="shared" ref="R169:S169" si="117">H87</f>
        <v>31.1</v>
      </c>
      <c r="S169" s="23">
        <f t="shared" si="117"/>
        <v>31.336078925015485</v>
      </c>
      <c r="T169">
        <f t="array" ref="T169:Y169">MMULT(B87:G87,$R$30:$W$35)</f>
        <v>4.4619260209926292E-2</v>
      </c>
      <c r="U169">
        <v>-1.1686462885462674E-3</v>
      </c>
      <c r="V169">
        <v>-1.4937961344692712E-4</v>
      </c>
      <c r="W169">
        <v>9.7241147301387158E-3</v>
      </c>
      <c r="X169">
        <v>-8.9057320237009557E-3</v>
      </c>
      <c r="Y169">
        <v>-6.6379410208941281E-3</v>
      </c>
      <c r="Z169">
        <f t="shared" si="91"/>
        <v>4.7109818071425093E-2</v>
      </c>
      <c r="AA169" s="22">
        <f t="shared" si="92"/>
        <v>1.2323796014990562</v>
      </c>
      <c r="AB169" s="16">
        <f t="shared" si="93"/>
        <v>28.885778113525348</v>
      </c>
      <c r="AC169" s="23">
        <f t="shared" si="94"/>
        <v>33.786379736505623</v>
      </c>
      <c r="AD169" s="31">
        <f t="shared" si="95"/>
        <v>5.8101173415312335</v>
      </c>
      <c r="AE169" s="32">
        <f t="shared" si="96"/>
        <v>19.784009076172069</v>
      </c>
      <c r="AF169" s="33">
        <f t="shared" si="97"/>
        <v>42.888148773858902</v>
      </c>
    </row>
    <row r="170" spans="17:32" x14ac:dyDescent="0.25">
      <c r="Q170" s="38">
        <v>87</v>
      </c>
      <c r="R170" s="22">
        <f t="shared" ref="R170:S170" si="118">H88</f>
        <v>52.2</v>
      </c>
      <c r="S170" s="23">
        <f t="shared" si="118"/>
        <v>43.141229612574676</v>
      </c>
      <c r="T170">
        <f t="array" ref="T170:Y170">MMULT(B88:G88,$R$30:$W$35)</f>
        <v>0.13300141573448276</v>
      </c>
      <c r="U170">
        <v>1.3819790387593922E-3</v>
      </c>
      <c r="V170">
        <v>-2.9378687473071352E-4</v>
      </c>
      <c r="W170">
        <v>8.9280740394554739E-4</v>
      </c>
      <c r="X170">
        <v>-1.8527794077897487E-3</v>
      </c>
      <c r="Y170">
        <v>-1.6266952096756604E-2</v>
      </c>
      <c r="Z170">
        <f t="shared" si="91"/>
        <v>3.3105777768937805E-2</v>
      </c>
      <c r="AA170" s="22">
        <f t="shared" si="92"/>
        <v>1.0330960127270157</v>
      </c>
      <c r="AB170" s="16">
        <f t="shared" si="93"/>
        <v>41.08715796512687</v>
      </c>
      <c r="AC170" s="23">
        <f t="shared" si="94"/>
        <v>45.195301260022482</v>
      </c>
      <c r="AD170" s="31">
        <f t="shared" si="95"/>
        <v>5.7711343262554067</v>
      </c>
      <c r="AE170" s="32">
        <f t="shared" si="96"/>
        <v>31.666668441940882</v>
      </c>
      <c r="AF170" s="33">
        <f t="shared" si="97"/>
        <v>54.615790783208467</v>
      </c>
    </row>
    <row r="171" spans="17:32" x14ac:dyDescent="0.25">
      <c r="Q171" s="38">
        <v>88</v>
      </c>
      <c r="R171" s="22">
        <f t="shared" ref="R171:S171" si="119">H89</f>
        <v>50.5</v>
      </c>
      <c r="S171" s="23">
        <f t="shared" si="119"/>
        <v>41.439306723100863</v>
      </c>
      <c r="T171">
        <f t="array" ref="T171:Y171">MMULT(B89:G89,$R$30:$W$35)</f>
        <v>-5.4715915521236252E-2</v>
      </c>
      <c r="U171">
        <v>5.3288488420839353E-4</v>
      </c>
      <c r="V171">
        <v>3.5002021864770697E-4</v>
      </c>
      <c r="W171">
        <v>-9.1325953848567232E-4</v>
      </c>
      <c r="X171">
        <v>3.5836234152695663E-3</v>
      </c>
      <c r="Y171">
        <v>-4.289576440589335E-2</v>
      </c>
      <c r="Z171">
        <f t="shared" si="91"/>
        <v>5.1453502842807253E-2</v>
      </c>
      <c r="AA171" s="22">
        <f t="shared" si="92"/>
        <v>1.2879418659160669</v>
      </c>
      <c r="AB171" s="16">
        <f t="shared" si="93"/>
        <v>38.87853324440362</v>
      </c>
      <c r="AC171" s="23">
        <f t="shared" si="94"/>
        <v>44.000080201798106</v>
      </c>
      <c r="AD171" s="31">
        <f t="shared" si="95"/>
        <v>5.8221558112223653</v>
      </c>
      <c r="AE171" s="32">
        <f t="shared" si="96"/>
        <v>29.863301171315435</v>
      </c>
      <c r="AF171" s="33">
        <f t="shared" si="97"/>
        <v>53.015312274886291</v>
      </c>
    </row>
    <row r="172" spans="17:32" x14ac:dyDescent="0.25">
      <c r="Q172" s="38">
        <v>89</v>
      </c>
      <c r="R172" s="22">
        <f t="shared" ref="R172:S172" si="120">H90</f>
        <v>45.6</v>
      </c>
      <c r="S172" s="23">
        <f t="shared" si="120"/>
        <v>42.867894581989319</v>
      </c>
      <c r="T172">
        <f t="array" ref="T172:Y172">MMULT(B90:G90,$R$30:$W$35)</f>
        <v>0.48648105597090185</v>
      </c>
      <c r="U172">
        <v>-3.7440120501205367E-4</v>
      </c>
      <c r="V172">
        <v>-1.2201560341613279E-3</v>
      </c>
      <c r="W172">
        <v>-1.6289450191818351E-3</v>
      </c>
      <c r="X172">
        <v>-3.7486371732919944E-3</v>
      </c>
      <c r="Y172">
        <v>-1.7322109426943871E-2</v>
      </c>
      <c r="Z172">
        <f t="shared" si="91"/>
        <v>5.6078155352356565E-2</v>
      </c>
      <c r="AA172" s="22">
        <f t="shared" si="92"/>
        <v>1.3445769050237901</v>
      </c>
      <c r="AB172" s="16">
        <f t="shared" si="93"/>
        <v>40.194515472595469</v>
      </c>
      <c r="AC172" s="23">
        <f t="shared" si="94"/>
        <v>45.541273691383168</v>
      </c>
      <c r="AD172" s="31">
        <f t="shared" si="95"/>
        <v>5.8349456804407662</v>
      </c>
      <c r="AE172" s="32">
        <f t="shared" si="96"/>
        <v>31.266459343696113</v>
      </c>
      <c r="AF172" s="33">
        <f t="shared" si="97"/>
        <v>54.469329820282525</v>
      </c>
    </row>
    <row r="173" spans="17:32" x14ac:dyDescent="0.25">
      <c r="Q173" s="38">
        <v>90</v>
      </c>
      <c r="R173" s="22">
        <f t="shared" ref="R173:S173" si="121">H91</f>
        <v>51.1</v>
      </c>
      <c r="S173" s="23">
        <f t="shared" si="121"/>
        <v>45.117515478004975</v>
      </c>
      <c r="T173">
        <f t="array" ref="T173:Y173">MMULT(B91:G91,$R$30:$W$35)</f>
        <v>0.65388859563718249</v>
      </c>
      <c r="U173">
        <v>-1.0444882772161403E-3</v>
      </c>
      <c r="V173">
        <v>-1.693297185761265E-3</v>
      </c>
      <c r="W173">
        <v>1.739773287365558E-3</v>
      </c>
      <c r="X173">
        <v>-1.0113234008131987E-2</v>
      </c>
      <c r="Y173">
        <v>7.0242058517856198E-3</v>
      </c>
      <c r="Z173">
        <f t="shared" si="91"/>
        <v>7.9281362651020315E-2</v>
      </c>
      <c r="AA173" s="22">
        <f t="shared" si="92"/>
        <v>1.5987271144281348</v>
      </c>
      <c r="AB173" s="16">
        <f t="shared" si="93"/>
        <v>41.93881766357385</v>
      </c>
      <c r="AC173" s="23">
        <f t="shared" si="94"/>
        <v>48.2962132924361</v>
      </c>
      <c r="AD173" s="31">
        <f t="shared" si="95"/>
        <v>5.8986975195019706</v>
      </c>
      <c r="AE173" s="32">
        <f t="shared" si="96"/>
        <v>33.389324504063723</v>
      </c>
      <c r="AF173" s="33">
        <f t="shared" si="97"/>
        <v>56.845706451946228</v>
      </c>
    </row>
    <row r="174" spans="17:32" ht="15.75" thickBot="1" x14ac:dyDescent="0.3">
      <c r="Q174" s="39">
        <v>91</v>
      </c>
      <c r="R174" s="24">
        <f t="shared" ref="R174:S174" si="122">H92</f>
        <v>41.7</v>
      </c>
      <c r="S174" s="26">
        <f t="shared" si="122"/>
        <v>37.604324675855324</v>
      </c>
      <c r="T174">
        <f t="array" ref="T174:Y174">MMULT(B92:G92,$R$30:$W$35)</f>
        <v>0.36070701951307671</v>
      </c>
      <c r="U174">
        <v>-2.4245018705764338E-3</v>
      </c>
      <c r="V174">
        <v>-7.4940845372729924E-4</v>
      </c>
      <c r="W174">
        <v>-8.4734842757422293E-4</v>
      </c>
      <c r="X174">
        <v>-3.1759981019270668E-3</v>
      </c>
      <c r="Y174">
        <v>-6.2962531941159749E-3</v>
      </c>
      <c r="Z174">
        <f t="shared" si="91"/>
        <v>2.9852600591917081E-2</v>
      </c>
      <c r="AA174" s="24">
        <f t="shared" si="92"/>
        <v>0.98102454368494174</v>
      </c>
      <c r="AB174" s="25">
        <f t="shared" si="93"/>
        <v>35.653785059199066</v>
      </c>
      <c r="AC174" s="26">
        <f t="shared" si="94"/>
        <v>39.554864292511581</v>
      </c>
      <c r="AD174" s="34">
        <f t="shared" si="95"/>
        <v>5.7620407144937156</v>
      </c>
      <c r="AE174" s="35">
        <f t="shared" si="96"/>
        <v>26.147844041650359</v>
      </c>
      <c r="AF174" s="36">
        <f t="shared" si="97"/>
        <v>49.060805310060289</v>
      </c>
    </row>
  </sheetData>
  <mergeCells count="24">
    <mergeCell ref="O57:P57"/>
    <mergeCell ref="O58:P58"/>
    <mergeCell ref="O59:P59"/>
    <mergeCell ref="O60:P60"/>
    <mergeCell ref="S62:S66"/>
    <mergeCell ref="Q66:R66"/>
    <mergeCell ref="T62:T66"/>
    <mergeCell ref="U62:U66"/>
    <mergeCell ref="V62:V65"/>
    <mergeCell ref="W62:W66"/>
    <mergeCell ref="X62:X66"/>
    <mergeCell ref="S77:S83"/>
    <mergeCell ref="R77:R83"/>
    <mergeCell ref="Q77:Q83"/>
    <mergeCell ref="AB77:AB83"/>
    <mergeCell ref="AC77:AC83"/>
    <mergeCell ref="AE77:AE83"/>
    <mergeCell ref="AF77:AF83"/>
    <mergeCell ref="AA76:AC76"/>
    <mergeCell ref="AD76:AF76"/>
    <mergeCell ref="T77:Y82"/>
    <mergeCell ref="Z77:Z83"/>
    <mergeCell ref="AA77:AA83"/>
    <mergeCell ref="AD77:AD83"/>
  </mergeCells>
  <pageMargins left="0.7" right="0.7" top="0.75" bottom="0.75" header="0.3" footer="0.3"/>
  <pageSetup paperSize="2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01"/>
  <sheetViews>
    <sheetView workbookViewId="0">
      <selection activeCell="U6" sqref="U6"/>
    </sheetView>
  </sheetViews>
  <sheetFormatPr baseColWidth="10" defaultRowHeight="15" x14ac:dyDescent="0.25"/>
  <sheetData>
    <row r="2" spans="3:18" ht="15.75" thickBot="1" x14ac:dyDescent="0.3"/>
    <row r="3" spans="3:18" ht="15.75" thickBot="1" x14ac:dyDescent="0.3">
      <c r="E3" s="21">
        <v>0.95</v>
      </c>
      <c r="F3">
        <v>1.9882679074772203</v>
      </c>
      <c r="M3" s="45" t="s">
        <v>64</v>
      </c>
      <c r="N3" s="46"/>
      <c r="O3" s="47"/>
      <c r="P3" s="48" t="s">
        <v>65</v>
      </c>
      <c r="Q3" s="49"/>
      <c r="R3" s="50"/>
    </row>
    <row r="4" spans="3:18" x14ac:dyDescent="0.25">
      <c r="C4" s="66" t="s">
        <v>50</v>
      </c>
      <c r="D4" s="63" t="s">
        <v>0</v>
      </c>
      <c r="E4" s="60" t="s">
        <v>67</v>
      </c>
      <c r="F4" s="51" t="s">
        <v>66</v>
      </c>
      <c r="G4" s="52"/>
      <c r="H4" s="52"/>
      <c r="I4" s="52"/>
      <c r="J4" s="52"/>
      <c r="K4" s="52"/>
      <c r="L4" s="55" t="s">
        <v>63</v>
      </c>
      <c r="M4" s="58" t="s">
        <v>52</v>
      </c>
      <c r="N4" s="58" t="s">
        <v>53</v>
      </c>
      <c r="O4" s="69" t="s">
        <v>54</v>
      </c>
      <c r="P4" s="71" t="s">
        <v>51</v>
      </c>
      <c r="Q4" s="41" t="s">
        <v>55</v>
      </c>
      <c r="R4" s="43" t="s">
        <v>56</v>
      </c>
    </row>
    <row r="5" spans="3:18" x14ac:dyDescent="0.25">
      <c r="C5" s="67"/>
      <c r="D5" s="64"/>
      <c r="E5" s="61"/>
      <c r="F5" s="53"/>
      <c r="G5" s="54"/>
      <c r="H5" s="54"/>
      <c r="I5" s="54"/>
      <c r="J5" s="54"/>
      <c r="K5" s="54"/>
      <c r="L5" s="56"/>
      <c r="M5" s="58"/>
      <c r="N5" s="58"/>
      <c r="O5" s="69"/>
      <c r="P5" s="71"/>
      <c r="Q5" s="41"/>
      <c r="R5" s="43"/>
    </row>
    <row r="6" spans="3:18" x14ac:dyDescent="0.25">
      <c r="C6" s="67"/>
      <c r="D6" s="64"/>
      <c r="E6" s="61"/>
      <c r="F6" s="53"/>
      <c r="G6" s="54"/>
      <c r="H6" s="54"/>
      <c r="I6" s="54"/>
      <c r="J6" s="54"/>
      <c r="K6" s="54"/>
      <c r="L6" s="56"/>
      <c r="M6" s="58"/>
      <c r="N6" s="58"/>
      <c r="O6" s="69"/>
      <c r="P6" s="71"/>
      <c r="Q6" s="41"/>
      <c r="R6" s="43"/>
    </row>
    <row r="7" spans="3:18" x14ac:dyDescent="0.25">
      <c r="C7" s="67"/>
      <c r="D7" s="64"/>
      <c r="E7" s="61"/>
      <c r="F7" s="53"/>
      <c r="G7" s="54"/>
      <c r="H7" s="54"/>
      <c r="I7" s="54"/>
      <c r="J7" s="54"/>
      <c r="K7" s="54"/>
      <c r="L7" s="56"/>
      <c r="M7" s="58"/>
      <c r="N7" s="58"/>
      <c r="O7" s="69"/>
      <c r="P7" s="71"/>
      <c r="Q7" s="41"/>
      <c r="R7" s="43"/>
    </row>
    <row r="8" spans="3:18" x14ac:dyDescent="0.25">
      <c r="C8" s="67"/>
      <c r="D8" s="64"/>
      <c r="E8" s="61"/>
      <c r="F8" s="53"/>
      <c r="G8" s="54"/>
      <c r="H8" s="54"/>
      <c r="I8" s="54"/>
      <c r="J8" s="54"/>
      <c r="K8" s="54"/>
      <c r="L8" s="56"/>
      <c r="M8" s="58"/>
      <c r="N8" s="58"/>
      <c r="O8" s="69"/>
      <c r="P8" s="71"/>
      <c r="Q8" s="41"/>
      <c r="R8" s="43"/>
    </row>
    <row r="9" spans="3:18" x14ac:dyDescent="0.25">
      <c r="C9" s="67"/>
      <c r="D9" s="64"/>
      <c r="E9" s="61"/>
      <c r="F9" s="53"/>
      <c r="G9" s="54"/>
      <c r="H9" s="54"/>
      <c r="I9" s="54"/>
      <c r="J9" s="54"/>
      <c r="K9" s="54"/>
      <c r="L9" s="56"/>
      <c r="M9" s="58"/>
      <c r="N9" s="58"/>
      <c r="O9" s="69"/>
      <c r="P9" s="71"/>
      <c r="Q9" s="41"/>
      <c r="R9" s="43"/>
    </row>
    <row r="10" spans="3:18" ht="15.75" thickBot="1" x14ac:dyDescent="0.3">
      <c r="C10" s="68"/>
      <c r="D10" s="65"/>
      <c r="E10" s="62"/>
      <c r="F10" s="28" t="s">
        <v>57</v>
      </c>
      <c r="G10" s="27" t="s">
        <v>58</v>
      </c>
      <c r="H10" s="27" t="s">
        <v>59</v>
      </c>
      <c r="I10" s="27" t="s">
        <v>60</v>
      </c>
      <c r="J10" s="27" t="s">
        <v>61</v>
      </c>
      <c r="K10" s="27" t="s">
        <v>62</v>
      </c>
      <c r="L10" s="57"/>
      <c r="M10" s="59"/>
      <c r="N10" s="59"/>
      <c r="O10" s="70"/>
      <c r="P10" s="72"/>
      <c r="Q10" s="42"/>
      <c r="R10" s="44"/>
    </row>
    <row r="11" spans="3:18" x14ac:dyDescent="0.25">
      <c r="C11" s="37">
        <v>29</v>
      </c>
      <c r="D11" s="29">
        <v>9.6999999999999993</v>
      </c>
      <c r="E11" s="30">
        <v>14.180626062908864</v>
      </c>
      <c r="F11">
        <v>-0.19082411646118036</v>
      </c>
      <c r="G11">
        <v>2.087066801482E-3</v>
      </c>
      <c r="H11">
        <v>1.9958560763594602E-4</v>
      </c>
      <c r="I11">
        <v>8.8004535730247177E-4</v>
      </c>
      <c r="J11">
        <v>8.6634048037305574E-4</v>
      </c>
      <c r="K11">
        <v>1.751964524268973E-2</v>
      </c>
      <c r="L11">
        <v>3.5421666740264757E-2</v>
      </c>
      <c r="M11" s="22">
        <v>1.0686199654923934</v>
      </c>
      <c r="N11" s="16">
        <v>12.055923280230925</v>
      </c>
      <c r="O11" s="23">
        <v>16.305328845586804</v>
      </c>
      <c r="P11" s="31">
        <v>5.7775992134120857</v>
      </c>
      <c r="Q11" s="32">
        <v>2.6932109646159823</v>
      </c>
      <c r="R11" s="33">
        <v>25.668041161201746</v>
      </c>
    </row>
    <row r="12" spans="3:18" x14ac:dyDescent="0.25">
      <c r="C12" s="38">
        <v>38</v>
      </c>
      <c r="D12" s="22">
        <v>9.9</v>
      </c>
      <c r="E12" s="23">
        <v>11.801615839992353</v>
      </c>
      <c r="F12">
        <v>-0.3490730333235858</v>
      </c>
      <c r="G12">
        <v>1.2997925579509252E-3</v>
      </c>
      <c r="H12">
        <v>6.6907190312698447E-4</v>
      </c>
      <c r="I12">
        <v>4.0072521301333852E-3</v>
      </c>
      <c r="J12">
        <v>1.0970539924175585E-5</v>
      </c>
      <c r="K12">
        <v>1.9136442609762994E-2</v>
      </c>
      <c r="L12">
        <v>5.1996885019309068E-2</v>
      </c>
      <c r="M12" s="22">
        <v>1.2947247534315183</v>
      </c>
      <c r="N12" s="16">
        <v>9.2273561637281087</v>
      </c>
      <c r="O12" s="23">
        <v>14.375875516256597</v>
      </c>
      <c r="P12" s="31">
        <v>5.8236600370659772</v>
      </c>
      <c r="Q12" s="32">
        <v>0.22261948423647127</v>
      </c>
      <c r="R12" s="33">
        <v>23.380612195748235</v>
      </c>
    </row>
    <row r="13" spans="3:18" x14ac:dyDescent="0.25">
      <c r="C13" s="38">
        <v>27</v>
      </c>
      <c r="D13" s="22">
        <v>10.1</v>
      </c>
      <c r="E13" s="23">
        <v>20.321765108223623</v>
      </c>
      <c r="F13">
        <v>0.2850377214899576</v>
      </c>
      <c r="G13">
        <v>-1.5981518857512257E-3</v>
      </c>
      <c r="H13">
        <v>-7.0030941254215938E-4</v>
      </c>
      <c r="I13">
        <v>-1.0214155152250722E-2</v>
      </c>
      <c r="J13">
        <v>5.7710796894003095E-3</v>
      </c>
      <c r="K13">
        <v>8.4939555060815075E-3</v>
      </c>
      <c r="L13">
        <v>5.3770766018361886E-2</v>
      </c>
      <c r="M13" s="22">
        <v>1.3166244003812373</v>
      </c>
      <c r="N13" s="16">
        <v>17.703963066744169</v>
      </c>
      <c r="O13" s="23">
        <v>22.939567149703077</v>
      </c>
      <c r="P13" s="31">
        <v>5.828567907458079</v>
      </c>
      <c r="Q13" s="32">
        <v>8.733010591273068</v>
      </c>
      <c r="R13" s="33">
        <v>31.910519625174178</v>
      </c>
    </row>
    <row r="14" spans="3:18" x14ac:dyDescent="0.25">
      <c r="C14" s="38">
        <v>33</v>
      </c>
      <c r="D14" s="22">
        <v>10.7</v>
      </c>
      <c r="E14" s="23">
        <v>14.673889441003729</v>
      </c>
      <c r="F14">
        <v>-0.17348361540015472</v>
      </c>
      <c r="G14">
        <v>1.6894744645480223E-3</v>
      </c>
      <c r="H14">
        <v>1.5452282481092923E-4</v>
      </c>
      <c r="I14">
        <v>2.2445787770953391E-3</v>
      </c>
      <c r="J14">
        <v>2.5012697238872145E-5</v>
      </c>
      <c r="K14">
        <v>5.63065919763861E-3</v>
      </c>
      <c r="L14">
        <v>2.9079816406180729E-2</v>
      </c>
      <c r="M14" s="22">
        <v>0.96824356164209502</v>
      </c>
      <c r="N14" s="16">
        <v>12.74876184076931</v>
      </c>
      <c r="O14" s="23">
        <v>16.599017041238149</v>
      </c>
      <c r="P14" s="31">
        <v>5.7598784392409152</v>
      </c>
      <c r="Q14" s="32">
        <v>3.221707989291037</v>
      </c>
      <c r="R14" s="33">
        <v>26.12607089271642</v>
      </c>
    </row>
    <row r="15" spans="3:18" x14ac:dyDescent="0.25">
      <c r="C15" s="38">
        <v>26</v>
      </c>
      <c r="D15" s="22">
        <v>11.4</v>
      </c>
      <c r="E15" s="23">
        <v>12.809909168619489</v>
      </c>
      <c r="F15">
        <v>-0.22771949652535878</v>
      </c>
      <c r="G15">
        <v>4.4178945299318383E-3</v>
      </c>
      <c r="H15">
        <v>7.5765807181736833E-5</v>
      </c>
      <c r="I15">
        <v>2.4574861669889722E-3</v>
      </c>
      <c r="J15">
        <v>-6.1520560238847999E-4</v>
      </c>
      <c r="K15">
        <v>2.3565543373287756E-2</v>
      </c>
      <c r="L15">
        <v>5.3016318303441119E-2</v>
      </c>
      <c r="M15" s="22">
        <v>1.3073551143756383</v>
      </c>
      <c r="N15" s="16">
        <v>10.210536951030196</v>
      </c>
      <c r="O15" s="23">
        <v>15.409281386208782</v>
      </c>
      <c r="P15" s="31">
        <v>5.8264810507934488</v>
      </c>
      <c r="Q15" s="32">
        <v>1.2253038818027235</v>
      </c>
      <c r="R15" s="33">
        <v>24.394514455436255</v>
      </c>
    </row>
    <row r="16" spans="3:18" x14ac:dyDescent="0.25">
      <c r="C16" s="38">
        <v>4</v>
      </c>
      <c r="D16" s="22">
        <v>11.6</v>
      </c>
      <c r="E16" s="23">
        <v>16.671366125227056</v>
      </c>
      <c r="F16">
        <v>1.5757479645686301E-2</v>
      </c>
      <c r="G16">
        <v>4.3222107350357484E-3</v>
      </c>
      <c r="H16">
        <v>-5.0904438329241707E-4</v>
      </c>
      <c r="I16">
        <v>-5.5589952548724519E-3</v>
      </c>
      <c r="J16">
        <v>5.8567661969537443E-3</v>
      </c>
      <c r="K16">
        <v>-2.1007246079286945E-2</v>
      </c>
      <c r="L16">
        <v>6.2462405753026848E-2</v>
      </c>
      <c r="M16" s="22">
        <v>1.4190514482248016</v>
      </c>
      <c r="N16" s="16">
        <v>13.849911671662611</v>
      </c>
      <c r="O16" s="23">
        <v>19.492820578791502</v>
      </c>
      <c r="P16" s="31">
        <v>5.8525559418838453</v>
      </c>
      <c r="Q16" s="32">
        <v>5.034916969264291</v>
      </c>
      <c r="R16" s="33">
        <v>28.307815281189821</v>
      </c>
    </row>
    <row r="17" spans="3:18" x14ac:dyDescent="0.25">
      <c r="C17" s="38">
        <v>54</v>
      </c>
      <c r="D17" s="22">
        <v>11.7</v>
      </c>
      <c r="E17" s="23">
        <v>15.435150254120423</v>
      </c>
      <c r="F17">
        <v>-0.14869555834741904</v>
      </c>
      <c r="G17">
        <v>-1.4973220395367659E-3</v>
      </c>
      <c r="H17">
        <v>3.6894552401473587E-4</v>
      </c>
      <c r="I17">
        <v>1.6443551713564292E-3</v>
      </c>
      <c r="J17">
        <v>2.4139059010013821E-4</v>
      </c>
      <c r="K17">
        <v>1.1798344492990553E-2</v>
      </c>
      <c r="L17">
        <v>3.6722842325085173E-2</v>
      </c>
      <c r="M17" s="22">
        <v>1.0880702391078831</v>
      </c>
      <c r="N17" s="16">
        <v>13.271775116621154</v>
      </c>
      <c r="O17" s="23">
        <v>17.598525391619692</v>
      </c>
      <c r="P17" s="31">
        <v>5.7812283197780108</v>
      </c>
      <c r="Q17" s="32">
        <v>3.9405195201073511</v>
      </c>
      <c r="R17" s="33">
        <v>26.929780988133494</v>
      </c>
    </row>
    <row r="18" spans="3:18" x14ac:dyDescent="0.25">
      <c r="C18" s="38">
        <v>32</v>
      </c>
      <c r="D18" s="22">
        <v>11.9</v>
      </c>
      <c r="E18" s="23">
        <v>22.121648610445654</v>
      </c>
      <c r="F18">
        <v>0.29135004070585507</v>
      </c>
      <c r="G18">
        <v>4.6013505229680271E-5</v>
      </c>
      <c r="H18">
        <v>-9.8001410346153987E-4</v>
      </c>
      <c r="I18">
        <v>-8.6407849997504216E-4</v>
      </c>
      <c r="J18">
        <v>-3.5831470991895837E-3</v>
      </c>
      <c r="K18">
        <v>1.9298837009781633E-2</v>
      </c>
      <c r="L18">
        <v>3.6963103003296832E-2</v>
      </c>
      <c r="M18" s="22">
        <v>1.0916238079712453</v>
      </c>
      <c r="N18" s="16">
        <v>19.95120802601835</v>
      </c>
      <c r="O18" s="23">
        <v>24.292089194872958</v>
      </c>
      <c r="P18" s="31">
        <v>5.7818981812464179</v>
      </c>
      <c r="Q18" s="32">
        <v>10.625686012372492</v>
      </c>
      <c r="R18" s="33">
        <v>33.617611208518817</v>
      </c>
    </row>
    <row r="19" spans="3:18" x14ac:dyDescent="0.25">
      <c r="C19" s="38">
        <v>22</v>
      </c>
      <c r="D19" s="22">
        <v>12</v>
      </c>
      <c r="E19" s="23">
        <v>15.421324545445044</v>
      </c>
      <c r="F19">
        <v>-5.0247618497276159E-2</v>
      </c>
      <c r="G19">
        <v>2.7738727599513468E-3</v>
      </c>
      <c r="H19">
        <v>-2.6017887238366294E-4</v>
      </c>
      <c r="I19">
        <v>-2.2346878986556629E-5</v>
      </c>
      <c r="J19">
        <v>-3.1470981073073237E-4</v>
      </c>
      <c r="K19">
        <v>2.0843525854202127E-2</v>
      </c>
      <c r="L19">
        <v>3.8730642259818759E-2</v>
      </c>
      <c r="M19" s="22">
        <v>1.117419219943901</v>
      </c>
      <c r="N19" s="16">
        <v>13.199595771232357</v>
      </c>
      <c r="O19" s="23">
        <v>17.643053319657731</v>
      </c>
      <c r="P19" s="31">
        <v>5.7868238052727188</v>
      </c>
      <c r="Q19" s="32">
        <v>3.9155684871960901</v>
      </c>
      <c r="R19" s="33">
        <v>26.927080603693998</v>
      </c>
    </row>
    <row r="20" spans="3:18" x14ac:dyDescent="0.25">
      <c r="C20" s="38">
        <v>24</v>
      </c>
      <c r="D20" s="22">
        <v>12.4</v>
      </c>
      <c r="E20" s="23">
        <v>13.112455938422416</v>
      </c>
      <c r="F20">
        <v>-0.2185719650419003</v>
      </c>
      <c r="G20">
        <v>5.5087352096544594E-3</v>
      </c>
      <c r="H20">
        <v>-8.5791634986628036E-5</v>
      </c>
      <c r="I20">
        <v>5.234985009207732E-3</v>
      </c>
      <c r="J20">
        <v>-3.4202255902033019E-3</v>
      </c>
      <c r="K20">
        <v>2.4425532964716168E-2</v>
      </c>
      <c r="L20">
        <v>6.256343445285871E-2</v>
      </c>
      <c r="M20" s="22">
        <v>1.4201985942333379</v>
      </c>
      <c r="N20" s="16">
        <v>10.288720651264008</v>
      </c>
      <c r="O20" s="23">
        <v>15.936191225580824</v>
      </c>
      <c r="P20" s="31">
        <v>5.8528341926995804</v>
      </c>
      <c r="Q20" s="32">
        <v>1.4754535452924955</v>
      </c>
      <c r="R20" s="33">
        <v>24.749458331552336</v>
      </c>
    </row>
    <row r="21" spans="3:18" x14ac:dyDescent="0.25">
      <c r="C21" s="38">
        <v>2</v>
      </c>
      <c r="D21" s="22">
        <v>12.5</v>
      </c>
      <c r="E21" s="23">
        <v>16.330896451353027</v>
      </c>
      <c r="F21">
        <v>-9.4205739913923614E-2</v>
      </c>
      <c r="G21">
        <v>4.8894099631921996E-3</v>
      </c>
      <c r="H21">
        <v>-3.5029845118910721E-4</v>
      </c>
      <c r="I21">
        <v>1.7818311681661574E-3</v>
      </c>
      <c r="J21">
        <v>9.721263584284226E-4</v>
      </c>
      <c r="K21">
        <v>-3.1108810220794952E-2</v>
      </c>
      <c r="L21">
        <v>4.8968438929899216E-2</v>
      </c>
      <c r="M21" s="22">
        <v>1.2564549375008276</v>
      </c>
      <c r="N21" s="16">
        <v>13.832727421928835</v>
      </c>
      <c r="O21" s="23">
        <v>18.829065480777217</v>
      </c>
      <c r="P21" s="31">
        <v>5.815271537094481</v>
      </c>
      <c r="Q21" s="32">
        <v>4.7685786808823458</v>
      </c>
      <c r="R21" s="33">
        <v>27.893214221823708</v>
      </c>
    </row>
    <row r="22" spans="3:18" x14ac:dyDescent="0.25">
      <c r="C22" s="38">
        <v>35</v>
      </c>
      <c r="D22" s="22">
        <v>12.5</v>
      </c>
      <c r="E22" s="23">
        <v>12.142480744720761</v>
      </c>
      <c r="F22">
        <v>-0.31792448108232146</v>
      </c>
      <c r="G22">
        <v>3.3774497444808193E-3</v>
      </c>
      <c r="H22">
        <v>4.125911790182583E-4</v>
      </c>
      <c r="I22">
        <v>4.0407543399507799E-3</v>
      </c>
      <c r="J22">
        <v>-1.2276519054447675E-3</v>
      </c>
      <c r="K22">
        <v>3.1538627198866132E-2</v>
      </c>
      <c r="L22">
        <v>6.0432664822190563E-2</v>
      </c>
      <c r="M22" s="22">
        <v>1.3958047125445072</v>
      </c>
      <c r="N22" s="16">
        <v>9.3672470296630497</v>
      </c>
      <c r="O22" s="23">
        <v>14.917714459778471</v>
      </c>
      <c r="P22" s="31">
        <v>5.8469628727855323</v>
      </c>
      <c r="Q22" s="32">
        <v>0.51715210855047467</v>
      </c>
      <c r="R22" s="33">
        <v>23.767809380891045</v>
      </c>
    </row>
    <row r="23" spans="3:18" x14ac:dyDescent="0.25">
      <c r="C23" s="38">
        <v>23</v>
      </c>
      <c r="D23" s="22">
        <v>13.2</v>
      </c>
      <c r="E23" s="23">
        <v>13.553400829431713</v>
      </c>
      <c r="F23">
        <v>-0.11624898670807932</v>
      </c>
      <c r="G23">
        <v>1.853974142154895E-3</v>
      </c>
      <c r="H23">
        <v>6.3731851701280496E-5</v>
      </c>
      <c r="I23">
        <v>-3.7934213020685819E-3</v>
      </c>
      <c r="J23">
        <v>3.6037295959523066E-3</v>
      </c>
      <c r="K23">
        <v>3.0255831765109875E-2</v>
      </c>
      <c r="L23">
        <v>5.186332063561333E-2</v>
      </c>
      <c r="M23" s="22">
        <v>1.2930608046461045</v>
      </c>
      <c r="N23" s="16">
        <v>10.982449529137192</v>
      </c>
      <c r="O23" s="23">
        <v>16.124352129726233</v>
      </c>
      <c r="P23" s="31">
        <v>5.8232903314778177</v>
      </c>
      <c r="Q23" s="32">
        <v>1.9751395474319828</v>
      </c>
      <c r="R23" s="33">
        <v>25.131662111431442</v>
      </c>
    </row>
    <row r="24" spans="3:18" x14ac:dyDescent="0.25">
      <c r="C24" s="38">
        <v>30</v>
      </c>
      <c r="D24" s="22">
        <v>13.2</v>
      </c>
      <c r="E24" s="23">
        <v>12.77880325323815</v>
      </c>
      <c r="F24">
        <v>-0.26965214439862545</v>
      </c>
      <c r="G24">
        <v>2.2141752282985872E-3</v>
      </c>
      <c r="H24">
        <v>3.9899646646269625E-4</v>
      </c>
      <c r="I24">
        <v>1.5249977207639322E-3</v>
      </c>
      <c r="J24">
        <v>1.4715017166890311E-3</v>
      </c>
      <c r="K24">
        <v>1.3501768724374363E-2</v>
      </c>
      <c r="L24">
        <v>3.8805850878736094E-2</v>
      </c>
      <c r="M24" s="22">
        <v>1.1185036171182381</v>
      </c>
      <c r="N24" s="16">
        <v>10.55491840692477</v>
      </c>
      <c r="O24" s="23">
        <v>15.002688099551531</v>
      </c>
      <c r="P24" s="31">
        <v>5.7870332970942524</v>
      </c>
      <c r="Q24" s="32">
        <v>1.2726306691235632</v>
      </c>
      <c r="R24" s="33">
        <v>24.284975837352739</v>
      </c>
    </row>
    <row r="25" spans="3:18" x14ac:dyDescent="0.25">
      <c r="C25" s="38">
        <v>3</v>
      </c>
      <c r="D25" s="22">
        <v>13.4</v>
      </c>
      <c r="E25" s="23">
        <v>12.336350830334933</v>
      </c>
      <c r="F25">
        <v>-0.34723555345533258</v>
      </c>
      <c r="G25">
        <v>6.6823927312987521E-3</v>
      </c>
      <c r="H25">
        <v>1.5259544665618437E-4</v>
      </c>
      <c r="I25">
        <v>5.9587035947322488E-3</v>
      </c>
      <c r="J25">
        <v>4.499800840090367E-4</v>
      </c>
      <c r="K25">
        <v>-3.5989184946459113E-2</v>
      </c>
      <c r="L25">
        <v>7.0436929005518678E-2</v>
      </c>
      <c r="M25" s="22">
        <v>1.5069158263511113</v>
      </c>
      <c r="N25" s="16">
        <v>9.340198453531503</v>
      </c>
      <c r="O25" s="23">
        <v>15.332503207138362</v>
      </c>
      <c r="P25" s="31">
        <v>5.8744786447716741</v>
      </c>
      <c r="Q25" s="32">
        <v>0.65631346777514032</v>
      </c>
      <c r="R25" s="33">
        <v>24.016388192894723</v>
      </c>
    </row>
    <row r="26" spans="3:18" x14ac:dyDescent="0.25">
      <c r="C26" s="38">
        <v>9</v>
      </c>
      <c r="D26" s="22">
        <v>13.4</v>
      </c>
      <c r="E26" s="23">
        <v>16.418409201064176</v>
      </c>
      <c r="F26">
        <v>8.7922242908139436E-4</v>
      </c>
      <c r="G26">
        <v>3.1710452600893033E-3</v>
      </c>
      <c r="H26">
        <v>-3.8118611248458371E-4</v>
      </c>
      <c r="I26">
        <v>-5.9495529966511595E-3</v>
      </c>
      <c r="J26">
        <v>7.7111744360337242E-3</v>
      </c>
      <c r="K26">
        <v>-4.5011572647104814E-2</v>
      </c>
      <c r="L26">
        <v>7.3991516616369657E-2</v>
      </c>
      <c r="M26" s="22">
        <v>1.5444709792283362</v>
      </c>
      <c r="N26" s="16">
        <v>13.347587119034557</v>
      </c>
      <c r="O26" s="23">
        <v>19.489231283093794</v>
      </c>
      <c r="P26" s="31">
        <v>5.884224217842954</v>
      </c>
      <c r="Q26" s="32">
        <v>4.7189950283267823</v>
      </c>
      <c r="R26" s="33">
        <v>28.117823373801571</v>
      </c>
    </row>
    <row r="27" spans="3:18" x14ac:dyDescent="0.25">
      <c r="C27" s="38">
        <v>6</v>
      </c>
      <c r="D27" s="22">
        <v>13.6</v>
      </c>
      <c r="E27" s="23">
        <v>20.448780421321906</v>
      </c>
      <c r="F27">
        <v>-6.7771440065995892E-2</v>
      </c>
      <c r="G27">
        <v>2.6871067731735251E-3</v>
      </c>
      <c r="H27">
        <v>-1.6202137284343759E-4</v>
      </c>
      <c r="I27">
        <v>7.6299657798781055E-4</v>
      </c>
      <c r="J27">
        <v>1.6345602217503145E-3</v>
      </c>
      <c r="K27">
        <v>-2.9394182698780635E-2</v>
      </c>
      <c r="L27">
        <v>3.1205952550819524E-2</v>
      </c>
      <c r="M27" s="22">
        <v>1.0030151886075753</v>
      </c>
      <c r="N27" s="16">
        <v>18.454517511101255</v>
      </c>
      <c r="O27" s="23">
        <v>22.443043331542558</v>
      </c>
      <c r="P27" s="31">
        <v>5.7658254837229066</v>
      </c>
      <c r="Q27" s="32">
        <v>8.984774651921331</v>
      </c>
      <c r="R27" s="33">
        <v>31.912786190722482</v>
      </c>
    </row>
    <row r="28" spans="3:18" x14ac:dyDescent="0.25">
      <c r="C28" s="38">
        <v>25</v>
      </c>
      <c r="D28" s="22">
        <v>13.6</v>
      </c>
      <c r="E28" s="23">
        <v>11.508330104292057</v>
      </c>
      <c r="F28">
        <v>-0.30064890531201405</v>
      </c>
      <c r="G28">
        <v>2.0873609738478061E-3</v>
      </c>
      <c r="H28">
        <v>5.7447717926131E-4</v>
      </c>
      <c r="I28">
        <v>-3.5792207870943785E-3</v>
      </c>
      <c r="J28">
        <v>6.4923947064196384E-3</v>
      </c>
      <c r="K28">
        <v>1.485893485480122E-2</v>
      </c>
      <c r="L28">
        <v>5.0825564585350064E-2</v>
      </c>
      <c r="M28" s="22">
        <v>1.2800587230051974</v>
      </c>
      <c r="N28" s="16">
        <v>8.963230425654551</v>
      </c>
      <c r="O28" s="23">
        <v>14.053429782929562</v>
      </c>
      <c r="P28" s="31">
        <v>5.8204170275430176</v>
      </c>
      <c r="Q28" s="32">
        <v>-6.4218279705681169E-2</v>
      </c>
      <c r="R28" s="33">
        <v>23.080878488289795</v>
      </c>
    </row>
    <row r="29" spans="3:18" x14ac:dyDescent="0.25">
      <c r="C29" s="38">
        <v>36</v>
      </c>
      <c r="D29" s="22">
        <v>13.6</v>
      </c>
      <c r="E29" s="23">
        <v>12.998800925761339</v>
      </c>
      <c r="F29">
        <v>-0.25705976456657681</v>
      </c>
      <c r="G29">
        <v>5.5267667370591861E-3</v>
      </c>
      <c r="H29">
        <v>1.1965638496101177E-5</v>
      </c>
      <c r="I29">
        <v>5.9672400822530832E-3</v>
      </c>
      <c r="J29">
        <v>-3.1070513796046823E-3</v>
      </c>
      <c r="K29">
        <v>1.439081819254906E-2</v>
      </c>
      <c r="L29">
        <v>5.5933662090124188E-2</v>
      </c>
      <c r="M29" s="22">
        <v>1.3428435418940086</v>
      </c>
      <c r="N29" s="16">
        <v>10.328868206650439</v>
      </c>
      <c r="O29" s="23">
        <v>15.668733644872239</v>
      </c>
      <c r="P29" s="31">
        <v>5.8345464963592022</v>
      </c>
      <c r="Q29" s="32">
        <v>1.3981593723666812</v>
      </c>
      <c r="R29" s="33">
        <v>24.599442479155996</v>
      </c>
    </row>
    <row r="30" spans="3:18" x14ac:dyDescent="0.25">
      <c r="C30" s="38">
        <v>5</v>
      </c>
      <c r="D30" s="22">
        <v>14.3</v>
      </c>
      <c r="E30" s="23">
        <v>16.48938417242811</v>
      </c>
      <c r="F30">
        <v>-7.2348384325484127E-2</v>
      </c>
      <c r="G30">
        <v>1.6895372674392544E-3</v>
      </c>
      <c r="H30">
        <v>-4.9262180860604817E-6</v>
      </c>
      <c r="I30">
        <v>-6.9833057498951343E-3</v>
      </c>
      <c r="J30">
        <v>9.4186813116417245E-3</v>
      </c>
      <c r="K30">
        <v>-3.9176599350273872E-2</v>
      </c>
      <c r="L30">
        <v>6.2064481036619129E-2</v>
      </c>
      <c r="M30" s="22">
        <v>1.4145241021440282</v>
      </c>
      <c r="N30" s="16">
        <v>13.67693129578211</v>
      </c>
      <c r="O30" s="23">
        <v>19.301837049074109</v>
      </c>
      <c r="P30" s="31">
        <v>5.8514598585068809</v>
      </c>
      <c r="Q30" s="32">
        <v>4.8551143238676833</v>
      </c>
      <c r="R30" s="33">
        <v>28.123654020988539</v>
      </c>
    </row>
    <row r="31" spans="3:18" x14ac:dyDescent="0.25">
      <c r="C31" s="38">
        <v>31</v>
      </c>
      <c r="D31" s="22">
        <v>14.3</v>
      </c>
      <c r="E31" s="23">
        <v>17.280454218733421</v>
      </c>
      <c r="F31">
        <v>0.1448637337764902</v>
      </c>
      <c r="G31">
        <v>4.4899659147127746E-4</v>
      </c>
      <c r="H31">
        <v>-5.0329493300992555E-4</v>
      </c>
      <c r="I31">
        <v>-7.6795657741801065E-3</v>
      </c>
      <c r="J31">
        <v>3.5123256319492986E-3</v>
      </c>
      <c r="K31">
        <v>3.9417137993408791E-2</v>
      </c>
      <c r="L31">
        <v>6.7574437628166922E-2</v>
      </c>
      <c r="M31" s="22">
        <v>1.4759784196848773</v>
      </c>
      <c r="N31" s="16">
        <v>14.345813694745036</v>
      </c>
      <c r="O31" s="23">
        <v>20.215094742721806</v>
      </c>
      <c r="P31" s="31">
        <v>5.8666188162813562</v>
      </c>
      <c r="Q31" s="32">
        <v>5.6160443009192029</v>
      </c>
      <c r="R31" s="33">
        <v>28.94486413654764</v>
      </c>
    </row>
    <row r="32" spans="3:18" x14ac:dyDescent="0.25">
      <c r="C32" s="38">
        <v>34</v>
      </c>
      <c r="D32" s="22">
        <v>14.5</v>
      </c>
      <c r="E32" s="23">
        <v>10.564368967977028</v>
      </c>
      <c r="F32">
        <v>-0.38579681193013227</v>
      </c>
      <c r="G32">
        <v>5.9194710287720047E-3</v>
      </c>
      <c r="H32">
        <v>3.3016459295299593E-4</v>
      </c>
      <c r="I32">
        <v>6.8203851631458267E-3</v>
      </c>
      <c r="J32">
        <v>-2.4393752799708162E-3</v>
      </c>
      <c r="K32">
        <v>1.7602379717014116E-2</v>
      </c>
      <c r="L32">
        <v>6.9673863263963937E-2</v>
      </c>
      <c r="M32" s="22">
        <v>1.4987311490398387</v>
      </c>
      <c r="N32" s="16">
        <v>7.584489922404658</v>
      </c>
      <c r="O32" s="23">
        <v>13.544248013549399</v>
      </c>
      <c r="P32" s="31">
        <v>5.8723844473325544</v>
      </c>
      <c r="Q32" s="32">
        <v>-1.1115045690226424</v>
      </c>
      <c r="R32" s="33">
        <v>22.240242504976699</v>
      </c>
    </row>
    <row r="33" spans="3:18" x14ac:dyDescent="0.25">
      <c r="C33" s="38">
        <v>39</v>
      </c>
      <c r="D33" s="22">
        <v>14.5</v>
      </c>
      <c r="E33" s="23">
        <v>14.126961920273965</v>
      </c>
      <c r="F33">
        <v>-0.1898079479930771</v>
      </c>
      <c r="G33">
        <v>2.1514496843680082E-4</v>
      </c>
      <c r="H33">
        <v>3.7872897842975047E-4</v>
      </c>
      <c r="I33">
        <v>-5.7185419361425235E-4</v>
      </c>
      <c r="J33">
        <v>2.1664465424731886E-3</v>
      </c>
      <c r="K33">
        <v>2.1334914114806092E-2</v>
      </c>
      <c r="L33">
        <v>3.7603865788738436E-2</v>
      </c>
      <c r="M33" s="22">
        <v>1.101044912766709</v>
      </c>
      <c r="N33" s="16">
        <v>11.937789655528862</v>
      </c>
      <c r="O33" s="23">
        <v>16.316134185019067</v>
      </c>
      <c r="P33" s="31">
        <v>5.7836842877270236</v>
      </c>
      <c r="Q33" s="32">
        <v>2.627448064006078</v>
      </c>
      <c r="R33" s="33">
        <v>25.626475776541852</v>
      </c>
    </row>
    <row r="34" spans="3:18" x14ac:dyDescent="0.25">
      <c r="C34" s="38">
        <v>37</v>
      </c>
      <c r="D34" s="22">
        <v>14.9</v>
      </c>
      <c r="E34" s="23">
        <v>14.178457135242619</v>
      </c>
      <c r="F34">
        <v>-0.21578764856522814</v>
      </c>
      <c r="G34">
        <v>7.9755722778767323E-4</v>
      </c>
      <c r="H34">
        <v>3.752373211172355E-4</v>
      </c>
      <c r="I34">
        <v>1.3828437260162167E-3</v>
      </c>
      <c r="J34">
        <v>9.2114226931423043E-4</v>
      </c>
      <c r="K34">
        <v>1.58686175815691E-2</v>
      </c>
      <c r="L34">
        <v>3.4932919375453245E-2</v>
      </c>
      <c r="M34" s="22">
        <v>1.0612219602912447</v>
      </c>
      <c r="N34" s="16">
        <v>12.068463568885472</v>
      </c>
      <c r="O34" s="23">
        <v>16.288450701599764</v>
      </c>
      <c r="P34" s="31">
        <v>5.7762354599838979</v>
      </c>
      <c r="Q34" s="32">
        <v>2.693753544124716</v>
      </c>
      <c r="R34" s="33">
        <v>25.663160726360523</v>
      </c>
    </row>
    <row r="35" spans="3:18" x14ac:dyDescent="0.25">
      <c r="C35" s="38">
        <v>28</v>
      </c>
      <c r="D35" s="22">
        <v>15.1</v>
      </c>
      <c r="E35" s="23">
        <v>16.462756043389039</v>
      </c>
      <c r="F35">
        <v>-2.9101434353064226E-2</v>
      </c>
      <c r="G35">
        <v>2.1347051754884265E-3</v>
      </c>
      <c r="H35">
        <v>-3.1900077437592726E-4</v>
      </c>
      <c r="I35">
        <v>3.0987186475351968E-3</v>
      </c>
      <c r="J35">
        <v>-2.7383467662430525E-3</v>
      </c>
      <c r="K35">
        <v>7.7930306658621773E-3</v>
      </c>
      <c r="L35">
        <v>2.8925992265204824E-2</v>
      </c>
      <c r="M35" s="22">
        <v>0.96567929650904993</v>
      </c>
      <c r="N35" s="16">
        <v>14.542726889224916</v>
      </c>
      <c r="O35" s="23">
        <v>18.382785197553162</v>
      </c>
      <c r="P35" s="31">
        <v>5.759447937422232</v>
      </c>
      <c r="Q35" s="32">
        <v>5.0114305446265455</v>
      </c>
      <c r="R35" s="33">
        <v>27.914081542151532</v>
      </c>
    </row>
    <row r="36" spans="3:18" x14ac:dyDescent="0.25">
      <c r="C36" s="38">
        <v>8</v>
      </c>
      <c r="D36" s="22">
        <v>15.2</v>
      </c>
      <c r="E36" s="23">
        <v>16.955151357871976</v>
      </c>
      <c r="F36">
        <v>3.7242346235022816E-2</v>
      </c>
      <c r="G36">
        <v>-4.4666683088249656E-5</v>
      </c>
      <c r="H36">
        <v>-1.1843008508184127E-4</v>
      </c>
      <c r="I36">
        <v>-1.1362144501410104E-2</v>
      </c>
      <c r="J36">
        <v>1.1977597722529336E-2</v>
      </c>
      <c r="K36">
        <v>-3.4544637486463386E-2</v>
      </c>
      <c r="L36">
        <v>7.6815254901185542E-2</v>
      </c>
      <c r="M36" s="22">
        <v>1.573665869404816</v>
      </c>
      <c r="N36" s="16">
        <v>13.826282012642142</v>
      </c>
      <c r="O36" s="23">
        <v>20.08402070310181</v>
      </c>
      <c r="P36" s="31">
        <v>5.8919545406172817</v>
      </c>
      <c r="Q36" s="32">
        <v>5.2403672324479462</v>
      </c>
      <c r="R36" s="33">
        <v>28.669935483296008</v>
      </c>
    </row>
    <row r="37" spans="3:18" x14ac:dyDescent="0.25">
      <c r="C37" s="38">
        <v>40</v>
      </c>
      <c r="D37" s="22">
        <v>16.7</v>
      </c>
      <c r="E37" s="23">
        <v>15.601262506994527</v>
      </c>
      <c r="F37">
        <v>-0.10434865418825318</v>
      </c>
      <c r="G37">
        <v>2.8277763543169392E-4</v>
      </c>
      <c r="H37">
        <v>1.4483055818202632E-4</v>
      </c>
      <c r="I37">
        <v>-1.1627507118887473E-3</v>
      </c>
      <c r="J37">
        <v>1.2520958398847589E-3</v>
      </c>
      <c r="K37">
        <v>2.8504868264588645E-2</v>
      </c>
      <c r="L37">
        <v>3.7823681947199886E-2</v>
      </c>
      <c r="M37" s="22">
        <v>1.1042583429638806</v>
      </c>
      <c r="N37" s="16">
        <v>13.405701082115469</v>
      </c>
      <c r="O37" s="23">
        <v>17.796823931873583</v>
      </c>
      <c r="P37" s="31">
        <v>5.7842968914273696</v>
      </c>
      <c r="Q37" s="32">
        <v>4.1005306304492404</v>
      </c>
      <c r="R37" s="33">
        <v>27.101994383539811</v>
      </c>
    </row>
    <row r="38" spans="3:18" x14ac:dyDescent="0.25">
      <c r="C38" s="38">
        <v>7</v>
      </c>
      <c r="D38" s="22">
        <v>17.7</v>
      </c>
      <c r="E38" s="23">
        <v>19.339573303493708</v>
      </c>
      <c r="F38">
        <v>2.8997508666309013E-2</v>
      </c>
      <c r="G38">
        <v>-5.6616983691091735E-4</v>
      </c>
      <c r="H38">
        <v>1.6287432291374601E-5</v>
      </c>
      <c r="I38">
        <v>-1.2307177678223971E-2</v>
      </c>
      <c r="J38">
        <v>1.2331200173202033E-2</v>
      </c>
      <c r="K38">
        <v>-2.1960078748190059E-2</v>
      </c>
      <c r="L38">
        <v>6.7595334229727008E-2</v>
      </c>
      <c r="M38" s="22">
        <v>1.4762066165441099</v>
      </c>
      <c r="N38" s="16">
        <v>16.404479063013525</v>
      </c>
      <c r="O38" s="23">
        <v>22.274667543973891</v>
      </c>
      <c r="P38" s="31">
        <v>5.8666762323226607</v>
      </c>
      <c r="Q38" s="32">
        <v>7.6750492272071895</v>
      </c>
      <c r="R38" s="33">
        <v>31.004097379780227</v>
      </c>
    </row>
    <row r="39" spans="3:18" x14ac:dyDescent="0.25">
      <c r="C39" s="38">
        <v>62</v>
      </c>
      <c r="D39" s="22">
        <v>17.8</v>
      </c>
      <c r="E39" s="23">
        <v>23.594032642704541</v>
      </c>
      <c r="F39">
        <v>0.40818107836894657</v>
      </c>
      <c r="G39">
        <v>-4.1812438066770319E-3</v>
      </c>
      <c r="H39">
        <v>-9.5888595425582359E-4</v>
      </c>
      <c r="I39">
        <v>-1.1143495607199806E-3</v>
      </c>
      <c r="J39">
        <v>-4.9958149781865815E-3</v>
      </c>
      <c r="K39">
        <v>3.0339703166556709E-2</v>
      </c>
      <c r="L39">
        <v>5.5805772892148789E-2</v>
      </c>
      <c r="M39" s="22">
        <v>1.3413074949477402</v>
      </c>
      <c r="N39" s="16">
        <v>20.927153996441284</v>
      </c>
      <c r="O39" s="23">
        <v>26.260911288967797</v>
      </c>
      <c r="P39" s="31">
        <v>5.8341931606841726</v>
      </c>
      <c r="Q39" s="32">
        <v>11.99409361529311</v>
      </c>
      <c r="R39" s="33">
        <v>35.193971670115971</v>
      </c>
    </row>
    <row r="40" spans="3:18" x14ac:dyDescent="0.25">
      <c r="C40" s="38">
        <v>19</v>
      </c>
      <c r="D40" s="22">
        <v>18</v>
      </c>
      <c r="E40" s="23">
        <v>18.120569312089653</v>
      </c>
      <c r="F40">
        <v>-0.14293339163591084</v>
      </c>
      <c r="G40">
        <v>1.9440504354208332E-3</v>
      </c>
      <c r="H40">
        <v>1.2401544338335154E-4</v>
      </c>
      <c r="I40">
        <v>-6.2841288302377049E-4</v>
      </c>
      <c r="J40">
        <v>3.7004081746794919E-3</v>
      </c>
      <c r="K40">
        <v>-2.4390747130825285E-2</v>
      </c>
      <c r="L40">
        <v>2.9493042683798543E-2</v>
      </c>
      <c r="M40" s="22">
        <v>0.97509869978741726</v>
      </c>
      <c r="N40" s="16">
        <v>16.181811860679566</v>
      </c>
      <c r="O40" s="23">
        <v>20.05932676349974</v>
      </c>
      <c r="P40" s="31">
        <v>5.7610347607437769</v>
      </c>
      <c r="Q40" s="32">
        <v>6.6660887834420954</v>
      </c>
      <c r="R40" s="33">
        <v>29.575049840737211</v>
      </c>
    </row>
    <row r="41" spans="3:18" x14ac:dyDescent="0.25">
      <c r="C41" s="38">
        <v>10</v>
      </c>
      <c r="D41" s="22">
        <v>20.7</v>
      </c>
      <c r="E41" s="23">
        <v>22.303468562728824</v>
      </c>
      <c r="F41">
        <v>9.2294706811080207E-2</v>
      </c>
      <c r="G41">
        <v>-1.4555316662319658E-3</v>
      </c>
      <c r="H41">
        <v>-1.5749077190182711E-4</v>
      </c>
      <c r="I41">
        <v>-6.2660620396457669E-3</v>
      </c>
      <c r="J41">
        <v>5.672690114779803E-3</v>
      </c>
      <c r="K41">
        <v>-1.4385306097817796E-2</v>
      </c>
      <c r="L41">
        <v>2.9451447764088999E-2</v>
      </c>
      <c r="M41" s="22">
        <v>0.97441085175659914</v>
      </c>
      <c r="N41" s="16">
        <v>20.366078737483633</v>
      </c>
      <c r="O41" s="23">
        <v>24.240858387974015</v>
      </c>
      <c r="P41" s="31">
        <v>5.7609183771506443</v>
      </c>
      <c r="Q41" s="32">
        <v>10.849219435844448</v>
      </c>
      <c r="R41" s="33">
        <v>33.757717689613202</v>
      </c>
    </row>
    <row r="42" spans="3:18" x14ac:dyDescent="0.25">
      <c r="C42" s="38">
        <v>53</v>
      </c>
      <c r="D42" s="22">
        <v>21.2</v>
      </c>
      <c r="E42" s="23">
        <v>24.912281365594364</v>
      </c>
      <c r="F42">
        <v>-7.0539149613058072E-3</v>
      </c>
      <c r="G42">
        <v>4.3124488909850826E-4</v>
      </c>
      <c r="H42">
        <v>-2.4486646235967723E-4</v>
      </c>
      <c r="I42">
        <v>8.3259412841794282E-3</v>
      </c>
      <c r="J42">
        <v>-4.1734413337947054E-3</v>
      </c>
      <c r="K42">
        <v>-6.392238690669183E-2</v>
      </c>
      <c r="L42">
        <v>9.3360790559824269E-2</v>
      </c>
      <c r="M42" s="22">
        <v>1.7348864215891957</v>
      </c>
      <c r="N42" s="16">
        <v>21.462862370430571</v>
      </c>
      <c r="O42" s="23">
        <v>28.361700360758157</v>
      </c>
      <c r="P42" s="31">
        <v>5.937047661589518</v>
      </c>
      <c r="Q42" s="32">
        <v>13.107840034893249</v>
      </c>
      <c r="R42" s="33">
        <v>36.716722696295477</v>
      </c>
    </row>
    <row r="43" spans="3:18" x14ac:dyDescent="0.25">
      <c r="C43" s="38">
        <v>63</v>
      </c>
      <c r="D43" s="22">
        <v>21.3</v>
      </c>
      <c r="E43" s="23">
        <v>24.354934019693573</v>
      </c>
      <c r="F43">
        <v>0.21469618237442123</v>
      </c>
      <c r="G43">
        <v>-7.9111348151408682E-4</v>
      </c>
      <c r="H43">
        <v>-7.8294839572020758E-4</v>
      </c>
      <c r="I43">
        <v>4.6859599744895402E-3</v>
      </c>
      <c r="J43">
        <v>-3.7496894625636528E-3</v>
      </c>
      <c r="K43">
        <v>-5.8845273946904919E-2</v>
      </c>
      <c r="L43">
        <v>8.6217101253473677E-2</v>
      </c>
      <c r="M43" s="22">
        <v>1.6671915338413261</v>
      </c>
      <c r="N43" s="16">
        <v>21.040110597339144</v>
      </c>
      <c r="O43" s="23">
        <v>27.669757442048002</v>
      </c>
      <c r="P43" s="31">
        <v>5.9176204382068294</v>
      </c>
      <c r="Q43" s="32">
        <v>12.58911921377565</v>
      </c>
      <c r="R43" s="33">
        <v>36.1207488256115</v>
      </c>
    </row>
    <row r="44" spans="3:18" x14ac:dyDescent="0.25">
      <c r="C44" s="38">
        <v>45</v>
      </c>
      <c r="D44" s="22">
        <v>22.3</v>
      </c>
      <c r="E44" s="23">
        <v>17.66502869007504</v>
      </c>
      <c r="F44">
        <v>-0.10591916383671773</v>
      </c>
      <c r="G44">
        <v>8.7809792707433179E-4</v>
      </c>
      <c r="H44">
        <v>-6.4892335325728097E-5</v>
      </c>
      <c r="I44">
        <v>9.709632091039538E-3</v>
      </c>
      <c r="J44">
        <v>-7.8815539276336534E-3</v>
      </c>
      <c r="K44">
        <v>1.088356739929941E-2</v>
      </c>
      <c r="L44">
        <v>5.0443203238230747E-2</v>
      </c>
      <c r="M44" s="22">
        <v>1.2752346842975673</v>
      </c>
      <c r="N44" s="16">
        <v>15.129520492784343</v>
      </c>
      <c r="O44" s="23">
        <v>20.200536887365736</v>
      </c>
      <c r="P44" s="31">
        <v>5.8193580006910137</v>
      </c>
      <c r="Q44" s="32">
        <v>6.094585935180298</v>
      </c>
      <c r="R44" s="33">
        <v>29.235471444969782</v>
      </c>
    </row>
    <row r="45" spans="3:18" x14ac:dyDescent="0.25">
      <c r="C45" s="38">
        <v>64</v>
      </c>
      <c r="D45" s="22">
        <v>22.3</v>
      </c>
      <c r="E45" s="23">
        <v>27.756256949524872</v>
      </c>
      <c r="F45">
        <v>0.36453707677532127</v>
      </c>
      <c r="G45">
        <v>-2.4041402751721905E-3</v>
      </c>
      <c r="H45">
        <v>-9.2178887337161222E-4</v>
      </c>
      <c r="I45">
        <v>-1.6262691225004153E-3</v>
      </c>
      <c r="J45">
        <v>-1.9724551004237801E-3</v>
      </c>
      <c r="K45">
        <v>-1.4321032780573423E-2</v>
      </c>
      <c r="L45">
        <v>3.5412957053636035E-2</v>
      </c>
      <c r="M45" s="22">
        <v>1.0684885781511462</v>
      </c>
      <c r="N45" s="16">
        <v>25.631815400080981</v>
      </c>
      <c r="O45" s="23">
        <v>29.880698498968762</v>
      </c>
      <c r="P45" s="31">
        <v>5.7775749135610912</v>
      </c>
      <c r="Q45" s="32">
        <v>16.268890165845878</v>
      </c>
      <c r="R45" s="33">
        <v>39.243623733203862</v>
      </c>
    </row>
    <row r="46" spans="3:18" x14ac:dyDescent="0.25">
      <c r="C46" s="38">
        <v>51</v>
      </c>
      <c r="D46" s="22">
        <v>22.8</v>
      </c>
      <c r="E46" s="23">
        <v>26.602754053927605</v>
      </c>
      <c r="F46">
        <v>0.21879185354090114</v>
      </c>
      <c r="G46">
        <v>-6.0826410028875615E-3</v>
      </c>
      <c r="H46">
        <v>-1.6067471158187142E-4</v>
      </c>
      <c r="I46">
        <v>1.517563427331876E-4</v>
      </c>
      <c r="J46">
        <v>-4.8053886440015785E-3</v>
      </c>
      <c r="K46">
        <v>5.3447486827440993E-2</v>
      </c>
      <c r="L46">
        <v>8.1314117229403682E-2</v>
      </c>
      <c r="M46" s="22">
        <v>1.6190928817231314</v>
      </c>
      <c r="N46" s="16">
        <v>23.383563637972692</v>
      </c>
      <c r="O46" s="23">
        <v>29.821944469882517</v>
      </c>
      <c r="P46" s="31">
        <v>5.9042498083852708</v>
      </c>
      <c r="Q46" s="32">
        <v>14.863523642186644</v>
      </c>
      <c r="R46" s="33">
        <v>38.341984465668567</v>
      </c>
    </row>
    <row r="47" spans="3:18" x14ac:dyDescent="0.25">
      <c r="C47" s="38">
        <v>13</v>
      </c>
      <c r="D47" s="22">
        <v>23.4</v>
      </c>
      <c r="E47" s="23">
        <v>20.955958596670158</v>
      </c>
      <c r="F47">
        <v>0.1045936502519032</v>
      </c>
      <c r="G47">
        <v>-3.0007678504672041E-3</v>
      </c>
      <c r="H47">
        <v>-1.1089597823057688E-4</v>
      </c>
      <c r="I47">
        <v>-5.5969908420110751E-3</v>
      </c>
      <c r="J47">
        <v>5.6921176780858427E-3</v>
      </c>
      <c r="K47">
        <v>-2.6842750934643278E-2</v>
      </c>
      <c r="L47">
        <v>4.3362193815736735E-2</v>
      </c>
      <c r="M47" s="22">
        <v>1.1823455218158818</v>
      </c>
      <c r="N47" s="16">
        <v>18.605138940094232</v>
      </c>
      <c r="O47" s="23">
        <v>23.306778253246083</v>
      </c>
      <c r="P47" s="31">
        <v>5.7997107663338747</v>
      </c>
      <c r="Q47" s="32">
        <v>9.4245798073183984</v>
      </c>
      <c r="R47" s="33">
        <v>32.48733738602192</v>
      </c>
    </row>
    <row r="48" spans="3:18" x14ac:dyDescent="0.25">
      <c r="C48" s="38">
        <v>1</v>
      </c>
      <c r="D48" s="22">
        <v>24.7</v>
      </c>
      <c r="E48" s="23">
        <v>19.863388185960083</v>
      </c>
      <c r="F48">
        <v>-0.27048426092214828</v>
      </c>
      <c r="G48">
        <v>-1.041877467268199E-3</v>
      </c>
      <c r="H48">
        <v>7.7365960223391085E-4</v>
      </c>
      <c r="I48">
        <v>-6.5854230023871564E-4</v>
      </c>
      <c r="J48">
        <v>7.6314666457583079E-3</v>
      </c>
      <c r="K48">
        <v>-6.5476596128935111E-2</v>
      </c>
      <c r="L48">
        <v>9.584305351489919E-2</v>
      </c>
      <c r="M48" s="22">
        <v>1.7577985767923199</v>
      </c>
      <c r="N48" s="16">
        <v>16.368413687914781</v>
      </c>
      <c r="O48" s="23">
        <v>23.358362684005385</v>
      </c>
      <c r="P48" s="31">
        <v>5.9437832965834225</v>
      </c>
      <c r="Q48" s="32">
        <v>8.0455546083641085</v>
      </c>
      <c r="R48" s="33">
        <v>31.68122176355606</v>
      </c>
    </row>
    <row r="49" spans="3:18" x14ac:dyDescent="0.25">
      <c r="C49" s="38">
        <v>47</v>
      </c>
      <c r="D49" s="22">
        <v>26.8</v>
      </c>
      <c r="E49" s="23">
        <v>24.264529561558998</v>
      </c>
      <c r="F49">
        <v>0.2138814106337959</v>
      </c>
      <c r="G49">
        <v>-6.3923729302349181E-3</v>
      </c>
      <c r="H49">
        <v>-1.9128378209667035E-4</v>
      </c>
      <c r="I49">
        <v>1.4233016793890581E-3</v>
      </c>
      <c r="J49">
        <v>-5.1168057367581739E-3</v>
      </c>
      <c r="K49">
        <v>3.8868996268794698E-2</v>
      </c>
      <c r="L49">
        <v>7.5933532444974361E-2</v>
      </c>
      <c r="M49" s="22">
        <v>1.564608155168012</v>
      </c>
      <c r="N49" s="16">
        <v>21.153669378861302</v>
      </c>
      <c r="O49" s="23">
        <v>27.375389744256694</v>
      </c>
      <c r="P49" s="31">
        <v>5.8895418089516305</v>
      </c>
      <c r="Q49" s="32">
        <v>12.554542593075137</v>
      </c>
      <c r="R49" s="33">
        <v>35.974516530042862</v>
      </c>
    </row>
    <row r="50" spans="3:18" x14ac:dyDescent="0.25">
      <c r="C50" s="38">
        <v>14</v>
      </c>
      <c r="D50" s="22">
        <v>27.4</v>
      </c>
      <c r="E50" s="23">
        <v>28.792051581914333</v>
      </c>
      <c r="F50">
        <v>0.20855388715065262</v>
      </c>
      <c r="G50">
        <v>-4.7470036790676663E-3</v>
      </c>
      <c r="H50">
        <v>-1.5217456447664184E-4</v>
      </c>
      <c r="I50">
        <v>-5.6127847145193612E-3</v>
      </c>
      <c r="J50">
        <v>3.9229321117577633E-3</v>
      </c>
      <c r="K50">
        <v>-1.6158111355364685E-2</v>
      </c>
      <c r="L50">
        <v>3.9030400851481642E-2</v>
      </c>
      <c r="M50" s="22">
        <v>1.1217350585678219</v>
      </c>
      <c r="N50" s="16">
        <v>26.561741764271851</v>
      </c>
      <c r="O50" s="23">
        <v>31.022361399556814</v>
      </c>
      <c r="P50" s="31">
        <v>5.787658730591426</v>
      </c>
      <c r="Q50" s="32">
        <v>17.284635468449054</v>
      </c>
      <c r="R50" s="33">
        <v>40.299467695379612</v>
      </c>
    </row>
    <row r="51" spans="3:18" x14ac:dyDescent="0.25">
      <c r="C51" s="38">
        <v>20</v>
      </c>
      <c r="D51" s="22">
        <v>27.5</v>
      </c>
      <c r="E51" s="23">
        <v>25.443004293890407</v>
      </c>
      <c r="F51">
        <v>0.25919071908162178</v>
      </c>
      <c r="G51">
        <v>-5.5392909323248559E-3</v>
      </c>
      <c r="H51">
        <v>-2.9868288056177528E-4</v>
      </c>
      <c r="I51">
        <v>-5.4368305125180143E-3</v>
      </c>
      <c r="J51">
        <v>2.7976717040104175E-3</v>
      </c>
      <c r="K51">
        <v>-7.1250053087919263E-3</v>
      </c>
      <c r="L51">
        <v>4.4608704882826131E-2</v>
      </c>
      <c r="M51" s="22">
        <v>1.1992192603243004</v>
      </c>
      <c r="N51" s="16">
        <v>23.058635124559032</v>
      </c>
      <c r="O51" s="23">
        <v>27.827373463221782</v>
      </c>
      <c r="P51" s="31">
        <v>5.8031742068030114</v>
      </c>
      <c r="Q51" s="32">
        <v>13.904739257004406</v>
      </c>
      <c r="R51" s="33">
        <v>36.981269330776406</v>
      </c>
    </row>
    <row r="52" spans="3:18" x14ac:dyDescent="0.25">
      <c r="C52" s="38">
        <v>16</v>
      </c>
      <c r="D52" s="22">
        <v>28.3</v>
      </c>
      <c r="E52" s="23">
        <v>31.575803669505731</v>
      </c>
      <c r="F52">
        <v>0.12885135672892653</v>
      </c>
      <c r="G52">
        <v>-4.0185277775025337E-3</v>
      </c>
      <c r="H52">
        <v>7.5739784130680161E-5</v>
      </c>
      <c r="I52">
        <v>-6.2915887729597681E-3</v>
      </c>
      <c r="J52">
        <v>6.8994107306311753E-3</v>
      </c>
      <c r="K52">
        <v>-4.5459808475142277E-2</v>
      </c>
      <c r="L52">
        <v>6.5305457923601984E-2</v>
      </c>
      <c r="M52" s="22">
        <v>1.4509870193102501</v>
      </c>
      <c r="N52" s="16">
        <v>28.690852744845131</v>
      </c>
      <c r="O52" s="23">
        <v>34.460754594166332</v>
      </c>
      <c r="P52" s="31">
        <v>5.8603811625505928</v>
      </c>
      <c r="Q52" s="32">
        <v>19.923795878422347</v>
      </c>
      <c r="R52" s="33">
        <v>43.227811460589116</v>
      </c>
    </row>
    <row r="53" spans="3:18" x14ac:dyDescent="0.25">
      <c r="C53" s="38">
        <v>42</v>
      </c>
      <c r="D53" s="22">
        <v>28.4</v>
      </c>
      <c r="E53" s="23">
        <v>30.706452799872679</v>
      </c>
      <c r="F53">
        <v>0.65190247315542815</v>
      </c>
      <c r="G53">
        <v>-5.9103612510523016E-3</v>
      </c>
      <c r="H53">
        <v>-1.5565711262341753E-3</v>
      </c>
      <c r="I53">
        <v>4.5376795089860566E-3</v>
      </c>
      <c r="J53">
        <v>-1.3274904461797198E-2</v>
      </c>
      <c r="K53">
        <v>3.2677207479064441E-2</v>
      </c>
      <c r="L53">
        <v>0.110618243466949</v>
      </c>
      <c r="M53" s="22">
        <v>1.8884355463119591</v>
      </c>
      <c r="N53" s="16">
        <v>26.951737007801398</v>
      </c>
      <c r="O53" s="23">
        <v>34.461168591943959</v>
      </c>
      <c r="P53" s="31">
        <v>5.9837189817659002</v>
      </c>
      <c r="Q53" s="32">
        <v>18.809216381065269</v>
      </c>
      <c r="R53" s="33">
        <v>42.603689218680088</v>
      </c>
    </row>
    <row r="54" spans="3:18" x14ac:dyDescent="0.25">
      <c r="C54" s="38">
        <v>12</v>
      </c>
      <c r="D54" s="22">
        <v>28.6</v>
      </c>
      <c r="E54" s="23">
        <v>29.966611818743367</v>
      </c>
      <c r="F54">
        <v>-0.12681902633491388</v>
      </c>
      <c r="G54">
        <v>-3.4602699984415406E-3</v>
      </c>
      <c r="H54">
        <v>8.0514396422032503E-4</v>
      </c>
      <c r="I54">
        <v>-4.017565692860714E-3</v>
      </c>
      <c r="J54">
        <v>5.2261243646492556E-3</v>
      </c>
      <c r="K54">
        <v>9.7968526759504015E-3</v>
      </c>
      <c r="L54">
        <v>3.3145506338745211E-2</v>
      </c>
      <c r="M54" s="22">
        <v>1.0337157100075527</v>
      </c>
      <c r="N54" s="16">
        <v>27.911308047080322</v>
      </c>
      <c r="O54" s="23">
        <v>32.021915590406415</v>
      </c>
      <c r="P54" s="31">
        <v>5.7712452910344583</v>
      </c>
      <c r="Q54" s="32">
        <v>18.491830020400524</v>
      </c>
      <c r="R54" s="33">
        <v>41.441393617086206</v>
      </c>
    </row>
    <row r="55" spans="3:18" x14ac:dyDescent="0.25">
      <c r="C55" s="38">
        <v>56</v>
      </c>
      <c r="D55" s="22">
        <v>28.6</v>
      </c>
      <c r="E55" s="23">
        <v>35.682549325014683</v>
      </c>
      <c r="F55">
        <v>3.162223497095637E-2</v>
      </c>
      <c r="G55">
        <v>-2.2192161186924192E-3</v>
      </c>
      <c r="H55">
        <v>2.0784709015024211E-4</v>
      </c>
      <c r="I55">
        <v>2.7759322943250687E-4</v>
      </c>
      <c r="J55">
        <v>4.574011636002389E-4</v>
      </c>
      <c r="K55">
        <v>-1.702614516234835E-2</v>
      </c>
      <c r="L55">
        <v>2.4026285939586604E-2</v>
      </c>
      <c r="M55" s="22">
        <v>0.88010017702012433</v>
      </c>
      <c r="N55" s="16">
        <v>33.932674387680549</v>
      </c>
      <c r="O55" s="23">
        <v>37.432424262348817</v>
      </c>
      <c r="P55" s="31">
        <v>5.7457184373898658</v>
      </c>
      <c r="Q55" s="32">
        <v>24.258521750552251</v>
      </c>
      <c r="R55" s="33">
        <v>47.106576899477119</v>
      </c>
    </row>
    <row r="56" spans="3:18" x14ac:dyDescent="0.25">
      <c r="C56" s="38">
        <v>21</v>
      </c>
      <c r="D56" s="22">
        <v>29</v>
      </c>
      <c r="E56" s="23">
        <v>18.919625525590419</v>
      </c>
      <c r="F56">
        <v>-0.33088790145155172</v>
      </c>
      <c r="G56">
        <v>1.6153128265591867E-2</v>
      </c>
      <c r="H56">
        <v>-6.9462890399957635E-4</v>
      </c>
      <c r="I56">
        <v>1.3946633404099983E-2</v>
      </c>
      <c r="J56">
        <v>-9.2700697796201693E-3</v>
      </c>
      <c r="K56">
        <v>-1.1361686118943698E-2</v>
      </c>
      <c r="L56">
        <v>0.22967040939881223</v>
      </c>
      <c r="M56" s="22">
        <v>2.7210799979774967</v>
      </c>
      <c r="N56" s="16">
        <v>13.509389491933582</v>
      </c>
      <c r="O56" s="23">
        <v>24.329861559247256</v>
      </c>
      <c r="P56" s="31">
        <v>6.2962671794932756</v>
      </c>
      <c r="Q56" s="32">
        <v>6.4009595557018244</v>
      </c>
      <c r="R56" s="33">
        <v>31.438291495479014</v>
      </c>
    </row>
    <row r="57" spans="3:18" x14ac:dyDescent="0.25">
      <c r="C57" s="38">
        <v>50</v>
      </c>
      <c r="D57" s="22">
        <v>29.2</v>
      </c>
      <c r="E57" s="23">
        <v>31.675056966256761</v>
      </c>
      <c r="F57">
        <v>-0.30515526819595229</v>
      </c>
      <c r="G57">
        <v>-1.7528794731712085E-3</v>
      </c>
      <c r="H57">
        <v>1.1269383823821954E-3</v>
      </c>
      <c r="I57">
        <v>2.8281919471687808E-3</v>
      </c>
      <c r="J57">
        <v>1.5291189661154787E-3</v>
      </c>
      <c r="K57">
        <v>-5.8422422615225789E-4</v>
      </c>
      <c r="L57">
        <v>4.1269248141464883E-2</v>
      </c>
      <c r="M57" s="22">
        <v>1.1534587451630263</v>
      </c>
      <c r="N57" s="16">
        <v>29.38167196065017</v>
      </c>
      <c r="O57" s="23">
        <v>33.968441971863349</v>
      </c>
      <c r="P57" s="31">
        <v>5.793890844412247</v>
      </c>
      <c r="Q57" s="32">
        <v>20.1552497408858</v>
      </c>
      <c r="R57" s="33">
        <v>43.194864191627723</v>
      </c>
    </row>
    <row r="58" spans="3:18" x14ac:dyDescent="0.25">
      <c r="C58" s="38">
        <v>60</v>
      </c>
      <c r="D58" s="22">
        <v>30.3</v>
      </c>
      <c r="E58" s="23">
        <v>40.334897093665276</v>
      </c>
      <c r="F58">
        <v>-0.37976646538713288</v>
      </c>
      <c r="G58">
        <v>-2.2467870526946499E-3</v>
      </c>
      <c r="H58">
        <v>1.420361895512332E-3</v>
      </c>
      <c r="I58">
        <v>9.5054662117141312E-3</v>
      </c>
      <c r="J58">
        <v>-2.797698911533161E-3</v>
      </c>
      <c r="K58">
        <v>-1.9118873923390595E-2</v>
      </c>
      <c r="L58">
        <v>0.10088370922774129</v>
      </c>
      <c r="M58" s="22">
        <v>1.8034300774545762</v>
      </c>
      <c r="N58" s="16">
        <v>36.749194947283186</v>
      </c>
      <c r="O58" s="23">
        <v>43.920599240047366</v>
      </c>
      <c r="P58" s="31">
        <v>5.9574377113352019</v>
      </c>
      <c r="Q58" s="32">
        <v>28.489914881422955</v>
      </c>
      <c r="R58" s="33">
        <v>52.179879305907598</v>
      </c>
    </row>
    <row r="59" spans="3:18" x14ac:dyDescent="0.25">
      <c r="C59" s="38">
        <v>55</v>
      </c>
      <c r="D59" s="22">
        <v>30.5</v>
      </c>
      <c r="E59" s="23">
        <v>48.326511824396299</v>
      </c>
      <c r="F59">
        <v>0.53511433849646206</v>
      </c>
      <c r="G59">
        <v>-3.3349427654533886E-3</v>
      </c>
      <c r="H59">
        <v>-1.1850475096998004E-3</v>
      </c>
      <c r="I59">
        <v>8.0348233920524148E-3</v>
      </c>
      <c r="J59">
        <v>-1.4169415023031061E-2</v>
      </c>
      <c r="K59">
        <v>6.0119343923708823E-3</v>
      </c>
      <c r="L59">
        <v>9.2155074461350309E-2</v>
      </c>
      <c r="M59" s="22">
        <v>1.7236473454159331</v>
      </c>
      <c r="N59" s="16">
        <v>44.899439123697498</v>
      </c>
      <c r="O59" s="23">
        <v>51.7535845250951</v>
      </c>
      <c r="P59" s="31">
        <v>5.9337731850425817</v>
      </c>
      <c r="Q59" s="32">
        <v>36.528581030327246</v>
      </c>
      <c r="R59" s="33">
        <v>60.124442618465352</v>
      </c>
    </row>
    <row r="60" spans="3:18" x14ac:dyDescent="0.25">
      <c r="C60" s="38">
        <v>86</v>
      </c>
      <c r="D60" s="22">
        <v>31.1</v>
      </c>
      <c r="E60" s="23">
        <v>31.336078925015485</v>
      </c>
      <c r="F60">
        <v>4.4619260209926292E-2</v>
      </c>
      <c r="G60">
        <v>-1.1686462885462674E-3</v>
      </c>
      <c r="H60">
        <v>-1.4937961344692712E-4</v>
      </c>
      <c r="I60">
        <v>9.7241147301387158E-3</v>
      </c>
      <c r="J60">
        <v>-8.9057320237009557E-3</v>
      </c>
      <c r="K60">
        <v>-6.6379410208941281E-3</v>
      </c>
      <c r="L60">
        <v>4.7109818071425093E-2</v>
      </c>
      <c r="M60" s="22">
        <v>1.2323796014990562</v>
      </c>
      <c r="N60" s="16">
        <v>28.885778113525348</v>
      </c>
      <c r="O60" s="23">
        <v>33.786379736505623</v>
      </c>
      <c r="P60" s="31">
        <v>5.8101173415312335</v>
      </c>
      <c r="Q60" s="32">
        <v>19.784009076172069</v>
      </c>
      <c r="R60" s="33">
        <v>42.888148773858902</v>
      </c>
    </row>
    <row r="61" spans="3:18" x14ac:dyDescent="0.25">
      <c r="C61" s="38">
        <v>57</v>
      </c>
      <c r="D61" s="22">
        <v>31.6</v>
      </c>
      <c r="E61" s="23">
        <v>25.829953545094099</v>
      </c>
      <c r="F61">
        <v>0.228747737759596</v>
      </c>
      <c r="G61">
        <v>-2.9023616909361121E-3</v>
      </c>
      <c r="H61">
        <v>-5.5350840321479681E-4</v>
      </c>
      <c r="I61">
        <v>2.4828182093889384E-3</v>
      </c>
      <c r="J61">
        <v>-4.2283745583718575E-3</v>
      </c>
      <c r="K61">
        <v>-8.9513919710976497E-3</v>
      </c>
      <c r="L61">
        <v>3.3923119240748978E-2</v>
      </c>
      <c r="M61" s="22">
        <v>1.0457711993174876</v>
      </c>
      <c r="N61" s="16">
        <v>23.750680230927173</v>
      </c>
      <c r="O61" s="23">
        <v>27.909226859261025</v>
      </c>
      <c r="P61" s="31">
        <v>5.7734167909040597</v>
      </c>
      <c r="Q61" s="32">
        <v>14.350854223249437</v>
      </c>
      <c r="R61" s="33">
        <v>37.309052866938764</v>
      </c>
    </row>
    <row r="62" spans="3:18" x14ac:dyDescent="0.25">
      <c r="C62" s="38">
        <v>83</v>
      </c>
      <c r="D62" s="22">
        <v>32.1</v>
      </c>
      <c r="E62" s="23">
        <v>34.152188905867654</v>
      </c>
      <c r="F62">
        <v>6.6587824648268457E-2</v>
      </c>
      <c r="G62">
        <v>-3.9592244649768503E-3</v>
      </c>
      <c r="H62">
        <v>3.9625606945864705E-4</v>
      </c>
      <c r="I62">
        <v>-8.4702188016111714E-3</v>
      </c>
      <c r="J62">
        <v>6.1846310002781919E-3</v>
      </c>
      <c r="K62">
        <v>2.3459666292990095E-2</v>
      </c>
      <c r="L62">
        <v>4.1444498652654302E-2</v>
      </c>
      <c r="M62" s="22">
        <v>1.1559052409934767</v>
      </c>
      <c r="N62" s="16">
        <v>31.853939611115603</v>
      </c>
      <c r="O62" s="23">
        <v>36.450438200619708</v>
      </c>
      <c r="P62" s="31">
        <v>5.7943783934367961</v>
      </c>
      <c r="Q62" s="32">
        <v>22.631412302417857</v>
      </c>
      <c r="R62" s="33">
        <v>45.67296550931745</v>
      </c>
    </row>
    <row r="63" spans="3:18" x14ac:dyDescent="0.25">
      <c r="C63" s="38">
        <v>15</v>
      </c>
      <c r="D63" s="22">
        <v>32.9</v>
      </c>
      <c r="E63" s="23">
        <v>29.770972901512817</v>
      </c>
      <c r="F63">
        <v>-0.18492121818430951</v>
      </c>
      <c r="G63">
        <v>-2.4066687241610894E-3</v>
      </c>
      <c r="H63">
        <v>8.0029991237068495E-4</v>
      </c>
      <c r="I63">
        <v>3.1316593021747012E-4</v>
      </c>
      <c r="J63">
        <v>3.4372623556393547E-3</v>
      </c>
      <c r="K63">
        <v>-2.1054649736709397E-2</v>
      </c>
      <c r="L63">
        <v>3.6922765646242292E-2</v>
      </c>
      <c r="M63" s="22">
        <v>1.0910280078961301</v>
      </c>
      <c r="N63" s="16">
        <v>27.601716927254138</v>
      </c>
      <c r="O63" s="23">
        <v>31.940228875771496</v>
      </c>
      <c r="P63" s="31">
        <v>5.7817857236484294</v>
      </c>
      <c r="Q63" s="32">
        <v>18.275233899272688</v>
      </c>
      <c r="R63" s="33">
        <v>41.266711903752949</v>
      </c>
    </row>
    <row r="64" spans="3:18" x14ac:dyDescent="0.25">
      <c r="C64" s="38">
        <v>18</v>
      </c>
      <c r="D64" s="22">
        <v>32.9</v>
      </c>
      <c r="E64" s="23">
        <v>31.593668048641394</v>
      </c>
      <c r="F64">
        <v>-0.73969757944205827</v>
      </c>
      <c r="G64">
        <v>-6.7892682802989145E-3</v>
      </c>
      <c r="H64">
        <v>3.3311649266849577E-3</v>
      </c>
      <c r="I64">
        <v>-2.1923070935858036E-2</v>
      </c>
      <c r="J64">
        <v>3.0437700557389556E-2</v>
      </c>
      <c r="K64">
        <v>-7.5855223817309914E-3</v>
      </c>
      <c r="L64">
        <v>0.32567766251865149</v>
      </c>
      <c r="M64" s="22">
        <v>3.2402817430639415</v>
      </c>
      <c r="N64" s="16">
        <v>25.15111984772301</v>
      </c>
      <c r="O64" s="23">
        <v>38.036216249559779</v>
      </c>
      <c r="P64" s="31">
        <v>6.537440616526049</v>
      </c>
      <c r="Q64" s="32">
        <v>18.59548467376456</v>
      </c>
      <c r="R64" s="33">
        <v>44.591851423518229</v>
      </c>
    </row>
    <row r="65" spans="3:18" x14ac:dyDescent="0.25">
      <c r="C65" s="38">
        <v>61</v>
      </c>
      <c r="D65" s="22">
        <v>33.200000000000003</v>
      </c>
      <c r="E65" s="23">
        <v>31.2992215903963</v>
      </c>
      <c r="F65">
        <v>0.25237408897096625</v>
      </c>
      <c r="G65">
        <v>-2.2450030808299137E-3</v>
      </c>
      <c r="H65">
        <v>-5.926826164426688E-4</v>
      </c>
      <c r="I65">
        <v>2.0230702229132483E-3</v>
      </c>
      <c r="J65">
        <v>-3.4839653958882097E-3</v>
      </c>
      <c r="K65">
        <v>-2.4109869913846921E-2</v>
      </c>
      <c r="L65">
        <v>3.5534282093674888E-2</v>
      </c>
      <c r="M65" s="22">
        <v>1.0703173378479545</v>
      </c>
      <c r="N65" s="16">
        <v>29.171143976736758</v>
      </c>
      <c r="O65" s="23">
        <v>33.427299204055842</v>
      </c>
      <c r="P65" s="31">
        <v>5.7779133987858389</v>
      </c>
      <c r="Q65" s="32">
        <v>19.811181807407785</v>
      </c>
      <c r="R65" s="33">
        <v>42.787261373384815</v>
      </c>
    </row>
    <row r="66" spans="3:18" x14ac:dyDescent="0.25">
      <c r="C66" s="38">
        <v>17</v>
      </c>
      <c r="D66" s="22">
        <v>34.799999999999997</v>
      </c>
      <c r="E66" s="23">
        <v>29.099489251691857</v>
      </c>
      <c r="F66">
        <v>0.14547773916203724</v>
      </c>
      <c r="G66">
        <v>-2.9354383578334446E-3</v>
      </c>
      <c r="H66">
        <v>-2.146348852136429E-4</v>
      </c>
      <c r="I66">
        <v>9.2849044286391147E-4</v>
      </c>
      <c r="J66">
        <v>-1.2740895011059718E-3</v>
      </c>
      <c r="K66">
        <v>-1.9611298743189648E-2</v>
      </c>
      <c r="L66">
        <v>2.9886095809555001E-2</v>
      </c>
      <c r="M66" s="22">
        <v>0.98157475401542305</v>
      </c>
      <c r="N66" s="16">
        <v>27.147855669493143</v>
      </c>
      <c r="O66" s="23">
        <v>31.05112283389057</v>
      </c>
      <c r="P66" s="31">
        <v>5.7621344168538302</v>
      </c>
      <c r="Q66" s="32">
        <v>17.642822312091418</v>
      </c>
      <c r="R66" s="33">
        <v>40.556156191292295</v>
      </c>
    </row>
    <row r="67" spans="3:18" x14ac:dyDescent="0.25">
      <c r="C67" s="38">
        <v>65</v>
      </c>
      <c r="D67" s="22">
        <v>35.5</v>
      </c>
      <c r="E67" s="23">
        <v>35.184960681915399</v>
      </c>
      <c r="F67">
        <v>-6.7143370212430165E-2</v>
      </c>
      <c r="G67">
        <v>-2.1414412519226217E-3</v>
      </c>
      <c r="H67">
        <v>4.1359454526712403E-4</v>
      </c>
      <c r="I67">
        <v>6.8250291032706349E-3</v>
      </c>
      <c r="J67">
        <v>-5.9501691831848388E-3</v>
      </c>
      <c r="K67">
        <v>1.6007218874218576E-2</v>
      </c>
      <c r="L67">
        <v>4.2510545128797497E-2</v>
      </c>
      <c r="M67" s="22">
        <v>1.1706771044970663</v>
      </c>
      <c r="N67" s="16">
        <v>32.857340965025529</v>
      </c>
      <c r="O67" s="23">
        <v>37.51258039880527</v>
      </c>
      <c r="P67" s="31">
        <v>5.7973432642172078</v>
      </c>
      <c r="Q67" s="32">
        <v>23.658289121043094</v>
      </c>
      <c r="R67" s="33">
        <v>46.711632242787701</v>
      </c>
    </row>
    <row r="68" spans="3:18" x14ac:dyDescent="0.25">
      <c r="C68" s="38">
        <v>77</v>
      </c>
      <c r="D68" s="22">
        <v>35.5</v>
      </c>
      <c r="E68" s="23">
        <v>34.924297404749097</v>
      </c>
      <c r="F68">
        <v>-0.15305345301334319</v>
      </c>
      <c r="G68">
        <v>-1.6712445900792768E-3</v>
      </c>
      <c r="H68">
        <v>7.2421163678678237E-4</v>
      </c>
      <c r="I68">
        <v>1.1119584847434551E-3</v>
      </c>
      <c r="J68">
        <v>1.3311057870078885E-3</v>
      </c>
      <c r="K68">
        <v>-4.3531449437432534E-3</v>
      </c>
      <c r="L68">
        <v>2.5882303417750149E-2</v>
      </c>
      <c r="M68" s="22">
        <v>0.91346150425880202</v>
      </c>
      <c r="N68" s="16">
        <v>33.108091211115457</v>
      </c>
      <c r="O68" s="23">
        <v>36.740503598382737</v>
      </c>
      <c r="P68" s="31">
        <v>5.7509230528614923</v>
      </c>
      <c r="Q68" s="32">
        <v>23.489921660373671</v>
      </c>
      <c r="R68" s="33">
        <v>46.358673149124527</v>
      </c>
    </row>
    <row r="69" spans="3:18" x14ac:dyDescent="0.25">
      <c r="C69" s="38">
        <v>58</v>
      </c>
      <c r="D69" s="22">
        <v>36.1</v>
      </c>
      <c r="E69" s="23">
        <v>34.5270294834474</v>
      </c>
      <c r="F69">
        <v>3.8504448912583839E-2</v>
      </c>
      <c r="G69">
        <v>-6.4753489865784731E-4</v>
      </c>
      <c r="H69">
        <v>-8.084745515820314E-5</v>
      </c>
      <c r="I69">
        <v>4.9276088331310364E-3</v>
      </c>
      <c r="J69">
        <v>-1.4143964316577599E-3</v>
      </c>
      <c r="K69">
        <v>-6.902118423679926E-2</v>
      </c>
      <c r="L69">
        <v>9.3665927240928926E-2</v>
      </c>
      <c r="M69" s="22">
        <v>1.7377192255852203</v>
      </c>
      <c r="N69" s="16">
        <v>31.07197811501014</v>
      </c>
      <c r="O69" s="23">
        <v>37.98208085188466</v>
      </c>
      <c r="P69" s="31">
        <v>5.9378760636392114</v>
      </c>
      <c r="Q69" s="32">
        <v>22.720941067536394</v>
      </c>
      <c r="R69" s="33">
        <v>46.333117899358406</v>
      </c>
    </row>
    <row r="70" spans="3:18" x14ac:dyDescent="0.25">
      <c r="C70" s="38">
        <v>69</v>
      </c>
      <c r="D70" s="22">
        <v>38.799999999999997</v>
      </c>
      <c r="E70" s="23">
        <v>37.733242621747401</v>
      </c>
      <c r="F70">
        <v>0.63321543075278908</v>
      </c>
      <c r="G70">
        <v>-2.3431335488619384E-3</v>
      </c>
      <c r="H70">
        <v>-1.680394335218829E-3</v>
      </c>
      <c r="I70">
        <v>3.1320004882262522E-3</v>
      </c>
      <c r="J70">
        <v>-1.0118582396114215E-2</v>
      </c>
      <c r="K70">
        <v>-8.6716636475468734E-3</v>
      </c>
      <c r="L70">
        <v>7.4732098407242015E-2</v>
      </c>
      <c r="M70" s="22">
        <v>1.5521810470599136</v>
      </c>
      <c r="N70" s="16">
        <v>34.647090859283786</v>
      </c>
      <c r="O70" s="23">
        <v>40.819394384211016</v>
      </c>
      <c r="P70" s="31">
        <v>5.8862526316004313</v>
      </c>
      <c r="Q70" s="32">
        <v>26.029795419032929</v>
      </c>
      <c r="R70" s="33">
        <v>49.436689824461872</v>
      </c>
    </row>
    <row r="71" spans="3:18" x14ac:dyDescent="0.25">
      <c r="C71" s="38">
        <v>46</v>
      </c>
      <c r="D71" s="22">
        <v>38.9</v>
      </c>
      <c r="E71" s="23">
        <v>30.259718677250063</v>
      </c>
      <c r="F71">
        <v>0.17182914452269493</v>
      </c>
      <c r="G71">
        <v>-3.2401329142771607E-3</v>
      </c>
      <c r="H71">
        <v>-2.6743836704224544E-4</v>
      </c>
      <c r="I71">
        <v>2.0474519941473877E-3</v>
      </c>
      <c r="J71">
        <v>-2.9250791894468442E-3</v>
      </c>
      <c r="K71">
        <v>-1.3428145366033262E-2</v>
      </c>
      <c r="L71">
        <v>3.0912138634430493E-2</v>
      </c>
      <c r="M71" s="22">
        <v>0.99828216887017485</v>
      </c>
      <c r="N71" s="16">
        <v>28.27486627827874</v>
      </c>
      <c r="O71" s="23">
        <v>32.244571076221391</v>
      </c>
      <c r="P71" s="31">
        <v>5.7650040181126618</v>
      </c>
      <c r="Q71" s="32">
        <v>18.797346201559435</v>
      </c>
      <c r="R71" s="33">
        <v>41.722091152940692</v>
      </c>
    </row>
    <row r="72" spans="3:18" x14ac:dyDescent="0.25">
      <c r="C72" s="38">
        <v>71</v>
      </c>
      <c r="D72" s="22">
        <v>39.4</v>
      </c>
      <c r="E72" s="23">
        <v>41.75804914330471</v>
      </c>
      <c r="F72">
        <v>6.9103866385555518E-2</v>
      </c>
      <c r="G72">
        <v>2.3532155093738769E-3</v>
      </c>
      <c r="H72">
        <v>-1.7455668867388696E-4</v>
      </c>
      <c r="I72">
        <v>1.4799037276110559E-4</v>
      </c>
      <c r="J72">
        <v>-1.1284593416225463E-3</v>
      </c>
      <c r="K72">
        <v>-2.5428737245713762E-3</v>
      </c>
      <c r="L72">
        <v>3.1420480528211461E-2</v>
      </c>
      <c r="M72" s="22">
        <v>1.0064569402358776</v>
      </c>
      <c r="N72" s="16">
        <v>39.756943108775999</v>
      </c>
      <c r="O72" s="23">
        <v>43.759155177833421</v>
      </c>
      <c r="P72" s="31">
        <v>5.7664252022132354</v>
      </c>
      <c r="Q72" s="32">
        <v>30.292850972876295</v>
      </c>
      <c r="R72" s="33">
        <v>53.223247313733125</v>
      </c>
    </row>
    <row r="73" spans="3:18" x14ac:dyDescent="0.25">
      <c r="C73" s="38">
        <v>59</v>
      </c>
      <c r="D73" s="22">
        <v>39.6</v>
      </c>
      <c r="E73" s="23">
        <v>49.648248040266509</v>
      </c>
      <c r="F73">
        <v>-6.5855486540807279E-2</v>
      </c>
      <c r="G73">
        <v>2.8117440969899704E-3</v>
      </c>
      <c r="H73">
        <v>3.0664736436100039E-5</v>
      </c>
      <c r="I73">
        <v>1.8074369238613237E-2</v>
      </c>
      <c r="J73">
        <v>-1.5671482396293054E-2</v>
      </c>
      <c r="K73">
        <v>-9.0920844437115678E-3</v>
      </c>
      <c r="L73">
        <v>0.12559107340162623</v>
      </c>
      <c r="M73" s="22">
        <v>2.0121862352879814</v>
      </c>
      <c r="N73" s="16">
        <v>45.647482724776012</v>
      </c>
      <c r="O73" s="23">
        <v>53.649013355757006</v>
      </c>
      <c r="P73" s="31">
        <v>6.023918781462231</v>
      </c>
      <c r="Q73" s="32">
        <v>37.671083649835872</v>
      </c>
      <c r="R73" s="33">
        <v>61.625412430697146</v>
      </c>
    </row>
    <row r="74" spans="3:18" x14ac:dyDescent="0.25">
      <c r="C74" s="38">
        <v>41</v>
      </c>
      <c r="D74" s="22">
        <v>40.4</v>
      </c>
      <c r="E74" s="23">
        <v>55.712144598839089</v>
      </c>
      <c r="F74">
        <v>-0.44191409268498943</v>
      </c>
      <c r="G74">
        <v>8.5828875989053593E-4</v>
      </c>
      <c r="H74">
        <v>1.7880248081854088E-3</v>
      </c>
      <c r="I74">
        <v>9.8714723421316304E-4</v>
      </c>
      <c r="J74">
        <v>3.6080049592984833E-3</v>
      </c>
      <c r="K74">
        <v>1.4104978137513213E-2</v>
      </c>
      <c r="L74">
        <v>0.12223839595265833</v>
      </c>
      <c r="M74" s="22">
        <v>1.9851467123270732</v>
      </c>
      <c r="N74" s="16">
        <v>51.765141099085255</v>
      </c>
      <c r="O74" s="23">
        <v>59.659148098592922</v>
      </c>
      <c r="P74" s="31">
        <v>6.0149406904502376</v>
      </c>
      <c r="Q74" s="32">
        <v>43.752831058638009</v>
      </c>
      <c r="R74" s="33">
        <v>67.671458139040169</v>
      </c>
    </row>
    <row r="75" spans="3:18" x14ac:dyDescent="0.25">
      <c r="C75" s="38">
        <v>91</v>
      </c>
      <c r="D75" s="22">
        <v>41.7</v>
      </c>
      <c r="E75" s="23">
        <v>37.604324675855324</v>
      </c>
      <c r="F75">
        <v>0.36070701951307671</v>
      </c>
      <c r="G75">
        <v>-2.4245018705764338E-3</v>
      </c>
      <c r="H75">
        <v>-7.4940845372729924E-4</v>
      </c>
      <c r="I75">
        <v>-8.4734842757422293E-4</v>
      </c>
      <c r="J75">
        <v>-3.1759981019270668E-3</v>
      </c>
      <c r="K75">
        <v>-6.2962531941159749E-3</v>
      </c>
      <c r="L75">
        <v>2.9852600591917081E-2</v>
      </c>
      <c r="M75" s="22">
        <v>0.98102454368494174</v>
      </c>
      <c r="N75" s="16">
        <v>35.653785059199066</v>
      </c>
      <c r="O75" s="23">
        <v>39.554864292511581</v>
      </c>
      <c r="P75" s="31">
        <v>5.7620407144937156</v>
      </c>
      <c r="Q75" s="32">
        <v>26.147844041650359</v>
      </c>
      <c r="R75" s="33">
        <v>49.060805310060289</v>
      </c>
    </row>
    <row r="76" spans="3:18" x14ac:dyDescent="0.25">
      <c r="C76" s="38">
        <v>49</v>
      </c>
      <c r="D76" s="22">
        <v>42.1</v>
      </c>
      <c r="E76" s="23">
        <v>33.898837036949416</v>
      </c>
      <c r="F76">
        <v>-5.8416155037743223E-2</v>
      </c>
      <c r="G76">
        <v>-4.3532123250921879E-3</v>
      </c>
      <c r="H76">
        <v>6.8504735506505292E-4</v>
      </c>
      <c r="I76">
        <v>2.0523630987362689E-4</v>
      </c>
      <c r="J76">
        <v>-1.3792003860418622E-3</v>
      </c>
      <c r="K76">
        <v>4.8044803729895391E-2</v>
      </c>
      <c r="L76">
        <v>6.4762499491819475E-2</v>
      </c>
      <c r="M76" s="22">
        <v>1.4449425781042278</v>
      </c>
      <c r="N76" s="16">
        <v>31.025904080757385</v>
      </c>
      <c r="O76" s="23">
        <v>36.771769993141447</v>
      </c>
      <c r="P76" s="31">
        <v>5.858887530426701</v>
      </c>
      <c r="Q76" s="32">
        <v>22.24979898668354</v>
      </c>
      <c r="R76" s="33">
        <v>45.547875087215289</v>
      </c>
    </row>
    <row r="77" spans="3:18" x14ac:dyDescent="0.25">
      <c r="C77" s="38">
        <v>52</v>
      </c>
      <c r="D77" s="22">
        <v>42.2</v>
      </c>
      <c r="E77" s="23">
        <v>38.215769209881046</v>
      </c>
      <c r="F77">
        <v>-0.65323959489027494</v>
      </c>
      <c r="G77">
        <v>6.6050024064480996E-3</v>
      </c>
      <c r="H77">
        <v>1.3521566859644313E-3</v>
      </c>
      <c r="I77">
        <v>1.7847867916230387E-2</v>
      </c>
      <c r="J77">
        <v>-6.9372480476701517E-3</v>
      </c>
      <c r="K77">
        <v>-3.6438812579033253E-2</v>
      </c>
      <c r="L77">
        <v>0.15248346815519448</v>
      </c>
      <c r="M77" s="22">
        <v>2.2171759968198632</v>
      </c>
      <c r="N77" s="16">
        <v>33.807429330175296</v>
      </c>
      <c r="O77" s="23">
        <v>42.624109089586796</v>
      </c>
      <c r="P77" s="31">
        <v>6.0954551463401936</v>
      </c>
      <c r="Q77" s="32">
        <v>26.096371360945973</v>
      </c>
      <c r="R77" s="33">
        <v>50.335167058816118</v>
      </c>
    </row>
    <row r="78" spans="3:18" x14ac:dyDescent="0.25">
      <c r="C78" s="38">
        <v>43</v>
      </c>
      <c r="D78" s="22">
        <v>42.5</v>
      </c>
      <c r="E78" s="23">
        <v>44.15372225915803</v>
      </c>
      <c r="F78">
        <v>-8.5675655864607181E-2</v>
      </c>
      <c r="G78">
        <v>-9.2390663961167303E-4</v>
      </c>
      <c r="H78">
        <v>4.560854084939102E-4</v>
      </c>
      <c r="I78">
        <v>1.2039731008012582E-2</v>
      </c>
      <c r="J78">
        <v>-1.241637917917943E-2</v>
      </c>
      <c r="K78">
        <v>4.9725523880698758E-2</v>
      </c>
      <c r="L78">
        <v>0.11079617756790633</v>
      </c>
      <c r="M78" s="22">
        <v>1.8899537500674362</v>
      </c>
      <c r="N78" s="16">
        <v>40.395987871282721</v>
      </c>
      <c r="O78" s="23">
        <v>47.91145664703334</v>
      </c>
      <c r="P78" s="31">
        <v>5.984198293636747</v>
      </c>
      <c r="Q78" s="32">
        <v>32.255532839940145</v>
      </c>
      <c r="R78" s="33">
        <v>56.051911678375916</v>
      </c>
    </row>
    <row r="79" spans="3:18" x14ac:dyDescent="0.25">
      <c r="C79" s="38">
        <v>44</v>
      </c>
      <c r="D79" s="22">
        <v>42.6</v>
      </c>
      <c r="E79" s="23">
        <v>33.664410214690093</v>
      </c>
      <c r="F79">
        <v>-8.9481233284876005E-2</v>
      </c>
      <c r="G79">
        <v>-2.2419303895917777E-3</v>
      </c>
      <c r="H79">
        <v>4.6561873828426808E-4</v>
      </c>
      <c r="I79">
        <v>7.1168511654157041E-3</v>
      </c>
      <c r="J79">
        <v>-6.2066066081536454E-3</v>
      </c>
      <c r="K79">
        <v>2.200334094413206E-2</v>
      </c>
      <c r="L79">
        <v>4.7904697084588679E-2</v>
      </c>
      <c r="M79" s="22">
        <v>1.242733016960641</v>
      </c>
      <c r="N79" s="16">
        <v>31.193524039504908</v>
      </c>
      <c r="O79" s="23">
        <v>36.135296389875279</v>
      </c>
      <c r="P79" s="31">
        <v>5.8123222030110382</v>
      </c>
      <c r="Q79" s="32">
        <v>22.107956510525952</v>
      </c>
      <c r="R79" s="33">
        <v>45.220863918854235</v>
      </c>
    </row>
    <row r="80" spans="3:18" x14ac:dyDescent="0.25">
      <c r="C80" s="38">
        <v>75</v>
      </c>
      <c r="D80" s="22">
        <v>44</v>
      </c>
      <c r="E80" s="23">
        <v>35.962644554982063</v>
      </c>
      <c r="F80">
        <v>-8.3864203391539272E-2</v>
      </c>
      <c r="G80">
        <v>-3.4141250747695357E-3</v>
      </c>
      <c r="H80">
        <v>7.3137269548835798E-4</v>
      </c>
      <c r="I80">
        <v>-3.5712140375896307E-4</v>
      </c>
      <c r="J80">
        <v>-6.489028785786749E-4</v>
      </c>
      <c r="K80">
        <v>4.776985600146233E-2</v>
      </c>
      <c r="L80">
        <v>6.0235615638390722E-2</v>
      </c>
      <c r="M80" s="22">
        <v>1.3935272459638435</v>
      </c>
      <c r="N80" s="16">
        <v>33.191939053637036</v>
      </c>
      <c r="O80" s="23">
        <v>38.73335005632709</v>
      </c>
      <c r="P80" s="31">
        <v>5.8464196073677916</v>
      </c>
      <c r="Q80" s="32">
        <v>24.338396076007115</v>
      </c>
      <c r="R80" s="33">
        <v>47.586893033957011</v>
      </c>
    </row>
    <row r="81" spans="3:18" x14ac:dyDescent="0.25">
      <c r="C81" s="38">
        <v>79</v>
      </c>
      <c r="D81" s="22">
        <v>44</v>
      </c>
      <c r="E81" s="23">
        <v>40.266916985387894</v>
      </c>
      <c r="F81">
        <v>-0.7552714767573252</v>
      </c>
      <c r="G81">
        <v>-8.7887269895284281E-4</v>
      </c>
      <c r="H81">
        <v>2.6405436128691764E-3</v>
      </c>
      <c r="I81">
        <v>1.8595281495922288E-3</v>
      </c>
      <c r="J81">
        <v>7.1170199119689904E-3</v>
      </c>
      <c r="K81">
        <v>1.3990020440230511E-2</v>
      </c>
      <c r="L81">
        <v>0.14421989884518646</v>
      </c>
      <c r="M81" s="22">
        <v>2.1562612632919427</v>
      </c>
      <c r="N81" s="16">
        <v>35.979691915448235</v>
      </c>
      <c r="O81" s="23">
        <v>44.554142055327553</v>
      </c>
      <c r="P81" s="31">
        <v>6.0735629309116703</v>
      </c>
      <c r="Q81" s="32">
        <v>28.191046725812935</v>
      </c>
      <c r="R81" s="33">
        <v>52.34278724496285</v>
      </c>
    </row>
    <row r="82" spans="3:18" x14ac:dyDescent="0.25">
      <c r="C82" s="38">
        <v>73</v>
      </c>
      <c r="D82" s="22">
        <v>44.4</v>
      </c>
      <c r="E82" s="23">
        <v>41.191066175768917</v>
      </c>
      <c r="F82">
        <v>0.21841847150069035</v>
      </c>
      <c r="G82">
        <v>-1.0594480622024074E-3</v>
      </c>
      <c r="H82">
        <v>-3.3627254611952036E-4</v>
      </c>
      <c r="I82">
        <v>-1.9888998117236576E-3</v>
      </c>
      <c r="J82">
        <v>-4.7360420589491296E-4</v>
      </c>
      <c r="K82">
        <v>-7.391797074222245E-3</v>
      </c>
      <c r="L82">
        <v>2.4874864092831607E-2</v>
      </c>
      <c r="M82" s="22">
        <v>0.89550733192323706</v>
      </c>
      <c r="N82" s="16">
        <v>39.410557686795393</v>
      </c>
      <c r="O82" s="23">
        <v>42.971574664742441</v>
      </c>
      <c r="P82" s="31">
        <v>5.7480985918562029</v>
      </c>
      <c r="Q82" s="32">
        <v>29.76230621656623</v>
      </c>
      <c r="R82" s="33">
        <v>52.619826134971603</v>
      </c>
    </row>
    <row r="83" spans="3:18" x14ac:dyDescent="0.25">
      <c r="C83" s="38">
        <v>84</v>
      </c>
      <c r="D83" s="22">
        <v>44.6</v>
      </c>
      <c r="E83" s="23">
        <v>45.724119256917206</v>
      </c>
      <c r="F83">
        <v>0.21558079569502056</v>
      </c>
      <c r="G83">
        <v>4.2653930659415727E-4</v>
      </c>
      <c r="H83">
        <v>-4.0706777862660655E-4</v>
      </c>
      <c r="I83">
        <v>7.9259736290813662E-4</v>
      </c>
      <c r="J83">
        <v>-4.2553214723621766E-3</v>
      </c>
      <c r="K83">
        <v>1.399780454470248E-2</v>
      </c>
      <c r="L83">
        <v>3.7387124172378869E-2</v>
      </c>
      <c r="M83" s="22">
        <v>1.0978672192512378</v>
      </c>
      <c r="N83" s="16">
        <v>43.541265098208711</v>
      </c>
      <c r="O83" s="23">
        <v>47.9069734156257</v>
      </c>
      <c r="P83" s="31">
        <v>5.7830801889025745</v>
      </c>
      <c r="Q83" s="32">
        <v>34.225806510954918</v>
      </c>
      <c r="R83" s="33">
        <v>57.222432002879493</v>
      </c>
    </row>
    <row r="84" spans="3:18" x14ac:dyDescent="0.25">
      <c r="C84" s="38">
        <v>78</v>
      </c>
      <c r="D84" s="22">
        <v>45</v>
      </c>
      <c r="E84" s="23">
        <v>46.951303523388205</v>
      </c>
      <c r="F84">
        <v>-0.24171086023125987</v>
      </c>
      <c r="G84">
        <v>2.7435260734534552E-3</v>
      </c>
      <c r="H84">
        <v>8.7176312942762726E-4</v>
      </c>
      <c r="I84">
        <v>-1.8916418844402115E-3</v>
      </c>
      <c r="J84">
        <v>5.9759084232344252E-3</v>
      </c>
      <c r="K84">
        <v>-3.1703170158737637E-2</v>
      </c>
      <c r="L84">
        <v>7.4135462238139521E-2</v>
      </c>
      <c r="M84" s="22">
        <v>1.5459725825436403</v>
      </c>
      <c r="N84" s="16">
        <v>43.877495851677004</v>
      </c>
      <c r="O84" s="23">
        <v>50.025111195099406</v>
      </c>
      <c r="P84" s="31">
        <v>5.8846185319141675</v>
      </c>
      <c r="Q84" s="32">
        <v>35.251105348637552</v>
      </c>
      <c r="R84" s="33">
        <v>58.651501698138858</v>
      </c>
    </row>
    <row r="85" spans="3:18" x14ac:dyDescent="0.25">
      <c r="C85" s="38">
        <v>48</v>
      </c>
      <c r="D85" s="22">
        <v>45.6</v>
      </c>
      <c r="E85" s="23">
        <v>32.557401118402112</v>
      </c>
      <c r="F85">
        <v>0.43713367789657981</v>
      </c>
      <c r="G85">
        <v>-3.7044993247052063E-3</v>
      </c>
      <c r="H85">
        <v>-9.6978232115258844E-4</v>
      </c>
      <c r="I85">
        <v>9.9174071949487044E-4</v>
      </c>
      <c r="J85">
        <v>-7.7767027786942392E-3</v>
      </c>
      <c r="K85">
        <v>3.6740768710575883E-2</v>
      </c>
      <c r="L85">
        <v>5.6016592325212083E-2</v>
      </c>
      <c r="M85" s="22">
        <v>1.3438386589585174</v>
      </c>
      <c r="N85" s="16">
        <v>29.885489839967665</v>
      </c>
      <c r="O85" s="23">
        <v>35.229312396836555</v>
      </c>
      <c r="P85" s="31">
        <v>5.8347756067806431</v>
      </c>
      <c r="Q85" s="32">
        <v>20.956304032109234</v>
      </c>
      <c r="R85" s="33">
        <v>44.158498204694993</v>
      </c>
    </row>
    <row r="86" spans="3:18" x14ac:dyDescent="0.25">
      <c r="C86" s="38">
        <v>89</v>
      </c>
      <c r="D86" s="22">
        <v>45.6</v>
      </c>
      <c r="E86" s="23">
        <v>42.867894581989319</v>
      </c>
      <c r="F86">
        <v>0.48648105597090185</v>
      </c>
      <c r="G86">
        <v>-3.7440120501205367E-4</v>
      </c>
      <c r="H86">
        <v>-1.2201560341613279E-3</v>
      </c>
      <c r="I86">
        <v>-1.6289450191818351E-3</v>
      </c>
      <c r="J86">
        <v>-3.7486371732919944E-3</v>
      </c>
      <c r="K86">
        <v>-1.7322109426943871E-2</v>
      </c>
      <c r="L86">
        <v>5.6078155352356565E-2</v>
      </c>
      <c r="M86" s="22">
        <v>1.3445769050237901</v>
      </c>
      <c r="N86" s="16">
        <v>40.194515472595469</v>
      </c>
      <c r="O86" s="23">
        <v>45.541273691383168</v>
      </c>
      <c r="P86" s="31">
        <v>5.8349456804407662</v>
      </c>
      <c r="Q86" s="32">
        <v>31.266459343696113</v>
      </c>
      <c r="R86" s="33">
        <v>54.469329820282525</v>
      </c>
    </row>
    <row r="87" spans="3:18" x14ac:dyDescent="0.25">
      <c r="C87" s="38">
        <v>68</v>
      </c>
      <c r="D87" s="22">
        <v>46.1</v>
      </c>
      <c r="E87" s="23">
        <v>41.169754485807232</v>
      </c>
      <c r="F87">
        <v>0.61638379036929469</v>
      </c>
      <c r="G87">
        <v>-1.6043806150090913E-3</v>
      </c>
      <c r="H87">
        <v>-1.4233320539990459E-3</v>
      </c>
      <c r="I87">
        <v>-7.5811969204363826E-3</v>
      </c>
      <c r="J87">
        <v>-1.8195176846405158E-3</v>
      </c>
      <c r="K87">
        <v>2.329627492304992E-2</v>
      </c>
      <c r="L87">
        <v>7.8608796454583824E-2</v>
      </c>
      <c r="M87" s="22">
        <v>1.5919314444577601</v>
      </c>
      <c r="N87" s="16">
        <v>38.004568283888013</v>
      </c>
      <c r="O87" s="23">
        <v>44.334940687726451</v>
      </c>
      <c r="P87" s="31">
        <v>5.8968593135689078</v>
      </c>
      <c r="Q87" s="32">
        <v>29.44521835773002</v>
      </c>
      <c r="R87" s="33">
        <v>52.894290613884444</v>
      </c>
    </row>
    <row r="88" spans="3:18" x14ac:dyDescent="0.25">
      <c r="C88" s="38">
        <v>11</v>
      </c>
      <c r="D88" s="22">
        <v>46.6</v>
      </c>
      <c r="E88" s="23">
        <v>38.060717512352809</v>
      </c>
      <c r="F88">
        <v>-0.29442781740256019</v>
      </c>
      <c r="G88">
        <v>3.9075835549167316E-3</v>
      </c>
      <c r="H88">
        <v>8.0833661562208759E-4</v>
      </c>
      <c r="I88">
        <v>-1.5758370735424743E-3</v>
      </c>
      <c r="J88">
        <v>4.711864781708066E-3</v>
      </c>
      <c r="K88">
        <v>1.3443319442575929E-3</v>
      </c>
      <c r="L88">
        <v>5.0066911999439398E-2</v>
      </c>
      <c r="M88" s="22">
        <v>1.2704693456180722</v>
      </c>
      <c r="N88" s="16">
        <v>35.534684085026811</v>
      </c>
      <c r="O88" s="23">
        <v>40.586750939678808</v>
      </c>
      <c r="P88" s="31">
        <v>5.8183155980340393</v>
      </c>
      <c r="Q88" s="32">
        <v>26.492347333207597</v>
      </c>
      <c r="R88" s="33">
        <v>49.629087691498022</v>
      </c>
    </row>
    <row r="89" spans="3:18" x14ac:dyDescent="0.25">
      <c r="C89" s="38">
        <v>85</v>
      </c>
      <c r="D89" s="22">
        <v>46.8</v>
      </c>
      <c r="E89" s="23">
        <v>51.453178548174755</v>
      </c>
      <c r="F89">
        <v>0.52501591927220481</v>
      </c>
      <c r="G89">
        <v>-8.7135199421545205E-3</v>
      </c>
      <c r="H89">
        <v>-1.3879813358025152E-4</v>
      </c>
      <c r="I89">
        <v>-2.0157500037177561E-2</v>
      </c>
      <c r="J89">
        <v>1.0204388168773414E-2</v>
      </c>
      <c r="K89">
        <v>4.6185160688073879E-2</v>
      </c>
      <c r="L89">
        <v>0.17440805094793629</v>
      </c>
      <c r="M89" s="22">
        <v>2.3712211066734334</v>
      </c>
      <c r="N89" s="16">
        <v>46.738555720243347</v>
      </c>
      <c r="O89" s="23">
        <v>56.167801376106162</v>
      </c>
      <c r="P89" s="31">
        <v>6.1531612669346298</v>
      </c>
      <c r="Q89" s="32">
        <v>39.219045471596758</v>
      </c>
      <c r="R89" s="33">
        <v>63.687311624752752</v>
      </c>
    </row>
    <row r="90" spans="3:18" x14ac:dyDescent="0.25">
      <c r="C90" s="38">
        <v>74</v>
      </c>
      <c r="D90" s="22">
        <v>47</v>
      </c>
      <c r="E90" s="23">
        <v>36.014544555402921</v>
      </c>
      <c r="F90">
        <v>0.16329968524177288</v>
      </c>
      <c r="G90">
        <v>-8.6851353332333212E-4</v>
      </c>
      <c r="H90">
        <v>-2.9662248632985016E-4</v>
      </c>
      <c r="I90">
        <v>-1.0025896077262876E-3</v>
      </c>
      <c r="J90">
        <v>2.9836757850545959E-4</v>
      </c>
      <c r="K90">
        <v>-2.5979399391317215E-2</v>
      </c>
      <c r="L90">
        <v>2.6813250655509158E-2</v>
      </c>
      <c r="M90" s="22">
        <v>0.92974429400662673</v>
      </c>
      <c r="N90" s="16">
        <v>34.165963813469482</v>
      </c>
      <c r="O90" s="23">
        <v>37.86312529733636</v>
      </c>
      <c r="P90" s="31">
        <v>5.7535318277045171</v>
      </c>
      <c r="Q90" s="32">
        <v>24.574981867729274</v>
      </c>
      <c r="R90" s="33">
        <v>47.454107243076564</v>
      </c>
    </row>
    <row r="91" spans="3:18" x14ac:dyDescent="0.25">
      <c r="C91" s="38">
        <v>66</v>
      </c>
      <c r="D91" s="22">
        <v>47.2</v>
      </c>
      <c r="E91" s="23">
        <v>49.282261063718877</v>
      </c>
      <c r="F91">
        <v>3.0342128006037555E-2</v>
      </c>
      <c r="G91">
        <v>2.2386064194605867E-3</v>
      </c>
      <c r="H91">
        <v>1.647715821354596E-4</v>
      </c>
      <c r="I91">
        <v>-2.9618002566225276E-3</v>
      </c>
      <c r="J91">
        <v>1.8120206862464079E-4</v>
      </c>
      <c r="K91">
        <v>3.5969892956927846E-2</v>
      </c>
      <c r="L91">
        <v>7.9615884801263664E-2</v>
      </c>
      <c r="M91" s="22">
        <v>1.602096422505302</v>
      </c>
      <c r="N91" s="16">
        <v>46.09686416216752</v>
      </c>
      <c r="O91" s="23">
        <v>52.467657965270234</v>
      </c>
      <c r="P91" s="31">
        <v>5.8996115962981222</v>
      </c>
      <c r="Q91" s="32">
        <v>37.552252660218869</v>
      </c>
      <c r="R91" s="33">
        <v>61.012269467218886</v>
      </c>
    </row>
    <row r="92" spans="3:18" x14ac:dyDescent="0.25">
      <c r="C92" s="38">
        <v>72</v>
      </c>
      <c r="D92" s="22">
        <v>47.4</v>
      </c>
      <c r="E92" s="23">
        <v>50.000185681408396</v>
      </c>
      <c r="F92">
        <v>-8.2847695554526535E-3</v>
      </c>
      <c r="G92">
        <v>3.4707711169279492E-3</v>
      </c>
      <c r="H92">
        <v>1.7829675630390653E-4</v>
      </c>
      <c r="I92">
        <v>-2.8138751612526982E-3</v>
      </c>
      <c r="J92">
        <v>1.4688944862174518E-3</v>
      </c>
      <c r="K92">
        <v>1.4679698452131795E-2</v>
      </c>
      <c r="L92">
        <v>7.5955511425847472E-2</v>
      </c>
      <c r="M92" s="22">
        <v>1.5648345769050871</v>
      </c>
      <c r="N92" s="16">
        <v>46.888875311637321</v>
      </c>
      <c r="O92" s="23">
        <v>53.111496051179472</v>
      </c>
      <c r="P92" s="31">
        <v>5.88960196390628</v>
      </c>
      <c r="Q92" s="32">
        <v>38.290079108758732</v>
      </c>
      <c r="R92" s="33">
        <v>61.710292254058061</v>
      </c>
    </row>
    <row r="93" spans="3:18" x14ac:dyDescent="0.25">
      <c r="C93" s="38">
        <v>81</v>
      </c>
      <c r="D93" s="22">
        <v>48.2</v>
      </c>
      <c r="E93" s="23">
        <v>51.148841300106064</v>
      </c>
      <c r="F93">
        <v>-9.720546208657066E-2</v>
      </c>
      <c r="G93">
        <v>4.8810516435190271E-3</v>
      </c>
      <c r="H93">
        <v>3.6164219037849234E-4</v>
      </c>
      <c r="I93">
        <v>-2.7956467619517345E-3</v>
      </c>
      <c r="J93">
        <v>2.2719831724279382E-3</v>
      </c>
      <c r="K93">
        <v>1.7591677470487177E-2</v>
      </c>
      <c r="L93">
        <v>0.10121395289041257</v>
      </c>
      <c r="M93" s="22">
        <v>1.8063794374299715</v>
      </c>
      <c r="N93" s="16">
        <v>47.557275035937295</v>
      </c>
      <c r="O93" s="23">
        <v>54.740407564274832</v>
      </c>
      <c r="P93" s="31">
        <v>5.9583312019508288</v>
      </c>
      <c r="Q93" s="32">
        <v>39.302082589147062</v>
      </c>
      <c r="R93" s="33">
        <v>62.995600011065065</v>
      </c>
    </row>
    <row r="94" spans="3:18" x14ac:dyDescent="0.25">
      <c r="C94" s="38">
        <v>76</v>
      </c>
      <c r="D94" s="22">
        <v>48.3</v>
      </c>
      <c r="E94" s="23">
        <v>51.511419410092557</v>
      </c>
      <c r="F94">
        <v>0.40794173594109251</v>
      </c>
      <c r="G94">
        <v>6.2069298238254305E-3</v>
      </c>
      <c r="H94">
        <v>-1.3477022501970416E-3</v>
      </c>
      <c r="I94">
        <v>-1.7881524433705298E-3</v>
      </c>
      <c r="J94">
        <v>-5.0229947838354725E-3</v>
      </c>
      <c r="K94">
        <v>1.6048950807566242E-2</v>
      </c>
      <c r="L94">
        <v>0.14976681303181974</v>
      </c>
      <c r="M94" s="22">
        <v>2.1973365605597293</v>
      </c>
      <c r="N94" s="16">
        <v>47.142525644805275</v>
      </c>
      <c r="O94" s="23">
        <v>55.88031317537984</v>
      </c>
      <c r="P94" s="31">
        <v>6.0882667484714768</v>
      </c>
      <c r="Q94" s="32">
        <v>39.406314021946031</v>
      </c>
      <c r="R94" s="33">
        <v>63.616524798239084</v>
      </c>
    </row>
    <row r="95" spans="3:18" x14ac:dyDescent="0.25">
      <c r="C95" s="38">
        <v>67</v>
      </c>
      <c r="D95" s="22">
        <v>48.5</v>
      </c>
      <c r="E95" s="23">
        <v>38.090182761133093</v>
      </c>
      <c r="F95">
        <v>0.52488381510883941</v>
      </c>
      <c r="G95">
        <v>-5.2059545226947968E-3</v>
      </c>
      <c r="H95">
        <v>-7.4662743402365873E-4</v>
      </c>
      <c r="I95">
        <v>-1.5438343493367528E-2</v>
      </c>
      <c r="J95">
        <v>6.4308072505023222E-3</v>
      </c>
      <c r="K95">
        <v>3.2571172213618715E-2</v>
      </c>
      <c r="L95">
        <v>9.876306686447836E-2</v>
      </c>
      <c r="M95" s="22">
        <v>1.7843747596128838</v>
      </c>
      <c r="N95" s="16">
        <v>34.542367691682415</v>
      </c>
      <c r="O95" s="23">
        <v>41.637997830583771</v>
      </c>
      <c r="P95" s="31">
        <v>5.9516970120222457</v>
      </c>
      <c r="Q95" s="32">
        <v>26.256614597101198</v>
      </c>
      <c r="R95" s="33">
        <v>49.923750925164988</v>
      </c>
    </row>
    <row r="96" spans="3:18" x14ac:dyDescent="0.25">
      <c r="C96" s="38">
        <v>80</v>
      </c>
      <c r="D96" s="22">
        <v>48.5</v>
      </c>
      <c r="E96" s="23">
        <v>44.167818683323148</v>
      </c>
      <c r="F96">
        <v>0.18919247869168362</v>
      </c>
      <c r="G96">
        <v>2.0630747325520865E-4</v>
      </c>
      <c r="H96">
        <v>-2.9070808638095315E-4</v>
      </c>
      <c r="I96">
        <v>-2.1238017493366086E-3</v>
      </c>
      <c r="J96">
        <v>-5.8705880165211936E-4</v>
      </c>
      <c r="K96">
        <v>1.4647640596003875E-3</v>
      </c>
      <c r="L96">
        <v>3.1344911419188194E-2</v>
      </c>
      <c r="M96" s="22">
        <v>1.0052459014632114</v>
      </c>
      <c r="N96" s="16">
        <v>42.169120518320838</v>
      </c>
      <c r="O96" s="23">
        <v>46.166516848325458</v>
      </c>
      <c r="P96" s="31">
        <v>5.7662139539371564</v>
      </c>
      <c r="Q96" s="32">
        <v>32.70304053106257</v>
      </c>
      <c r="R96" s="33">
        <v>55.632596835583726</v>
      </c>
    </row>
    <row r="97" spans="3:18" x14ac:dyDescent="0.25">
      <c r="C97" s="38">
        <v>70</v>
      </c>
      <c r="D97" s="22">
        <v>48.6</v>
      </c>
      <c r="E97" s="23">
        <v>48.77479786548615</v>
      </c>
      <c r="F97">
        <v>4.7828574529117096E-3</v>
      </c>
      <c r="G97">
        <v>3.7182385325425912E-3</v>
      </c>
      <c r="H97">
        <v>6.6055191132348884E-5</v>
      </c>
      <c r="I97">
        <v>-2.1676653900127634E-3</v>
      </c>
      <c r="J97">
        <v>2.0364180925081174E-3</v>
      </c>
      <c r="K97">
        <v>-1.1884218329944796E-2</v>
      </c>
      <c r="L97">
        <v>6.7042164867947493E-2</v>
      </c>
      <c r="M97" s="22">
        <v>1.4701539073818457</v>
      </c>
      <c r="N97" s="16">
        <v>45.851738032386585</v>
      </c>
      <c r="O97" s="23">
        <v>51.697857698585715</v>
      </c>
      <c r="P97" s="31">
        <v>5.865156140424661</v>
      </c>
      <c r="Q97" s="32">
        <v>37.113296139136835</v>
      </c>
      <c r="R97" s="33">
        <v>60.436299591835464</v>
      </c>
    </row>
    <row r="98" spans="3:18" x14ac:dyDescent="0.25">
      <c r="C98" s="38">
        <v>82</v>
      </c>
      <c r="D98" s="22">
        <v>50.1</v>
      </c>
      <c r="E98" s="23">
        <v>47.760432583480444</v>
      </c>
      <c r="F98">
        <v>1.6599032636979899E-2</v>
      </c>
      <c r="G98">
        <v>3.6750083768787153E-3</v>
      </c>
      <c r="H98">
        <v>5.2013183987069766E-6</v>
      </c>
      <c r="I98">
        <v>-1.720620665832207E-3</v>
      </c>
      <c r="J98">
        <v>1.6724262606428383E-3</v>
      </c>
      <c r="K98">
        <v>-1.5376766996760743E-2</v>
      </c>
      <c r="L98">
        <v>6.2809817162888762E-2</v>
      </c>
      <c r="M98" s="22">
        <v>1.4229923071934096</v>
      </c>
      <c r="N98" s="16">
        <v>44.931142646500824</v>
      </c>
      <c r="O98" s="23">
        <v>50.589722520460064</v>
      </c>
      <c r="P98" s="31">
        <v>5.853512718573576</v>
      </c>
      <c r="Q98" s="32">
        <v>36.122081099130867</v>
      </c>
      <c r="R98" s="33">
        <v>59.398784067830022</v>
      </c>
    </row>
    <row r="99" spans="3:18" x14ac:dyDescent="0.25">
      <c r="C99" s="38">
        <v>88</v>
      </c>
      <c r="D99" s="22">
        <v>50.5</v>
      </c>
      <c r="E99" s="23">
        <v>41.439306723100863</v>
      </c>
      <c r="F99">
        <v>-5.4715915521236252E-2</v>
      </c>
      <c r="G99">
        <v>5.3288488420839353E-4</v>
      </c>
      <c r="H99">
        <v>3.5002021864770697E-4</v>
      </c>
      <c r="I99">
        <v>-9.1325953848567232E-4</v>
      </c>
      <c r="J99">
        <v>3.5836234152695663E-3</v>
      </c>
      <c r="K99">
        <v>-4.289576440589335E-2</v>
      </c>
      <c r="L99">
        <v>5.1453502842807253E-2</v>
      </c>
      <c r="M99" s="22">
        <v>1.2879418659160669</v>
      </c>
      <c r="N99" s="16">
        <v>38.87853324440362</v>
      </c>
      <c r="O99" s="23">
        <v>44.000080201798106</v>
      </c>
      <c r="P99" s="31">
        <v>5.8221558112223653</v>
      </c>
      <c r="Q99" s="32">
        <v>29.863301171315435</v>
      </c>
      <c r="R99" s="33">
        <v>53.015312274886291</v>
      </c>
    </row>
    <row r="100" spans="3:18" x14ac:dyDescent="0.25">
      <c r="C100" s="38">
        <v>90</v>
      </c>
      <c r="D100" s="22">
        <v>51.1</v>
      </c>
      <c r="E100" s="23">
        <v>45.117515478004975</v>
      </c>
      <c r="F100">
        <v>0.65388859563718249</v>
      </c>
      <c r="G100">
        <v>-1.0444882772161403E-3</v>
      </c>
      <c r="H100">
        <v>-1.693297185761265E-3</v>
      </c>
      <c r="I100">
        <v>1.739773287365558E-3</v>
      </c>
      <c r="J100">
        <v>-1.0113234008131987E-2</v>
      </c>
      <c r="K100">
        <v>7.0242058517856198E-3</v>
      </c>
      <c r="L100">
        <v>7.9281362651020315E-2</v>
      </c>
      <c r="M100" s="22">
        <v>1.5987271144281348</v>
      </c>
      <c r="N100" s="16">
        <v>41.93881766357385</v>
      </c>
      <c r="O100" s="23">
        <v>48.2962132924361</v>
      </c>
      <c r="P100" s="31">
        <v>5.8986975195019706</v>
      </c>
      <c r="Q100" s="32">
        <v>33.389324504063723</v>
      </c>
      <c r="R100" s="33">
        <v>56.845706451946228</v>
      </c>
    </row>
    <row r="101" spans="3:18" ht="15.75" thickBot="1" x14ac:dyDescent="0.3">
      <c r="C101" s="39">
        <v>87</v>
      </c>
      <c r="D101" s="24">
        <v>52.2</v>
      </c>
      <c r="E101" s="26">
        <v>43.141229612574676</v>
      </c>
      <c r="F101">
        <v>0.13300141573448276</v>
      </c>
      <c r="G101">
        <v>1.3819790387593922E-3</v>
      </c>
      <c r="H101">
        <v>-2.9378687473071352E-4</v>
      </c>
      <c r="I101">
        <v>8.9280740394554739E-4</v>
      </c>
      <c r="J101">
        <v>-1.8527794077897487E-3</v>
      </c>
      <c r="K101">
        <v>-1.6266952096756604E-2</v>
      </c>
      <c r="L101">
        <v>3.3105777768937805E-2</v>
      </c>
      <c r="M101" s="24">
        <v>1.0330960127270157</v>
      </c>
      <c r="N101" s="25">
        <v>41.08715796512687</v>
      </c>
      <c r="O101" s="26">
        <v>45.195301260022482</v>
      </c>
      <c r="P101" s="34">
        <v>5.7711343262554067</v>
      </c>
      <c r="Q101" s="35">
        <v>31.666668441940882</v>
      </c>
      <c r="R101" s="36">
        <v>54.615790783208467</v>
      </c>
    </row>
  </sheetData>
  <sortState ref="C12:R102">
    <sortCondition ref="D12:D102"/>
  </sortState>
  <mergeCells count="13">
    <mergeCell ref="C4:C10"/>
    <mergeCell ref="D4:D10"/>
    <mergeCell ref="E4:E10"/>
    <mergeCell ref="F4:K9"/>
    <mergeCell ref="L4:L10"/>
    <mergeCell ref="P4:P10"/>
    <mergeCell ref="Q4:Q10"/>
    <mergeCell ref="R4:R10"/>
    <mergeCell ref="M3:O3"/>
    <mergeCell ref="P3:R3"/>
    <mergeCell ref="M4:M10"/>
    <mergeCell ref="N4:N10"/>
    <mergeCell ref="O4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DatosProcMundoDes</vt:lpstr>
      <vt:lpstr>Grafico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GREGORIO GAMBOA HIRALES</dc:creator>
  <cp:lastModifiedBy>RAFAEL GREGORIO GAMBOA HIRALES</cp:lastModifiedBy>
  <dcterms:created xsi:type="dcterms:W3CDTF">2022-03-07T22:52:12Z</dcterms:created>
  <dcterms:modified xsi:type="dcterms:W3CDTF">2022-03-09T00:44:29Z</dcterms:modified>
</cp:coreProperties>
</file>