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weethome\Dropbox\SNU\5-2\intern\"/>
    </mc:Choice>
  </mc:AlternateContent>
  <bookViews>
    <workbookView xWindow="0" yWindow="900" windowWidth="19200" windowHeight="11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5" i="1"/>
  <c r="F15" i="1"/>
  <c r="F12" i="1"/>
  <c r="G13" i="1"/>
  <c r="F10" i="1"/>
  <c r="G10" i="1"/>
  <c r="G6" i="1"/>
  <c r="G7" i="1"/>
  <c r="G8" i="1"/>
  <c r="G9" i="1"/>
  <c r="E5" i="1"/>
  <c r="E4" i="1"/>
  <c r="D9" i="1"/>
  <c r="D8" i="1"/>
  <c r="D7" i="1"/>
  <c r="D6" i="1"/>
  <c r="D5" i="1"/>
  <c r="D4" i="1"/>
  <c r="C5" i="1"/>
  <c r="C4" i="1"/>
  <c r="F4" i="1" l="1"/>
  <c r="F5" i="1"/>
  <c r="F11" i="1" s="1"/>
  <c r="G11" i="1" s="1"/>
  <c r="G4" i="1"/>
  <c r="G5" i="1"/>
  <c r="G12" i="1" l="1"/>
</calcChain>
</file>

<file path=xl/sharedStrings.xml><?xml version="1.0" encoding="utf-8"?>
<sst xmlns="http://schemas.openxmlformats.org/spreadsheetml/2006/main" count="20" uniqueCount="19">
  <si>
    <t>luminosity</t>
    <phoneticPr fontId="1" type="noConversion"/>
  </si>
  <si>
    <t>σ</t>
  </si>
  <si>
    <t>N_total</t>
  </si>
  <si>
    <t>Norm. Factor</t>
  </si>
  <si>
    <t>N_sel</t>
  </si>
  <si>
    <t xml:space="preserve">N_sel⁄F_norm </t>
  </si>
  <si>
    <t>DYMuMu</t>
  </si>
  <si>
    <t>DYTauTau</t>
  </si>
  <si>
    <t>ttbar</t>
  </si>
  <si>
    <t>WW</t>
  </si>
  <si>
    <t>WZ</t>
  </si>
  <si>
    <t>ZZ</t>
  </si>
  <si>
    <t>Total</t>
  </si>
  <si>
    <t>2008.4×3</t>
  </si>
  <si>
    <t>BG</t>
    <phoneticPr fontId="1" type="noConversion"/>
  </si>
  <si>
    <t>diboson</t>
    <phoneticPr fontId="1" type="noConversion"/>
  </si>
  <si>
    <t>Data</t>
    <phoneticPr fontId="1" type="noConversion"/>
  </si>
  <si>
    <t>Data-BG</t>
    <phoneticPr fontId="1" type="noConversion"/>
  </si>
  <si>
    <t>DY-gamma*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</si>
</sst>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6" sqref="F16"/>
    </sheetView>
  </sheetViews>
  <sheetFormatPr defaultRowHeight="16.5" x14ac:dyDescent="0.3"/>
  <cols>
    <col min="3" max="3" width="9.875" bestFit="1" customWidth="1"/>
    <col min="4" max="4" width="11.625" bestFit="1" customWidth="1"/>
    <col min="5" max="5" width="12.75" bestFit="1" customWidth="1"/>
    <col min="6" max="6" width="12.125" bestFit="1" customWidth="1"/>
  </cols>
  <sheetData>
    <row r="1" spans="1:7" x14ac:dyDescent="0.3">
      <c r="A1" t="s">
        <v>0</v>
      </c>
      <c r="B1">
        <v>592.56299999999999</v>
      </c>
    </row>
    <row r="3" spans="1:7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7" x14ac:dyDescent="0.3">
      <c r="A4" t="s">
        <v>6</v>
      </c>
      <c r="B4" t="s">
        <v>13</v>
      </c>
      <c r="C4">
        <f>4.53*10^11</f>
        <v>453000000000</v>
      </c>
      <c r="D4">
        <f>7.57*10^(-6)</f>
        <v>7.5699999999999995E-6</v>
      </c>
      <c r="E4">
        <f>4.58*10^10</f>
        <v>45800000000</v>
      </c>
      <c r="F4">
        <f>E4*D4</f>
        <v>346706</v>
      </c>
      <c r="G4">
        <f>F4/2</f>
        <v>173353</v>
      </c>
    </row>
    <row r="5" spans="1:7" x14ac:dyDescent="0.3">
      <c r="A5" t="s">
        <v>7</v>
      </c>
      <c r="B5" t="s">
        <v>13</v>
      </c>
      <c r="C5">
        <f>4.53*10^11</f>
        <v>453000000000</v>
      </c>
      <c r="D5">
        <f>7.57*10^(-6)</f>
        <v>7.5699999999999995E-6</v>
      </c>
      <c r="E5">
        <f>2.75*10^7</f>
        <v>27500000</v>
      </c>
      <c r="F5">
        <f>E5*D5</f>
        <v>208.17499999999998</v>
      </c>
      <c r="G5">
        <f t="shared" ref="G5:G13" si="0">F5/2</f>
        <v>104.08749999999999</v>
      </c>
    </row>
    <row r="6" spans="1:7" x14ac:dyDescent="0.3">
      <c r="A6" t="s">
        <v>8</v>
      </c>
      <c r="B6">
        <v>831.76</v>
      </c>
      <c r="C6" s="1">
        <v>19900300</v>
      </c>
      <c r="D6">
        <f>2.38*10^(-2)</f>
        <v>2.3799999999999998E-2</v>
      </c>
      <c r="E6" s="1">
        <v>83450</v>
      </c>
      <c r="F6">
        <v>1985</v>
      </c>
      <c r="G6">
        <f t="shared" si="0"/>
        <v>992.5</v>
      </c>
    </row>
    <row r="7" spans="1:7" x14ac:dyDescent="0.3">
      <c r="A7" t="s">
        <v>9</v>
      </c>
      <c r="B7">
        <v>118.7</v>
      </c>
      <c r="C7" s="1">
        <v>994416</v>
      </c>
      <c r="D7">
        <f>6.79*10^(-2)</f>
        <v>6.7900000000000002E-2</v>
      </c>
      <c r="E7" s="1">
        <v>3476</v>
      </c>
      <c r="F7">
        <v>236</v>
      </c>
      <c r="G7">
        <f t="shared" si="0"/>
        <v>118</v>
      </c>
    </row>
    <row r="8" spans="1:7" x14ac:dyDescent="0.3">
      <c r="A8" t="s">
        <v>10</v>
      </c>
      <c r="B8">
        <v>66.099999999999994</v>
      </c>
      <c r="C8" s="1">
        <v>999248</v>
      </c>
      <c r="D8">
        <f>3.76*10^(-2)</f>
        <v>3.7600000000000001E-2</v>
      </c>
      <c r="E8" s="1">
        <v>22984</v>
      </c>
      <c r="F8">
        <v>865</v>
      </c>
      <c r="G8">
        <f t="shared" si="0"/>
        <v>432.5</v>
      </c>
    </row>
    <row r="9" spans="1:7" x14ac:dyDescent="0.3">
      <c r="A9" t="s">
        <v>11</v>
      </c>
      <c r="B9">
        <v>15.4</v>
      </c>
      <c r="C9" s="1">
        <v>996944</v>
      </c>
      <c r="D9">
        <f>8.79*10^(-3)</f>
        <v>8.7899999999999992E-3</v>
      </c>
      <c r="E9" s="1">
        <v>44652</v>
      </c>
      <c r="F9">
        <v>392</v>
      </c>
      <c r="G9">
        <f t="shared" si="0"/>
        <v>196</v>
      </c>
    </row>
    <row r="10" spans="1:7" x14ac:dyDescent="0.3">
      <c r="A10" t="s">
        <v>15</v>
      </c>
      <c r="C10" s="1"/>
      <c r="E10" s="1"/>
      <c r="F10">
        <f xml:space="preserve"> SUM(F7:F9)</f>
        <v>1493</v>
      </c>
      <c r="G10">
        <f>SUM(G7:G9)</f>
        <v>746.5</v>
      </c>
    </row>
    <row r="11" spans="1:7" x14ac:dyDescent="0.3">
      <c r="A11" t="s">
        <v>14</v>
      </c>
      <c r="F11">
        <f xml:space="preserve"> SUM(F5:F9)</f>
        <v>3686.1750000000002</v>
      </c>
      <c r="G11">
        <f>F11/2</f>
        <v>1843.0875000000001</v>
      </c>
    </row>
    <row r="12" spans="1:7" x14ac:dyDescent="0.3">
      <c r="A12" t="s">
        <v>12</v>
      </c>
      <c r="F12">
        <f>SUM(F4:F9)</f>
        <v>350392.17499999999</v>
      </c>
      <c r="G12">
        <f t="shared" si="0"/>
        <v>175196.08749999999</v>
      </c>
    </row>
    <row r="13" spans="1:7" x14ac:dyDescent="0.3">
      <c r="A13" t="s">
        <v>16</v>
      </c>
      <c r="F13">
        <v>350665</v>
      </c>
      <c r="G13">
        <f t="shared" si="0"/>
        <v>175332.5</v>
      </c>
    </row>
    <row r="15" spans="1:7" x14ac:dyDescent="0.3">
      <c r="E15" t="s">
        <v>17</v>
      </c>
      <c r="F15">
        <f>F13-F11</f>
        <v>346978.82500000001</v>
      </c>
      <c r="G15">
        <f>G13-G11</f>
        <v>173489.41250000001</v>
      </c>
    </row>
    <row r="16" spans="1:7" x14ac:dyDescent="0.3">
      <c r="E16" t="s">
        <v>18</v>
      </c>
      <c r="F16">
        <f>F15*0.97</f>
        <v>336569.46025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남종우</dc:creator>
  <cp:lastModifiedBy>남종우</cp:lastModifiedBy>
  <dcterms:created xsi:type="dcterms:W3CDTF">2015-12-11T10:56:30Z</dcterms:created>
  <dcterms:modified xsi:type="dcterms:W3CDTF">2015-12-15T01:19:27Z</dcterms:modified>
</cp:coreProperties>
</file>