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92" windowWidth="19416" windowHeight="9720" activeTab="5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G9" i="19"/>
  <c r="B21"/>
  <c r="B11"/>
  <c r="B2" i="20"/>
  <c r="A2" s="1"/>
  <c r="C32"/>
  <c r="D32" s="1"/>
  <c r="D18"/>
  <c r="D6"/>
  <c r="D2"/>
  <c r="C19"/>
  <c r="D19" s="1"/>
  <c r="C18"/>
  <c r="C17"/>
  <c r="D17" s="1"/>
  <c r="C16"/>
  <c r="D16" s="1"/>
  <c r="C8"/>
  <c r="D8" s="1"/>
  <c r="C15"/>
  <c r="D15" s="1"/>
  <c r="C14"/>
  <c r="D14" s="1"/>
  <c r="C13"/>
  <c r="D13" s="1"/>
  <c r="C12"/>
  <c r="D12" s="1"/>
  <c r="C11"/>
  <c r="D11" s="1"/>
  <c r="C10"/>
  <c r="D10" s="1"/>
  <c r="C9"/>
  <c r="D9" s="1"/>
  <c r="C7"/>
  <c r="D7" s="1"/>
  <c r="C6"/>
  <c r="C5"/>
  <c r="D5" s="1"/>
  <c r="C4"/>
  <c r="D4" s="1"/>
  <c r="C3"/>
  <c r="D3" s="1"/>
  <c r="C2"/>
  <c r="G69" i="19"/>
  <c r="E69"/>
  <c r="C69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F29" s="1"/>
  <c r="C29"/>
  <c r="F27"/>
  <c r="D27"/>
  <c r="F26"/>
  <c r="D26"/>
  <c r="F25"/>
  <c r="D25"/>
  <c r="F24"/>
  <c r="D24"/>
  <c r="F23"/>
  <c r="D23"/>
  <c r="F22"/>
  <c r="D22"/>
  <c r="G19"/>
  <c r="E19"/>
  <c r="F19" s="1"/>
  <c r="C31" i="20" s="1"/>
  <c r="C19" i="19"/>
  <c r="D19" s="1"/>
  <c r="F17"/>
  <c r="D17"/>
  <c r="F16"/>
  <c r="D16"/>
  <c r="F15"/>
  <c r="D15"/>
  <c r="F14"/>
  <c r="D14"/>
  <c r="F13"/>
  <c r="D13"/>
  <c r="F12"/>
  <c r="D12"/>
  <c r="E9"/>
  <c r="F9" s="1"/>
  <c r="C30" i="20" s="1"/>
  <c r="C9" i="19"/>
  <c r="F7"/>
  <c r="D7"/>
  <c r="F6"/>
  <c r="D6"/>
  <c r="F5"/>
  <c r="D5"/>
  <c r="F4"/>
  <c r="D4"/>
  <c r="F3"/>
  <c r="D3"/>
  <c r="F2"/>
  <c r="D2"/>
  <c r="G69" i="18"/>
  <c r="E69"/>
  <c r="D69" s="1"/>
  <c r="C69"/>
  <c r="F67"/>
  <c r="D67"/>
  <c r="F66"/>
  <c r="D66"/>
  <c r="F65"/>
  <c r="D65"/>
  <c r="F64"/>
  <c r="D64"/>
  <c r="F63"/>
  <c r="D63"/>
  <c r="F62"/>
  <c r="D62"/>
  <c r="G59"/>
  <c r="E59"/>
  <c r="F59" s="1"/>
  <c r="C28" i="20" s="1"/>
  <c r="D28" s="1"/>
  <c r="C59" i="18"/>
  <c r="F57"/>
  <c r="D57"/>
  <c r="F56"/>
  <c r="D56"/>
  <c r="F55"/>
  <c r="D55"/>
  <c r="F54"/>
  <c r="D54"/>
  <c r="F53"/>
  <c r="D53"/>
  <c r="F52"/>
  <c r="D52"/>
  <c r="G49"/>
  <c r="E49"/>
  <c r="F49" s="1"/>
  <c r="C27" i="20" s="1"/>
  <c r="C49" i="18"/>
  <c r="F47"/>
  <c r="D47"/>
  <c r="F46"/>
  <c r="D46"/>
  <c r="F45"/>
  <c r="D45"/>
  <c r="F44"/>
  <c r="D44"/>
  <c r="F43"/>
  <c r="D43"/>
  <c r="F42"/>
  <c r="D42"/>
  <c r="G39"/>
  <c r="E39"/>
  <c r="F39" s="1"/>
  <c r="C26" i="20" s="1"/>
  <c r="C39" i="18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24" i="20" s="1"/>
  <c r="D24" s="1"/>
  <c r="C19" i="18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G69" i="17"/>
  <c r="E69"/>
  <c r="F69" s="1"/>
  <c r="C22" i="20" s="1"/>
  <c r="D22" s="1"/>
  <c r="C69" i="17"/>
  <c r="F67"/>
  <c r="D67"/>
  <c r="F66"/>
  <c r="D66"/>
  <c r="F65"/>
  <c r="D65"/>
  <c r="F64"/>
  <c r="D64"/>
  <c r="F63"/>
  <c r="D63"/>
  <c r="F62"/>
  <c r="D62"/>
  <c r="G59"/>
  <c r="E59"/>
  <c r="F59" s="1"/>
  <c r="C21" i="20" s="1"/>
  <c r="D21" s="1"/>
  <c r="C59" i="17"/>
  <c r="F57"/>
  <c r="D57"/>
  <c r="F56"/>
  <c r="D56"/>
  <c r="F55"/>
  <c r="D55"/>
  <c r="F54"/>
  <c r="D54"/>
  <c r="F53"/>
  <c r="D53"/>
  <c r="F52"/>
  <c r="D52"/>
  <c r="G49"/>
  <c r="E49"/>
  <c r="F49" s="1"/>
  <c r="C20" i="20" s="1"/>
  <c r="D20" s="1"/>
  <c r="C49" i="17"/>
  <c r="F47"/>
  <c r="D47"/>
  <c r="F46"/>
  <c r="D46"/>
  <c r="F45"/>
  <c r="D45"/>
  <c r="F44"/>
  <c r="D44"/>
  <c r="F43"/>
  <c r="D43"/>
  <c r="F42"/>
  <c r="D42"/>
  <c r="G39"/>
  <c r="E39"/>
  <c r="F39" s="1"/>
  <c r="C39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19"/>
  <c r="F17"/>
  <c r="D17"/>
  <c r="F16"/>
  <c r="D16"/>
  <c r="F15"/>
  <c r="D15"/>
  <c r="F14"/>
  <c r="D14"/>
  <c r="F13"/>
  <c r="D13"/>
  <c r="F12"/>
  <c r="D12"/>
  <c r="G9"/>
  <c r="F9"/>
  <c r="E9"/>
  <c r="D9" s="1"/>
  <c r="C9"/>
  <c r="F7"/>
  <c r="D7"/>
  <c r="F6"/>
  <c r="D6"/>
  <c r="F5"/>
  <c r="D5"/>
  <c r="F4"/>
  <c r="D4"/>
  <c r="F3"/>
  <c r="D3"/>
  <c r="F2"/>
  <c r="D2"/>
  <c r="G69" i="16"/>
  <c r="E69"/>
  <c r="F69" s="1"/>
  <c r="C69"/>
  <c r="F67"/>
  <c r="D67"/>
  <c r="F66"/>
  <c r="D66"/>
  <c r="F65"/>
  <c r="D65"/>
  <c r="F64"/>
  <c r="D64"/>
  <c r="F63"/>
  <c r="D63"/>
  <c r="F62"/>
  <c r="D62"/>
  <c r="G59"/>
  <c r="E59"/>
  <c r="F59" s="1"/>
  <c r="C59"/>
  <c r="F57"/>
  <c r="D57"/>
  <c r="F56"/>
  <c r="D56"/>
  <c r="F55"/>
  <c r="D55"/>
  <c r="F54"/>
  <c r="D54"/>
  <c r="F53"/>
  <c r="D53"/>
  <c r="F52"/>
  <c r="D52"/>
  <c r="G49"/>
  <c r="E49"/>
  <c r="F49" s="1"/>
  <c r="C49"/>
  <c r="F47"/>
  <c r="D47"/>
  <c r="F46"/>
  <c r="D46"/>
  <c r="F45"/>
  <c r="D45"/>
  <c r="F44"/>
  <c r="D44"/>
  <c r="F43"/>
  <c r="D43"/>
  <c r="F42"/>
  <c r="D42"/>
  <c r="G39"/>
  <c r="E39"/>
  <c r="F39" s="1"/>
  <c r="C39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C19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E69"/>
  <c r="C69"/>
  <c r="F67"/>
  <c r="F66"/>
  <c r="F65"/>
  <c r="F64"/>
  <c r="F63"/>
  <c r="F62"/>
  <c r="G59"/>
  <c r="E59"/>
  <c r="C59"/>
  <c r="F57"/>
  <c r="F56"/>
  <c r="F55"/>
  <c r="F54"/>
  <c r="F53"/>
  <c r="F52"/>
  <c r="G49"/>
  <c r="E49"/>
  <c r="C49"/>
  <c r="F47"/>
  <c r="F46"/>
  <c r="F45"/>
  <c r="F44"/>
  <c r="F43"/>
  <c r="F42"/>
  <c r="G39"/>
  <c r="E39"/>
  <c r="C39"/>
  <c r="F37"/>
  <c r="F36"/>
  <c r="F35"/>
  <c r="F34"/>
  <c r="F33"/>
  <c r="F32"/>
  <c r="G29"/>
  <c r="E29"/>
  <c r="C29"/>
  <c r="F27"/>
  <c r="F26"/>
  <c r="F25"/>
  <c r="F24"/>
  <c r="F23"/>
  <c r="F22"/>
  <c r="B11"/>
  <c r="A11" s="1"/>
  <c r="G19"/>
  <c r="E19"/>
  <c r="C19"/>
  <c r="F17"/>
  <c r="F16"/>
  <c r="F15"/>
  <c r="F14"/>
  <c r="F13"/>
  <c r="F12"/>
  <c r="D31" i="20" l="1"/>
  <c r="D30"/>
  <c r="D59" i="18"/>
  <c r="D27" i="20"/>
  <c r="D49" i="18"/>
  <c r="D26" i="20"/>
  <c r="F9" i="18"/>
  <c r="C23" i="20" s="1"/>
  <c r="D23" s="1"/>
  <c r="D69" i="17"/>
  <c r="D59"/>
  <c r="B3" i="20"/>
  <c r="B4" s="1"/>
  <c r="A4" s="1"/>
  <c r="D39" i="17"/>
  <c r="D49"/>
  <c r="F29"/>
  <c r="D19"/>
  <c r="D69" i="16"/>
  <c r="D59"/>
  <c r="D19"/>
  <c r="F9"/>
  <c r="F69" i="19"/>
  <c r="F49"/>
  <c r="D49"/>
  <c r="F59"/>
  <c r="D29"/>
  <c r="F39"/>
  <c r="D69"/>
  <c r="F29" i="18"/>
  <c r="C25" i="20" s="1"/>
  <c r="D25" s="1"/>
  <c r="F69" i="18"/>
  <c r="C29" i="20" s="1"/>
  <c r="D29" s="1"/>
  <c r="D9" i="19"/>
  <c r="D39" i="18"/>
  <c r="D19"/>
  <c r="F29" i="16"/>
  <c r="D39" i="19"/>
  <c r="D59"/>
  <c r="F19" i="16"/>
  <c r="D39"/>
  <c r="D49"/>
  <c r="D19" i="4"/>
  <c r="F39"/>
  <c r="B21"/>
  <c r="B31" s="1"/>
  <c r="B41" s="1"/>
  <c r="F29"/>
  <c r="F49"/>
  <c r="F69"/>
  <c r="D39"/>
  <c r="D59"/>
  <c r="F19"/>
  <c r="D29"/>
  <c r="F59"/>
  <c r="D49"/>
  <c r="D69"/>
  <c r="B5" i="20" l="1"/>
  <c r="A5" s="1"/>
  <c r="A3"/>
  <c r="A21" i="4"/>
  <c r="A31"/>
  <c r="A41"/>
  <c r="B51"/>
  <c r="A1"/>
  <c r="G9"/>
  <c r="F2"/>
  <c r="D2"/>
  <c r="C9"/>
  <c r="D6"/>
  <c r="D7"/>
  <c r="D5"/>
  <c r="D4"/>
  <c r="D3"/>
  <c r="F5"/>
  <c r="F4"/>
  <c r="F3"/>
  <c r="B6" i="20" l="1"/>
  <c r="A6" s="1"/>
  <c r="B61" i="4"/>
  <c r="B1" i="16" s="1"/>
  <c r="A51" i="4"/>
  <c r="F7"/>
  <c r="F6"/>
  <c r="E9"/>
  <c r="F9" s="1"/>
  <c r="B7" i="20" l="1"/>
  <c r="A7" s="1"/>
  <c r="A1" i="16"/>
  <c r="B11"/>
  <c r="A61" i="4"/>
  <c r="D9"/>
  <c r="B8" i="20" l="1"/>
  <c r="A8" s="1"/>
  <c r="B21" i="16"/>
  <c r="A11"/>
  <c r="B9" i="20" l="1"/>
  <c r="A9" s="1"/>
  <c r="B31" i="16"/>
  <c r="A21"/>
  <c r="B10" i="20" l="1"/>
  <c r="A10" s="1"/>
  <c r="A31" i="16"/>
  <c r="B41"/>
  <c r="B11" i="20" l="1"/>
  <c r="A11" s="1"/>
  <c r="A41" i="16"/>
  <c r="B51"/>
  <c r="B12" i="20" l="1"/>
  <c r="A12" s="1"/>
  <c r="A51" i="16"/>
  <c r="B61"/>
  <c r="B13" i="20" l="1"/>
  <c r="A13" s="1"/>
  <c r="B1" i="17"/>
  <c r="A61" i="16"/>
  <c r="B14" i="20" l="1"/>
  <c r="A14" s="1"/>
  <c r="A1" i="17"/>
  <c r="B11"/>
  <c r="B15" i="20" l="1"/>
  <c r="A15" s="1"/>
  <c r="B21" i="17"/>
  <c r="A11"/>
  <c r="B16" i="20" l="1"/>
  <c r="A16" s="1"/>
  <c r="B31" i="17"/>
  <c r="A21"/>
  <c r="B17" i="20" l="1"/>
  <c r="A17" s="1"/>
  <c r="A31" i="17"/>
  <c r="B41"/>
  <c r="B18" i="20" l="1"/>
  <c r="A18" s="1"/>
  <c r="B51" i="17"/>
  <c r="A41"/>
  <c r="B19" i="20" l="1"/>
  <c r="A19" s="1"/>
  <c r="B61" i="17"/>
  <c r="A51"/>
  <c r="B20" i="20" l="1"/>
  <c r="A20" s="1"/>
  <c r="B1" i="18"/>
  <c r="A61" i="17"/>
  <c r="B21" i="20" l="1"/>
  <c r="A21" s="1"/>
  <c r="A1" i="18"/>
  <c r="B11"/>
  <c r="B22" i="20" l="1"/>
  <c r="A22" s="1"/>
  <c r="B21" i="18"/>
  <c r="A11"/>
  <c r="B23" i="20" l="1"/>
  <c r="A23" s="1"/>
  <c r="B31" i="18"/>
  <c r="A21"/>
  <c r="B24" i="20" l="1"/>
  <c r="A24" s="1"/>
  <c r="B41" i="18"/>
  <c r="A31"/>
  <c r="B25" i="20" l="1"/>
  <c r="A25" s="1"/>
  <c r="B51" i="18"/>
  <c r="A41"/>
  <c r="B26" i="20" l="1"/>
  <c r="A26" s="1"/>
  <c r="B61" i="18"/>
  <c r="A51"/>
  <c r="B27" i="20" l="1"/>
  <c r="A27" s="1"/>
  <c r="A61" i="18"/>
  <c r="B28" i="20" l="1"/>
  <c r="A28" s="1"/>
  <c r="A1" i="19"/>
  <c r="B29" i="20" l="1"/>
  <c r="B30" s="1"/>
  <c r="A11" i="19"/>
  <c r="B31" i="20" l="1"/>
  <c r="A31" s="1"/>
  <c r="A30"/>
  <c r="A29"/>
  <c r="B31" i="19"/>
  <c r="A21"/>
  <c r="B32" i="20" l="1"/>
  <c r="A32" s="1"/>
  <c r="A31" i="19"/>
  <c r="B41"/>
  <c r="B51" l="1"/>
  <c r="A41"/>
  <c r="D34" i="20" l="1"/>
  <c r="C34"/>
  <c r="B61" i="19"/>
  <c r="A61" s="1"/>
  <c r="A5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<sst xmlns="http://schemas.openxmlformats.org/spreadsheetml/2006/main" count="460" uniqueCount="16">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</sst>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workbookViewId="0">
      <selection activeCell="B1" sqref="B1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4</v>
      </c>
      <c r="B1" s="1">
        <v>44013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976</v>
      </c>
      <c r="E2" s="3">
        <v>243</v>
      </c>
      <c r="F2" s="10">
        <f>E2/C2</f>
        <v>0.19934372436423298</v>
      </c>
      <c r="G2" s="32" t="s">
        <v>5</v>
      </c>
      <c r="H2" s="27">
        <v>20746</v>
      </c>
    </row>
    <row r="3" spans="1:8">
      <c r="A3" s="29" t="s">
        <v>10</v>
      </c>
      <c r="B3" s="29"/>
      <c r="C3" s="16">
        <v>324</v>
      </c>
      <c r="D3" s="9">
        <f>C3-E3</f>
        <v>301</v>
      </c>
      <c r="E3" s="3">
        <v>23</v>
      </c>
      <c r="F3" s="10">
        <f t="shared" ref="F3:F7" si="0">E3/C3</f>
        <v>7.098765432098765E-2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1192</v>
      </c>
      <c r="E4" s="3"/>
      <c r="F4" s="10">
        <f t="shared" si="0"/>
        <v>0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721</v>
      </c>
      <c r="E5" s="3">
        <v>709</v>
      </c>
      <c r="F5" s="10">
        <f t="shared" si="0"/>
        <v>0.49580419580419582</v>
      </c>
      <c r="G5" s="32" t="s">
        <v>6</v>
      </c>
      <c r="H5" s="27">
        <v>2501</v>
      </c>
    </row>
    <row r="6" spans="1:8">
      <c r="A6" s="29" t="s">
        <v>9</v>
      </c>
      <c r="B6" s="29"/>
      <c r="C6" s="16">
        <v>352</v>
      </c>
      <c r="D6" s="9">
        <f t="shared" ref="D6:D7" si="1">C6-E6</f>
        <v>164</v>
      </c>
      <c r="E6" s="3">
        <v>188</v>
      </c>
      <c r="F6" s="10">
        <f t="shared" si="0"/>
        <v>0.53409090909090906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5554</v>
      </c>
      <c r="E9" s="11">
        <f t="shared" ref="E9" si="2">SUM(E2:E8)</f>
        <v>1163</v>
      </c>
      <c r="F9" s="12">
        <f>E9/C9</f>
        <v>0.17314277207086498</v>
      </c>
      <c r="G9" s="33">
        <f>SUM(H2:H7)</f>
        <v>23247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5</v>
      </c>
      <c r="B11" s="15">
        <f>B1+1</f>
        <v>44014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940</v>
      </c>
      <c r="E12" s="3">
        <v>279</v>
      </c>
      <c r="F12" s="10">
        <f>E12/C12</f>
        <v>0.22887612797374898</v>
      </c>
      <c r="G12" s="32" t="s">
        <v>5</v>
      </c>
      <c r="H12" s="27">
        <v>23644</v>
      </c>
    </row>
    <row r="13" spans="1:8">
      <c r="A13" s="29" t="s">
        <v>10</v>
      </c>
      <c r="B13" s="29"/>
      <c r="C13" s="16">
        <v>324</v>
      </c>
      <c r="D13" s="9">
        <f>C13-E13</f>
        <v>303</v>
      </c>
      <c r="E13" s="3">
        <v>21</v>
      </c>
      <c r="F13" s="10">
        <f t="shared" ref="F13:F17" si="3">E13/C13</f>
        <v>6.4814814814814811E-2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1192</v>
      </c>
      <c r="E14" s="3"/>
      <c r="F14" s="10">
        <f t="shared" si="3"/>
        <v>0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1252</v>
      </c>
      <c r="E15" s="3">
        <v>178</v>
      </c>
      <c r="F15" s="10">
        <f t="shared" si="3"/>
        <v>0.12447552447552447</v>
      </c>
      <c r="G15" s="32" t="s">
        <v>6</v>
      </c>
      <c r="H15" s="27">
        <v>1555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174</v>
      </c>
      <c r="E16" s="3">
        <v>178</v>
      </c>
      <c r="F16" s="10">
        <f t="shared" si="3"/>
        <v>0.50568181818181823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6061</v>
      </c>
      <c r="E19" s="11">
        <f t="shared" ref="E19" si="5">SUM(E12:E18)</f>
        <v>656</v>
      </c>
      <c r="F19" s="12">
        <f>E19/C19</f>
        <v>9.7662647015036477E-2</v>
      </c>
      <c r="G19" s="33">
        <f>SUM(H12:H17)</f>
        <v>25199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6</v>
      </c>
      <c r="B21" s="15">
        <f>B11+1</f>
        <v>44015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976</v>
      </c>
      <c r="E22" s="3">
        <v>243</v>
      </c>
      <c r="F22" s="10">
        <f>E22/C22</f>
        <v>0.19934372436423298</v>
      </c>
      <c r="G22" s="32" t="s">
        <v>5</v>
      </c>
      <c r="H22" s="27">
        <v>18936</v>
      </c>
    </row>
    <row r="23" spans="1:8">
      <c r="A23" s="29" t="s">
        <v>10</v>
      </c>
      <c r="B23" s="29"/>
      <c r="C23" s="16">
        <v>324</v>
      </c>
      <c r="D23" s="9">
        <f>C23-E23</f>
        <v>306</v>
      </c>
      <c r="E23" s="3">
        <v>18</v>
      </c>
      <c r="F23" s="10">
        <f t="shared" ref="F23:F27" si="6">E23/C23</f>
        <v>5.5555555555555552E-2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1192</v>
      </c>
      <c r="E24" s="3"/>
      <c r="F24" s="10">
        <f t="shared" si="6"/>
        <v>0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746</v>
      </c>
      <c r="E25" s="3">
        <v>684</v>
      </c>
      <c r="F25" s="10">
        <f t="shared" si="6"/>
        <v>0.47832167832167832</v>
      </c>
      <c r="G25" s="32" t="s">
        <v>6</v>
      </c>
      <c r="H25" s="27">
        <v>2759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180</v>
      </c>
      <c r="E26" s="3">
        <v>172</v>
      </c>
      <c r="F26" s="10">
        <f t="shared" si="6"/>
        <v>0.48863636363636365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5600</v>
      </c>
      <c r="E29" s="11">
        <f t="shared" ref="E29" si="8">SUM(E22:E28)</f>
        <v>1117</v>
      </c>
      <c r="F29" s="12">
        <f>E29/C29</f>
        <v>0.16629447670090813</v>
      </c>
      <c r="G29" s="33">
        <f>SUM(H22:H27)</f>
        <v>21695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7</v>
      </c>
      <c r="B31" s="15">
        <f>B21+1</f>
        <v>44016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893</v>
      </c>
      <c r="E32" s="3">
        <v>326</v>
      </c>
      <c r="F32" s="10">
        <f>E32/C32</f>
        <v>0.26743232157506153</v>
      </c>
      <c r="G32" s="32" t="s">
        <v>5</v>
      </c>
      <c r="H32" s="27">
        <v>10450</v>
      </c>
    </row>
    <row r="33" spans="1:8">
      <c r="A33" s="29" t="s">
        <v>10</v>
      </c>
      <c r="B33" s="29"/>
      <c r="C33" s="16">
        <v>324</v>
      </c>
      <c r="D33" s="9">
        <f>C33-E33</f>
        <v>302</v>
      </c>
      <c r="E33" s="3">
        <v>22</v>
      </c>
      <c r="F33" s="10">
        <f t="shared" ref="F33:F37" si="9">E33/C33</f>
        <v>6.7901234567901231E-2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657</v>
      </c>
      <c r="E35" s="3">
        <v>773</v>
      </c>
      <c r="F35" s="10">
        <f t="shared" si="9"/>
        <v>0.54055944055944061</v>
      </c>
      <c r="G35" s="32" t="s">
        <v>6</v>
      </c>
      <c r="H35" s="27">
        <v>2713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151</v>
      </c>
      <c r="E36" s="3">
        <v>201</v>
      </c>
      <c r="F36" s="10">
        <f t="shared" si="9"/>
        <v>0.57102272727272729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5395</v>
      </c>
      <c r="E39" s="11">
        <f t="shared" ref="E39" si="11">SUM(E32:E38)</f>
        <v>1322</v>
      </c>
      <c r="F39" s="12">
        <f>E39/C39</f>
        <v>0.19681405389310705</v>
      </c>
      <c r="G39" s="33">
        <f>SUM(H32:H37)</f>
        <v>13163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1</v>
      </c>
      <c r="B41" s="15">
        <f>B31+1</f>
        <v>44017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879</v>
      </c>
      <c r="E42" s="3">
        <v>340</v>
      </c>
      <c r="F42" s="10">
        <f>E42/C42</f>
        <v>0.27891714520098443</v>
      </c>
      <c r="G42" s="32" t="s">
        <v>5</v>
      </c>
      <c r="H42" s="27">
        <v>37708</v>
      </c>
    </row>
    <row r="43" spans="1:8">
      <c r="A43" s="29" t="s">
        <v>10</v>
      </c>
      <c r="B43" s="29"/>
      <c r="C43" s="16">
        <v>324</v>
      </c>
      <c r="D43" s="9">
        <f>C43-E43</f>
        <v>303</v>
      </c>
      <c r="E43" s="3">
        <v>21</v>
      </c>
      <c r="F43" s="10">
        <f t="shared" ref="F43:F47" si="12">E43/C43</f>
        <v>6.4814814814814811E-2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641</v>
      </c>
      <c r="E45" s="3">
        <v>789</v>
      </c>
      <c r="F45" s="10">
        <f t="shared" si="12"/>
        <v>0.55174825174825171</v>
      </c>
      <c r="G45" s="32" t="s">
        <v>6</v>
      </c>
      <c r="H45" s="27">
        <v>2733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153</v>
      </c>
      <c r="E46" s="3">
        <v>199</v>
      </c>
      <c r="F46" s="10">
        <f t="shared" si="12"/>
        <v>0.56534090909090906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5368</v>
      </c>
      <c r="E49" s="11">
        <f t="shared" ref="E49" si="14">SUM(E42:E48)</f>
        <v>1349</v>
      </c>
      <c r="F49" s="12">
        <f>E49/C49</f>
        <v>0.2008337055232991</v>
      </c>
      <c r="G49" s="33">
        <f>SUM(H42:H47)</f>
        <v>40441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2</v>
      </c>
      <c r="B51" s="15">
        <f>B41+1</f>
        <v>44018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927</v>
      </c>
      <c r="E52" s="3">
        <v>292</v>
      </c>
      <c r="F52" s="10">
        <f>E52/C52</f>
        <v>0.23954060705496308</v>
      </c>
      <c r="G52" s="32" t="s">
        <v>5</v>
      </c>
      <c r="H52" s="27">
        <v>39704</v>
      </c>
    </row>
    <row r="53" spans="1:8">
      <c r="A53" s="29" t="s">
        <v>10</v>
      </c>
      <c r="B53" s="29"/>
      <c r="C53" s="16">
        <v>324</v>
      </c>
      <c r="D53" s="9">
        <f>C53-E53</f>
        <v>307</v>
      </c>
      <c r="E53" s="3">
        <v>17</v>
      </c>
      <c r="F53" s="10">
        <f t="shared" ref="F53:F57" si="15">E53/C53</f>
        <v>5.2469135802469133E-2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819</v>
      </c>
      <c r="E55" s="3">
        <v>611</v>
      </c>
      <c r="F55" s="10">
        <f t="shared" si="15"/>
        <v>0.42727272727272725</v>
      </c>
      <c r="G55" s="32" t="s">
        <v>6</v>
      </c>
      <c r="H55" s="27">
        <v>3946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199</v>
      </c>
      <c r="E56" s="3">
        <v>153</v>
      </c>
      <c r="F56" s="10">
        <f t="shared" si="15"/>
        <v>0.43465909090909088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5644</v>
      </c>
      <c r="E59" s="11">
        <f t="shared" ref="E59" si="17">SUM(E52:E58)</f>
        <v>1073</v>
      </c>
      <c r="F59" s="12">
        <f>E59/C59</f>
        <v>0.15974393330355813</v>
      </c>
      <c r="G59" s="33">
        <f>SUM(H52:H57)</f>
        <v>43650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3</v>
      </c>
      <c r="B61" s="15">
        <f>B51+1</f>
        <v>44019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1036</v>
      </c>
      <c r="E62" s="3">
        <v>183</v>
      </c>
      <c r="F62" s="10">
        <f>E62/C62</f>
        <v>0.15012305168170631</v>
      </c>
      <c r="G62" s="32" t="s">
        <v>5</v>
      </c>
      <c r="H62" s="27">
        <v>27241</v>
      </c>
    </row>
    <row r="63" spans="1:8">
      <c r="A63" s="29" t="s">
        <v>10</v>
      </c>
      <c r="B63" s="29"/>
      <c r="C63" s="16">
        <v>324</v>
      </c>
      <c r="D63" s="9">
        <f>C63-E63</f>
        <v>301</v>
      </c>
      <c r="E63" s="3">
        <v>23</v>
      </c>
      <c r="F63" s="10">
        <f t="shared" ref="F63:F67" si="18">E63/C63</f>
        <v>7.098765432098765E-2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852</v>
      </c>
      <c r="E65" s="3">
        <v>578</v>
      </c>
      <c r="F65" s="10">
        <f t="shared" si="18"/>
        <v>0.4041958041958042</v>
      </c>
      <c r="G65" s="32" t="s">
        <v>6</v>
      </c>
      <c r="H65" s="27">
        <v>2893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205</v>
      </c>
      <c r="E66" s="3">
        <v>147</v>
      </c>
      <c r="F66" s="10">
        <f t="shared" si="18"/>
        <v>0.41761363636363635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5786</v>
      </c>
      <c r="E69" s="11">
        <f t="shared" ref="E69" si="20">SUM(E62:E68)</f>
        <v>931</v>
      </c>
      <c r="F69" s="12">
        <f>E69/C69</f>
        <v>0.13860354324847401</v>
      </c>
      <c r="G69" s="33">
        <f>SUM(H62:H67)</f>
        <v>30134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49" workbookViewId="0">
      <selection activeCell="H70" sqref="H70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4</v>
      </c>
      <c r="B1" s="1">
        <f>'1-7'!B61+1</f>
        <v>44020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1024</v>
      </c>
      <c r="E2" s="3">
        <v>195</v>
      </c>
      <c r="F2" s="10">
        <f>E2/C2</f>
        <v>0.15996718621821165</v>
      </c>
      <c r="G2" s="32" t="s">
        <v>5</v>
      </c>
      <c r="H2" s="27">
        <v>22995</v>
      </c>
    </row>
    <row r="3" spans="1:8">
      <c r="A3" s="29" t="s">
        <v>10</v>
      </c>
      <c r="B3" s="29"/>
      <c r="C3" s="16">
        <v>324</v>
      </c>
      <c r="D3" s="9">
        <f>C3-E3</f>
        <v>298</v>
      </c>
      <c r="E3" s="3">
        <v>26</v>
      </c>
      <c r="F3" s="10">
        <f t="shared" ref="F3:F7" si="0">E3/C3</f>
        <v>8.0246913580246909E-2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951</v>
      </c>
      <c r="E4" s="3">
        <v>241</v>
      </c>
      <c r="F4" s="10">
        <f t="shared" si="0"/>
        <v>0.20218120805369127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847</v>
      </c>
      <c r="E5" s="3">
        <v>583</v>
      </c>
      <c r="F5" s="10">
        <f t="shared" si="0"/>
        <v>0.40769230769230769</v>
      </c>
      <c r="G5" s="32" t="s">
        <v>6</v>
      </c>
      <c r="H5" s="27">
        <v>2795</v>
      </c>
    </row>
    <row r="6" spans="1:8">
      <c r="A6" s="29" t="s">
        <v>9</v>
      </c>
      <c r="B6" s="29"/>
      <c r="C6" s="16">
        <v>352</v>
      </c>
      <c r="D6" s="9">
        <f t="shared" ref="D6:D7" si="1">C6-E6</f>
        <v>201</v>
      </c>
      <c r="E6" s="3">
        <v>151</v>
      </c>
      <c r="F6" s="10">
        <f t="shared" si="0"/>
        <v>0.42897727272727271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5521</v>
      </c>
      <c r="E9" s="11">
        <f t="shared" ref="E9" si="2">SUM(E2:E8)</f>
        <v>1196</v>
      </c>
      <c r="F9" s="12">
        <f>E9/C9</f>
        <v>0.17805567961887747</v>
      </c>
      <c r="G9" s="33">
        <f>SUM(H2:H7)</f>
        <v>25790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5</v>
      </c>
      <c r="B11" s="15">
        <f>B1+1</f>
        <v>44021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947</v>
      </c>
      <c r="E12" s="3">
        <v>272</v>
      </c>
      <c r="F12" s="10">
        <f>E12/C12</f>
        <v>0.22313371616078753</v>
      </c>
      <c r="G12" s="32" t="s">
        <v>5</v>
      </c>
      <c r="H12" s="27">
        <v>28870</v>
      </c>
    </row>
    <row r="13" spans="1:8">
      <c r="A13" s="29" t="s">
        <v>10</v>
      </c>
      <c r="B13" s="29"/>
      <c r="C13" s="16">
        <v>324</v>
      </c>
      <c r="D13" s="9">
        <f>C13-E13</f>
        <v>298</v>
      </c>
      <c r="E13" s="3">
        <v>26</v>
      </c>
      <c r="F13" s="10">
        <f t="shared" ref="F13:F17" si="3">E13/C13</f>
        <v>8.0246913580246909E-2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904</v>
      </c>
      <c r="E14" s="3">
        <v>288</v>
      </c>
      <c r="F14" s="10">
        <f t="shared" si="3"/>
        <v>0.24161073825503357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641</v>
      </c>
      <c r="E15" s="3">
        <v>789</v>
      </c>
      <c r="F15" s="10">
        <f t="shared" si="3"/>
        <v>0.55174825174825171</v>
      </c>
      <c r="G15" s="32" t="s">
        <v>6</v>
      </c>
      <c r="H15" s="27">
        <v>2607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152</v>
      </c>
      <c r="E16" s="3">
        <v>200</v>
      </c>
      <c r="F16" s="10">
        <f t="shared" si="3"/>
        <v>0.56818181818181823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5142</v>
      </c>
      <c r="E19" s="11">
        <f t="shared" ref="E19" si="5">SUM(E12:E18)</f>
        <v>1575</v>
      </c>
      <c r="F19" s="12">
        <f>E19/C19</f>
        <v>0.2344796784278696</v>
      </c>
      <c r="G19" s="33">
        <f>SUM(H12:H17)</f>
        <v>31477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6</v>
      </c>
      <c r="B21" s="15">
        <f>B11+1</f>
        <v>44022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993</v>
      </c>
      <c r="E22" s="3">
        <v>226</v>
      </c>
      <c r="F22" s="10">
        <f>E22/C22</f>
        <v>0.18539786710418377</v>
      </c>
      <c r="G22" s="32" t="s">
        <v>5</v>
      </c>
      <c r="H22" s="27">
        <v>26641</v>
      </c>
    </row>
    <row r="23" spans="1:8">
      <c r="A23" s="29" t="s">
        <v>10</v>
      </c>
      <c r="B23" s="29"/>
      <c r="C23" s="16">
        <v>324</v>
      </c>
      <c r="D23" s="9">
        <f>C23-E23</f>
        <v>294</v>
      </c>
      <c r="E23" s="3">
        <v>30</v>
      </c>
      <c r="F23" s="10">
        <f t="shared" ref="F23:F27" si="6">E23/C23</f>
        <v>9.2592592592592587E-2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870</v>
      </c>
      <c r="E24" s="3">
        <v>322</v>
      </c>
      <c r="F24" s="10">
        <f t="shared" si="6"/>
        <v>0.27013422818791949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759</v>
      </c>
      <c r="E25" s="3">
        <v>671</v>
      </c>
      <c r="F25" s="10">
        <f t="shared" si="6"/>
        <v>0.46923076923076923</v>
      </c>
      <c r="G25" s="32" t="s">
        <v>6</v>
      </c>
      <c r="H25" s="27">
        <v>1680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187</v>
      </c>
      <c r="E26" s="3">
        <v>165</v>
      </c>
      <c r="F26" s="10">
        <f t="shared" si="6"/>
        <v>0.46875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5303</v>
      </c>
      <c r="E29" s="11">
        <f t="shared" ref="E29" si="8">SUM(E22:E28)</f>
        <v>1414</v>
      </c>
      <c r="F29" s="12">
        <f>E29/C29</f>
        <v>0.21051064463302069</v>
      </c>
      <c r="G29" s="33">
        <f>SUM(H22:H27)</f>
        <v>28321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7</v>
      </c>
      <c r="B31" s="15">
        <f>B21+1</f>
        <v>44023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988</v>
      </c>
      <c r="E32" s="3">
        <v>231</v>
      </c>
      <c r="F32" s="10">
        <f>E32/C32</f>
        <v>0.18949958982772763</v>
      </c>
      <c r="G32" s="32" t="s">
        <v>5</v>
      </c>
      <c r="H32" s="27">
        <v>20139</v>
      </c>
    </row>
    <row r="33" spans="1:8">
      <c r="A33" s="29" t="s">
        <v>10</v>
      </c>
      <c r="B33" s="29"/>
      <c r="C33" s="16">
        <v>324</v>
      </c>
      <c r="D33" s="9">
        <f>C33-E33</f>
        <v>289</v>
      </c>
      <c r="E33" s="3">
        <v>35</v>
      </c>
      <c r="F33" s="10">
        <f t="shared" ref="F33:F37" si="9">E33/C33</f>
        <v>0.10802469135802469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961</v>
      </c>
      <c r="E34" s="3">
        <v>231</v>
      </c>
      <c r="F34" s="10">
        <f t="shared" si="9"/>
        <v>0.19379194630872484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786</v>
      </c>
      <c r="E35" s="3">
        <v>644</v>
      </c>
      <c r="F35" s="10">
        <f t="shared" si="9"/>
        <v>0.45034965034965035</v>
      </c>
      <c r="G35" s="32" t="s">
        <v>6</v>
      </c>
      <c r="H35" s="27">
        <v>3933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202</v>
      </c>
      <c r="E36" s="3">
        <v>150</v>
      </c>
      <c r="F36" s="10">
        <f t="shared" si="9"/>
        <v>0.42613636363636365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5426</v>
      </c>
      <c r="E39" s="11">
        <f t="shared" ref="E39" si="11">SUM(E32:E38)</f>
        <v>1291</v>
      </c>
      <c r="F39" s="12">
        <f>E39/C39</f>
        <v>0.19219889831770134</v>
      </c>
      <c r="G39" s="33">
        <f>SUM(H32:H37)</f>
        <v>24072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1</v>
      </c>
      <c r="B41" s="15">
        <f>B31+1</f>
        <v>44024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1018</v>
      </c>
      <c r="E42" s="3">
        <v>201</v>
      </c>
      <c r="F42" s="10">
        <f>E42/C42</f>
        <v>0.16488925348646433</v>
      </c>
      <c r="G42" s="32" t="s">
        <v>5</v>
      </c>
      <c r="H42" s="27">
        <v>30031</v>
      </c>
    </row>
    <row r="43" spans="1:8">
      <c r="A43" s="29" t="s">
        <v>10</v>
      </c>
      <c r="B43" s="29"/>
      <c r="C43" s="16">
        <v>324</v>
      </c>
      <c r="D43" s="9">
        <f>C43-E43</f>
        <v>294</v>
      </c>
      <c r="E43" s="3">
        <v>30</v>
      </c>
      <c r="F43" s="10">
        <f t="shared" ref="F43:F47" si="12">E43/C43</f>
        <v>9.2592592592592587E-2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952</v>
      </c>
      <c r="E44" s="3">
        <v>240</v>
      </c>
      <c r="F44" s="10">
        <f t="shared" si="12"/>
        <v>0.20134228187919462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913</v>
      </c>
      <c r="E45" s="3">
        <v>517</v>
      </c>
      <c r="F45" s="10">
        <f t="shared" si="12"/>
        <v>0.36153846153846153</v>
      </c>
      <c r="G45" s="32" t="s">
        <v>6</v>
      </c>
      <c r="H45" s="27">
        <v>4372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233</v>
      </c>
      <c r="E46" s="3">
        <v>119</v>
      </c>
      <c r="F46" s="10">
        <f t="shared" si="12"/>
        <v>0.33806818181818182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5610</v>
      </c>
      <c r="E49" s="11">
        <f t="shared" ref="E49" si="14">SUM(E42:E48)</f>
        <v>1107</v>
      </c>
      <c r="F49" s="12">
        <f>E49/C49</f>
        <v>0.16480571683787404</v>
      </c>
      <c r="G49" s="33">
        <f>SUM(H42:H47)</f>
        <v>34403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2</v>
      </c>
      <c r="B51" s="15">
        <f>B41+1</f>
        <v>44025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1023</v>
      </c>
      <c r="E52" s="3">
        <v>196</v>
      </c>
      <c r="F52" s="10">
        <f>E52/C52</f>
        <v>0.16078753076292043</v>
      </c>
      <c r="G52" s="32" t="s">
        <v>5</v>
      </c>
      <c r="H52" s="27">
        <v>26785</v>
      </c>
    </row>
    <row r="53" spans="1:8">
      <c r="A53" s="29" t="s">
        <v>10</v>
      </c>
      <c r="B53" s="29"/>
      <c r="C53" s="16">
        <v>324</v>
      </c>
      <c r="D53" s="9">
        <f>C53-E53</f>
        <v>289</v>
      </c>
      <c r="E53" s="3">
        <v>35</v>
      </c>
      <c r="F53" s="10">
        <f t="shared" ref="F53:F57" si="15">E53/C53</f>
        <v>0.10802469135802469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973</v>
      </c>
      <c r="E54" s="3">
        <v>219</v>
      </c>
      <c r="F54" s="10">
        <f t="shared" si="15"/>
        <v>0.1837248322147651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934</v>
      </c>
      <c r="E55" s="3">
        <v>496</v>
      </c>
      <c r="F55" s="10">
        <f t="shared" si="15"/>
        <v>0.34685314685314683</v>
      </c>
      <c r="G55" s="32" t="s">
        <v>6</v>
      </c>
      <c r="H55" s="27">
        <v>2911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205</v>
      </c>
      <c r="E56" s="3">
        <v>147</v>
      </c>
      <c r="F56" s="10">
        <f t="shared" si="15"/>
        <v>0.41761363636363635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5624</v>
      </c>
      <c r="E59" s="11">
        <f t="shared" ref="E59" si="17">SUM(E52:E58)</f>
        <v>1093</v>
      </c>
      <c r="F59" s="12">
        <f>E59/C59</f>
        <v>0.16272145302962632</v>
      </c>
      <c r="G59" s="33">
        <f>SUM(H52:H57)</f>
        <v>29696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3</v>
      </c>
      <c r="B61" s="15">
        <f>B51+1</f>
        <v>44026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1018</v>
      </c>
      <c r="E62" s="3">
        <v>201</v>
      </c>
      <c r="F62" s="10">
        <f>E62/C62</f>
        <v>0.16488925348646433</v>
      </c>
      <c r="G62" s="32" t="s">
        <v>5</v>
      </c>
      <c r="H62" s="27">
        <v>21547</v>
      </c>
    </row>
    <row r="63" spans="1:8">
      <c r="A63" s="29" t="s">
        <v>10</v>
      </c>
      <c r="B63" s="29"/>
      <c r="C63" s="16">
        <v>324</v>
      </c>
      <c r="D63" s="9">
        <f>C63-E63</f>
        <v>297</v>
      </c>
      <c r="E63" s="3">
        <v>27</v>
      </c>
      <c r="F63" s="10">
        <f t="shared" ref="F63:F67" si="18">E63/C63</f>
        <v>8.3333333333333329E-2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970</v>
      </c>
      <c r="E64" s="3">
        <v>222</v>
      </c>
      <c r="F64" s="10">
        <f t="shared" si="18"/>
        <v>0.18624161073825504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865</v>
      </c>
      <c r="E65" s="3">
        <v>565</v>
      </c>
      <c r="F65" s="10">
        <f t="shared" si="18"/>
        <v>0.3951048951048951</v>
      </c>
      <c r="G65" s="32" t="s">
        <v>6</v>
      </c>
      <c r="H65" s="27">
        <v>2682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193</v>
      </c>
      <c r="E66" s="3">
        <v>159</v>
      </c>
      <c r="F66" s="10">
        <f t="shared" si="18"/>
        <v>0.45170454545454547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5543</v>
      </c>
      <c r="E69" s="11">
        <f t="shared" ref="E69" si="20">SUM(E62:E68)</f>
        <v>1174</v>
      </c>
      <c r="F69" s="12">
        <f>E69/C69</f>
        <v>0.17478040792020247</v>
      </c>
      <c r="G69" s="33">
        <f>SUM(H62:H67)</f>
        <v>24229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0"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4</v>
      </c>
      <c r="B1" s="1">
        <f>'8-14'!B61+1</f>
        <v>44027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1010</v>
      </c>
      <c r="E2" s="3">
        <v>209</v>
      </c>
      <c r="F2" s="10">
        <f>E2/C2</f>
        <v>0.17145200984413453</v>
      </c>
      <c r="G2" s="32" t="s">
        <v>5</v>
      </c>
      <c r="H2" s="27">
        <v>19350</v>
      </c>
    </row>
    <row r="3" spans="1:8">
      <c r="A3" s="29" t="s">
        <v>10</v>
      </c>
      <c r="B3" s="29"/>
      <c r="C3" s="16">
        <v>324</v>
      </c>
      <c r="D3" s="9">
        <f>C3-E3</f>
        <v>299</v>
      </c>
      <c r="E3" s="3">
        <v>25</v>
      </c>
      <c r="F3" s="10">
        <f t="shared" ref="F3:F7" si="0">E3/C3</f>
        <v>7.716049382716049E-2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971</v>
      </c>
      <c r="E4" s="3">
        <v>221</v>
      </c>
      <c r="F4" s="10">
        <f t="shared" si="0"/>
        <v>0.18540268456375839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870</v>
      </c>
      <c r="E5" s="3">
        <v>560</v>
      </c>
      <c r="F5" s="10">
        <f t="shared" si="0"/>
        <v>0.39160839160839161</v>
      </c>
      <c r="G5" s="32" t="s">
        <v>6</v>
      </c>
      <c r="H5" s="27">
        <v>2348</v>
      </c>
    </row>
    <row r="6" spans="1:8">
      <c r="A6" s="29" t="s">
        <v>9</v>
      </c>
      <c r="B6" s="29"/>
      <c r="C6" s="16">
        <v>352</v>
      </c>
      <c r="D6" s="9">
        <f t="shared" ref="D6:D7" si="1">C6-E6</f>
        <v>204</v>
      </c>
      <c r="E6" s="3">
        <v>148</v>
      </c>
      <c r="F6" s="10">
        <f t="shared" si="0"/>
        <v>0.42045454545454547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5554</v>
      </c>
      <c r="E9" s="11">
        <f t="shared" ref="E9" si="2">SUM(E2:E8)</f>
        <v>1163</v>
      </c>
      <c r="F9" s="12">
        <f>E9/C9</f>
        <v>0.17314277207086498</v>
      </c>
      <c r="G9" s="33">
        <f>SUM(H2:H7)</f>
        <v>21698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5</v>
      </c>
      <c r="B11" s="15">
        <f>B1+1</f>
        <v>44028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988</v>
      </c>
      <c r="E12" s="3">
        <v>231</v>
      </c>
      <c r="F12" s="10">
        <f>E12/C12</f>
        <v>0.18949958982772763</v>
      </c>
      <c r="G12" s="32" t="s">
        <v>5</v>
      </c>
      <c r="H12" s="27">
        <v>24492</v>
      </c>
    </row>
    <row r="13" spans="1:8">
      <c r="A13" s="29" t="s">
        <v>10</v>
      </c>
      <c r="B13" s="29"/>
      <c r="C13" s="16">
        <v>324</v>
      </c>
      <c r="D13" s="9">
        <f>C13-E13</f>
        <v>297</v>
      </c>
      <c r="E13" s="3">
        <v>27</v>
      </c>
      <c r="F13" s="10">
        <f t="shared" ref="F13:F17" si="3">E13/C13</f>
        <v>8.3333333333333329E-2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923</v>
      </c>
      <c r="E14" s="3">
        <v>269</v>
      </c>
      <c r="F14" s="10">
        <f t="shared" si="3"/>
        <v>0.22567114093959731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852</v>
      </c>
      <c r="E15" s="3">
        <v>578</v>
      </c>
      <c r="F15" s="10">
        <f t="shared" si="3"/>
        <v>0.4041958041958042</v>
      </c>
      <c r="G15" s="32" t="s">
        <v>6</v>
      </c>
      <c r="H15" s="27">
        <v>2293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190</v>
      </c>
      <c r="E16" s="3">
        <v>162</v>
      </c>
      <c r="F16" s="10">
        <f t="shared" si="3"/>
        <v>0.46022727272727271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5450</v>
      </c>
      <c r="E19" s="11">
        <f t="shared" ref="E19" si="5">SUM(E12:E18)</f>
        <v>1267</v>
      </c>
      <c r="F19" s="12">
        <f>E19/C19</f>
        <v>0.18862587464641953</v>
      </c>
      <c r="G19" s="33">
        <f>SUM(H12:H17)</f>
        <v>26785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6</v>
      </c>
      <c r="B21" s="15">
        <f>B11+1</f>
        <v>44029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983</v>
      </c>
      <c r="E22" s="3">
        <v>236</v>
      </c>
      <c r="F22" s="10">
        <f>E22/C22</f>
        <v>0.19360131255127153</v>
      </c>
      <c r="G22" s="32" t="s">
        <v>5</v>
      </c>
      <c r="H22" s="27">
        <v>28980</v>
      </c>
    </row>
    <row r="23" spans="1:8">
      <c r="A23" s="29" t="s">
        <v>10</v>
      </c>
      <c r="B23" s="29"/>
      <c r="C23" s="16">
        <v>324</v>
      </c>
      <c r="D23" s="9">
        <f>C23-E23</f>
        <v>296</v>
      </c>
      <c r="E23" s="3">
        <v>28</v>
      </c>
      <c r="F23" s="10">
        <f t="shared" ref="F23:F27" si="6">E23/C23</f>
        <v>8.6419753086419748E-2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890</v>
      </c>
      <c r="E24" s="3">
        <v>302</v>
      </c>
      <c r="F24" s="10">
        <f t="shared" si="6"/>
        <v>0.25335570469798657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810</v>
      </c>
      <c r="E25" s="3">
        <v>620</v>
      </c>
      <c r="F25" s="10">
        <f t="shared" si="6"/>
        <v>0.43356643356643354</v>
      </c>
      <c r="G25" s="32" t="s">
        <v>6</v>
      </c>
      <c r="H25" s="27">
        <v>1910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176</v>
      </c>
      <c r="E26" s="3">
        <v>176</v>
      </c>
      <c r="F26" s="10">
        <f t="shared" si="6"/>
        <v>0.5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5355</v>
      </c>
      <c r="E29" s="11">
        <f t="shared" ref="E29" si="8">SUM(E22:E28)</f>
        <v>1362</v>
      </c>
      <c r="F29" s="12">
        <f>E29/C29</f>
        <v>0.2027690933452434</v>
      </c>
      <c r="G29" s="33">
        <f>SUM(H22:H27)</f>
        <v>30890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7</v>
      </c>
      <c r="B31" s="15">
        <f>B21+1</f>
        <v>44030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976</v>
      </c>
      <c r="E32" s="3">
        <v>243</v>
      </c>
      <c r="F32" s="10">
        <f>E32/C32</f>
        <v>0.19934372436423298</v>
      </c>
      <c r="G32" s="32" t="s">
        <v>5</v>
      </c>
      <c r="H32" s="27">
        <v>19201</v>
      </c>
    </row>
    <row r="33" spans="1:8">
      <c r="A33" s="29" t="s">
        <v>10</v>
      </c>
      <c r="B33" s="29"/>
      <c r="C33" s="16">
        <v>324</v>
      </c>
      <c r="D33" s="9">
        <f>C33-E33</f>
        <v>296</v>
      </c>
      <c r="E33" s="3">
        <v>28</v>
      </c>
      <c r="F33" s="10">
        <f t="shared" ref="F33:F37" si="9">E33/C33</f>
        <v>8.6419753086419748E-2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870</v>
      </c>
      <c r="E34" s="3">
        <v>322</v>
      </c>
      <c r="F34" s="10">
        <f t="shared" si="9"/>
        <v>0.27013422818791949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826</v>
      </c>
      <c r="E35" s="3">
        <v>604</v>
      </c>
      <c r="F35" s="10">
        <f t="shared" si="9"/>
        <v>0.42237762237762239</v>
      </c>
      <c r="G35" s="32" t="s">
        <v>6</v>
      </c>
      <c r="H35" s="27">
        <v>2593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190</v>
      </c>
      <c r="E36" s="3">
        <v>162</v>
      </c>
      <c r="F36" s="10">
        <f t="shared" si="9"/>
        <v>0.46022727272727271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5358</v>
      </c>
      <c r="E39" s="11">
        <f t="shared" ref="E39" si="11">SUM(E32:E38)</f>
        <v>1359</v>
      </c>
      <c r="F39" s="12">
        <f>E39/C39</f>
        <v>0.20232246538633319</v>
      </c>
      <c r="G39" s="33">
        <f>SUM(H32:H37)</f>
        <v>21794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1</v>
      </c>
      <c r="B41" s="15">
        <f>B31+1</f>
        <v>44031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1023</v>
      </c>
      <c r="E42" s="3">
        <v>196</v>
      </c>
      <c r="F42" s="10">
        <f>E42/C42</f>
        <v>0.16078753076292043</v>
      </c>
      <c r="G42" s="32" t="s">
        <v>5</v>
      </c>
      <c r="H42" s="27">
        <v>28836</v>
      </c>
    </row>
    <row r="43" spans="1:8">
      <c r="A43" s="29" t="s">
        <v>10</v>
      </c>
      <c r="B43" s="29"/>
      <c r="C43" s="16">
        <v>324</v>
      </c>
      <c r="D43" s="9">
        <f>C43-E43</f>
        <v>297</v>
      </c>
      <c r="E43" s="3">
        <v>27</v>
      </c>
      <c r="F43" s="10">
        <f t="shared" ref="F43:F47" si="12">E43/C43</f>
        <v>8.3333333333333329E-2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929</v>
      </c>
      <c r="E44" s="3">
        <v>263</v>
      </c>
      <c r="F44" s="10">
        <f t="shared" si="12"/>
        <v>0.22063758389261745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937</v>
      </c>
      <c r="E45" s="3">
        <v>493</v>
      </c>
      <c r="F45" s="10">
        <f t="shared" si="12"/>
        <v>0.34475524475524477</v>
      </c>
      <c r="G45" s="32" t="s">
        <v>6</v>
      </c>
      <c r="H45" s="27">
        <v>4661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226</v>
      </c>
      <c r="E46" s="3">
        <v>126</v>
      </c>
      <c r="F46" s="10">
        <f t="shared" si="12"/>
        <v>0.35795454545454547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5612</v>
      </c>
      <c r="E49" s="11">
        <f t="shared" ref="E49" si="14">SUM(E42:E48)</f>
        <v>1105</v>
      </c>
      <c r="F49" s="12">
        <f>E49/C49</f>
        <v>0.16450796486526723</v>
      </c>
      <c r="G49" s="33">
        <f>SUM(H42:H47)</f>
        <v>33497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2</v>
      </c>
      <c r="B51" s="15">
        <f>B41+1</f>
        <v>44032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1028</v>
      </c>
      <c r="E52" s="3">
        <v>191</v>
      </c>
      <c r="F52" s="10">
        <f>E52/C52</f>
        <v>0.15668580803937654</v>
      </c>
      <c r="G52" s="32" t="s">
        <v>5</v>
      </c>
      <c r="H52" s="27">
        <v>23871</v>
      </c>
    </row>
    <row r="53" spans="1:8">
      <c r="A53" s="29" t="s">
        <v>10</v>
      </c>
      <c r="B53" s="29"/>
      <c r="C53" s="16">
        <v>324</v>
      </c>
      <c r="D53" s="9">
        <f>C53-E53</f>
        <v>296</v>
      </c>
      <c r="E53" s="3">
        <v>28</v>
      </c>
      <c r="F53" s="10">
        <f t="shared" ref="F53:F57" si="15">E53/C53</f>
        <v>8.6419753086419748E-2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1013</v>
      </c>
      <c r="E54" s="3">
        <v>179</v>
      </c>
      <c r="F54" s="10">
        <f t="shared" si="15"/>
        <v>0.15016778523489932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929</v>
      </c>
      <c r="E55" s="3">
        <v>501</v>
      </c>
      <c r="F55" s="10">
        <f t="shared" si="15"/>
        <v>0.35034965034965038</v>
      </c>
      <c r="G55" s="32" t="s">
        <v>6</v>
      </c>
      <c r="H55" s="27">
        <v>4994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197</v>
      </c>
      <c r="E56" s="3">
        <v>155</v>
      </c>
      <c r="F56" s="10">
        <f t="shared" si="15"/>
        <v>0.44034090909090912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5663</v>
      </c>
      <c r="E59" s="11">
        <f t="shared" ref="E59" si="17">SUM(E52:E58)</f>
        <v>1054</v>
      </c>
      <c r="F59" s="12">
        <f>E59/C59</f>
        <v>0.15691528956379336</v>
      </c>
      <c r="G59" s="33">
        <f>SUM(H52:H57)</f>
        <v>28865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3</v>
      </c>
      <c r="B61" s="15">
        <f>B51+1</f>
        <v>44033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1080</v>
      </c>
      <c r="E62" s="3">
        <v>139</v>
      </c>
      <c r="F62" s="10">
        <f>E62/C62</f>
        <v>0.1140278917145201</v>
      </c>
      <c r="G62" s="32" t="s">
        <v>5</v>
      </c>
      <c r="H62" s="27">
        <v>18997</v>
      </c>
    </row>
    <row r="63" spans="1:8">
      <c r="A63" s="29" t="s">
        <v>10</v>
      </c>
      <c r="B63" s="29"/>
      <c r="C63" s="16">
        <v>324</v>
      </c>
      <c r="D63" s="9">
        <f>C63-E63</f>
        <v>285</v>
      </c>
      <c r="E63" s="3">
        <v>39</v>
      </c>
      <c r="F63" s="10">
        <f t="shared" ref="F63:F67" si="18">E63/C63</f>
        <v>0.12037037037037036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971</v>
      </c>
      <c r="E64" s="3">
        <v>221</v>
      </c>
      <c r="F64" s="10">
        <f t="shared" si="18"/>
        <v>0.18540268456375839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902</v>
      </c>
      <c r="E65" s="3">
        <v>528</v>
      </c>
      <c r="F65" s="10">
        <f t="shared" si="18"/>
        <v>0.36923076923076925</v>
      </c>
      <c r="G65" s="32" t="s">
        <v>6</v>
      </c>
      <c r="H65" s="27">
        <v>2990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205</v>
      </c>
      <c r="E66" s="3">
        <v>147</v>
      </c>
      <c r="F66" s="10">
        <f t="shared" si="18"/>
        <v>0.41761363636363635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5643</v>
      </c>
      <c r="E69" s="11">
        <f t="shared" ref="E69" si="20">SUM(E62:E68)</f>
        <v>1074</v>
      </c>
      <c r="F69" s="12">
        <f>E69/C69</f>
        <v>0.15989280928986155</v>
      </c>
      <c r="G69" s="33">
        <f>SUM(H62:H67)</f>
        <v>21987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49"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4</v>
      </c>
      <c r="B1" s="1">
        <f>'15-21'!B61+1</f>
        <v>44034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1022</v>
      </c>
      <c r="E2" s="3">
        <v>197</v>
      </c>
      <c r="F2" s="10">
        <f>E2/C2</f>
        <v>0.16160787530762921</v>
      </c>
      <c r="G2" s="32" t="s">
        <v>5</v>
      </c>
      <c r="H2" s="27">
        <v>15064</v>
      </c>
    </row>
    <row r="3" spans="1:8">
      <c r="A3" s="29" t="s">
        <v>10</v>
      </c>
      <c r="B3" s="29"/>
      <c r="C3" s="16">
        <v>324</v>
      </c>
      <c r="D3" s="9">
        <f>C3-E3</f>
        <v>290</v>
      </c>
      <c r="E3" s="3">
        <v>34</v>
      </c>
      <c r="F3" s="10">
        <f t="shared" ref="F3:F7" si="0">E3/C3</f>
        <v>0.10493827160493827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959</v>
      </c>
      <c r="E4" s="3">
        <v>233</v>
      </c>
      <c r="F4" s="10">
        <f t="shared" si="0"/>
        <v>0.19546979865771813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894</v>
      </c>
      <c r="E5" s="3">
        <v>536</v>
      </c>
      <c r="F5" s="10">
        <f t="shared" si="0"/>
        <v>0.3748251748251748</v>
      </c>
      <c r="G5" s="32" t="s">
        <v>6</v>
      </c>
      <c r="H5" s="27">
        <v>2339</v>
      </c>
    </row>
    <row r="6" spans="1:8">
      <c r="A6" s="29" t="s">
        <v>9</v>
      </c>
      <c r="B6" s="29"/>
      <c r="C6" s="16">
        <v>352</v>
      </c>
      <c r="D6" s="9">
        <f t="shared" ref="D6:D7" si="1">C6-E6</f>
        <v>208</v>
      </c>
      <c r="E6" s="3">
        <v>144</v>
      </c>
      <c r="F6" s="10">
        <f t="shared" si="0"/>
        <v>0.40909090909090912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5573</v>
      </c>
      <c r="E9" s="11">
        <f t="shared" ref="E9" si="2">SUM(E2:E8)</f>
        <v>1144</v>
      </c>
      <c r="F9" s="12">
        <f>E9/C9</f>
        <v>0.17031412833110018</v>
      </c>
      <c r="G9" s="33">
        <f>SUM(H2:H7)</f>
        <v>17403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5</v>
      </c>
      <c r="B11" s="15">
        <f>B1+1</f>
        <v>44035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985</v>
      </c>
      <c r="E12" s="3">
        <v>234</v>
      </c>
      <c r="F12" s="10">
        <f>E12/C12</f>
        <v>0.19196062346185397</v>
      </c>
      <c r="G12" s="32" t="s">
        <v>5</v>
      </c>
      <c r="H12" s="27">
        <v>21362</v>
      </c>
    </row>
    <row r="13" spans="1:8">
      <c r="A13" s="29" t="s">
        <v>10</v>
      </c>
      <c r="B13" s="29"/>
      <c r="C13" s="16">
        <v>324</v>
      </c>
      <c r="D13" s="9">
        <f>C13-E13</f>
        <v>292</v>
      </c>
      <c r="E13" s="3">
        <v>32</v>
      </c>
      <c r="F13" s="10">
        <f t="shared" ref="F13:F17" si="3">E13/C13</f>
        <v>9.8765432098765427E-2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884</v>
      </c>
      <c r="E14" s="3">
        <v>308</v>
      </c>
      <c r="F14" s="10">
        <f t="shared" si="3"/>
        <v>0.25838926174496646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846</v>
      </c>
      <c r="E15" s="3">
        <v>584</v>
      </c>
      <c r="F15" s="10">
        <f t="shared" si="3"/>
        <v>0.40839160839160837</v>
      </c>
      <c r="G15" s="32" t="s">
        <v>6</v>
      </c>
      <c r="H15" s="27">
        <v>1786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199</v>
      </c>
      <c r="E16" s="3">
        <v>153</v>
      </c>
      <c r="F16" s="10">
        <f t="shared" si="3"/>
        <v>0.43465909090909088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5406</v>
      </c>
      <c r="E19" s="11">
        <f t="shared" ref="E19" si="5">SUM(E12:E18)</f>
        <v>1311</v>
      </c>
      <c r="F19" s="12">
        <f>E19/C19</f>
        <v>0.19517641804376953</v>
      </c>
      <c r="G19" s="33">
        <f>SUM(H12:H17)</f>
        <v>23148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6</v>
      </c>
      <c r="B21" s="15">
        <f>B11+1</f>
        <v>44036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945</v>
      </c>
      <c r="E22" s="3">
        <v>274</v>
      </c>
      <c r="F22" s="10">
        <f>E22/C22</f>
        <v>0.22477440525020509</v>
      </c>
      <c r="G22" s="32" t="s">
        <v>5</v>
      </c>
      <c r="H22" s="27">
        <v>28031</v>
      </c>
    </row>
    <row r="23" spans="1:8">
      <c r="A23" s="29" t="s">
        <v>10</v>
      </c>
      <c r="B23" s="29"/>
      <c r="C23" s="16">
        <v>324</v>
      </c>
      <c r="D23" s="9">
        <f>C23-E23</f>
        <v>291</v>
      </c>
      <c r="E23" s="3">
        <v>33</v>
      </c>
      <c r="F23" s="10">
        <f t="shared" ref="F23:F27" si="6">E23/C23</f>
        <v>0.10185185185185185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910</v>
      </c>
      <c r="E24" s="3">
        <v>282</v>
      </c>
      <c r="F24" s="10">
        <f t="shared" si="6"/>
        <v>0.23657718120805368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819</v>
      </c>
      <c r="E25" s="3">
        <v>611</v>
      </c>
      <c r="F25" s="10">
        <f t="shared" si="6"/>
        <v>0.42727272727272725</v>
      </c>
      <c r="G25" s="32" t="s">
        <v>6</v>
      </c>
      <c r="H25" s="27">
        <v>2418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170</v>
      </c>
      <c r="E26" s="3">
        <v>182</v>
      </c>
      <c r="F26" s="10">
        <f t="shared" si="6"/>
        <v>0.51704545454545459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5335</v>
      </c>
      <c r="E29" s="11">
        <f t="shared" ref="E29" si="8">SUM(E22:E28)</f>
        <v>1382</v>
      </c>
      <c r="F29" s="12">
        <f>E29/C29</f>
        <v>0.20574661307131159</v>
      </c>
      <c r="G29" s="33">
        <f>SUM(H22:H27)</f>
        <v>30449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7</v>
      </c>
      <c r="B31" s="15">
        <f>B21+1</f>
        <v>44037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925</v>
      </c>
      <c r="E32" s="3">
        <v>294</v>
      </c>
      <c r="F32" s="10">
        <f>E32/C32</f>
        <v>0.24118129614438064</v>
      </c>
      <c r="G32" s="32" t="s">
        <v>5</v>
      </c>
      <c r="H32" s="27">
        <v>18185</v>
      </c>
    </row>
    <row r="33" spans="1:8">
      <c r="A33" s="29" t="s">
        <v>10</v>
      </c>
      <c r="B33" s="29"/>
      <c r="C33" s="16">
        <v>324</v>
      </c>
      <c r="D33" s="9">
        <f>C33-E33</f>
        <v>291</v>
      </c>
      <c r="E33" s="3">
        <v>33</v>
      </c>
      <c r="F33" s="10">
        <f t="shared" ref="F33:F37" si="9">E33/C33</f>
        <v>0.10185185185185185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855</v>
      </c>
      <c r="E34" s="3">
        <v>337</v>
      </c>
      <c r="F34" s="10">
        <f t="shared" si="9"/>
        <v>0.28271812080536912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791</v>
      </c>
      <c r="E35" s="3">
        <v>639</v>
      </c>
      <c r="F35" s="10">
        <f t="shared" si="9"/>
        <v>0.44685314685314687</v>
      </c>
      <c r="G35" s="32" t="s">
        <v>6</v>
      </c>
      <c r="H35" s="27">
        <v>2943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166</v>
      </c>
      <c r="E36" s="3">
        <v>186</v>
      </c>
      <c r="F36" s="10">
        <f t="shared" si="9"/>
        <v>0.52840909090909094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5228</v>
      </c>
      <c r="E39" s="11">
        <f t="shared" ref="E39" si="11">SUM(E32:E38)</f>
        <v>1489</v>
      </c>
      <c r="F39" s="12">
        <f>E39/C39</f>
        <v>0.2216763436057764</v>
      </c>
      <c r="G39" s="33">
        <f>SUM(H32:H37)</f>
        <v>21128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1</v>
      </c>
      <c r="B41" s="15">
        <f>B31+1</f>
        <v>44038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983</v>
      </c>
      <c r="E42" s="3">
        <v>236</v>
      </c>
      <c r="F42" s="10">
        <f>E42/C42</f>
        <v>0.19360131255127153</v>
      </c>
      <c r="G42" s="32" t="s">
        <v>5</v>
      </c>
      <c r="H42" s="27">
        <v>35368</v>
      </c>
    </row>
    <row r="43" spans="1:8">
      <c r="A43" s="29" t="s">
        <v>10</v>
      </c>
      <c r="B43" s="29"/>
      <c r="C43" s="16">
        <v>324</v>
      </c>
      <c r="D43" s="9">
        <f>C43-E43</f>
        <v>301</v>
      </c>
      <c r="E43" s="3">
        <v>23</v>
      </c>
      <c r="F43" s="10">
        <f t="shared" ref="F43:F47" si="12">E43/C43</f>
        <v>7.098765432098765E-2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954</v>
      </c>
      <c r="E44" s="3">
        <v>238</v>
      </c>
      <c r="F44" s="10">
        <f t="shared" si="12"/>
        <v>0.19966442953020133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922</v>
      </c>
      <c r="E45" s="3">
        <v>508</v>
      </c>
      <c r="F45" s="10">
        <f t="shared" si="12"/>
        <v>0.35524475524475524</v>
      </c>
      <c r="G45" s="32" t="s">
        <v>6</v>
      </c>
      <c r="H45" s="27">
        <v>4735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226</v>
      </c>
      <c r="E46" s="3">
        <v>126</v>
      </c>
      <c r="F46" s="10">
        <f t="shared" si="12"/>
        <v>0.35795454545454547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5586</v>
      </c>
      <c r="E49" s="11">
        <f t="shared" ref="E49" si="14">SUM(E42:E48)</f>
        <v>1131</v>
      </c>
      <c r="F49" s="12">
        <f>E49/C49</f>
        <v>0.16837874050915588</v>
      </c>
      <c r="G49" s="33">
        <f>SUM(H42:H47)</f>
        <v>40103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2</v>
      </c>
      <c r="B51" s="15">
        <f>B41+1</f>
        <v>44039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1008</v>
      </c>
      <c r="E52" s="3">
        <v>211</v>
      </c>
      <c r="F52" s="10">
        <f>E52/C52</f>
        <v>0.17309269893355209</v>
      </c>
      <c r="G52" s="32" t="s">
        <v>5</v>
      </c>
      <c r="H52" s="27">
        <v>24916</v>
      </c>
    </row>
    <row r="53" spans="1:8">
      <c r="A53" s="29" t="s">
        <v>10</v>
      </c>
      <c r="B53" s="29"/>
      <c r="C53" s="16">
        <v>324</v>
      </c>
      <c r="D53" s="9">
        <f>C53-E53</f>
        <v>300</v>
      </c>
      <c r="E53" s="3">
        <v>24</v>
      </c>
      <c r="F53" s="10">
        <f t="shared" ref="F53:F57" si="15">E53/C53</f>
        <v>7.407407407407407E-2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971</v>
      </c>
      <c r="E54" s="3">
        <v>221</v>
      </c>
      <c r="F54" s="10">
        <f t="shared" si="15"/>
        <v>0.18540268456375839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976</v>
      </c>
      <c r="E55" s="3">
        <v>454</v>
      </c>
      <c r="F55" s="10">
        <f t="shared" si="15"/>
        <v>0.31748251748251749</v>
      </c>
      <c r="G55" s="32" t="s">
        <v>6</v>
      </c>
      <c r="H55" s="27">
        <v>5028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211</v>
      </c>
      <c r="E56" s="3">
        <v>141</v>
      </c>
      <c r="F56" s="10">
        <f t="shared" si="15"/>
        <v>0.40056818181818182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5666</v>
      </c>
      <c r="E59" s="11">
        <f t="shared" ref="E59" si="17">SUM(E52:E58)</f>
        <v>1051</v>
      </c>
      <c r="F59" s="12">
        <f>E59/C59</f>
        <v>0.15646866160488312</v>
      </c>
      <c r="G59" s="33">
        <f>SUM(H52:H57)</f>
        <v>29944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3</v>
      </c>
      <c r="B61" s="15">
        <f>B51+1</f>
        <v>44040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1032</v>
      </c>
      <c r="E62" s="3">
        <v>187</v>
      </c>
      <c r="F62" s="10">
        <f>E62/C62</f>
        <v>0.15340442986054142</v>
      </c>
      <c r="G62" s="32" t="s">
        <v>5</v>
      </c>
      <c r="H62" s="27">
        <v>18257</v>
      </c>
    </row>
    <row r="63" spans="1:8">
      <c r="A63" s="29" t="s">
        <v>10</v>
      </c>
      <c r="B63" s="29"/>
      <c r="C63" s="16">
        <v>324</v>
      </c>
      <c r="D63" s="9">
        <f>C63-E63</f>
        <v>299</v>
      </c>
      <c r="E63" s="3">
        <v>25</v>
      </c>
      <c r="F63" s="10">
        <f t="shared" ref="F63:F67" si="18">E63/C63</f>
        <v>7.716049382716049E-2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995</v>
      </c>
      <c r="E64" s="3">
        <v>197</v>
      </c>
      <c r="F64" s="10">
        <f t="shared" si="18"/>
        <v>0.16526845637583892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837</v>
      </c>
      <c r="E65" s="3">
        <v>593</v>
      </c>
      <c r="F65" s="10">
        <f t="shared" si="18"/>
        <v>0.41468531468531467</v>
      </c>
      <c r="G65" s="32" t="s">
        <v>6</v>
      </c>
      <c r="H65" s="27">
        <v>2815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198</v>
      </c>
      <c r="E66" s="3">
        <v>154</v>
      </c>
      <c r="F66" s="10">
        <f t="shared" si="18"/>
        <v>0.4375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5561</v>
      </c>
      <c r="E69" s="11">
        <f t="shared" ref="E69" si="20">SUM(E62:E68)</f>
        <v>1156</v>
      </c>
      <c r="F69" s="12">
        <f>E69/C69</f>
        <v>0.17210064016674109</v>
      </c>
      <c r="G69" s="33">
        <f>SUM(H62:H67)</f>
        <v>21072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topLeftCell="A10" workbookViewId="0">
      <selection activeCell="G29" sqref="G29:H29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4</v>
      </c>
      <c r="B1" s="1">
        <v>44041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1012</v>
      </c>
      <c r="E2" s="3">
        <v>207</v>
      </c>
      <c r="F2" s="10">
        <f>E2/C2</f>
        <v>0.16981132075471697</v>
      </c>
      <c r="G2" s="32" t="s">
        <v>5</v>
      </c>
      <c r="H2" s="27">
        <v>21516</v>
      </c>
    </row>
    <row r="3" spans="1:8">
      <c r="A3" s="29" t="s">
        <v>10</v>
      </c>
      <c r="B3" s="29"/>
      <c r="C3" s="16">
        <v>324</v>
      </c>
      <c r="D3" s="9">
        <f>C3-E3</f>
        <v>295</v>
      </c>
      <c r="E3" s="3">
        <v>29</v>
      </c>
      <c r="F3" s="10">
        <f t="shared" ref="F3:F7" si="0">E3/C3</f>
        <v>8.9506172839506168E-2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957</v>
      </c>
      <c r="E4" s="3">
        <v>235</v>
      </c>
      <c r="F4" s="10">
        <f t="shared" si="0"/>
        <v>0.19714765100671142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843</v>
      </c>
      <c r="E5" s="3">
        <v>587</v>
      </c>
      <c r="F5" s="10">
        <f t="shared" si="0"/>
        <v>0.41048951048951049</v>
      </c>
      <c r="G5" s="32" t="s">
        <v>6</v>
      </c>
      <c r="H5" s="27">
        <v>2230</v>
      </c>
    </row>
    <row r="6" spans="1:8">
      <c r="A6" s="29" t="s">
        <v>9</v>
      </c>
      <c r="B6" s="29"/>
      <c r="C6" s="16">
        <v>352</v>
      </c>
      <c r="D6" s="9">
        <f t="shared" ref="D6:D7" si="1">C6-E6</f>
        <v>207</v>
      </c>
      <c r="E6" s="3">
        <v>145</v>
      </c>
      <c r="F6" s="10">
        <f t="shared" si="0"/>
        <v>0.41193181818181818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5514</v>
      </c>
      <c r="E9" s="11">
        <f t="shared" ref="E9" si="2">SUM(E2:E8)</f>
        <v>1203</v>
      </c>
      <c r="F9" s="12">
        <f>E9/C9</f>
        <v>0.17909781152300133</v>
      </c>
      <c r="G9" s="33">
        <f>SUM(H2:H7)</f>
        <v>23746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5</v>
      </c>
      <c r="B11" s="15">
        <f>IF(B1="","",B1+1)</f>
        <v>44042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1012</v>
      </c>
      <c r="E12" s="3">
        <v>207</v>
      </c>
      <c r="F12" s="10">
        <f>E12/C12</f>
        <v>0.16981132075471697</v>
      </c>
      <c r="G12" s="32" t="s">
        <v>5</v>
      </c>
      <c r="H12" s="27">
        <v>25084</v>
      </c>
    </row>
    <row r="13" spans="1:8">
      <c r="A13" s="29" t="s">
        <v>10</v>
      </c>
      <c r="B13" s="29"/>
      <c r="C13" s="16">
        <v>324</v>
      </c>
      <c r="D13" s="9">
        <f>C13-E13</f>
        <v>295</v>
      </c>
      <c r="E13" s="3">
        <v>29</v>
      </c>
      <c r="F13" s="10">
        <f t="shared" ref="F13:F17" si="3">E13/C13</f>
        <v>8.9506172839506168E-2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957</v>
      </c>
      <c r="E14" s="3">
        <v>235</v>
      </c>
      <c r="F14" s="10">
        <f t="shared" si="3"/>
        <v>0.19714765100671142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846</v>
      </c>
      <c r="E15" s="3">
        <v>584</v>
      </c>
      <c r="F15" s="10">
        <f t="shared" si="3"/>
        <v>0.40839160839160837</v>
      </c>
      <c r="G15" s="32" t="s">
        <v>6</v>
      </c>
      <c r="H15" s="27">
        <v>3400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207</v>
      </c>
      <c r="E16" s="3">
        <v>145</v>
      </c>
      <c r="F16" s="10">
        <f t="shared" si="3"/>
        <v>0.41193181818181818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5517</v>
      </c>
      <c r="E19" s="11">
        <f t="shared" ref="E19" si="5">SUM(E12:E18)</f>
        <v>1200</v>
      </c>
      <c r="F19" s="12">
        <f>E19/C19</f>
        <v>0.1786511835640911</v>
      </c>
      <c r="G19" s="33">
        <f>SUM(H12:H17)</f>
        <v>28484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6</v>
      </c>
      <c r="B21" s="15">
        <f>IF(B11="","",B11+1)</f>
        <v>44043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951</v>
      </c>
      <c r="E22" s="3">
        <v>268</v>
      </c>
      <c r="F22" s="10">
        <f>E22/C22</f>
        <v>0.21985233798195242</v>
      </c>
      <c r="G22" s="32" t="s">
        <v>5</v>
      </c>
      <c r="H22" s="27">
        <v>32634</v>
      </c>
    </row>
    <row r="23" spans="1:8">
      <c r="A23" s="29" t="s">
        <v>10</v>
      </c>
      <c r="B23" s="29"/>
      <c r="C23" s="16">
        <v>324</v>
      </c>
      <c r="D23" s="9">
        <f>C23-E23</f>
        <v>291</v>
      </c>
      <c r="E23" s="3">
        <v>33</v>
      </c>
      <c r="F23" s="10">
        <f t="shared" ref="F23:F27" si="6">E23/C23</f>
        <v>0.10185185185185185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898</v>
      </c>
      <c r="E24" s="3">
        <v>294</v>
      </c>
      <c r="F24" s="10">
        <f t="shared" si="6"/>
        <v>0.24664429530201343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779</v>
      </c>
      <c r="E25" s="3">
        <v>651</v>
      </c>
      <c r="F25" s="10">
        <f t="shared" si="6"/>
        <v>0.45524475524475522</v>
      </c>
      <c r="G25" s="32" t="s">
        <v>6</v>
      </c>
      <c r="H25" s="27">
        <v>1948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198</v>
      </c>
      <c r="E26" s="3">
        <v>154</v>
      </c>
      <c r="F26" s="10">
        <f t="shared" si="6"/>
        <v>0.4375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5317</v>
      </c>
      <c r="E29" s="11">
        <f t="shared" ref="E29" si="8">SUM(E22:E28)</f>
        <v>1400</v>
      </c>
      <c r="F29" s="12">
        <f>E29/C29</f>
        <v>0.20842638082477297</v>
      </c>
      <c r="G29" s="33">
        <f>SUM(H22:H27)</f>
        <v>34582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7</v>
      </c>
      <c r="B31" s="15">
        <f>B21+1</f>
        <v>44044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>
      <c r="A38" s="30"/>
      <c r="B38" s="30"/>
      <c r="C38" s="16"/>
      <c r="D38" s="9"/>
      <c r="E38" s="3"/>
      <c r="F38" s="10"/>
      <c r="G38" s="34"/>
      <c r="H38" s="28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1</v>
      </c>
      <c r="B41" s="15">
        <f>B31+1</f>
        <v>44045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>
      <c r="A48" s="30"/>
      <c r="B48" s="30"/>
      <c r="C48" s="16"/>
      <c r="D48" s="9"/>
      <c r="E48" s="3"/>
      <c r="F48" s="10"/>
      <c r="G48" s="34"/>
      <c r="H48" s="28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2</v>
      </c>
      <c r="B51" s="15">
        <f>B41+1</f>
        <v>44046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>
      <c r="A58" s="30"/>
      <c r="B58" s="30"/>
      <c r="C58" s="16"/>
      <c r="D58" s="9"/>
      <c r="E58" s="3"/>
      <c r="F58" s="10"/>
      <c r="G58" s="34"/>
      <c r="H58" s="28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3</v>
      </c>
      <c r="B61" s="15">
        <f>B51+1</f>
        <v>44047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>
      <c r="A68" s="30"/>
      <c r="B68" s="30"/>
      <c r="C68" s="16"/>
      <c r="D68" s="9"/>
      <c r="E68" s="3"/>
      <c r="F68" s="10"/>
      <c r="G68" s="34"/>
      <c r="H68" s="28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XFC86"/>
  <sheetViews>
    <sheetView tabSelected="1" topLeftCell="A19" workbookViewId="0">
      <selection activeCell="D26" sqref="D26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3.109375" style="2" customWidth="1"/>
    <col min="4" max="4" width="13.88671875" style="2" bestFit="1" customWidth="1"/>
    <col min="5" max="5" width="9.109375" style="2"/>
    <col min="6" max="6" width="13.5546875" style="2" bestFit="1" customWidth="1"/>
    <col min="7" max="16384" width="9.109375" style="2"/>
  </cols>
  <sheetData>
    <row r="1" spans="1:5">
      <c r="A1" s="2" t="s">
        <v>13</v>
      </c>
      <c r="B1" s="2" t="s">
        <v>14</v>
      </c>
      <c r="C1" s="20" t="s">
        <v>1</v>
      </c>
      <c r="D1" s="23" t="s">
        <v>4</v>
      </c>
    </row>
    <row r="2" spans="1:5">
      <c r="A2" s="7">
        <f t="shared" ref="A2:A29" si="0">WEEKDAY((B2))</f>
        <v>4</v>
      </c>
      <c r="B2" s="1">
        <f>'1-7'!B1</f>
        <v>44013</v>
      </c>
      <c r="C2" s="21">
        <f>IF('1-7'!F9=0,"",'1-7'!F9)</f>
        <v>0.17314277207086498</v>
      </c>
      <c r="D2" s="22">
        <f>IF(C2="","",'1-7'!G9)</f>
        <v>23247</v>
      </c>
    </row>
    <row r="3" spans="1:5">
      <c r="A3" s="7">
        <f t="shared" si="0"/>
        <v>5</v>
      </c>
      <c r="B3" s="15">
        <f t="shared" ref="B3:B29" si="1">B2+1</f>
        <v>44014</v>
      </c>
      <c r="C3" s="21">
        <f>IF('1-7'!F19=0,"",'1-7'!F19)</f>
        <v>9.7662647015036477E-2</v>
      </c>
      <c r="D3" s="25">
        <f>IF(C3="","",'1-7'!G19)</f>
        <v>25199</v>
      </c>
      <c r="E3" s="25"/>
    </row>
    <row r="4" spans="1:5">
      <c r="A4" s="7">
        <f t="shared" si="0"/>
        <v>6</v>
      </c>
      <c r="B4" s="15">
        <f t="shared" si="1"/>
        <v>44015</v>
      </c>
      <c r="C4" s="21">
        <f>IF('1-7'!F29=0,"",'1-7'!F29)</f>
        <v>0.16629447670090813</v>
      </c>
      <c r="D4" s="25">
        <f>IF(C4="","",'1-7'!G29)</f>
        <v>21695</v>
      </c>
    </row>
    <row r="5" spans="1:5">
      <c r="A5" s="7">
        <f t="shared" si="0"/>
        <v>7</v>
      </c>
      <c r="B5" s="15">
        <f t="shared" si="1"/>
        <v>44016</v>
      </c>
      <c r="C5" s="21">
        <f>IF('1-7'!F39=0,"",'1-7'!F39)</f>
        <v>0.19681405389310705</v>
      </c>
      <c r="D5" s="25">
        <f>IF(C5="","",'1-7'!G39)</f>
        <v>13163</v>
      </c>
    </row>
    <row r="6" spans="1:5">
      <c r="A6" s="7">
        <f t="shared" si="0"/>
        <v>1</v>
      </c>
      <c r="B6" s="15">
        <f t="shared" si="1"/>
        <v>44017</v>
      </c>
      <c r="C6" s="21">
        <f>IF('1-7'!F49=0,"",'1-7'!F49)</f>
        <v>0.2008337055232991</v>
      </c>
      <c r="D6" s="25">
        <f>IF(C6="","",'1-7'!G49)</f>
        <v>40441</v>
      </c>
    </row>
    <row r="7" spans="1:5">
      <c r="A7" s="7">
        <f t="shared" si="0"/>
        <v>2</v>
      </c>
      <c r="B7" s="15">
        <f t="shared" si="1"/>
        <v>44018</v>
      </c>
      <c r="C7" s="21">
        <f>IF('1-7'!F59=0,"",'1-7'!F59)</f>
        <v>0.15974393330355813</v>
      </c>
      <c r="D7" s="25">
        <f>IF(C7="","",'1-7'!G59)</f>
        <v>43650</v>
      </c>
    </row>
    <row r="8" spans="1:5">
      <c r="A8" s="7">
        <f t="shared" si="0"/>
        <v>3</v>
      </c>
      <c r="B8" s="15">
        <f t="shared" si="1"/>
        <v>44019</v>
      </c>
      <c r="C8" s="21">
        <f>IF('1-7'!F69=0,"",'1-7'!F69)</f>
        <v>0.13860354324847401</v>
      </c>
      <c r="D8" s="25">
        <f>IF(C8="","",'1-7'!G69)</f>
        <v>30134</v>
      </c>
    </row>
    <row r="9" spans="1:5" ht="15" customHeight="1">
      <c r="A9" s="7">
        <f t="shared" si="0"/>
        <v>4</v>
      </c>
      <c r="B9" s="15">
        <f t="shared" si="1"/>
        <v>44020</v>
      </c>
      <c r="C9" s="21">
        <f>IF('8-14'!F9=0,"",'8-14'!F9)</f>
        <v>0.17805567961887747</v>
      </c>
      <c r="D9" s="25">
        <f>IF(C9="","",'8-14'!G9)</f>
        <v>25790</v>
      </c>
    </row>
    <row r="10" spans="1:5" ht="15" customHeight="1">
      <c r="A10" s="7">
        <f t="shared" si="0"/>
        <v>5</v>
      </c>
      <c r="B10" s="15">
        <f t="shared" si="1"/>
        <v>44021</v>
      </c>
      <c r="C10" s="21">
        <f>IF('8-14'!F19=0,"",'8-14'!F19)</f>
        <v>0.2344796784278696</v>
      </c>
      <c r="D10" s="25">
        <f>IF(C10="","",'8-14'!G19)</f>
        <v>31477</v>
      </c>
    </row>
    <row r="11" spans="1:5" ht="15" customHeight="1">
      <c r="A11" s="7">
        <f t="shared" si="0"/>
        <v>6</v>
      </c>
      <c r="B11" s="15">
        <f t="shared" si="1"/>
        <v>44022</v>
      </c>
      <c r="C11" s="21">
        <f>IF('8-14'!F29=0,"",'8-14'!F29)</f>
        <v>0.21051064463302069</v>
      </c>
      <c r="D11" s="25">
        <f>IF(C11="","",'8-14'!G29)</f>
        <v>28321</v>
      </c>
    </row>
    <row r="12" spans="1:5" ht="15" customHeight="1">
      <c r="A12" s="7">
        <f t="shared" si="0"/>
        <v>7</v>
      </c>
      <c r="B12" s="15">
        <f t="shared" si="1"/>
        <v>44023</v>
      </c>
      <c r="C12" s="21">
        <f>IF('8-14'!F39=0,"",'8-14'!F39)</f>
        <v>0.19219889831770134</v>
      </c>
      <c r="D12" s="25">
        <f>IF(C12="","",'8-14'!G39)</f>
        <v>24072</v>
      </c>
    </row>
    <row r="13" spans="1:5" ht="15" customHeight="1">
      <c r="A13" s="7">
        <f t="shared" si="0"/>
        <v>1</v>
      </c>
      <c r="B13" s="15">
        <f t="shared" si="1"/>
        <v>44024</v>
      </c>
      <c r="C13" s="21">
        <f>IF('8-14'!F49=0,"",'8-14'!F49)</f>
        <v>0.16480571683787404</v>
      </c>
      <c r="D13" s="25">
        <f>IF(C13="","",'8-14'!G49)</f>
        <v>34403</v>
      </c>
    </row>
    <row r="14" spans="1:5" ht="15" customHeight="1">
      <c r="A14" s="7">
        <f t="shared" si="0"/>
        <v>2</v>
      </c>
      <c r="B14" s="15">
        <f t="shared" si="1"/>
        <v>44025</v>
      </c>
      <c r="C14" s="21">
        <f>IF('8-14'!F59=0,"",'8-14'!F59)</f>
        <v>0.16272145302962632</v>
      </c>
      <c r="D14" s="25">
        <f>IF(C14="","",'8-14'!G59)</f>
        <v>29696</v>
      </c>
    </row>
    <row r="15" spans="1:5" ht="15" customHeight="1">
      <c r="A15" s="7">
        <f t="shared" si="0"/>
        <v>3</v>
      </c>
      <c r="B15" s="15">
        <f t="shared" si="1"/>
        <v>44026</v>
      </c>
      <c r="C15" s="21">
        <f>IF('8-14'!F69=0,"",'8-14'!F69)</f>
        <v>0.17478040792020247</v>
      </c>
      <c r="D15" s="25">
        <f>IF(C15="","",'8-14'!G69)</f>
        <v>24229</v>
      </c>
    </row>
    <row r="16" spans="1:5" ht="15" customHeight="1">
      <c r="A16" s="7">
        <f t="shared" si="0"/>
        <v>4</v>
      </c>
      <c r="B16" s="15">
        <f t="shared" si="1"/>
        <v>44027</v>
      </c>
      <c r="C16" s="21">
        <f>IF('15-21'!F9=0,"",'15-21'!F9)</f>
        <v>0.17314277207086498</v>
      </c>
      <c r="D16" s="25">
        <f>IF(C16="","",'15-21'!G9)</f>
        <v>21698</v>
      </c>
    </row>
    <row r="17" spans="1:4" ht="15" customHeight="1">
      <c r="A17" s="7">
        <f t="shared" si="0"/>
        <v>5</v>
      </c>
      <c r="B17" s="15">
        <f t="shared" si="1"/>
        <v>44028</v>
      </c>
      <c r="C17" s="21">
        <f>IF('15-21'!F19=0,"",'15-21'!F19)</f>
        <v>0.18862587464641953</v>
      </c>
      <c r="D17" s="25">
        <f>IF(C17="","",'15-21'!G19)</f>
        <v>26785</v>
      </c>
    </row>
    <row r="18" spans="1:4" ht="15" customHeight="1">
      <c r="A18" s="7">
        <f t="shared" si="0"/>
        <v>6</v>
      </c>
      <c r="B18" s="15">
        <f t="shared" si="1"/>
        <v>44029</v>
      </c>
      <c r="C18" s="21">
        <f>IF('15-21'!F29=0,"",'15-21'!F29)</f>
        <v>0.2027690933452434</v>
      </c>
      <c r="D18" s="25">
        <f>IF(C18="","",'15-21'!G29)</f>
        <v>30890</v>
      </c>
    </row>
    <row r="19" spans="1:4" ht="15" customHeight="1">
      <c r="A19" s="7">
        <f t="shared" si="0"/>
        <v>7</v>
      </c>
      <c r="B19" s="15">
        <f t="shared" si="1"/>
        <v>44030</v>
      </c>
      <c r="C19" s="21">
        <f>IF('15-21'!F39=0,"",'15-21'!F39)</f>
        <v>0.20232246538633319</v>
      </c>
      <c r="D19" s="25">
        <f>IF(C19="","",'15-21'!G39)</f>
        <v>21794</v>
      </c>
    </row>
    <row r="20" spans="1:4" ht="15" customHeight="1">
      <c r="A20" s="7">
        <f t="shared" si="0"/>
        <v>1</v>
      </c>
      <c r="B20" s="15">
        <f t="shared" si="1"/>
        <v>44031</v>
      </c>
      <c r="C20" s="21">
        <f>IF('15-21'!F49=0,"",'15-21'!F49)</f>
        <v>0.16450796486526723</v>
      </c>
      <c r="D20" s="25">
        <f>IF(C20="","",'15-21'!G49)</f>
        <v>33497</v>
      </c>
    </row>
    <row r="21" spans="1:4" ht="15" customHeight="1">
      <c r="A21" s="7">
        <f t="shared" si="0"/>
        <v>2</v>
      </c>
      <c r="B21" s="15">
        <f t="shared" si="1"/>
        <v>44032</v>
      </c>
      <c r="C21" s="21">
        <f>IF('15-21'!F59=0,"",'15-21'!F59)</f>
        <v>0.15691528956379336</v>
      </c>
      <c r="D21" s="25">
        <f>IF(C21="","",'15-21'!G59)</f>
        <v>28865</v>
      </c>
    </row>
    <row r="22" spans="1:4" ht="15" customHeight="1">
      <c r="A22" s="7">
        <f t="shared" si="0"/>
        <v>3</v>
      </c>
      <c r="B22" s="15">
        <f t="shared" si="1"/>
        <v>44033</v>
      </c>
      <c r="C22" s="21">
        <f>IF('15-21'!F69=0,"",'15-21'!F69)</f>
        <v>0.15989280928986155</v>
      </c>
      <c r="D22" s="25">
        <f>IF(C22="","",'15-21'!G69)</f>
        <v>21987</v>
      </c>
    </row>
    <row r="23" spans="1:4" ht="15" customHeight="1">
      <c r="A23" s="7">
        <f t="shared" si="0"/>
        <v>4</v>
      </c>
      <c r="B23" s="15">
        <f t="shared" si="1"/>
        <v>44034</v>
      </c>
      <c r="C23" s="21">
        <f>IF('22-28'!F9=0,"",'22-28'!F9)</f>
        <v>0.17031412833110018</v>
      </c>
      <c r="D23" s="25">
        <f>IF(C23="","",'22-28'!G9)</f>
        <v>17403</v>
      </c>
    </row>
    <row r="24" spans="1:4" ht="15" customHeight="1">
      <c r="A24" s="7">
        <f t="shared" si="0"/>
        <v>5</v>
      </c>
      <c r="B24" s="15">
        <f t="shared" si="1"/>
        <v>44035</v>
      </c>
      <c r="C24" s="21">
        <f>IF('22-28'!F19=0,"",'22-28'!F19)</f>
        <v>0.19517641804376953</v>
      </c>
      <c r="D24" s="25">
        <f>IF(C24="","",'22-28'!G19)</f>
        <v>23148</v>
      </c>
    </row>
    <row r="25" spans="1:4" ht="15" customHeight="1">
      <c r="A25" s="7">
        <f t="shared" si="0"/>
        <v>6</v>
      </c>
      <c r="B25" s="15">
        <f t="shared" si="1"/>
        <v>44036</v>
      </c>
      <c r="C25" s="21">
        <f>IF('22-28'!F29=0,"",'22-28'!F29)</f>
        <v>0.20574661307131159</v>
      </c>
      <c r="D25" s="25">
        <f>IF(C25="","",'22-28'!G29)</f>
        <v>30449</v>
      </c>
    </row>
    <row r="26" spans="1:4" ht="15" customHeight="1">
      <c r="A26" s="7">
        <f t="shared" si="0"/>
        <v>7</v>
      </c>
      <c r="B26" s="15">
        <f t="shared" si="1"/>
        <v>44037</v>
      </c>
      <c r="C26" s="21">
        <f>IF('22-28'!F39=0,"",'22-28'!F39)</f>
        <v>0.2216763436057764</v>
      </c>
      <c r="D26" s="25">
        <f>IF(C26="","",'22-28'!G39)</f>
        <v>21128</v>
      </c>
    </row>
    <row r="27" spans="1:4" ht="15" customHeight="1">
      <c r="A27" s="7">
        <f t="shared" si="0"/>
        <v>1</v>
      </c>
      <c r="B27" s="15">
        <f t="shared" si="1"/>
        <v>44038</v>
      </c>
      <c r="C27" s="21">
        <f>IF('22-28'!F49=0,"",'22-28'!F49)</f>
        <v>0.16837874050915588</v>
      </c>
      <c r="D27" s="25">
        <f>IF(C27="","",'22-28'!G49)</f>
        <v>40103</v>
      </c>
    </row>
    <row r="28" spans="1:4" ht="15" customHeight="1">
      <c r="A28" s="7">
        <f t="shared" si="0"/>
        <v>2</v>
      </c>
      <c r="B28" s="15">
        <f t="shared" si="1"/>
        <v>44039</v>
      </c>
      <c r="C28" s="21">
        <f>IF('22-28'!F59=0,"",'22-28'!F59)</f>
        <v>0.15646866160488312</v>
      </c>
      <c r="D28" s="25">
        <f>IF(C28="","",'22-28'!G59)</f>
        <v>29944</v>
      </c>
    </row>
    <row r="29" spans="1:4" ht="15" customHeight="1">
      <c r="A29" s="7">
        <f t="shared" si="0"/>
        <v>3</v>
      </c>
      <c r="B29" s="15">
        <f t="shared" si="1"/>
        <v>44040</v>
      </c>
      <c r="C29" s="21">
        <f>IF('22-28'!F69=0,"",'22-28'!F69)</f>
        <v>0.17210064016674109</v>
      </c>
      <c r="D29" s="25">
        <f>IF(C29="","",'22-28'!G69)</f>
        <v>21072</v>
      </c>
    </row>
    <row r="30" spans="1:4" ht="15" customHeight="1">
      <c r="A30" s="26">
        <f>IF(B30="","",WEEKDAY((B30)))</f>
        <v>4</v>
      </c>
      <c r="B30" s="15">
        <f>IF('29 to end of the month'!B1="","",B29+1)</f>
        <v>44041</v>
      </c>
      <c r="C30" s="21">
        <f>IF('29 to end of the month'!F9=0,"",'29 to end of the month'!F9)</f>
        <v>0.17909781152300133</v>
      </c>
      <c r="D30" s="25">
        <f>IF(C30="","",'29 to end of the month'!G9)</f>
        <v>23746</v>
      </c>
    </row>
    <row r="31" spans="1:4" ht="15" customHeight="1">
      <c r="A31" s="26">
        <f>IF(B31="","",WEEKDAY((B31)))</f>
        <v>5</v>
      </c>
      <c r="B31" s="15">
        <f>IF('29 to end of the month'!B11="","",B30+1)</f>
        <v>44042</v>
      </c>
      <c r="C31" s="21">
        <f>IF('29 to end of the month'!F19=0,"",'29 to end of the month'!F19)</f>
        <v>0.1786511835640911</v>
      </c>
      <c r="D31" s="25">
        <f>IF(C31="","",'29 to end of the month'!G19)</f>
        <v>28484</v>
      </c>
    </row>
    <row r="32" spans="1:4" ht="15" customHeight="1">
      <c r="A32" s="26">
        <f>IF(B32="","",WEEKDAY((B32)))</f>
        <v>6</v>
      </c>
      <c r="B32" s="15">
        <f>IF('29 to end of the month'!B21="","",B31+1)</f>
        <v>44043</v>
      </c>
      <c r="C32" s="21">
        <f>IF('29 to end of the month'!F29=0,"",'29 to end of the month'!F29)</f>
        <v>0.20842638082477297</v>
      </c>
      <c r="D32" s="25">
        <f>IF(C32="","",'29 to end of the month'!G29)</f>
        <v>34582</v>
      </c>
    </row>
    <row r="33" spans="1:16383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>
      <c r="A34" s="12"/>
      <c r="B34" s="12" t="s">
        <v>15</v>
      </c>
      <c r="C34" s="12">
        <f>AVERAGE(C2:C33)</f>
        <v>0.17918905809525185</v>
      </c>
      <c r="D34" s="24">
        <f>AVERAGE((D2:D32))</f>
        <v>27454.580645161292</v>
      </c>
    </row>
    <row r="35" spans="1:16383">
      <c r="A35" s="14"/>
      <c r="B35" s="14"/>
      <c r="C35" s="5"/>
      <c r="D35" s="6"/>
    </row>
    <row r="36" spans="1:16383">
      <c r="A36" s="14"/>
      <c r="B36" s="14"/>
      <c r="C36" s="5"/>
      <c r="D36" s="6"/>
    </row>
    <row r="37" spans="1:16383">
      <c r="A37" s="14"/>
      <c r="B37" s="14"/>
      <c r="C37" s="5"/>
      <c r="D37" s="6"/>
    </row>
    <row r="38" spans="1:16383">
      <c r="A38" s="14"/>
      <c r="B38" s="14"/>
      <c r="C38" s="5"/>
      <c r="D38" s="6"/>
    </row>
    <row r="39" spans="1:16383">
      <c r="A39" s="14"/>
      <c r="B39" s="14"/>
      <c r="C39" s="5"/>
      <c r="D39" s="6"/>
    </row>
    <row r="40" spans="1:16383">
      <c r="A40" s="14"/>
      <c r="B40" s="14"/>
      <c r="C40" s="5"/>
      <c r="D40" s="6"/>
    </row>
    <row r="41" spans="1:16383">
      <c r="A41" s="14"/>
      <c r="B41" s="14"/>
      <c r="C41" s="5"/>
      <c r="D41" s="6"/>
    </row>
    <row r="42" spans="1:16383">
      <c r="A42" s="14"/>
      <c r="B42" s="14"/>
      <c r="C42" s="5"/>
      <c r="D42" s="6"/>
    </row>
    <row r="43" spans="1:16383">
      <c r="A43" s="14"/>
      <c r="B43" s="14"/>
      <c r="C43" s="5"/>
      <c r="D43" s="6"/>
    </row>
    <row r="44" spans="1:16383">
      <c r="A44" s="14"/>
      <c r="B44" s="14"/>
      <c r="C44" s="5"/>
      <c r="D44" s="6"/>
    </row>
    <row r="45" spans="1:16383">
      <c r="A45" s="14"/>
      <c r="B45" s="14"/>
      <c r="C45" s="5"/>
      <c r="D45" s="6"/>
    </row>
    <row r="46" spans="1:16383">
      <c r="A46" s="14"/>
      <c r="B46" s="14"/>
      <c r="C46" s="5"/>
      <c r="D46" s="6"/>
    </row>
    <row r="47" spans="1:16383">
      <c r="A47" s="14"/>
      <c r="B47" s="14"/>
      <c r="C47" s="5"/>
      <c r="D47" s="6"/>
    </row>
    <row r="48" spans="1:16383">
      <c r="A48" s="14"/>
      <c r="B48" s="14"/>
      <c r="C48" s="5"/>
      <c r="D48" s="6"/>
    </row>
    <row r="49" spans="1:4">
      <c r="A49" s="14"/>
      <c r="B49" s="14"/>
      <c r="C49" s="5"/>
      <c r="D49" s="6"/>
    </row>
    <row r="50" spans="1:4">
      <c r="A50" s="14"/>
      <c r="B50" s="14"/>
      <c r="C50" s="5"/>
      <c r="D50" s="6"/>
    </row>
    <row r="51" spans="1:4">
      <c r="A51" s="14"/>
      <c r="B51" s="14"/>
      <c r="C51" s="5"/>
      <c r="D51" s="6"/>
    </row>
    <row r="52" spans="1:4">
      <c r="A52" s="14"/>
      <c r="B52" s="14"/>
      <c r="C52" s="5"/>
      <c r="D52" s="6"/>
    </row>
    <row r="53" spans="1:4">
      <c r="A53" s="14"/>
      <c r="B53" s="14"/>
      <c r="C53" s="5"/>
      <c r="D53" s="6"/>
    </row>
    <row r="54" spans="1:4">
      <c r="A54" s="14"/>
      <c r="B54" s="14"/>
      <c r="C54" s="5"/>
      <c r="D54" s="6"/>
    </row>
    <row r="55" spans="1:4">
      <c r="A55" s="14"/>
      <c r="B55" s="14"/>
      <c r="C55" s="5"/>
      <c r="D55" s="6"/>
    </row>
    <row r="56" spans="1:4">
      <c r="A56" s="14"/>
      <c r="B56" s="14"/>
      <c r="C56" s="5"/>
      <c r="D56" s="6"/>
    </row>
    <row r="57" spans="1:4">
      <c r="A57" s="14"/>
      <c r="B57" s="14"/>
      <c r="C57" s="5"/>
      <c r="D57" s="6"/>
    </row>
    <row r="58" spans="1:4">
      <c r="A58" s="14"/>
      <c r="B58" s="14"/>
      <c r="C58" s="5"/>
      <c r="D58" s="6"/>
    </row>
    <row r="59" spans="1:4">
      <c r="A59" s="14"/>
      <c r="B59" s="14"/>
      <c r="C59" s="5"/>
      <c r="D59" s="6"/>
    </row>
    <row r="60" spans="1:4">
      <c r="A60" s="14"/>
      <c r="B60" s="14"/>
      <c r="C60" s="5"/>
      <c r="D60" s="6"/>
    </row>
    <row r="61" spans="1:4">
      <c r="A61" s="14"/>
      <c r="B61" s="14"/>
      <c r="C61" s="5"/>
      <c r="D61" s="6"/>
    </row>
    <row r="62" spans="1:4">
      <c r="A62" s="14"/>
      <c r="B62" s="14"/>
      <c r="C62" s="5"/>
      <c r="D62" s="6"/>
    </row>
    <row r="63" spans="1:4">
      <c r="A63" s="14"/>
      <c r="B63" s="14"/>
      <c r="C63" s="5"/>
      <c r="D63" s="6"/>
    </row>
    <row r="64" spans="1:4">
      <c r="A64" s="14"/>
      <c r="B64" s="14"/>
      <c r="C64" s="5"/>
      <c r="D64" s="6"/>
    </row>
    <row r="65" spans="1:4">
      <c r="A65" s="14"/>
      <c r="B65" s="14"/>
      <c r="C65" s="5"/>
      <c r="D65" s="6"/>
    </row>
    <row r="66" spans="1:4">
      <c r="A66" s="14"/>
      <c r="B66" s="14"/>
      <c r="C66" s="5"/>
      <c r="D66" s="6"/>
    </row>
    <row r="67" spans="1:4">
      <c r="A67" s="14"/>
      <c r="B67" s="14"/>
      <c r="C67" s="5"/>
      <c r="D67" s="6"/>
    </row>
    <row r="68" spans="1:4">
      <c r="A68" s="14"/>
      <c r="B68" s="14"/>
      <c r="C68" s="5"/>
      <c r="D68" s="6"/>
    </row>
    <row r="69" spans="1:4">
      <c r="A69" s="14"/>
      <c r="B69" s="14"/>
      <c r="C69" s="5"/>
      <c r="D69" s="6"/>
    </row>
    <row r="70" spans="1:4">
      <c r="A70" s="14"/>
      <c r="B70" s="14"/>
      <c r="C70" s="5"/>
      <c r="D70" s="6"/>
    </row>
    <row r="71" spans="1:4">
      <c r="A71" s="14"/>
      <c r="B71" s="14"/>
      <c r="C71" s="5"/>
      <c r="D71" s="6"/>
    </row>
    <row r="72" spans="1:4">
      <c r="A72" s="14"/>
      <c r="B72" s="14"/>
      <c r="C72" s="5"/>
      <c r="D72" s="6"/>
    </row>
    <row r="73" spans="1:4">
      <c r="A73" s="14"/>
      <c r="B73" s="14"/>
      <c r="C73" s="5"/>
      <c r="D73" s="6"/>
    </row>
    <row r="74" spans="1:4">
      <c r="A74" s="14"/>
      <c r="B74" s="14"/>
      <c r="C74" s="5"/>
      <c r="D74" s="6"/>
    </row>
    <row r="75" spans="1:4">
      <c r="A75" s="14"/>
      <c r="B75" s="14"/>
      <c r="C75" s="5"/>
      <c r="D75" s="6"/>
    </row>
    <row r="76" spans="1:4">
      <c r="A76" s="14"/>
      <c r="B76" s="14"/>
      <c r="C76" s="5"/>
      <c r="D76" s="6"/>
    </row>
    <row r="77" spans="1:4">
      <c r="A77" s="14"/>
      <c r="B77" s="14"/>
      <c r="C77" s="5"/>
      <c r="D77" s="6"/>
    </row>
    <row r="78" spans="1:4">
      <c r="A78" s="14"/>
      <c r="B78" s="14"/>
      <c r="C78" s="5"/>
      <c r="D78" s="6"/>
    </row>
    <row r="79" spans="1:4">
      <c r="A79" s="14"/>
      <c r="B79" s="14"/>
      <c r="C79" s="5"/>
      <c r="D79" s="6"/>
    </row>
    <row r="80" spans="1:4">
      <c r="A80" s="14"/>
      <c r="B80" s="14"/>
      <c r="C80" s="5"/>
      <c r="D80" s="6"/>
    </row>
    <row r="81" spans="1:4">
      <c r="A81" s="14"/>
      <c r="B81" s="14"/>
      <c r="C81" s="5"/>
      <c r="D81" s="6"/>
    </row>
    <row r="82" spans="1:4">
      <c r="A82" s="14"/>
      <c r="B82" s="14"/>
      <c r="C82" s="5"/>
      <c r="D82" s="6"/>
    </row>
    <row r="83" spans="1:4">
      <c r="A83" s="14"/>
      <c r="B83" s="14"/>
      <c r="C83" s="5"/>
      <c r="D83" s="6"/>
    </row>
    <row r="84" spans="1:4">
      <c r="A84" s="14"/>
      <c r="B84" s="14"/>
      <c r="C84" s="5"/>
      <c r="D84" s="6"/>
    </row>
    <row r="85" spans="1:4">
      <c r="A85" s="14"/>
      <c r="B85" s="14"/>
      <c r="C85" s="5"/>
      <c r="D85" s="6"/>
    </row>
    <row r="86" spans="1:4">
      <c r="A86" s="14"/>
      <c r="B86" s="14"/>
      <c r="C86" s="5"/>
      <c r="D86" s="6"/>
    </row>
  </sheetData>
  <sheetProtection selectLockedCells="1"/>
  <printOptions horizontalCentered="1"/>
  <pageMargins left="0.5" right="0.5" top="0.75" bottom="0.25" header="0.3" footer="0.3"/>
  <pageSetup scale="71" fitToHeight="0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8B5716-8BB4-48C5-A753-D31314A71819}"/>
</file>

<file path=customXml/itemProps2.xml><?xml version="1.0" encoding="utf-8"?>
<ds:datastoreItem xmlns:ds="http://schemas.openxmlformats.org/officeDocument/2006/customXml" ds:itemID="{D2FC8532-7A57-4594-BF1F-2739AEC14784}"/>
</file>

<file path=customXml/itemProps3.xml><?xml version="1.0" encoding="utf-8"?>
<ds:datastoreItem xmlns:ds="http://schemas.openxmlformats.org/officeDocument/2006/customXml" ds:itemID="{B4D855F5-2BE7-4A8B-BBC7-BCA414B0AF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FMODS</cp:lastModifiedBy>
  <cp:lastPrinted>2020-06-29T21:10:14Z</cp:lastPrinted>
  <dcterms:created xsi:type="dcterms:W3CDTF">2014-12-09T16:30:03Z</dcterms:created>
  <dcterms:modified xsi:type="dcterms:W3CDTF">2021-06-18T13:40:26Z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343400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