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5" windowWidth="19410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E9" i="4"/>
  <c r="D9"/>
  <c r="C9"/>
  <c r="E19"/>
  <c r="D19"/>
  <c r="C19"/>
  <c r="E29"/>
  <c r="D29"/>
  <c r="C29"/>
  <c r="E39"/>
  <c r="D39"/>
  <c r="C39"/>
  <c r="E49"/>
  <c r="D49"/>
  <c r="C49"/>
  <c r="E59"/>
  <c r="D59"/>
  <c r="C59"/>
  <c r="E69"/>
  <c r="D69"/>
  <c r="C69"/>
  <c r="E9" i="16"/>
  <c r="D9"/>
  <c r="C9"/>
  <c r="E19"/>
  <c r="D19"/>
  <c r="C19"/>
  <c r="E29"/>
  <c r="D29"/>
  <c r="C29"/>
  <c r="E39"/>
  <c r="D39"/>
  <c r="C39"/>
  <c r="E49"/>
  <c r="F49" s="1"/>
  <c r="C13" i="20" s="1"/>
  <c r="D49" i="16"/>
  <c r="C49"/>
  <c r="E59"/>
  <c r="D59"/>
  <c r="C59"/>
  <c r="E69"/>
  <c r="D69"/>
  <c r="C69"/>
  <c r="E9" i="17"/>
  <c r="D9"/>
  <c r="C9"/>
  <c r="E19"/>
  <c r="D19"/>
  <c r="C19"/>
  <c r="E29"/>
  <c r="D29"/>
  <c r="C29"/>
  <c r="E39"/>
  <c r="D39"/>
  <c r="C39"/>
  <c r="E49"/>
  <c r="F49" s="1"/>
  <c r="C20" i="20" s="1"/>
  <c r="D20" s="1"/>
  <c r="D49" i="17"/>
  <c r="C49"/>
  <c r="E59"/>
  <c r="D59"/>
  <c r="C59"/>
  <c r="E69"/>
  <c r="D69"/>
  <c r="C69"/>
  <c r="E9" i="18"/>
  <c r="F9" s="1"/>
  <c r="C23" i="20" s="1"/>
  <c r="D9" i="18"/>
  <c r="C9"/>
  <c r="E19"/>
  <c r="D19"/>
  <c r="C19"/>
  <c r="E29"/>
  <c r="D29"/>
  <c r="C29"/>
  <c r="E39"/>
  <c r="D39"/>
  <c r="C39"/>
  <c r="E49"/>
  <c r="D49"/>
  <c r="C49"/>
  <c r="E59"/>
  <c r="D59"/>
  <c r="C59"/>
  <c r="E69"/>
  <c r="D69"/>
  <c r="C69"/>
  <c r="E9" i="19"/>
  <c r="D9"/>
  <c r="C9"/>
  <c r="D19"/>
  <c r="E19"/>
  <c r="C19"/>
  <c r="B1"/>
  <c r="B11" s="1"/>
  <c r="B2" i="20"/>
  <c r="A2" s="1"/>
  <c r="D32"/>
  <c r="G19" i="19"/>
  <c r="F17"/>
  <c r="D17"/>
  <c r="F16"/>
  <c r="D16"/>
  <c r="F15"/>
  <c r="D15"/>
  <c r="F14"/>
  <c r="F13"/>
  <c r="D13"/>
  <c r="F12"/>
  <c r="D12"/>
  <c r="G9"/>
  <c r="F7"/>
  <c r="D7"/>
  <c r="F6"/>
  <c r="D6"/>
  <c r="F5"/>
  <c r="D5"/>
  <c r="F4"/>
  <c r="D4"/>
  <c r="F3"/>
  <c r="D3"/>
  <c r="F2"/>
  <c r="D2"/>
  <c r="G69" i="18"/>
  <c r="F67"/>
  <c r="D67"/>
  <c r="F66"/>
  <c r="D66"/>
  <c r="F65"/>
  <c r="D65"/>
  <c r="F64"/>
  <c r="D64"/>
  <c r="F63"/>
  <c r="D63"/>
  <c r="F62"/>
  <c r="D62"/>
  <c r="G59"/>
  <c r="F59"/>
  <c r="C28" i="20" s="1"/>
  <c r="D28" s="1"/>
  <c r="F57" i="18"/>
  <c r="D57"/>
  <c r="F56"/>
  <c r="D56"/>
  <c r="F55"/>
  <c r="D55"/>
  <c r="F54"/>
  <c r="D54"/>
  <c r="F53"/>
  <c r="D53"/>
  <c r="F52"/>
  <c r="D52"/>
  <c r="G49"/>
  <c r="F47"/>
  <c r="D47"/>
  <c r="F46"/>
  <c r="D46"/>
  <c r="F45"/>
  <c r="D45"/>
  <c r="F44"/>
  <c r="D44"/>
  <c r="F43"/>
  <c r="D43"/>
  <c r="F42"/>
  <c r="D42"/>
  <c r="G39"/>
  <c r="F39"/>
  <c r="C26" i="20" s="1"/>
  <c r="D26" s="1"/>
  <c r="F37" i="18"/>
  <c r="D37"/>
  <c r="F36"/>
  <c r="D36"/>
  <c r="F35"/>
  <c r="D35"/>
  <c r="F34"/>
  <c r="D34"/>
  <c r="F33"/>
  <c r="D33"/>
  <c r="F32"/>
  <c r="D32"/>
  <c r="G29"/>
  <c r="F27"/>
  <c r="D27"/>
  <c r="F26"/>
  <c r="D26"/>
  <c r="F25"/>
  <c r="D25"/>
  <c r="F24"/>
  <c r="D24"/>
  <c r="F23"/>
  <c r="D23"/>
  <c r="F22"/>
  <c r="D22"/>
  <c r="G19"/>
  <c r="F19"/>
  <c r="C24" i="20" s="1"/>
  <c r="F17" i="18"/>
  <c r="D17"/>
  <c r="F16"/>
  <c r="D16"/>
  <c r="F15"/>
  <c r="D15"/>
  <c r="F14"/>
  <c r="D14"/>
  <c r="F13"/>
  <c r="D13"/>
  <c r="F12"/>
  <c r="D12"/>
  <c r="G9"/>
  <c r="F7"/>
  <c r="D7"/>
  <c r="F6"/>
  <c r="D6"/>
  <c r="F5"/>
  <c r="D5"/>
  <c r="F4"/>
  <c r="D4"/>
  <c r="F3"/>
  <c r="D3"/>
  <c r="F2"/>
  <c r="D2"/>
  <c r="G69" i="17"/>
  <c r="F67"/>
  <c r="D67"/>
  <c r="F66"/>
  <c r="D66"/>
  <c r="F65"/>
  <c r="D65"/>
  <c r="F64"/>
  <c r="D64"/>
  <c r="F63"/>
  <c r="D63"/>
  <c r="F62"/>
  <c r="D62"/>
  <c r="G59"/>
  <c r="F59"/>
  <c r="C21" i="20" s="1"/>
  <c r="D21" s="1"/>
  <c r="F57" i="17"/>
  <c r="D57"/>
  <c r="F56"/>
  <c r="D56"/>
  <c r="F55"/>
  <c r="D55"/>
  <c r="F54"/>
  <c r="D54"/>
  <c r="F53"/>
  <c r="D53"/>
  <c r="F52"/>
  <c r="D52"/>
  <c r="G49"/>
  <c r="F47"/>
  <c r="D47"/>
  <c r="F46"/>
  <c r="D46"/>
  <c r="F45"/>
  <c r="D45"/>
  <c r="F44"/>
  <c r="D44"/>
  <c r="F43"/>
  <c r="D43"/>
  <c r="F42"/>
  <c r="D42"/>
  <c r="G39"/>
  <c r="F39"/>
  <c r="C19" i="20" s="1"/>
  <c r="F37" i="17"/>
  <c r="D37"/>
  <c r="F36"/>
  <c r="D36"/>
  <c r="F35"/>
  <c r="D35"/>
  <c r="F34"/>
  <c r="D34"/>
  <c r="F33"/>
  <c r="D33"/>
  <c r="F32"/>
  <c r="D32"/>
  <c r="G29"/>
  <c r="F27"/>
  <c r="D27"/>
  <c r="F26"/>
  <c r="D26"/>
  <c r="F25"/>
  <c r="D25"/>
  <c r="F24"/>
  <c r="D24"/>
  <c r="F23"/>
  <c r="D23"/>
  <c r="F22"/>
  <c r="D22"/>
  <c r="G19"/>
  <c r="F19"/>
  <c r="C17" i="20" s="1"/>
  <c r="F17" i="17"/>
  <c r="D17"/>
  <c r="F16"/>
  <c r="D16"/>
  <c r="F15"/>
  <c r="D15"/>
  <c r="F14"/>
  <c r="D14"/>
  <c r="F13"/>
  <c r="D13"/>
  <c r="F12"/>
  <c r="D12"/>
  <c r="G9"/>
  <c r="F7"/>
  <c r="D7"/>
  <c r="F6"/>
  <c r="D6"/>
  <c r="F5"/>
  <c r="D5"/>
  <c r="F4"/>
  <c r="D4"/>
  <c r="F3"/>
  <c r="D3"/>
  <c r="F2"/>
  <c r="D2"/>
  <c r="G69" i="16"/>
  <c r="F69"/>
  <c r="C15" i="20" s="1"/>
  <c r="F67" i="16"/>
  <c r="D67"/>
  <c r="F66"/>
  <c r="D66"/>
  <c r="F65"/>
  <c r="D65"/>
  <c r="F64"/>
  <c r="D64"/>
  <c r="F63"/>
  <c r="D63"/>
  <c r="F62"/>
  <c r="D62"/>
  <c r="G59"/>
  <c r="F59"/>
  <c r="C14" i="20" s="1"/>
  <c r="D14" s="1"/>
  <c r="F57" i="16"/>
  <c r="D57"/>
  <c r="F56"/>
  <c r="D56"/>
  <c r="F55"/>
  <c r="D55"/>
  <c r="F54"/>
  <c r="D54"/>
  <c r="F53"/>
  <c r="D53"/>
  <c r="F52"/>
  <c r="D52"/>
  <c r="G49"/>
  <c r="F47"/>
  <c r="D47"/>
  <c r="F46"/>
  <c r="D46"/>
  <c r="F45"/>
  <c r="D45"/>
  <c r="F44"/>
  <c r="D44"/>
  <c r="F43"/>
  <c r="D43"/>
  <c r="F42"/>
  <c r="D42"/>
  <c r="G39"/>
  <c r="F39"/>
  <c r="C12" i="20" s="1"/>
  <c r="F37" i="16"/>
  <c r="D37"/>
  <c r="F36"/>
  <c r="D36"/>
  <c r="F35"/>
  <c r="D35"/>
  <c r="F34"/>
  <c r="D34"/>
  <c r="F33"/>
  <c r="D33"/>
  <c r="F32"/>
  <c r="D32"/>
  <c r="G29"/>
  <c r="F27"/>
  <c r="D27"/>
  <c r="F26"/>
  <c r="D26"/>
  <c r="F25"/>
  <c r="D25"/>
  <c r="F24"/>
  <c r="D24"/>
  <c r="F23"/>
  <c r="D23"/>
  <c r="F22"/>
  <c r="D22"/>
  <c r="G19"/>
  <c r="F17"/>
  <c r="D17"/>
  <c r="F16"/>
  <c r="D16"/>
  <c r="F15"/>
  <c r="D15"/>
  <c r="F14"/>
  <c r="D14"/>
  <c r="F13"/>
  <c r="D13"/>
  <c r="F12"/>
  <c r="D12"/>
  <c r="G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F67"/>
  <c r="F66"/>
  <c r="F65"/>
  <c r="F64"/>
  <c r="F63"/>
  <c r="F62"/>
  <c r="G59"/>
  <c r="F57"/>
  <c r="F56"/>
  <c r="F55"/>
  <c r="F54"/>
  <c r="F53"/>
  <c r="F52"/>
  <c r="G49"/>
  <c r="F47"/>
  <c r="F46"/>
  <c r="F45"/>
  <c r="F44"/>
  <c r="F43"/>
  <c r="F42"/>
  <c r="G39"/>
  <c r="F37"/>
  <c r="F36"/>
  <c r="F35"/>
  <c r="F34"/>
  <c r="F33"/>
  <c r="F32"/>
  <c r="G29"/>
  <c r="F27"/>
  <c r="F26"/>
  <c r="F25"/>
  <c r="F24"/>
  <c r="F23"/>
  <c r="F22"/>
  <c r="B11"/>
  <c r="A11" s="1"/>
  <c r="G19"/>
  <c r="F17"/>
  <c r="F16"/>
  <c r="F15"/>
  <c r="F14"/>
  <c r="F13"/>
  <c r="F12"/>
  <c r="F19" i="19" l="1"/>
  <c r="C31" i="20" s="1"/>
  <c r="D31" s="1"/>
  <c r="D14" i="19"/>
  <c r="F49" i="18"/>
  <c r="C27" i="20" s="1"/>
  <c r="D27" s="1"/>
  <c r="D24"/>
  <c r="D23"/>
  <c r="F69" i="17"/>
  <c r="C22" i="20" s="1"/>
  <c r="D22" s="1"/>
  <c r="D19"/>
  <c r="D17"/>
  <c r="D15"/>
  <c r="D13"/>
  <c r="D12"/>
  <c r="F9" i="19"/>
  <c r="C30" i="20" s="1"/>
  <c r="D30" s="1"/>
  <c r="F9" i="17"/>
  <c r="C16" i="20" s="1"/>
  <c r="D16" s="1"/>
  <c r="B3"/>
  <c r="B4" s="1"/>
  <c r="A4" s="1"/>
  <c r="F29" i="17"/>
  <c r="C18" i="20" s="1"/>
  <c r="D18" s="1"/>
  <c r="F9" i="16"/>
  <c r="C9" i="20" s="1"/>
  <c r="D9" s="1"/>
  <c r="F29" i="18"/>
  <c r="C25" i="20" s="1"/>
  <c r="D25" s="1"/>
  <c r="F69" i="18"/>
  <c r="C29" i="20" s="1"/>
  <c r="D29" s="1"/>
  <c r="F29" i="16"/>
  <c r="C11" i="20" s="1"/>
  <c r="D11" s="1"/>
  <c r="F19" i="16"/>
  <c r="C10" i="20" s="1"/>
  <c r="D10" s="1"/>
  <c r="F39" i="4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F19" i="4"/>
  <c r="C3" i="20" s="1"/>
  <c r="D3" s="1"/>
  <c r="F59" i="4"/>
  <c r="C7" i="20" s="1"/>
  <c r="D7" s="1"/>
  <c r="B5" l="1"/>
  <c r="A5" s="1"/>
  <c r="A3"/>
  <c r="A21" i="4"/>
  <c r="A31"/>
  <c r="A41"/>
  <c r="B51"/>
  <c r="A1"/>
  <c r="G9"/>
  <c r="F2"/>
  <c r="D2"/>
  <c r="D6"/>
  <c r="D7"/>
  <c r="D5"/>
  <c r="D4"/>
  <c r="D3"/>
  <c r="F5"/>
  <c r="F4"/>
  <c r="F3"/>
  <c r="B6" i="20" l="1"/>
  <c r="A6" s="1"/>
  <c r="B61" i="4"/>
  <c r="B1" i="16" s="1"/>
  <c r="A51" i="4"/>
  <c r="F7"/>
  <c r="F6"/>
  <c r="F9"/>
  <c r="C2" i="20" s="1"/>
  <c r="D2" l="1"/>
  <c r="C34"/>
  <c r="B7"/>
  <c r="A7" s="1"/>
  <c r="A1" i="16"/>
  <c r="B11"/>
  <c r="B21" s="1"/>
  <c r="A61" i="4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D34" l="1"/>
</calcChain>
</file>

<file path=xl/sharedStrings.xml><?xml version="1.0" encoding="utf-8"?>
<sst xmlns="http://schemas.openxmlformats.org/spreadsheetml/2006/main" count="396" uniqueCount="17">
  <si>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</si>
  <si>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</si>
  <si>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</si>
  <si>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</si>
  <si>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</si>
  <si>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</si>
  <si>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</si>
  <si>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</si>
  <si>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</si>
  <si>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</si>
  <si>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</si>
  <si>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</si>
  <si>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</si>
  <si>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</si>
  <si>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</si>
  <si>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</si>
  <si>
    <t xml:space="preserve">Capacity is cumulative for Lots 2, 3, &amp; 4.  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</si>
</sst>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8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164" fontId="6" fillId="0" borderId="0" xfId="0" applyNumberFormat="1" applyFont="1" applyAlignment="1" applyProtection="1">
      <alignment horizontal="left"/>
    </xf>
    <xf numFmtId="14" fontId="7" fillId="0" borderId="0" xfId="0" applyNumberFormat="1" applyFont="1" applyAlignment="1" applyProtection="1">
      <alignment horizontal="left"/>
      <protection locked="0"/>
    </xf>
    <xf numFmtId="9" fontId="5" fillId="0" borderId="0" xfId="0" quotePrefix="1" applyNumberFormat="1" applyFont="1" applyProtection="1">
      <protection locked="0"/>
    </xf>
    <xf numFmtId="42" fontId="5" fillId="0" borderId="1" xfId="2" quotePrefix="1" applyNumberFormat="1" applyFont="1" applyBorder="1" applyAlignment="1" applyProtection="1"/>
    <xf numFmtId="14" fontId="7" fillId="0" borderId="0" xfId="0" applyNumberFormat="1" applyFont="1" applyAlignment="1" applyProtection="1">
      <alignment horizontal="left"/>
    </xf>
    <xf numFmtId="42" fontId="5" fillId="0" borderId="0" xfId="2" quotePrefix="1" applyNumberFormat="1" applyFont="1" applyBorder="1" applyAlignment="1" applyProtection="1"/>
    <xf numFmtId="164" fontId="6" fillId="0" borderId="0" xfId="0" quotePrefix="1" applyNumberFormat="1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9" fontId="7" fillId="0" borderId="1" xfId="1" applyFont="1" applyBorder="1" applyAlignment="1" applyProtection="1">
      <alignment horizontal="center"/>
    </xf>
    <xf numFmtId="44" fontId="7" fillId="0" borderId="1" xfId="2" applyFont="1" applyBorder="1" applyAlignment="1" applyProtection="1"/>
    <xf numFmtId="0" fontId="5" fillId="0" borderId="0" xfId="0" applyFont="1" applyProtection="1"/>
    <xf numFmtId="9" fontId="7" fillId="0" borderId="0" xfId="1" applyFont="1" applyBorder="1" applyAlignment="1" applyProtection="1">
      <alignment horizontal="center"/>
      <protection locked="0"/>
    </xf>
    <xf numFmtId="42" fontId="5" fillId="0" borderId="0" xfId="2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workbookViewId="0">
      <selection activeCell="C9" sqref="C9:E9"/>
    </sheetView>
  </sheetViews>
  <sheetFormatPr defaultColWidth="9.140625"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5</v>
      </c>
      <c r="B1" s="1">
        <v>44287</v>
      </c>
      <c r="C1" s="13" t="s">
        <v>3</v>
      </c>
      <c r="D1" s="8" t="s">
        <v>2</v>
      </c>
      <c r="E1" s="13" t="s">
        <v>0</v>
      </c>
      <c r="F1" s="13" t="s">
        <v>1</v>
      </c>
      <c r="G1" s="18" t="s">
        <v>4</v>
      </c>
      <c r="H1" s="18"/>
    </row>
    <row r="2" spans="1:8">
      <c r="A2" s="19" t="s">
        <v>7</v>
      </c>
      <c r="B2" s="19"/>
      <c r="C2" s="16">
        <v>1219</v>
      </c>
      <c r="D2" s="9">
        <f>C2-E2</f>
        <v>734</v>
      </c>
      <c r="E2" s="3">
        <v>485</v>
      </c>
      <c r="F2" s="10">
        <f>E2/C2</f>
        <v>0.3978671041837572</v>
      </c>
      <c r="G2" s="22" t="s">
        <v>5</v>
      </c>
      <c r="H2" s="23">
        <v>40587</v>
      </c>
    </row>
    <row r="3" spans="1:8">
      <c r="A3" s="19" t="s">
        <v>10</v>
      </c>
      <c r="B3" s="19"/>
      <c r="C3" s="16">
        <v>324</v>
      </c>
      <c r="D3" s="9">
        <f>C3-E3</f>
        <v>283</v>
      </c>
      <c r="E3" s="3">
        <v>41</v>
      </c>
      <c r="F3" s="10">
        <f t="shared" ref="F3:F7" si="0">E3/C3</f>
        <v>0.12654320987654322</v>
      </c>
      <c r="G3" s="22"/>
      <c r="H3" s="23"/>
    </row>
    <row r="4" spans="1:8">
      <c r="A4" s="19" t="s">
        <v>11</v>
      </c>
      <c r="B4" s="19"/>
      <c r="C4" s="16">
        <v>1192</v>
      </c>
      <c r="D4" s="9">
        <f>C4-E4</f>
        <v>513</v>
      </c>
      <c r="E4" s="3">
        <v>679</v>
      </c>
      <c r="F4" s="10">
        <f t="shared" si="0"/>
        <v>0.56963087248322153</v>
      </c>
      <c r="G4" s="22"/>
      <c r="H4" s="23"/>
    </row>
    <row r="5" spans="1:8">
      <c r="A5" s="19" t="s">
        <v>8</v>
      </c>
      <c r="B5" s="19"/>
      <c r="C5" s="16">
        <v>1430</v>
      </c>
      <c r="D5" s="9">
        <f>C5-E5</f>
        <v>745</v>
      </c>
      <c r="E5" s="3">
        <v>685</v>
      </c>
      <c r="F5" s="10">
        <f t="shared" si="0"/>
        <v>0.47902097902097901</v>
      </c>
      <c r="G5" s="22" t="s">
        <v>6</v>
      </c>
      <c r="H5" s="23">
        <v>2533</v>
      </c>
    </row>
    <row r="6" spans="1:8">
      <c r="A6" s="19" t="s">
        <v>9</v>
      </c>
      <c r="B6" s="19"/>
      <c r="C6" s="16">
        <v>352</v>
      </c>
      <c r="D6" s="9">
        <f t="shared" ref="D6:D7" si="1">C6-E6</f>
        <v>97</v>
      </c>
      <c r="E6" s="3">
        <v>255</v>
      </c>
      <c r="F6" s="10">
        <f t="shared" si="0"/>
        <v>0.72443181818181823</v>
      </c>
      <c r="G6" s="22"/>
      <c r="H6" s="23"/>
    </row>
    <row r="7" spans="1:8">
      <c r="A7" s="19" t="s">
        <v>12</v>
      </c>
      <c r="B7" s="19"/>
      <c r="C7" s="16">
        <v>2200</v>
      </c>
      <c r="D7" s="9">
        <f t="shared" si="1"/>
        <v>2200</v>
      </c>
      <c r="E7" s="3"/>
      <c r="F7" s="10">
        <f t="shared" si="0"/>
        <v>0</v>
      </c>
      <c r="G7" s="22"/>
      <c r="H7" s="23"/>
    </row>
    <row r="8" spans="1:8">
      <c r="A8" s="20"/>
      <c r="B8" s="20"/>
      <c r="C8" s="16"/>
      <c r="D8" s="9"/>
      <c r="E8" s="3"/>
      <c r="F8" s="10"/>
      <c r="G8" s="24"/>
      <c r="H8" s="25"/>
    </row>
    <row r="9" spans="1:8">
      <c r="A9" s="14"/>
      <c r="B9" s="14"/>
      <c r="C9" s="11">
        <f>SUM(C2:C6)</f>
        <v>4517</v>
      </c>
      <c r="D9" s="11">
        <f t="shared" ref="D9:E9" si="2">SUM(D2:D6)</f>
        <v>2372</v>
      </c>
      <c r="E9" s="11">
        <f t="shared" si="2"/>
        <v>2145</v>
      </c>
      <c r="F9" s="12">
        <f>E9/C9</f>
        <v>0.47487270312154084</v>
      </c>
      <c r="G9" s="21">
        <f>SUM(H2:H7)</f>
        <v>43120</v>
      </c>
      <c r="H9" s="21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44288</v>
      </c>
      <c r="C11" s="13" t="s">
        <v>3</v>
      </c>
      <c r="D11" s="8" t="s">
        <v>2</v>
      </c>
      <c r="E11" s="13" t="s">
        <v>0</v>
      </c>
      <c r="F11" s="13" t="s">
        <v>1</v>
      </c>
      <c r="G11" s="18" t="s">
        <v>4</v>
      </c>
      <c r="H11" s="18"/>
    </row>
    <row r="12" spans="1:8">
      <c r="A12" s="19" t="s">
        <v>7</v>
      </c>
      <c r="B12" s="19"/>
      <c r="C12" s="16">
        <v>1219</v>
      </c>
      <c r="D12" s="9">
        <f>C12-E12</f>
        <v>684</v>
      </c>
      <c r="E12" s="3">
        <v>535</v>
      </c>
      <c r="F12" s="10">
        <f>E12/C12</f>
        <v>0.43888433141919608</v>
      </c>
      <c r="G12" s="22" t="s">
        <v>5</v>
      </c>
      <c r="H12" s="23">
        <v>43679</v>
      </c>
    </row>
    <row r="13" spans="1:8">
      <c r="A13" s="19" t="s">
        <v>10</v>
      </c>
      <c r="B13" s="19"/>
      <c r="C13" s="16">
        <v>324</v>
      </c>
      <c r="D13" s="9">
        <f>C13-E13</f>
        <v>272</v>
      </c>
      <c r="E13" s="3">
        <v>52</v>
      </c>
      <c r="F13" s="10">
        <f t="shared" ref="F13:F17" si="3">E13/C13</f>
        <v>0.16049382716049382</v>
      </c>
      <c r="G13" s="22"/>
      <c r="H13" s="23"/>
    </row>
    <row r="14" spans="1:8">
      <c r="A14" s="19" t="s">
        <v>11</v>
      </c>
      <c r="B14" s="19"/>
      <c r="C14" s="16">
        <v>1192</v>
      </c>
      <c r="D14" s="9">
        <f>C14-E14</f>
        <v>470</v>
      </c>
      <c r="E14" s="3">
        <v>722</v>
      </c>
      <c r="F14" s="10">
        <f t="shared" si="3"/>
        <v>0.60570469798657722</v>
      </c>
      <c r="G14" s="22"/>
      <c r="H14" s="23"/>
    </row>
    <row r="15" spans="1:8">
      <c r="A15" s="19" t="s">
        <v>8</v>
      </c>
      <c r="B15" s="19"/>
      <c r="C15" s="16">
        <v>1430</v>
      </c>
      <c r="D15" s="9">
        <f>C15-E15</f>
        <v>683</v>
      </c>
      <c r="E15" s="3">
        <v>747</v>
      </c>
      <c r="F15" s="10">
        <f t="shared" si="3"/>
        <v>0.52237762237762242</v>
      </c>
      <c r="G15" s="22" t="s">
        <v>6</v>
      </c>
      <c r="H15" s="23">
        <v>3582</v>
      </c>
    </row>
    <row r="16" spans="1:8">
      <c r="A16" s="19" t="s">
        <v>9</v>
      </c>
      <c r="B16" s="19"/>
      <c r="C16" s="16">
        <v>352</v>
      </c>
      <c r="D16" s="9">
        <f t="shared" ref="D16:D17" si="4">C16-E16</f>
        <v>103</v>
      </c>
      <c r="E16" s="3">
        <v>249</v>
      </c>
      <c r="F16" s="10">
        <f t="shared" si="3"/>
        <v>0.70738636363636365</v>
      </c>
      <c r="G16" s="22"/>
      <c r="H16" s="23"/>
    </row>
    <row r="17" spans="1:8">
      <c r="A17" s="19" t="s">
        <v>12</v>
      </c>
      <c r="B17" s="19"/>
      <c r="C17" s="16">
        <v>2200</v>
      </c>
      <c r="D17" s="9">
        <f t="shared" si="4"/>
        <v>2200</v>
      </c>
      <c r="E17" s="3"/>
      <c r="F17" s="10">
        <f t="shared" si="3"/>
        <v>0</v>
      </c>
      <c r="G17" s="22"/>
      <c r="H17" s="23"/>
    </row>
    <row r="18" spans="1:8">
      <c r="A18" s="20"/>
      <c r="B18" s="20"/>
      <c r="C18" s="16"/>
      <c r="D18" s="9"/>
      <c r="E18" s="3"/>
      <c r="F18" s="10"/>
      <c r="G18" s="24"/>
      <c r="H18" s="25"/>
    </row>
    <row r="19" spans="1:8">
      <c r="A19" s="14"/>
      <c r="B19" s="14"/>
      <c r="C19" s="11">
        <f>SUM(C12:C16)</f>
        <v>4517</v>
      </c>
      <c r="D19" s="11">
        <f t="shared" ref="D19:E19" si="5">SUM(D12:D16)</f>
        <v>2212</v>
      </c>
      <c r="E19" s="11">
        <f t="shared" si="5"/>
        <v>2305</v>
      </c>
      <c r="F19" s="12">
        <f>E19/C19</f>
        <v>0.51029444321452289</v>
      </c>
      <c r="G19" s="21">
        <f>SUM(H12:H17)</f>
        <v>47261</v>
      </c>
      <c r="H19" s="21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44289</v>
      </c>
      <c r="C21" s="13" t="s">
        <v>3</v>
      </c>
      <c r="D21" s="8" t="s">
        <v>2</v>
      </c>
      <c r="E21" s="13" t="s">
        <v>0</v>
      </c>
      <c r="F21" s="13" t="s">
        <v>1</v>
      </c>
      <c r="G21" s="18" t="s">
        <v>4</v>
      </c>
      <c r="H21" s="18"/>
    </row>
    <row r="22" spans="1:8">
      <c r="A22" s="19" t="s">
        <v>7</v>
      </c>
      <c r="B22" s="19"/>
      <c r="C22" s="16">
        <v>1219</v>
      </c>
      <c r="D22" s="9">
        <f>C22-E22</f>
        <v>484</v>
      </c>
      <c r="E22" s="3">
        <v>735</v>
      </c>
      <c r="F22" s="10">
        <f>E22/C22</f>
        <v>0.60295324036095155</v>
      </c>
      <c r="G22" s="22" t="s">
        <v>5</v>
      </c>
      <c r="H22" s="23">
        <v>32806</v>
      </c>
    </row>
    <row r="23" spans="1:8">
      <c r="A23" s="19" t="s">
        <v>10</v>
      </c>
      <c r="B23" s="19"/>
      <c r="C23" s="16">
        <v>324</v>
      </c>
      <c r="D23" s="9">
        <f>C23-E23</f>
        <v>263</v>
      </c>
      <c r="E23" s="3">
        <v>61</v>
      </c>
      <c r="F23" s="10">
        <f t="shared" ref="F23:F27" si="6">E23/C23</f>
        <v>0.18827160493827161</v>
      </c>
      <c r="G23" s="22"/>
      <c r="H23" s="23"/>
    </row>
    <row r="24" spans="1:8">
      <c r="A24" s="19" t="s">
        <v>11</v>
      </c>
      <c r="B24" s="19"/>
      <c r="C24" s="16">
        <v>1192</v>
      </c>
      <c r="D24" s="9">
        <f>C24-E24</f>
        <v>395</v>
      </c>
      <c r="E24" s="3">
        <v>797</v>
      </c>
      <c r="F24" s="10">
        <f t="shared" si="6"/>
        <v>0.6686241610738255</v>
      </c>
      <c r="G24" s="22"/>
      <c r="H24" s="23"/>
    </row>
    <row r="25" spans="1:8">
      <c r="A25" s="19" t="s">
        <v>8</v>
      </c>
      <c r="B25" s="19"/>
      <c r="C25" s="16">
        <v>1430</v>
      </c>
      <c r="D25" s="9">
        <f>C25-E25</f>
        <v>626</v>
      </c>
      <c r="E25" s="3">
        <v>804</v>
      </c>
      <c r="F25" s="10">
        <f t="shared" si="6"/>
        <v>0.56223776223776223</v>
      </c>
      <c r="G25" s="22" t="s">
        <v>6</v>
      </c>
      <c r="H25" s="23">
        <v>3645</v>
      </c>
    </row>
    <row r="26" spans="1:8">
      <c r="A26" s="19" t="s">
        <v>9</v>
      </c>
      <c r="B26" s="19"/>
      <c r="C26" s="16">
        <v>352</v>
      </c>
      <c r="D26" s="9">
        <f t="shared" ref="D26:D27" si="7">C26-E26</f>
        <v>97</v>
      </c>
      <c r="E26" s="3">
        <v>255</v>
      </c>
      <c r="F26" s="10">
        <f t="shared" si="6"/>
        <v>0.72443181818181823</v>
      </c>
      <c r="G26" s="22"/>
      <c r="H26" s="23"/>
    </row>
    <row r="27" spans="1:8">
      <c r="A27" s="19" t="s">
        <v>12</v>
      </c>
      <c r="B27" s="19"/>
      <c r="C27" s="16">
        <v>2200</v>
      </c>
      <c r="D27" s="9">
        <f t="shared" si="7"/>
        <v>2200</v>
      </c>
      <c r="E27" s="3"/>
      <c r="F27" s="10">
        <f t="shared" si="6"/>
        <v>0</v>
      </c>
      <c r="G27" s="22"/>
      <c r="H27" s="23"/>
    </row>
    <row r="28" spans="1:8">
      <c r="A28" s="20"/>
      <c r="B28" s="20"/>
      <c r="C28" s="16"/>
      <c r="D28" s="9"/>
      <c r="E28" s="3"/>
      <c r="F28" s="10"/>
      <c r="G28" s="24"/>
      <c r="H28" s="25"/>
    </row>
    <row r="29" spans="1:8">
      <c r="A29" s="14"/>
      <c r="B29" s="14"/>
      <c r="C29" s="11">
        <f>SUM(C22:C26)</f>
        <v>4517</v>
      </c>
      <c r="D29" s="11">
        <f t="shared" ref="D29:E29" si="8">SUM(D22:D26)</f>
        <v>1865</v>
      </c>
      <c r="E29" s="11">
        <f t="shared" si="8"/>
        <v>2652</v>
      </c>
      <c r="F29" s="12">
        <f>E29/C29</f>
        <v>0.58711534204117777</v>
      </c>
      <c r="G29" s="21">
        <f>SUM(H22:H27)</f>
        <v>36451</v>
      </c>
      <c r="H29" s="21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44290</v>
      </c>
      <c r="C31" s="13" t="s">
        <v>3</v>
      </c>
      <c r="D31" s="8" t="s">
        <v>2</v>
      </c>
      <c r="E31" s="13" t="s">
        <v>0</v>
      </c>
      <c r="F31" s="13" t="s">
        <v>1</v>
      </c>
      <c r="G31" s="18" t="s">
        <v>4</v>
      </c>
      <c r="H31" s="18"/>
    </row>
    <row r="32" spans="1:8">
      <c r="A32" s="19" t="s">
        <v>7</v>
      </c>
      <c r="B32" s="19"/>
      <c r="C32" s="16">
        <v>1219</v>
      </c>
      <c r="D32" s="9">
        <f>C32-E32</f>
        <v>687</v>
      </c>
      <c r="E32" s="3">
        <v>532</v>
      </c>
      <c r="F32" s="10">
        <f>E32/C32</f>
        <v>0.43642329778506972</v>
      </c>
      <c r="G32" s="22" t="s">
        <v>5</v>
      </c>
      <c r="H32" s="23">
        <v>53346</v>
      </c>
    </row>
    <row r="33" spans="1:8">
      <c r="A33" s="19" t="s">
        <v>10</v>
      </c>
      <c r="B33" s="19"/>
      <c r="C33" s="16">
        <v>324</v>
      </c>
      <c r="D33" s="9">
        <f>C33-E33</f>
        <v>283</v>
      </c>
      <c r="E33" s="3">
        <v>41</v>
      </c>
      <c r="F33" s="10">
        <f t="shared" ref="F33:F37" si="9">E33/C33</f>
        <v>0.12654320987654322</v>
      </c>
      <c r="G33" s="22"/>
      <c r="H33" s="23"/>
    </row>
    <row r="34" spans="1:8">
      <c r="A34" s="19" t="s">
        <v>11</v>
      </c>
      <c r="B34" s="19"/>
      <c r="C34" s="16">
        <v>1192</v>
      </c>
      <c r="D34" s="9">
        <f>C34-E34</f>
        <v>593</v>
      </c>
      <c r="E34" s="3">
        <v>599</v>
      </c>
      <c r="F34" s="10">
        <f t="shared" si="9"/>
        <v>0.50251677852348997</v>
      </c>
      <c r="G34" s="22"/>
      <c r="H34" s="23"/>
    </row>
    <row r="35" spans="1:8">
      <c r="A35" s="19" t="s">
        <v>8</v>
      </c>
      <c r="B35" s="19"/>
      <c r="C35" s="16">
        <v>1430</v>
      </c>
      <c r="D35" s="9">
        <f>C35-E35</f>
        <v>841</v>
      </c>
      <c r="E35" s="3">
        <v>589</v>
      </c>
      <c r="F35" s="10">
        <f t="shared" si="9"/>
        <v>0.41188811188811186</v>
      </c>
      <c r="G35" s="22" t="s">
        <v>6</v>
      </c>
      <c r="H35" s="23">
        <v>5843</v>
      </c>
    </row>
    <row r="36" spans="1:8">
      <c r="A36" s="19" t="s">
        <v>9</v>
      </c>
      <c r="B36" s="19"/>
      <c r="C36" s="16">
        <v>352</v>
      </c>
      <c r="D36" s="9">
        <f t="shared" ref="D36:D37" si="10">C36-E36</f>
        <v>174</v>
      </c>
      <c r="E36" s="3">
        <v>178</v>
      </c>
      <c r="F36" s="10">
        <f t="shared" si="9"/>
        <v>0.50568181818181823</v>
      </c>
      <c r="G36" s="22"/>
      <c r="H36" s="23"/>
    </row>
    <row r="37" spans="1:8">
      <c r="A37" s="19" t="s">
        <v>12</v>
      </c>
      <c r="B37" s="19"/>
      <c r="C37" s="16">
        <v>2200</v>
      </c>
      <c r="D37" s="9">
        <f t="shared" si="10"/>
        <v>2200</v>
      </c>
      <c r="E37" s="3"/>
      <c r="F37" s="10">
        <f t="shared" si="9"/>
        <v>0</v>
      </c>
      <c r="G37" s="22"/>
      <c r="H37" s="23"/>
    </row>
    <row r="38" spans="1:8">
      <c r="A38" s="20"/>
      <c r="B38" s="20"/>
      <c r="C38" s="16"/>
      <c r="D38" s="9"/>
      <c r="E38" s="3"/>
      <c r="F38" s="10"/>
      <c r="G38" s="24"/>
      <c r="H38" s="25"/>
    </row>
    <row r="39" spans="1:8">
      <c r="A39" s="14"/>
      <c r="B39" s="14"/>
      <c r="C39" s="11">
        <f>SUM(C32:C36)</f>
        <v>4517</v>
      </c>
      <c r="D39" s="11">
        <f t="shared" ref="D39:E39" si="11">SUM(D32:D36)</f>
        <v>2578</v>
      </c>
      <c r="E39" s="11">
        <f t="shared" si="11"/>
        <v>1939</v>
      </c>
      <c r="F39" s="12">
        <f>E39/C39</f>
        <v>0.42926721275182644</v>
      </c>
      <c r="G39" s="21">
        <f>SUM(H32:H37)</f>
        <v>59189</v>
      </c>
      <c r="H39" s="21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44291</v>
      </c>
      <c r="C41" s="13" t="s">
        <v>3</v>
      </c>
      <c r="D41" s="8" t="s">
        <v>2</v>
      </c>
      <c r="E41" s="13" t="s">
        <v>0</v>
      </c>
      <c r="F41" s="13" t="s">
        <v>1</v>
      </c>
      <c r="G41" s="18" t="s">
        <v>4</v>
      </c>
      <c r="H41" s="18"/>
    </row>
    <row r="42" spans="1:8">
      <c r="A42" s="19" t="s">
        <v>7</v>
      </c>
      <c r="B42" s="19"/>
      <c r="C42" s="16">
        <v>1219</v>
      </c>
      <c r="D42" s="9">
        <f>C42-E42</f>
        <v>653</v>
      </c>
      <c r="E42" s="3">
        <v>566</v>
      </c>
      <c r="F42" s="10">
        <f>E42/C42</f>
        <v>0.4643150123051682</v>
      </c>
      <c r="G42" s="22" t="s">
        <v>5</v>
      </c>
      <c r="H42" s="23">
        <v>49409</v>
      </c>
    </row>
    <row r="43" spans="1:8">
      <c r="A43" s="19" t="s">
        <v>10</v>
      </c>
      <c r="B43" s="19"/>
      <c r="C43" s="16">
        <v>324</v>
      </c>
      <c r="D43" s="9">
        <f>C43-E43</f>
        <v>260</v>
      </c>
      <c r="E43" s="3">
        <v>64</v>
      </c>
      <c r="F43" s="10">
        <f t="shared" ref="F43:F47" si="12">E43/C43</f>
        <v>0.19753086419753085</v>
      </c>
      <c r="G43" s="22"/>
      <c r="H43" s="23"/>
    </row>
    <row r="44" spans="1:8">
      <c r="A44" s="19" t="s">
        <v>11</v>
      </c>
      <c r="B44" s="19"/>
      <c r="C44" s="16">
        <v>1192</v>
      </c>
      <c r="D44" s="9">
        <f>C44-E44</f>
        <v>512</v>
      </c>
      <c r="E44" s="3">
        <v>680</v>
      </c>
      <c r="F44" s="10">
        <f t="shared" si="12"/>
        <v>0.57046979865771807</v>
      </c>
      <c r="G44" s="22"/>
      <c r="H44" s="23"/>
    </row>
    <row r="45" spans="1:8">
      <c r="A45" s="19" t="s">
        <v>8</v>
      </c>
      <c r="B45" s="19"/>
      <c r="C45" s="16">
        <v>1430</v>
      </c>
      <c r="D45" s="9">
        <f>C45-E45</f>
        <v>682</v>
      </c>
      <c r="E45" s="3">
        <v>748</v>
      </c>
      <c r="F45" s="10">
        <f t="shared" si="12"/>
        <v>0.52307692307692311</v>
      </c>
      <c r="G45" s="22" t="s">
        <v>6</v>
      </c>
      <c r="H45" s="23">
        <v>5117</v>
      </c>
    </row>
    <row r="46" spans="1:8">
      <c r="A46" s="19" t="s">
        <v>9</v>
      </c>
      <c r="B46" s="19"/>
      <c r="C46" s="16">
        <v>352</v>
      </c>
      <c r="D46" s="9">
        <f t="shared" ref="D46:D47" si="13">C46-E46</f>
        <v>88</v>
      </c>
      <c r="E46" s="3">
        <v>264</v>
      </c>
      <c r="F46" s="10">
        <f t="shared" si="12"/>
        <v>0.75</v>
      </c>
      <c r="G46" s="22"/>
      <c r="H46" s="23"/>
    </row>
    <row r="47" spans="1:8">
      <c r="A47" s="19" t="s">
        <v>12</v>
      </c>
      <c r="B47" s="19"/>
      <c r="C47" s="16">
        <v>2200</v>
      </c>
      <c r="D47" s="9">
        <f t="shared" si="13"/>
        <v>2200</v>
      </c>
      <c r="E47" s="3"/>
      <c r="F47" s="10">
        <f t="shared" si="12"/>
        <v>0</v>
      </c>
      <c r="G47" s="22"/>
      <c r="H47" s="23"/>
    </row>
    <row r="48" spans="1:8">
      <c r="A48" s="20"/>
      <c r="B48" s="20"/>
      <c r="C48" s="16"/>
      <c r="D48" s="9"/>
      <c r="E48" s="3"/>
      <c r="F48" s="10"/>
      <c r="G48" s="24"/>
      <c r="H48" s="25"/>
    </row>
    <row r="49" spans="1:8">
      <c r="A49" s="14"/>
      <c r="B49" s="14"/>
      <c r="C49" s="11">
        <f>SUM(C42:C46)</f>
        <v>4517</v>
      </c>
      <c r="D49" s="11">
        <f t="shared" ref="D49:E49" si="14">SUM(D42:D46)</f>
        <v>2195</v>
      </c>
      <c r="E49" s="11">
        <f t="shared" si="14"/>
        <v>2322</v>
      </c>
      <c r="F49" s="12">
        <f>E49/C49</f>
        <v>0.51405800309940231</v>
      </c>
      <c r="G49" s="21">
        <f>SUM(H42:H47)</f>
        <v>54526</v>
      </c>
      <c r="H49" s="21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44292</v>
      </c>
      <c r="C51" s="13" t="s">
        <v>3</v>
      </c>
      <c r="D51" s="8" t="s">
        <v>2</v>
      </c>
      <c r="E51" s="13" t="s">
        <v>0</v>
      </c>
      <c r="F51" s="13" t="s">
        <v>1</v>
      </c>
      <c r="G51" s="18" t="s">
        <v>4</v>
      </c>
      <c r="H51" s="18"/>
    </row>
    <row r="52" spans="1:8">
      <c r="A52" s="19" t="s">
        <v>7</v>
      </c>
      <c r="B52" s="19"/>
      <c r="C52" s="16">
        <v>1219</v>
      </c>
      <c r="D52" s="9">
        <f>C52-E52</f>
        <v>598</v>
      </c>
      <c r="E52" s="3">
        <v>621</v>
      </c>
      <c r="F52" s="10">
        <f>E52/C52</f>
        <v>0.50943396226415094</v>
      </c>
      <c r="G52" s="22" t="s">
        <v>5</v>
      </c>
      <c r="H52" s="23">
        <v>30937</v>
      </c>
    </row>
    <row r="53" spans="1:8">
      <c r="A53" s="19" t="s">
        <v>10</v>
      </c>
      <c r="B53" s="19"/>
      <c r="C53" s="16">
        <v>324</v>
      </c>
      <c r="D53" s="9">
        <f>C53-E53</f>
        <v>261</v>
      </c>
      <c r="E53" s="3">
        <v>63</v>
      </c>
      <c r="F53" s="10">
        <f t="shared" ref="F53:F57" si="15">E53/C53</f>
        <v>0.19444444444444445</v>
      </c>
      <c r="G53" s="22"/>
      <c r="H53" s="23"/>
    </row>
    <row r="54" spans="1:8">
      <c r="A54" s="19" t="s">
        <v>11</v>
      </c>
      <c r="B54" s="19"/>
      <c r="C54" s="16">
        <v>1192</v>
      </c>
      <c r="D54" s="9">
        <f>C54-E54</f>
        <v>622</v>
      </c>
      <c r="E54" s="3">
        <v>570</v>
      </c>
      <c r="F54" s="10">
        <f t="shared" si="15"/>
        <v>0.47818791946308725</v>
      </c>
      <c r="G54" s="22"/>
      <c r="H54" s="23"/>
    </row>
    <row r="55" spans="1:8">
      <c r="A55" s="19" t="s">
        <v>8</v>
      </c>
      <c r="B55" s="19"/>
      <c r="C55" s="16">
        <v>1430</v>
      </c>
      <c r="D55" s="9">
        <f>C55-E55</f>
        <v>682</v>
      </c>
      <c r="E55" s="3">
        <v>748</v>
      </c>
      <c r="F55" s="10">
        <f t="shared" si="15"/>
        <v>0.52307692307692311</v>
      </c>
      <c r="G55" s="22" t="s">
        <v>6</v>
      </c>
      <c r="H55" s="23">
        <v>3374</v>
      </c>
    </row>
    <row r="56" spans="1:8">
      <c r="A56" s="19" t="s">
        <v>9</v>
      </c>
      <c r="B56" s="19"/>
      <c r="C56" s="16">
        <v>352</v>
      </c>
      <c r="D56" s="9">
        <f t="shared" ref="D56:D57" si="16">C56-E56</f>
        <v>68</v>
      </c>
      <c r="E56" s="3">
        <v>284</v>
      </c>
      <c r="F56" s="10">
        <f t="shared" si="15"/>
        <v>0.80681818181818177</v>
      </c>
      <c r="G56" s="22"/>
      <c r="H56" s="23"/>
    </row>
    <row r="57" spans="1:8">
      <c r="A57" s="19" t="s">
        <v>12</v>
      </c>
      <c r="B57" s="19"/>
      <c r="C57" s="16">
        <v>2200</v>
      </c>
      <c r="D57" s="9">
        <f t="shared" si="16"/>
        <v>2200</v>
      </c>
      <c r="E57" s="3"/>
      <c r="F57" s="10">
        <f t="shared" si="15"/>
        <v>0</v>
      </c>
      <c r="G57" s="22"/>
      <c r="H57" s="23"/>
    </row>
    <row r="58" spans="1:8">
      <c r="A58" s="20"/>
      <c r="B58" s="20"/>
      <c r="C58" s="16"/>
      <c r="D58" s="9"/>
      <c r="E58" s="3"/>
      <c r="F58" s="10"/>
      <c r="G58" s="24"/>
      <c r="H58" s="25"/>
    </row>
    <row r="59" spans="1:8">
      <c r="A59" s="14"/>
      <c r="B59" s="14"/>
      <c r="C59" s="11">
        <f>SUM(C52:C56)</f>
        <v>4517</v>
      </c>
      <c r="D59" s="11">
        <f t="shared" ref="D59:E59" si="17">SUM(D52:D56)</f>
        <v>2231</v>
      </c>
      <c r="E59" s="11">
        <f t="shared" si="17"/>
        <v>2286</v>
      </c>
      <c r="F59" s="12">
        <f>E59/C59</f>
        <v>0.50608811157848133</v>
      </c>
      <c r="G59" s="21">
        <f>SUM(H52:H57)</f>
        <v>34311</v>
      </c>
      <c r="H59" s="21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44293</v>
      </c>
      <c r="C61" s="13" t="s">
        <v>3</v>
      </c>
      <c r="D61" s="8" t="s">
        <v>2</v>
      </c>
      <c r="E61" s="13" t="s">
        <v>0</v>
      </c>
      <c r="F61" s="13" t="s">
        <v>1</v>
      </c>
      <c r="G61" s="18" t="s">
        <v>4</v>
      </c>
      <c r="H61" s="18"/>
    </row>
    <row r="62" spans="1:8">
      <c r="A62" s="19" t="s">
        <v>7</v>
      </c>
      <c r="B62" s="19"/>
      <c r="C62" s="16">
        <v>1219</v>
      </c>
      <c r="D62" s="9">
        <f>C62-E62</f>
        <v>735</v>
      </c>
      <c r="E62" s="3">
        <v>484</v>
      </c>
      <c r="F62" s="10">
        <f>E62/C62</f>
        <v>0.3970467596390484</v>
      </c>
      <c r="G62" s="22" t="s">
        <v>5</v>
      </c>
      <c r="H62" s="23">
        <v>29086</v>
      </c>
    </row>
    <row r="63" spans="1:8">
      <c r="A63" s="19" t="s">
        <v>10</v>
      </c>
      <c r="B63" s="19"/>
      <c r="C63" s="16">
        <v>324</v>
      </c>
      <c r="D63" s="9">
        <f>C63-E63</f>
        <v>259</v>
      </c>
      <c r="E63" s="3">
        <v>65</v>
      </c>
      <c r="F63" s="10">
        <f t="shared" ref="F63:F67" si="18">E63/C63</f>
        <v>0.20061728395061729</v>
      </c>
      <c r="G63" s="22"/>
      <c r="H63" s="23"/>
    </row>
    <row r="64" spans="1:8">
      <c r="A64" s="19" t="s">
        <v>11</v>
      </c>
      <c r="B64" s="19"/>
      <c r="C64" s="16">
        <v>1192</v>
      </c>
      <c r="D64" s="9">
        <f>C64-E64</f>
        <v>605</v>
      </c>
      <c r="E64" s="3">
        <v>587</v>
      </c>
      <c r="F64" s="10">
        <f t="shared" si="18"/>
        <v>0.4924496644295302</v>
      </c>
      <c r="G64" s="22"/>
      <c r="H64" s="23"/>
    </row>
    <row r="65" spans="1:8">
      <c r="A65" s="19" t="s">
        <v>8</v>
      </c>
      <c r="B65" s="19"/>
      <c r="C65" s="16">
        <v>1430</v>
      </c>
      <c r="D65" s="9">
        <f>C65-E65</f>
        <v>641</v>
      </c>
      <c r="E65" s="3">
        <v>789</v>
      </c>
      <c r="F65" s="10">
        <f t="shared" si="18"/>
        <v>0.55174825174825171</v>
      </c>
      <c r="G65" s="22" t="s">
        <v>6</v>
      </c>
      <c r="H65" s="23">
        <v>3191</v>
      </c>
    </row>
    <row r="66" spans="1:8">
      <c r="A66" s="19" t="s">
        <v>9</v>
      </c>
      <c r="B66" s="19"/>
      <c r="C66" s="16">
        <v>352</v>
      </c>
      <c r="D66" s="9">
        <f t="shared" ref="D66:D67" si="19">C66-E66</f>
        <v>83</v>
      </c>
      <c r="E66" s="3">
        <v>269</v>
      </c>
      <c r="F66" s="10">
        <f t="shared" si="18"/>
        <v>0.76420454545454541</v>
      </c>
      <c r="G66" s="22"/>
      <c r="H66" s="23"/>
    </row>
    <row r="67" spans="1:8">
      <c r="A67" s="19" t="s">
        <v>12</v>
      </c>
      <c r="B67" s="19"/>
      <c r="C67" s="16">
        <v>2200</v>
      </c>
      <c r="D67" s="9">
        <f t="shared" si="19"/>
        <v>2200</v>
      </c>
      <c r="E67" s="3"/>
      <c r="F67" s="10">
        <f t="shared" si="18"/>
        <v>0</v>
      </c>
      <c r="G67" s="22"/>
      <c r="H67" s="23"/>
    </row>
    <row r="68" spans="1:8">
      <c r="A68" s="20"/>
      <c r="B68" s="20"/>
      <c r="C68" s="16"/>
      <c r="D68" s="9"/>
      <c r="E68" s="3"/>
      <c r="F68" s="10"/>
      <c r="G68" s="24"/>
      <c r="H68" s="25"/>
    </row>
    <row r="69" spans="1:8">
      <c r="A69" s="14"/>
      <c r="B69" s="14"/>
      <c r="C69" s="11">
        <f>SUM(C62:C66)</f>
        <v>4517</v>
      </c>
      <c r="D69" s="11">
        <f t="shared" ref="D69:E69" si="20">SUM(D62:D66)</f>
        <v>2323</v>
      </c>
      <c r="E69" s="11">
        <f t="shared" si="20"/>
        <v>2194</v>
      </c>
      <c r="F69" s="12">
        <f>E69/C69</f>
        <v>0.48572061102501662</v>
      </c>
      <c r="G69" s="21">
        <f>SUM(H62:H67)</f>
        <v>32277</v>
      </c>
      <c r="H69" s="21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C9" sqref="C9:E9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5</v>
      </c>
      <c r="B1" s="1">
        <f>'1-7'!B61+1</f>
        <v>44294</v>
      </c>
      <c r="C1" s="17" t="s">
        <v>3</v>
      </c>
      <c r="D1" s="8" t="s">
        <v>2</v>
      </c>
      <c r="E1" s="17" t="s">
        <v>0</v>
      </c>
      <c r="F1" s="17" t="s">
        <v>1</v>
      </c>
      <c r="G1" s="18" t="s">
        <v>4</v>
      </c>
      <c r="H1" s="18"/>
    </row>
    <row r="2" spans="1:8">
      <c r="A2" s="19" t="s">
        <v>7</v>
      </c>
      <c r="B2" s="19"/>
      <c r="C2" s="16">
        <v>1219</v>
      </c>
      <c r="D2" s="9">
        <f>C2-E2</f>
        <v>709</v>
      </c>
      <c r="E2" s="3">
        <v>510</v>
      </c>
      <c r="F2" s="10">
        <f>E2/C2</f>
        <v>0.41837571780147664</v>
      </c>
      <c r="G2" s="22" t="s">
        <v>5</v>
      </c>
      <c r="H2" s="23">
        <v>39106</v>
      </c>
    </row>
    <row r="3" spans="1:8">
      <c r="A3" s="19" t="s">
        <v>10</v>
      </c>
      <c r="B3" s="19"/>
      <c r="C3" s="16">
        <v>324</v>
      </c>
      <c r="D3" s="9">
        <f>C3-E3</f>
        <v>265</v>
      </c>
      <c r="E3" s="3">
        <v>59</v>
      </c>
      <c r="F3" s="10">
        <f t="shared" ref="F3:F7" si="0">E3/C3</f>
        <v>0.18209876543209877</v>
      </c>
      <c r="G3" s="22"/>
      <c r="H3" s="23"/>
    </row>
    <row r="4" spans="1:8">
      <c r="A4" s="19" t="s">
        <v>11</v>
      </c>
      <c r="B4" s="19"/>
      <c r="C4" s="16">
        <v>1192</v>
      </c>
      <c r="D4" s="9">
        <f>C4-E4</f>
        <v>580</v>
      </c>
      <c r="E4" s="3">
        <v>612</v>
      </c>
      <c r="F4" s="10">
        <f t="shared" si="0"/>
        <v>0.51342281879194629</v>
      </c>
      <c r="G4" s="22"/>
      <c r="H4" s="23"/>
    </row>
    <row r="5" spans="1:8">
      <c r="A5" s="19" t="s">
        <v>8</v>
      </c>
      <c r="B5" s="19"/>
      <c r="C5" s="16">
        <v>1430</v>
      </c>
      <c r="D5" s="9">
        <f>C5-E5</f>
        <v>678</v>
      </c>
      <c r="E5" s="3">
        <v>752</v>
      </c>
      <c r="F5" s="10">
        <f t="shared" si="0"/>
        <v>0.52587412587412585</v>
      </c>
      <c r="G5" s="22" t="s">
        <v>6</v>
      </c>
      <c r="H5" s="23">
        <v>2397</v>
      </c>
    </row>
    <row r="6" spans="1:8">
      <c r="A6" s="19" t="s">
        <v>9</v>
      </c>
      <c r="B6" s="19"/>
      <c r="C6" s="16">
        <v>352</v>
      </c>
      <c r="D6" s="9">
        <f t="shared" ref="D6:D7" si="1">C6-E6</f>
        <v>92</v>
      </c>
      <c r="E6" s="3">
        <v>260</v>
      </c>
      <c r="F6" s="10">
        <f t="shared" si="0"/>
        <v>0.73863636363636365</v>
      </c>
      <c r="G6" s="22"/>
      <c r="H6" s="23"/>
    </row>
    <row r="7" spans="1:8">
      <c r="A7" s="19" t="s">
        <v>12</v>
      </c>
      <c r="B7" s="19"/>
      <c r="C7" s="16">
        <v>2200</v>
      </c>
      <c r="D7" s="9">
        <f t="shared" si="1"/>
        <v>2200</v>
      </c>
      <c r="E7" s="3"/>
      <c r="F7" s="10">
        <f t="shared" si="0"/>
        <v>0</v>
      </c>
      <c r="G7" s="22"/>
      <c r="H7" s="23"/>
    </row>
    <row r="8" spans="1:8">
      <c r="A8" s="20"/>
      <c r="B8" s="20"/>
      <c r="C8" s="16"/>
      <c r="D8" s="9"/>
      <c r="E8" s="3"/>
      <c r="F8" s="10"/>
      <c r="G8" s="24"/>
      <c r="H8" s="25"/>
    </row>
    <row r="9" spans="1:8">
      <c r="A9" s="14"/>
      <c r="B9" s="14"/>
      <c r="C9" s="11">
        <f>SUM(C2:C6)</f>
        <v>4517</v>
      </c>
      <c r="D9" s="11">
        <f t="shared" ref="D9:E9" si="2">SUM(D2:D6)</f>
        <v>2324</v>
      </c>
      <c r="E9" s="11">
        <f t="shared" si="2"/>
        <v>2193</v>
      </c>
      <c r="F9" s="12">
        <f>E9/C9</f>
        <v>0.48549922514943544</v>
      </c>
      <c r="G9" s="21">
        <f>SUM(H2:H7)</f>
        <v>41503</v>
      </c>
      <c r="H9" s="21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44295</v>
      </c>
      <c r="C11" s="17" t="s">
        <v>3</v>
      </c>
      <c r="D11" s="8" t="s">
        <v>2</v>
      </c>
      <c r="E11" s="17" t="s">
        <v>0</v>
      </c>
      <c r="F11" s="17" t="s">
        <v>1</v>
      </c>
      <c r="G11" s="18" t="s">
        <v>4</v>
      </c>
      <c r="H11" s="18"/>
    </row>
    <row r="12" spans="1:8">
      <c r="A12" s="19" t="s">
        <v>7</v>
      </c>
      <c r="B12" s="19"/>
      <c r="C12" s="16">
        <v>1219</v>
      </c>
      <c r="D12" s="9">
        <f>C12-E12</f>
        <v>509</v>
      </c>
      <c r="E12" s="3">
        <v>710</v>
      </c>
      <c r="F12" s="10">
        <f>E12/C12</f>
        <v>0.58244462674323216</v>
      </c>
      <c r="G12" s="22" t="s">
        <v>5</v>
      </c>
      <c r="H12" s="23">
        <v>52035</v>
      </c>
    </row>
    <row r="13" spans="1:8">
      <c r="A13" s="19" t="s">
        <v>10</v>
      </c>
      <c r="B13" s="19"/>
      <c r="C13" s="16">
        <v>324</v>
      </c>
      <c r="D13" s="9">
        <f>C13-E13</f>
        <v>258</v>
      </c>
      <c r="E13" s="3">
        <v>66</v>
      </c>
      <c r="F13" s="10">
        <f t="shared" ref="F13:F17" si="3">E13/C13</f>
        <v>0.20370370370370369</v>
      </c>
      <c r="G13" s="22"/>
      <c r="H13" s="23"/>
    </row>
    <row r="14" spans="1:8">
      <c r="A14" s="19" t="s">
        <v>11</v>
      </c>
      <c r="B14" s="19"/>
      <c r="C14" s="16">
        <v>1192</v>
      </c>
      <c r="D14" s="9">
        <f>C14-E14</f>
        <v>462</v>
      </c>
      <c r="E14" s="3">
        <v>730</v>
      </c>
      <c r="F14" s="10">
        <f t="shared" si="3"/>
        <v>0.61241610738255037</v>
      </c>
      <c r="G14" s="22"/>
      <c r="H14" s="23"/>
    </row>
    <row r="15" spans="1:8">
      <c r="A15" s="19" t="s">
        <v>8</v>
      </c>
      <c r="B15" s="19"/>
      <c r="C15" s="16">
        <v>1430</v>
      </c>
      <c r="D15" s="9">
        <f>C15-E15</f>
        <v>644</v>
      </c>
      <c r="E15" s="3">
        <v>786</v>
      </c>
      <c r="F15" s="10">
        <f t="shared" si="3"/>
        <v>0.54965034965034965</v>
      </c>
      <c r="G15" s="22" t="s">
        <v>6</v>
      </c>
      <c r="H15" s="23">
        <v>3267</v>
      </c>
    </row>
    <row r="16" spans="1:8">
      <c r="A16" s="19" t="s">
        <v>9</v>
      </c>
      <c r="B16" s="19"/>
      <c r="C16" s="16">
        <v>352</v>
      </c>
      <c r="D16" s="9">
        <f t="shared" ref="D16:D17" si="4">C16-E16</f>
        <v>72</v>
      </c>
      <c r="E16" s="3">
        <v>280</v>
      </c>
      <c r="F16" s="10">
        <f t="shared" si="3"/>
        <v>0.79545454545454541</v>
      </c>
      <c r="G16" s="22"/>
      <c r="H16" s="23"/>
    </row>
    <row r="17" spans="1:8">
      <c r="A17" s="19" t="s">
        <v>12</v>
      </c>
      <c r="B17" s="19"/>
      <c r="C17" s="16">
        <v>2200</v>
      </c>
      <c r="D17" s="9">
        <f t="shared" si="4"/>
        <v>2200</v>
      </c>
      <c r="E17" s="3"/>
      <c r="F17" s="10">
        <f t="shared" si="3"/>
        <v>0</v>
      </c>
      <c r="G17" s="22"/>
      <c r="H17" s="23"/>
    </row>
    <row r="18" spans="1:8">
      <c r="A18" s="20"/>
      <c r="B18" s="20"/>
      <c r="C18" s="16"/>
      <c r="D18" s="9"/>
      <c r="E18" s="3"/>
      <c r="F18" s="10"/>
      <c r="G18" s="24"/>
      <c r="H18" s="25"/>
    </row>
    <row r="19" spans="1:8">
      <c r="A19" s="14"/>
      <c r="B19" s="14"/>
      <c r="C19" s="11">
        <f>SUM(C12:C16)</f>
        <v>4517</v>
      </c>
      <c r="D19" s="11">
        <f t="shared" ref="D19:E19" si="5">SUM(D12:D16)</f>
        <v>1945</v>
      </c>
      <c r="E19" s="11">
        <f t="shared" si="5"/>
        <v>2572</v>
      </c>
      <c r="F19" s="12">
        <f>E19/C19</f>
        <v>0.56940447199468669</v>
      </c>
      <c r="G19" s="21">
        <f>SUM(H12:H17)</f>
        <v>55302</v>
      </c>
      <c r="H19" s="21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44296</v>
      </c>
      <c r="C21" s="17" t="s">
        <v>3</v>
      </c>
      <c r="D21" s="8" t="s">
        <v>2</v>
      </c>
      <c r="E21" s="17" t="s">
        <v>0</v>
      </c>
      <c r="F21" s="17" t="s">
        <v>1</v>
      </c>
      <c r="G21" s="18" t="s">
        <v>4</v>
      </c>
      <c r="H21" s="18"/>
    </row>
    <row r="22" spans="1:8">
      <c r="A22" s="19" t="s">
        <v>7</v>
      </c>
      <c r="B22" s="19"/>
      <c r="C22" s="16">
        <v>1219</v>
      </c>
      <c r="D22" s="9">
        <f>C22-E22</f>
        <v>494</v>
      </c>
      <c r="E22" s="3">
        <v>725</v>
      </c>
      <c r="F22" s="10">
        <f>E22/C22</f>
        <v>0.59474979491386382</v>
      </c>
      <c r="G22" s="22" t="s">
        <v>5</v>
      </c>
      <c r="H22" s="23">
        <v>34752</v>
      </c>
    </row>
    <row r="23" spans="1:8">
      <c r="A23" s="19" t="s">
        <v>10</v>
      </c>
      <c r="B23" s="19"/>
      <c r="C23" s="16">
        <v>324</v>
      </c>
      <c r="D23" s="9">
        <f>C23-E23</f>
        <v>258</v>
      </c>
      <c r="E23" s="3">
        <v>66</v>
      </c>
      <c r="F23" s="10">
        <f t="shared" ref="F23:F27" si="6">E23/C23</f>
        <v>0.20370370370370369</v>
      </c>
      <c r="G23" s="22"/>
      <c r="H23" s="23"/>
    </row>
    <row r="24" spans="1:8">
      <c r="A24" s="19" t="s">
        <v>11</v>
      </c>
      <c r="B24" s="19"/>
      <c r="C24" s="16">
        <v>1192</v>
      </c>
      <c r="D24" s="9">
        <f>C24-E24</f>
        <v>482</v>
      </c>
      <c r="E24" s="3">
        <v>710</v>
      </c>
      <c r="F24" s="10">
        <f t="shared" si="6"/>
        <v>0.59563758389261745</v>
      </c>
      <c r="G24" s="22"/>
      <c r="H24" s="23"/>
    </row>
    <row r="25" spans="1:8">
      <c r="A25" s="19" t="s">
        <v>8</v>
      </c>
      <c r="B25" s="19"/>
      <c r="C25" s="16">
        <v>1430</v>
      </c>
      <c r="D25" s="9">
        <f>C25-E25</f>
        <v>660</v>
      </c>
      <c r="E25" s="3">
        <v>770</v>
      </c>
      <c r="F25" s="10">
        <f t="shared" si="6"/>
        <v>0.53846153846153844</v>
      </c>
      <c r="G25" s="22" t="s">
        <v>6</v>
      </c>
      <c r="H25" s="23">
        <v>3614</v>
      </c>
    </row>
    <row r="26" spans="1:8">
      <c r="A26" s="19" t="s">
        <v>9</v>
      </c>
      <c r="B26" s="19"/>
      <c r="C26" s="16">
        <v>352</v>
      </c>
      <c r="D26" s="9">
        <f t="shared" ref="D26:D27" si="7">C26-E26</f>
        <v>54</v>
      </c>
      <c r="E26" s="3">
        <v>298</v>
      </c>
      <c r="F26" s="10">
        <f t="shared" si="6"/>
        <v>0.84659090909090906</v>
      </c>
      <c r="G26" s="22"/>
      <c r="H26" s="23"/>
    </row>
    <row r="27" spans="1:8">
      <c r="A27" s="19" t="s">
        <v>12</v>
      </c>
      <c r="B27" s="19"/>
      <c r="C27" s="16">
        <v>2200</v>
      </c>
      <c r="D27" s="9">
        <f t="shared" si="7"/>
        <v>2200</v>
      </c>
      <c r="E27" s="3"/>
      <c r="F27" s="10">
        <f t="shared" si="6"/>
        <v>0</v>
      </c>
      <c r="G27" s="22"/>
      <c r="H27" s="23"/>
    </row>
    <row r="28" spans="1:8">
      <c r="A28" s="20"/>
      <c r="B28" s="20"/>
      <c r="C28" s="16"/>
      <c r="D28" s="9"/>
      <c r="E28" s="3"/>
      <c r="F28" s="10"/>
      <c r="G28" s="24"/>
      <c r="H28" s="25"/>
    </row>
    <row r="29" spans="1:8">
      <c r="A29" s="14"/>
      <c r="B29" s="14"/>
      <c r="C29" s="11">
        <f>SUM(C22:C26)</f>
        <v>4517</v>
      </c>
      <c r="D29" s="11">
        <f t="shared" ref="D29:E29" si="8">SUM(D22:D26)</f>
        <v>1948</v>
      </c>
      <c r="E29" s="11">
        <f t="shared" si="8"/>
        <v>2569</v>
      </c>
      <c r="F29" s="12">
        <f>E29/C29</f>
        <v>0.56874031436794337</v>
      </c>
      <c r="G29" s="21">
        <f>SUM(H22:H27)</f>
        <v>38366</v>
      </c>
      <c r="H29" s="21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44297</v>
      </c>
      <c r="C31" s="17" t="s">
        <v>3</v>
      </c>
      <c r="D31" s="8" t="s">
        <v>2</v>
      </c>
      <c r="E31" s="17" t="s">
        <v>0</v>
      </c>
      <c r="F31" s="17" t="s">
        <v>1</v>
      </c>
      <c r="G31" s="18" t="s">
        <v>4</v>
      </c>
      <c r="H31" s="18"/>
    </row>
    <row r="32" spans="1:8">
      <c r="A32" s="19" t="s">
        <v>7</v>
      </c>
      <c r="B32" s="19"/>
      <c r="C32" s="16">
        <v>1219</v>
      </c>
      <c r="D32" s="9">
        <f>C32-E32</f>
        <v>766</v>
      </c>
      <c r="E32" s="3">
        <v>453</v>
      </c>
      <c r="F32" s="10">
        <f>E32/C32</f>
        <v>0.37161607875307628</v>
      </c>
      <c r="G32" s="22" t="s">
        <v>5</v>
      </c>
      <c r="H32" s="23">
        <v>49182</v>
      </c>
    </row>
    <row r="33" spans="1:8">
      <c r="A33" s="19" t="s">
        <v>10</v>
      </c>
      <c r="B33" s="19"/>
      <c r="C33" s="16">
        <v>324</v>
      </c>
      <c r="D33" s="9">
        <f>C33-E33</f>
        <v>279</v>
      </c>
      <c r="E33" s="3">
        <v>45</v>
      </c>
      <c r="F33" s="10">
        <f t="shared" ref="F33:F37" si="9">E33/C33</f>
        <v>0.1388888888888889</v>
      </c>
      <c r="G33" s="22"/>
      <c r="H33" s="23"/>
    </row>
    <row r="34" spans="1:8">
      <c r="A34" s="19" t="s">
        <v>11</v>
      </c>
      <c r="B34" s="19"/>
      <c r="C34" s="16">
        <v>1192</v>
      </c>
      <c r="D34" s="9">
        <f>C34-E34</f>
        <v>677</v>
      </c>
      <c r="E34" s="3">
        <v>515</v>
      </c>
      <c r="F34" s="10">
        <f t="shared" si="9"/>
        <v>0.43204697986577179</v>
      </c>
      <c r="G34" s="22"/>
      <c r="H34" s="23"/>
    </row>
    <row r="35" spans="1:8">
      <c r="A35" s="19" t="s">
        <v>8</v>
      </c>
      <c r="B35" s="19"/>
      <c r="C35" s="16">
        <v>1430</v>
      </c>
      <c r="D35" s="9">
        <f>C35-E35</f>
        <v>837</v>
      </c>
      <c r="E35" s="3">
        <v>593</v>
      </c>
      <c r="F35" s="10">
        <f t="shared" si="9"/>
        <v>0.41468531468531467</v>
      </c>
      <c r="G35" s="22" t="s">
        <v>6</v>
      </c>
      <c r="H35" s="23">
        <v>6472</v>
      </c>
    </row>
    <row r="36" spans="1:8">
      <c r="A36" s="19" t="s">
        <v>9</v>
      </c>
      <c r="B36" s="19"/>
      <c r="C36" s="16">
        <v>352</v>
      </c>
      <c r="D36" s="9">
        <f t="shared" ref="D36:D37" si="10">C36-E36</f>
        <v>150</v>
      </c>
      <c r="E36" s="3">
        <v>202</v>
      </c>
      <c r="F36" s="10">
        <f t="shared" si="9"/>
        <v>0.57386363636363635</v>
      </c>
      <c r="G36" s="22"/>
      <c r="H36" s="23"/>
    </row>
    <row r="37" spans="1:8">
      <c r="A37" s="19" t="s">
        <v>12</v>
      </c>
      <c r="B37" s="19"/>
      <c r="C37" s="16">
        <v>2200</v>
      </c>
      <c r="D37" s="9">
        <f t="shared" si="10"/>
        <v>2200</v>
      </c>
      <c r="E37" s="3"/>
      <c r="F37" s="10">
        <f t="shared" si="9"/>
        <v>0</v>
      </c>
      <c r="G37" s="22"/>
      <c r="H37" s="23"/>
    </row>
    <row r="38" spans="1:8">
      <c r="A38" s="20"/>
      <c r="B38" s="20"/>
      <c r="C38" s="16"/>
      <c r="D38" s="9"/>
      <c r="E38" s="3"/>
      <c r="F38" s="10"/>
      <c r="G38" s="24"/>
      <c r="H38" s="25"/>
    </row>
    <row r="39" spans="1:8">
      <c r="A39" s="14"/>
      <c r="B39" s="14"/>
      <c r="C39" s="11">
        <f>SUM(C32:C36)</f>
        <v>4517</v>
      </c>
      <c r="D39" s="11">
        <f t="shared" ref="D39:E39" si="11">SUM(D32:D36)</f>
        <v>2709</v>
      </c>
      <c r="E39" s="11">
        <f t="shared" si="11"/>
        <v>1808</v>
      </c>
      <c r="F39" s="12">
        <f>E39/C39</f>
        <v>0.40026566305069738</v>
      </c>
      <c r="G39" s="21">
        <f>SUM(H32:H37)</f>
        <v>55654</v>
      </c>
      <c r="H39" s="21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44298</v>
      </c>
      <c r="C41" s="17" t="s">
        <v>3</v>
      </c>
      <c r="D41" s="8" t="s">
        <v>2</v>
      </c>
      <c r="E41" s="17" t="s">
        <v>0</v>
      </c>
      <c r="F41" s="17" t="s">
        <v>1</v>
      </c>
      <c r="G41" s="18" t="s">
        <v>4</v>
      </c>
      <c r="H41" s="18"/>
    </row>
    <row r="42" spans="1:8">
      <c r="A42" s="19" t="s">
        <v>7</v>
      </c>
      <c r="B42" s="19"/>
      <c r="C42" s="16">
        <v>1219</v>
      </c>
      <c r="D42" s="9">
        <f>C42-E42</f>
        <v>807</v>
      </c>
      <c r="E42" s="3">
        <v>412</v>
      </c>
      <c r="F42" s="10">
        <f>E42/C42</f>
        <v>0.33798195242001638</v>
      </c>
      <c r="G42" s="22" t="s">
        <v>5</v>
      </c>
      <c r="H42" s="23">
        <v>53214</v>
      </c>
    </row>
    <row r="43" spans="1:8">
      <c r="A43" s="19" t="s">
        <v>10</v>
      </c>
      <c r="B43" s="19"/>
      <c r="C43" s="16">
        <v>324</v>
      </c>
      <c r="D43" s="9">
        <f>C43-E43</f>
        <v>269</v>
      </c>
      <c r="E43" s="3">
        <v>55</v>
      </c>
      <c r="F43" s="10">
        <f t="shared" ref="F43:F47" si="12">E43/C43</f>
        <v>0.16975308641975309</v>
      </c>
      <c r="G43" s="22"/>
      <c r="H43" s="23"/>
    </row>
    <row r="44" spans="1:8">
      <c r="A44" s="19" t="s">
        <v>11</v>
      </c>
      <c r="B44" s="19"/>
      <c r="C44" s="16">
        <v>1192</v>
      </c>
      <c r="D44" s="9">
        <f>C44-E44</f>
        <v>660</v>
      </c>
      <c r="E44" s="3">
        <v>532</v>
      </c>
      <c r="F44" s="10">
        <f t="shared" si="12"/>
        <v>0.44630872483221479</v>
      </c>
      <c r="G44" s="22"/>
      <c r="H44" s="23"/>
    </row>
    <row r="45" spans="1:8">
      <c r="A45" s="19" t="s">
        <v>8</v>
      </c>
      <c r="B45" s="19"/>
      <c r="C45" s="16">
        <v>1430</v>
      </c>
      <c r="D45" s="9">
        <f>C45-E45</f>
        <v>758</v>
      </c>
      <c r="E45" s="3">
        <v>672</v>
      </c>
      <c r="F45" s="10">
        <f t="shared" si="12"/>
        <v>0.46993006993006992</v>
      </c>
      <c r="G45" s="22" t="s">
        <v>6</v>
      </c>
      <c r="H45" s="23">
        <v>5935</v>
      </c>
    </row>
    <row r="46" spans="1:8">
      <c r="A46" s="19" t="s">
        <v>9</v>
      </c>
      <c r="B46" s="19"/>
      <c r="C46" s="16">
        <v>352</v>
      </c>
      <c r="D46" s="9">
        <f t="shared" ref="D46:D47" si="13">C46-E46</f>
        <v>180</v>
      </c>
      <c r="E46" s="3">
        <v>172</v>
      </c>
      <c r="F46" s="10">
        <f t="shared" si="12"/>
        <v>0.48863636363636365</v>
      </c>
      <c r="G46" s="22"/>
      <c r="H46" s="23"/>
    </row>
    <row r="47" spans="1:8">
      <c r="A47" s="19" t="s">
        <v>12</v>
      </c>
      <c r="B47" s="19"/>
      <c r="C47" s="16">
        <v>2200</v>
      </c>
      <c r="D47" s="9">
        <f t="shared" si="13"/>
        <v>2200</v>
      </c>
      <c r="E47" s="3"/>
      <c r="F47" s="10">
        <f t="shared" si="12"/>
        <v>0</v>
      </c>
      <c r="G47" s="22"/>
      <c r="H47" s="23"/>
    </row>
    <row r="48" spans="1:8">
      <c r="A48" s="20"/>
      <c r="B48" s="20"/>
      <c r="C48" s="16"/>
      <c r="D48" s="9"/>
      <c r="E48" s="3"/>
      <c r="F48" s="10"/>
      <c r="G48" s="24"/>
      <c r="H48" s="25"/>
    </row>
    <row r="49" spans="1:8">
      <c r="A49" s="14"/>
      <c r="B49" s="14"/>
      <c r="C49" s="11">
        <f>SUM(C42:C46)</f>
        <v>4517</v>
      </c>
      <c r="D49" s="11">
        <f t="shared" ref="D49:E49" si="14">SUM(D42:D46)</f>
        <v>2674</v>
      </c>
      <c r="E49" s="11">
        <f t="shared" si="14"/>
        <v>1843</v>
      </c>
      <c r="F49" s="12">
        <f>E49/C49</f>
        <v>0.40801416869603718</v>
      </c>
      <c r="G49" s="21">
        <f>SUM(H42:H47)</f>
        <v>59149</v>
      </c>
      <c r="H49" s="21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44299</v>
      </c>
      <c r="C51" s="17" t="s">
        <v>3</v>
      </c>
      <c r="D51" s="8" t="s">
        <v>2</v>
      </c>
      <c r="E51" s="17" t="s">
        <v>0</v>
      </c>
      <c r="F51" s="17" t="s">
        <v>1</v>
      </c>
      <c r="G51" s="18" t="s">
        <v>4</v>
      </c>
      <c r="H51" s="18"/>
    </row>
    <row r="52" spans="1:8">
      <c r="A52" s="19" t="s">
        <v>7</v>
      </c>
      <c r="B52" s="19"/>
      <c r="C52" s="16">
        <v>1219</v>
      </c>
      <c r="D52" s="9">
        <f>C52-E52</f>
        <v>787</v>
      </c>
      <c r="E52" s="3">
        <v>432</v>
      </c>
      <c r="F52" s="10">
        <f>E52/C52</f>
        <v>0.35438884331419196</v>
      </c>
      <c r="G52" s="22" t="s">
        <v>5</v>
      </c>
      <c r="H52" s="23">
        <v>33543</v>
      </c>
    </row>
    <row r="53" spans="1:8">
      <c r="A53" s="19" t="s">
        <v>10</v>
      </c>
      <c r="B53" s="19"/>
      <c r="C53" s="16">
        <v>324</v>
      </c>
      <c r="D53" s="9">
        <f>C53-E53</f>
        <v>265</v>
      </c>
      <c r="E53" s="3">
        <v>59</v>
      </c>
      <c r="F53" s="10">
        <f t="shared" ref="F53:F57" si="15">E53/C53</f>
        <v>0.18209876543209877</v>
      </c>
      <c r="G53" s="22"/>
      <c r="H53" s="23"/>
    </row>
    <row r="54" spans="1:8">
      <c r="A54" s="19" t="s">
        <v>11</v>
      </c>
      <c r="B54" s="19"/>
      <c r="C54" s="16">
        <v>1192</v>
      </c>
      <c r="D54" s="9">
        <f>C54-E54</f>
        <v>636</v>
      </c>
      <c r="E54" s="3">
        <v>556</v>
      </c>
      <c r="F54" s="10">
        <f t="shared" si="15"/>
        <v>0.46644295302013422</v>
      </c>
      <c r="G54" s="22"/>
      <c r="H54" s="23"/>
    </row>
    <row r="55" spans="1:8">
      <c r="A55" s="19" t="s">
        <v>8</v>
      </c>
      <c r="B55" s="19"/>
      <c r="C55" s="16">
        <v>1430</v>
      </c>
      <c r="D55" s="9">
        <f>C55-E55</f>
        <v>741</v>
      </c>
      <c r="E55" s="3">
        <v>689</v>
      </c>
      <c r="F55" s="10">
        <f t="shared" si="15"/>
        <v>0.48181818181818181</v>
      </c>
      <c r="G55" s="22" t="s">
        <v>6</v>
      </c>
      <c r="H55" s="23">
        <v>2827</v>
      </c>
    </row>
    <row r="56" spans="1:8">
      <c r="A56" s="19" t="s">
        <v>9</v>
      </c>
      <c r="B56" s="19"/>
      <c r="C56" s="16">
        <v>352</v>
      </c>
      <c r="D56" s="9">
        <f t="shared" ref="D56:D57" si="16">C56-E56</f>
        <v>85</v>
      </c>
      <c r="E56" s="3">
        <v>267</v>
      </c>
      <c r="F56" s="10">
        <f t="shared" si="15"/>
        <v>0.75852272727272729</v>
      </c>
      <c r="G56" s="22"/>
      <c r="H56" s="23"/>
    </row>
    <row r="57" spans="1:8">
      <c r="A57" s="19" t="s">
        <v>12</v>
      </c>
      <c r="B57" s="19"/>
      <c r="C57" s="16">
        <v>2200</v>
      </c>
      <c r="D57" s="9">
        <f t="shared" si="16"/>
        <v>2200</v>
      </c>
      <c r="E57" s="3"/>
      <c r="F57" s="10">
        <f t="shared" si="15"/>
        <v>0</v>
      </c>
      <c r="G57" s="22"/>
      <c r="H57" s="23"/>
    </row>
    <row r="58" spans="1:8">
      <c r="A58" s="20"/>
      <c r="B58" s="20"/>
      <c r="C58" s="16"/>
      <c r="D58" s="9"/>
      <c r="E58" s="3"/>
      <c r="F58" s="10"/>
      <c r="G58" s="24"/>
      <c r="H58" s="25"/>
    </row>
    <row r="59" spans="1:8">
      <c r="A59" s="14"/>
      <c r="B59" s="14"/>
      <c r="C59" s="11">
        <f>SUM(C52:C56)</f>
        <v>4517</v>
      </c>
      <c r="D59" s="11">
        <f t="shared" ref="D59:E59" si="17">SUM(D52:D56)</f>
        <v>2514</v>
      </c>
      <c r="E59" s="11">
        <f t="shared" si="17"/>
        <v>2003</v>
      </c>
      <c r="F59" s="12">
        <f>E59/C59</f>
        <v>0.44343590878901928</v>
      </c>
      <c r="G59" s="21">
        <f>SUM(H52:H57)</f>
        <v>36370</v>
      </c>
      <c r="H59" s="21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44300</v>
      </c>
      <c r="C61" s="17" t="s">
        <v>3</v>
      </c>
      <c r="D61" s="8" t="s">
        <v>2</v>
      </c>
      <c r="E61" s="17" t="s">
        <v>0</v>
      </c>
      <c r="F61" s="17" t="s">
        <v>1</v>
      </c>
      <c r="G61" s="18" t="s">
        <v>4</v>
      </c>
      <c r="H61" s="18"/>
    </row>
    <row r="62" spans="1:8">
      <c r="A62" s="19" t="s">
        <v>7</v>
      </c>
      <c r="B62" s="19"/>
      <c r="C62" s="16">
        <v>1219</v>
      </c>
      <c r="D62" s="9">
        <f>C62-E62</f>
        <v>835</v>
      </c>
      <c r="E62" s="3">
        <v>384</v>
      </c>
      <c r="F62" s="10">
        <f>E62/C62</f>
        <v>0.31501230516817064</v>
      </c>
      <c r="G62" s="22" t="s">
        <v>5</v>
      </c>
      <c r="H62" s="23">
        <v>29679</v>
      </c>
    </row>
    <row r="63" spans="1:8">
      <c r="A63" s="19" t="s">
        <v>10</v>
      </c>
      <c r="B63" s="19"/>
      <c r="C63" s="16">
        <v>324</v>
      </c>
      <c r="D63" s="9">
        <f>C63-E63</f>
        <v>271</v>
      </c>
      <c r="E63" s="3">
        <v>53</v>
      </c>
      <c r="F63" s="10">
        <f t="shared" ref="F63:F67" si="18">E63/C63</f>
        <v>0.16358024691358025</v>
      </c>
      <c r="G63" s="22"/>
      <c r="H63" s="23"/>
    </row>
    <row r="64" spans="1:8">
      <c r="A64" s="19" t="s">
        <v>11</v>
      </c>
      <c r="B64" s="19"/>
      <c r="C64" s="16">
        <v>1192</v>
      </c>
      <c r="D64" s="9">
        <f>C64-E64</f>
        <v>668</v>
      </c>
      <c r="E64" s="3">
        <v>524</v>
      </c>
      <c r="F64" s="10">
        <f t="shared" si="18"/>
        <v>0.43959731543624159</v>
      </c>
      <c r="G64" s="22"/>
      <c r="H64" s="23"/>
    </row>
    <row r="65" spans="1:8">
      <c r="A65" s="19" t="s">
        <v>8</v>
      </c>
      <c r="B65" s="19"/>
      <c r="C65" s="16">
        <v>1430</v>
      </c>
      <c r="D65" s="9">
        <f>C65-E65</f>
        <v>712</v>
      </c>
      <c r="E65" s="3">
        <v>718</v>
      </c>
      <c r="F65" s="10">
        <f t="shared" si="18"/>
        <v>0.50209790209790206</v>
      </c>
      <c r="G65" s="22" t="s">
        <v>6</v>
      </c>
      <c r="H65" s="23">
        <v>2615</v>
      </c>
    </row>
    <row r="66" spans="1:8">
      <c r="A66" s="19" t="s">
        <v>9</v>
      </c>
      <c r="B66" s="19"/>
      <c r="C66" s="16">
        <v>352</v>
      </c>
      <c r="D66" s="9">
        <f t="shared" ref="D66:D67" si="19">C66-E66</f>
        <v>116</v>
      </c>
      <c r="E66" s="3">
        <v>236</v>
      </c>
      <c r="F66" s="10">
        <f t="shared" si="18"/>
        <v>0.67045454545454541</v>
      </c>
      <c r="G66" s="22"/>
      <c r="H66" s="23"/>
    </row>
    <row r="67" spans="1:8">
      <c r="A67" s="19" t="s">
        <v>12</v>
      </c>
      <c r="B67" s="19"/>
      <c r="C67" s="16">
        <v>2200</v>
      </c>
      <c r="D67" s="9">
        <f t="shared" si="19"/>
        <v>2200</v>
      </c>
      <c r="E67" s="3"/>
      <c r="F67" s="10">
        <f t="shared" si="18"/>
        <v>0</v>
      </c>
      <c r="G67" s="22"/>
      <c r="H67" s="23"/>
    </row>
    <row r="68" spans="1:8">
      <c r="A68" s="20"/>
      <c r="B68" s="20"/>
      <c r="C68" s="16"/>
      <c r="D68" s="9"/>
      <c r="E68" s="3"/>
      <c r="F68" s="10"/>
      <c r="G68" s="24"/>
      <c r="H68" s="25"/>
    </row>
    <row r="69" spans="1:8">
      <c r="A69" s="14"/>
      <c r="B69" s="14"/>
      <c r="C69" s="11">
        <f>SUM(C62:C66)</f>
        <v>4517</v>
      </c>
      <c r="D69" s="11">
        <f t="shared" ref="D69:E69" si="20">SUM(D62:D66)</f>
        <v>2602</v>
      </c>
      <c r="E69" s="11">
        <f t="shared" si="20"/>
        <v>1915</v>
      </c>
      <c r="F69" s="12">
        <f>E69/C69</f>
        <v>0.42395395173787914</v>
      </c>
      <c r="G69" s="21">
        <f>SUM(H62:H67)</f>
        <v>32294</v>
      </c>
      <c r="H69" s="21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C9" sqref="C9:E9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5</v>
      </c>
      <c r="B1" s="1">
        <f>'8-14'!B61+1</f>
        <v>44301</v>
      </c>
      <c r="C1" s="17" t="s">
        <v>3</v>
      </c>
      <c r="D1" s="8" t="s">
        <v>2</v>
      </c>
      <c r="E1" s="17" t="s">
        <v>0</v>
      </c>
      <c r="F1" s="17" t="s">
        <v>1</v>
      </c>
      <c r="G1" s="18" t="s">
        <v>4</v>
      </c>
      <c r="H1" s="18"/>
    </row>
    <row r="2" spans="1:8">
      <c r="A2" s="19" t="s">
        <v>7</v>
      </c>
      <c r="B2" s="19"/>
      <c r="C2" s="16">
        <v>1219</v>
      </c>
      <c r="D2" s="9">
        <f>C2-E2</f>
        <v>808</v>
      </c>
      <c r="E2" s="3">
        <v>411</v>
      </c>
      <c r="F2" s="10">
        <f>E2/C2</f>
        <v>0.33716160787530763</v>
      </c>
      <c r="G2" s="22" t="s">
        <v>5</v>
      </c>
      <c r="H2" s="23">
        <v>33697</v>
      </c>
    </row>
    <row r="3" spans="1:8">
      <c r="A3" s="19" t="s">
        <v>10</v>
      </c>
      <c r="B3" s="19"/>
      <c r="C3" s="16">
        <v>324</v>
      </c>
      <c r="D3" s="9">
        <f>C3-E3</f>
        <v>269</v>
      </c>
      <c r="E3" s="3">
        <v>55</v>
      </c>
      <c r="F3" s="10">
        <f t="shared" ref="F3:F7" si="0">E3/C3</f>
        <v>0.16975308641975309</v>
      </c>
      <c r="G3" s="22"/>
      <c r="H3" s="23"/>
    </row>
    <row r="4" spans="1:8">
      <c r="A4" s="19" t="s">
        <v>11</v>
      </c>
      <c r="B4" s="19"/>
      <c r="C4" s="16">
        <v>1192</v>
      </c>
      <c r="D4" s="9">
        <f>C4-E4</f>
        <v>612</v>
      </c>
      <c r="E4" s="3">
        <v>580</v>
      </c>
      <c r="F4" s="10">
        <f t="shared" si="0"/>
        <v>0.48657718120805371</v>
      </c>
      <c r="G4" s="22"/>
      <c r="H4" s="23"/>
    </row>
    <row r="5" spans="1:8">
      <c r="A5" s="19" t="s">
        <v>8</v>
      </c>
      <c r="B5" s="19"/>
      <c r="C5" s="16">
        <v>1430</v>
      </c>
      <c r="D5" s="9">
        <f>C5-E5</f>
        <v>694</v>
      </c>
      <c r="E5" s="3">
        <v>736</v>
      </c>
      <c r="F5" s="10">
        <f t="shared" si="0"/>
        <v>0.51468531468531464</v>
      </c>
      <c r="G5" s="22" t="s">
        <v>6</v>
      </c>
      <c r="H5" s="23">
        <v>2386</v>
      </c>
    </row>
    <row r="6" spans="1:8">
      <c r="A6" s="19" t="s">
        <v>9</v>
      </c>
      <c r="B6" s="19"/>
      <c r="C6" s="16">
        <v>352</v>
      </c>
      <c r="D6" s="9">
        <f t="shared" ref="D6:D7" si="1">C6-E6</f>
        <v>103</v>
      </c>
      <c r="E6" s="3">
        <v>249</v>
      </c>
      <c r="F6" s="10">
        <f t="shared" si="0"/>
        <v>0.70738636363636365</v>
      </c>
      <c r="G6" s="22"/>
      <c r="H6" s="23"/>
    </row>
    <row r="7" spans="1:8">
      <c r="A7" s="19" t="s">
        <v>12</v>
      </c>
      <c r="B7" s="19"/>
      <c r="C7" s="16">
        <v>2200</v>
      </c>
      <c r="D7" s="9">
        <f t="shared" si="1"/>
        <v>2200</v>
      </c>
      <c r="E7" s="3"/>
      <c r="F7" s="10">
        <f t="shared" si="0"/>
        <v>0</v>
      </c>
      <c r="G7" s="22"/>
      <c r="H7" s="23"/>
    </row>
    <row r="8" spans="1:8">
      <c r="A8" s="20"/>
      <c r="B8" s="20"/>
      <c r="C8" s="16"/>
      <c r="D8" s="9"/>
      <c r="E8" s="3"/>
      <c r="F8" s="10"/>
      <c r="G8" s="24"/>
      <c r="H8" s="25"/>
    </row>
    <row r="9" spans="1:8">
      <c r="A9" s="14"/>
      <c r="B9" s="14"/>
      <c r="C9" s="11">
        <f>SUM(C2:C6)</f>
        <v>4517</v>
      </c>
      <c r="D9" s="11">
        <f t="shared" ref="D9:E9" si="2">SUM(D2:D6)</f>
        <v>2486</v>
      </c>
      <c r="E9" s="11">
        <f t="shared" si="2"/>
        <v>2031</v>
      </c>
      <c r="F9" s="12">
        <f>E9/C9</f>
        <v>0.44963471330529114</v>
      </c>
      <c r="G9" s="21">
        <f>SUM(H2:H7)</f>
        <v>36083</v>
      </c>
      <c r="H9" s="21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44302</v>
      </c>
      <c r="C11" s="17" t="s">
        <v>3</v>
      </c>
      <c r="D11" s="8" t="s">
        <v>2</v>
      </c>
      <c r="E11" s="17" t="s">
        <v>0</v>
      </c>
      <c r="F11" s="17" t="s">
        <v>1</v>
      </c>
      <c r="G11" s="18" t="s">
        <v>4</v>
      </c>
      <c r="H11" s="18"/>
    </row>
    <row r="12" spans="1:8">
      <c r="A12" s="19" t="s">
        <v>7</v>
      </c>
      <c r="B12" s="19"/>
      <c r="C12" s="16">
        <v>1219</v>
      </c>
      <c r="D12" s="9">
        <f>C12-E12</f>
        <v>599</v>
      </c>
      <c r="E12" s="3">
        <v>620</v>
      </c>
      <c r="F12" s="10">
        <f>E12/C12</f>
        <v>0.50861361771944213</v>
      </c>
      <c r="G12" s="22" t="s">
        <v>5</v>
      </c>
      <c r="H12" s="23">
        <v>50693</v>
      </c>
    </row>
    <row r="13" spans="1:8">
      <c r="A13" s="19" t="s">
        <v>10</v>
      </c>
      <c r="B13" s="19"/>
      <c r="C13" s="16">
        <v>324</v>
      </c>
      <c r="D13" s="9">
        <f>C13-E13</f>
        <v>252</v>
      </c>
      <c r="E13" s="3">
        <v>72</v>
      </c>
      <c r="F13" s="10">
        <f t="shared" ref="F13:F17" si="3">E13/C13</f>
        <v>0.22222222222222221</v>
      </c>
      <c r="G13" s="22"/>
      <c r="H13" s="23"/>
    </row>
    <row r="14" spans="1:8">
      <c r="A14" s="19" t="s">
        <v>11</v>
      </c>
      <c r="B14" s="19"/>
      <c r="C14" s="16">
        <v>1192</v>
      </c>
      <c r="D14" s="9">
        <f>C14-E14</f>
        <v>462</v>
      </c>
      <c r="E14" s="3">
        <v>730</v>
      </c>
      <c r="F14" s="10">
        <f t="shared" si="3"/>
        <v>0.61241610738255037</v>
      </c>
      <c r="G14" s="22"/>
      <c r="H14" s="23"/>
    </row>
    <row r="15" spans="1:8">
      <c r="A15" s="19" t="s">
        <v>8</v>
      </c>
      <c r="B15" s="19"/>
      <c r="C15" s="16">
        <v>1430</v>
      </c>
      <c r="D15" s="9">
        <f>C15-E15</f>
        <v>678</v>
      </c>
      <c r="E15" s="3">
        <v>752</v>
      </c>
      <c r="F15" s="10">
        <f t="shared" si="3"/>
        <v>0.52587412587412585</v>
      </c>
      <c r="G15" s="22" t="s">
        <v>6</v>
      </c>
      <c r="H15" s="23">
        <v>3261</v>
      </c>
    </row>
    <row r="16" spans="1:8">
      <c r="A16" s="19" t="s">
        <v>9</v>
      </c>
      <c r="B16" s="19"/>
      <c r="C16" s="16">
        <v>352</v>
      </c>
      <c r="D16" s="9">
        <f t="shared" ref="D16:D17" si="4">C16-E16</f>
        <v>82</v>
      </c>
      <c r="E16" s="3">
        <v>270</v>
      </c>
      <c r="F16" s="10">
        <f t="shared" si="3"/>
        <v>0.76704545454545459</v>
      </c>
      <c r="G16" s="22"/>
      <c r="H16" s="23"/>
    </row>
    <row r="17" spans="1:8">
      <c r="A17" s="19" t="s">
        <v>12</v>
      </c>
      <c r="B17" s="19"/>
      <c r="C17" s="16">
        <v>2200</v>
      </c>
      <c r="D17" s="9">
        <f t="shared" si="4"/>
        <v>2200</v>
      </c>
      <c r="E17" s="3"/>
      <c r="F17" s="10">
        <f t="shared" si="3"/>
        <v>0</v>
      </c>
      <c r="G17" s="22"/>
      <c r="H17" s="23"/>
    </row>
    <row r="18" spans="1:8">
      <c r="A18" s="20"/>
      <c r="B18" s="20"/>
      <c r="C18" s="16"/>
      <c r="D18" s="9"/>
      <c r="E18" s="3"/>
      <c r="F18" s="10"/>
      <c r="G18" s="24"/>
      <c r="H18" s="25"/>
    </row>
    <row r="19" spans="1:8">
      <c r="A19" s="14"/>
      <c r="B19" s="14"/>
      <c r="C19" s="11">
        <f>SUM(C12:C16)</f>
        <v>4517</v>
      </c>
      <c r="D19" s="11">
        <f t="shared" ref="D19:E19" si="5">SUM(D12:D16)</f>
        <v>2073</v>
      </c>
      <c r="E19" s="11">
        <f t="shared" si="5"/>
        <v>2444</v>
      </c>
      <c r="F19" s="12">
        <f>E19/C19</f>
        <v>0.54106707992030112</v>
      </c>
      <c r="G19" s="21">
        <f>SUM(H12:H17)</f>
        <v>53954</v>
      </c>
      <c r="H19" s="21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44303</v>
      </c>
      <c r="C21" s="17" t="s">
        <v>3</v>
      </c>
      <c r="D21" s="8" t="s">
        <v>2</v>
      </c>
      <c r="E21" s="17" t="s">
        <v>0</v>
      </c>
      <c r="F21" s="17" t="s">
        <v>1</v>
      </c>
      <c r="G21" s="18" t="s">
        <v>4</v>
      </c>
      <c r="H21" s="18"/>
    </row>
    <row r="22" spans="1:8">
      <c r="A22" s="19" t="s">
        <v>7</v>
      </c>
      <c r="B22" s="19"/>
      <c r="C22" s="16">
        <v>1219</v>
      </c>
      <c r="D22" s="9">
        <f>C22-E22</f>
        <v>571</v>
      </c>
      <c r="E22" s="3">
        <v>648</v>
      </c>
      <c r="F22" s="10">
        <f>E22/C22</f>
        <v>0.53158326497128794</v>
      </c>
      <c r="G22" s="22" t="s">
        <v>5</v>
      </c>
      <c r="H22" s="23">
        <v>29932</v>
      </c>
    </row>
    <row r="23" spans="1:8">
      <c r="A23" s="19" t="s">
        <v>10</v>
      </c>
      <c r="B23" s="19"/>
      <c r="C23" s="16">
        <v>324</v>
      </c>
      <c r="D23" s="9">
        <f>C23-E23</f>
        <v>246</v>
      </c>
      <c r="E23" s="3">
        <v>78</v>
      </c>
      <c r="F23" s="10">
        <f t="shared" ref="F23:F27" si="6">E23/C23</f>
        <v>0.24074074074074073</v>
      </c>
      <c r="G23" s="22"/>
      <c r="H23" s="23"/>
    </row>
    <row r="24" spans="1:8">
      <c r="A24" s="19" t="s">
        <v>11</v>
      </c>
      <c r="B24" s="19"/>
      <c r="C24" s="16">
        <v>1192</v>
      </c>
      <c r="D24" s="9">
        <f>C24-E24</f>
        <v>447</v>
      </c>
      <c r="E24" s="3">
        <v>745</v>
      </c>
      <c r="F24" s="10">
        <f t="shared" si="6"/>
        <v>0.625</v>
      </c>
      <c r="G24" s="22"/>
      <c r="H24" s="23"/>
    </row>
    <row r="25" spans="1:8">
      <c r="A25" s="19" t="s">
        <v>8</v>
      </c>
      <c r="B25" s="19"/>
      <c r="C25" s="16">
        <v>1430</v>
      </c>
      <c r="D25" s="9">
        <f>C25-E25</f>
        <v>620</v>
      </c>
      <c r="E25" s="3">
        <v>810</v>
      </c>
      <c r="F25" s="10">
        <f t="shared" si="6"/>
        <v>0.56643356643356646</v>
      </c>
      <c r="G25" s="22" t="s">
        <v>6</v>
      </c>
      <c r="H25" s="23">
        <v>4738</v>
      </c>
    </row>
    <row r="26" spans="1:8">
      <c r="A26" s="19" t="s">
        <v>9</v>
      </c>
      <c r="B26" s="19"/>
      <c r="C26" s="16">
        <v>352</v>
      </c>
      <c r="D26" s="9">
        <f t="shared" ref="D26:D27" si="7">C26-E26</f>
        <v>72</v>
      </c>
      <c r="E26" s="3">
        <v>280</v>
      </c>
      <c r="F26" s="10">
        <f t="shared" si="6"/>
        <v>0.79545454545454541</v>
      </c>
      <c r="G26" s="22"/>
      <c r="H26" s="23"/>
    </row>
    <row r="27" spans="1:8">
      <c r="A27" s="19" t="s">
        <v>12</v>
      </c>
      <c r="B27" s="19"/>
      <c r="C27" s="16">
        <v>2200</v>
      </c>
      <c r="D27" s="9">
        <f t="shared" si="7"/>
        <v>2200</v>
      </c>
      <c r="E27" s="3"/>
      <c r="F27" s="10">
        <f t="shared" si="6"/>
        <v>0</v>
      </c>
      <c r="G27" s="22"/>
      <c r="H27" s="23"/>
    </row>
    <row r="28" spans="1:8">
      <c r="A28" s="20"/>
      <c r="B28" s="20"/>
      <c r="C28" s="16"/>
      <c r="D28" s="9"/>
      <c r="E28" s="3"/>
      <c r="F28" s="10"/>
      <c r="G28" s="24"/>
      <c r="H28" s="25"/>
    </row>
    <row r="29" spans="1:8">
      <c r="A29" s="14"/>
      <c r="B29" s="14"/>
      <c r="C29" s="11">
        <f>SUM(C22:C26)</f>
        <v>4517</v>
      </c>
      <c r="D29" s="11">
        <f t="shared" ref="D29:E29" si="8">SUM(D22:D26)</f>
        <v>1956</v>
      </c>
      <c r="E29" s="11">
        <f t="shared" si="8"/>
        <v>2561</v>
      </c>
      <c r="F29" s="12">
        <f>E29/C29</f>
        <v>0.56696922736329425</v>
      </c>
      <c r="G29" s="21">
        <f>SUM(H22:H27)</f>
        <v>34670</v>
      </c>
      <c r="H29" s="21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44304</v>
      </c>
      <c r="C31" s="17" t="s">
        <v>3</v>
      </c>
      <c r="D31" s="8" t="s">
        <v>2</v>
      </c>
      <c r="E31" s="17" t="s">
        <v>0</v>
      </c>
      <c r="F31" s="17" t="s">
        <v>1</v>
      </c>
      <c r="G31" s="18" t="s">
        <v>4</v>
      </c>
      <c r="H31" s="18"/>
    </row>
    <row r="32" spans="1:8">
      <c r="A32" s="19" t="s">
        <v>7</v>
      </c>
      <c r="B32" s="19"/>
      <c r="C32" s="16">
        <v>1219</v>
      </c>
      <c r="D32" s="9">
        <f>C32-E32</f>
        <v>777</v>
      </c>
      <c r="E32" s="3">
        <v>442</v>
      </c>
      <c r="F32" s="10">
        <f>E32/C32</f>
        <v>0.36259228876127975</v>
      </c>
      <c r="G32" s="22" t="s">
        <v>5</v>
      </c>
      <c r="H32" s="23">
        <v>56193</v>
      </c>
    </row>
    <row r="33" spans="1:8">
      <c r="A33" s="19" t="s">
        <v>10</v>
      </c>
      <c r="B33" s="19"/>
      <c r="C33" s="16">
        <v>324</v>
      </c>
      <c r="D33" s="9">
        <f>C33-E33</f>
        <v>284</v>
      </c>
      <c r="E33" s="3">
        <v>40</v>
      </c>
      <c r="F33" s="10">
        <f t="shared" ref="F33:F37" si="9">E33/C33</f>
        <v>0.12345679012345678</v>
      </c>
      <c r="G33" s="22"/>
      <c r="H33" s="23"/>
    </row>
    <row r="34" spans="1:8">
      <c r="A34" s="19" t="s">
        <v>11</v>
      </c>
      <c r="B34" s="19"/>
      <c r="C34" s="16">
        <v>1192</v>
      </c>
      <c r="D34" s="9">
        <f>C34-E34</f>
        <v>648</v>
      </c>
      <c r="E34" s="3">
        <v>544</v>
      </c>
      <c r="F34" s="10">
        <f t="shared" si="9"/>
        <v>0.4563758389261745</v>
      </c>
      <c r="G34" s="22"/>
      <c r="H34" s="23"/>
    </row>
    <row r="35" spans="1:8">
      <c r="A35" s="19" t="s">
        <v>8</v>
      </c>
      <c r="B35" s="19"/>
      <c r="C35" s="16">
        <v>1430</v>
      </c>
      <c r="D35" s="9">
        <f>C35-E35</f>
        <v>857</v>
      </c>
      <c r="E35" s="3">
        <v>573</v>
      </c>
      <c r="F35" s="10">
        <f t="shared" si="9"/>
        <v>0.40069930069930071</v>
      </c>
      <c r="G35" s="22" t="s">
        <v>6</v>
      </c>
      <c r="H35" s="23">
        <v>6071</v>
      </c>
    </row>
    <row r="36" spans="1:8">
      <c r="A36" s="19" t="s">
        <v>9</v>
      </c>
      <c r="B36" s="19"/>
      <c r="C36" s="16">
        <v>352</v>
      </c>
      <c r="D36" s="9">
        <f t="shared" ref="D36:D37" si="10">C36-E36</f>
        <v>140</v>
      </c>
      <c r="E36" s="3">
        <v>212</v>
      </c>
      <c r="F36" s="10">
        <f t="shared" si="9"/>
        <v>0.60227272727272729</v>
      </c>
      <c r="G36" s="22"/>
      <c r="H36" s="23"/>
    </row>
    <row r="37" spans="1:8">
      <c r="A37" s="19" t="s">
        <v>12</v>
      </c>
      <c r="B37" s="19"/>
      <c r="C37" s="16">
        <v>2200</v>
      </c>
      <c r="D37" s="9">
        <f t="shared" si="10"/>
        <v>2200</v>
      </c>
      <c r="E37" s="3"/>
      <c r="F37" s="10">
        <f t="shared" si="9"/>
        <v>0</v>
      </c>
      <c r="G37" s="22"/>
      <c r="H37" s="23"/>
    </row>
    <row r="38" spans="1:8">
      <c r="A38" s="20"/>
      <c r="B38" s="20"/>
      <c r="C38" s="16"/>
      <c r="D38" s="9"/>
      <c r="E38" s="3"/>
      <c r="F38" s="10"/>
      <c r="G38" s="24"/>
      <c r="H38" s="25"/>
    </row>
    <row r="39" spans="1:8">
      <c r="A39" s="14"/>
      <c r="B39" s="14"/>
      <c r="C39" s="11">
        <f>SUM(C32:C36)</f>
        <v>4517</v>
      </c>
      <c r="D39" s="11">
        <f t="shared" ref="D39:E39" si="11">SUM(D32:D36)</f>
        <v>2706</v>
      </c>
      <c r="E39" s="11">
        <f t="shared" si="11"/>
        <v>1811</v>
      </c>
      <c r="F39" s="12">
        <f>E39/C39</f>
        <v>0.40092982067744076</v>
      </c>
      <c r="G39" s="21">
        <f>SUM(H32:H37)</f>
        <v>62264</v>
      </c>
      <c r="H39" s="21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44305</v>
      </c>
      <c r="C41" s="17" t="s">
        <v>3</v>
      </c>
      <c r="D41" s="8" t="s">
        <v>2</v>
      </c>
      <c r="E41" s="17" t="s">
        <v>0</v>
      </c>
      <c r="F41" s="17" t="s">
        <v>1</v>
      </c>
      <c r="G41" s="18" t="s">
        <v>4</v>
      </c>
      <c r="H41" s="18"/>
    </row>
    <row r="42" spans="1:8">
      <c r="A42" s="19" t="s">
        <v>7</v>
      </c>
      <c r="B42" s="19"/>
      <c r="C42" s="16">
        <v>1219</v>
      </c>
      <c r="D42" s="9">
        <f>C42-E42</f>
        <v>769</v>
      </c>
      <c r="E42" s="3">
        <v>450</v>
      </c>
      <c r="F42" s="10">
        <f>E42/C42</f>
        <v>0.36915504511894998</v>
      </c>
      <c r="G42" s="22" t="s">
        <v>5</v>
      </c>
      <c r="H42" s="23">
        <v>46404</v>
      </c>
    </row>
    <row r="43" spans="1:8">
      <c r="A43" s="19" t="s">
        <v>10</v>
      </c>
      <c r="B43" s="19"/>
      <c r="C43" s="16">
        <v>324</v>
      </c>
      <c r="D43" s="9">
        <f>C43-E43</f>
        <v>277</v>
      </c>
      <c r="E43" s="3">
        <v>47</v>
      </c>
      <c r="F43" s="10">
        <f t="shared" ref="F43:F47" si="12">E43/C43</f>
        <v>0.14506172839506173</v>
      </c>
      <c r="G43" s="22"/>
      <c r="H43" s="23"/>
    </row>
    <row r="44" spans="1:8">
      <c r="A44" s="19" t="s">
        <v>11</v>
      </c>
      <c r="B44" s="19"/>
      <c r="C44" s="16">
        <v>1192</v>
      </c>
      <c r="D44" s="9">
        <f>C44-E44</f>
        <v>657</v>
      </c>
      <c r="E44" s="3">
        <v>535</v>
      </c>
      <c r="F44" s="10">
        <f t="shared" si="12"/>
        <v>0.4488255033557047</v>
      </c>
      <c r="G44" s="22"/>
      <c r="H44" s="23"/>
    </row>
    <row r="45" spans="1:8">
      <c r="A45" s="19" t="s">
        <v>8</v>
      </c>
      <c r="B45" s="19"/>
      <c r="C45" s="16">
        <v>1430</v>
      </c>
      <c r="D45" s="9">
        <f>C45-E45</f>
        <v>700</v>
      </c>
      <c r="E45" s="3">
        <v>730</v>
      </c>
      <c r="F45" s="10">
        <f t="shared" si="12"/>
        <v>0.51048951048951052</v>
      </c>
      <c r="G45" s="22" t="s">
        <v>6</v>
      </c>
      <c r="H45" s="23">
        <v>5097</v>
      </c>
    </row>
    <row r="46" spans="1:8">
      <c r="A46" s="19" t="s">
        <v>9</v>
      </c>
      <c r="B46" s="19"/>
      <c r="C46" s="16">
        <v>352</v>
      </c>
      <c r="D46" s="9">
        <f t="shared" ref="D46:D47" si="13">C46-E46</f>
        <v>93</v>
      </c>
      <c r="E46" s="3">
        <v>259</v>
      </c>
      <c r="F46" s="10">
        <f t="shared" si="12"/>
        <v>0.73579545454545459</v>
      </c>
      <c r="G46" s="22"/>
      <c r="H46" s="23"/>
    </row>
    <row r="47" spans="1:8">
      <c r="A47" s="19" t="s">
        <v>12</v>
      </c>
      <c r="B47" s="19"/>
      <c r="C47" s="16">
        <v>2200</v>
      </c>
      <c r="D47" s="9">
        <f t="shared" si="13"/>
        <v>2200</v>
      </c>
      <c r="E47" s="3"/>
      <c r="F47" s="10">
        <f t="shared" si="12"/>
        <v>0</v>
      </c>
      <c r="G47" s="22"/>
      <c r="H47" s="23"/>
    </row>
    <row r="48" spans="1:8">
      <c r="A48" s="20"/>
      <c r="B48" s="20"/>
      <c r="C48" s="16"/>
      <c r="D48" s="9"/>
      <c r="E48" s="3"/>
      <c r="F48" s="10"/>
      <c r="G48" s="24"/>
      <c r="H48" s="25"/>
    </row>
    <row r="49" spans="1:8">
      <c r="A49" s="14"/>
      <c r="B49" s="14"/>
      <c r="C49" s="11">
        <f>SUM(C42:C46)</f>
        <v>4517</v>
      </c>
      <c r="D49" s="11">
        <f t="shared" ref="D49:E49" si="14">SUM(D42:D46)</f>
        <v>2496</v>
      </c>
      <c r="E49" s="11">
        <f t="shared" si="14"/>
        <v>2021</v>
      </c>
      <c r="F49" s="12">
        <f>E49/C49</f>
        <v>0.44742085454947972</v>
      </c>
      <c r="G49" s="21">
        <f>SUM(H42:H47)</f>
        <v>51501</v>
      </c>
      <c r="H49" s="21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44306</v>
      </c>
      <c r="C51" s="17" t="s">
        <v>3</v>
      </c>
      <c r="D51" s="8" t="s">
        <v>2</v>
      </c>
      <c r="E51" s="17" t="s">
        <v>0</v>
      </c>
      <c r="F51" s="17" t="s">
        <v>1</v>
      </c>
      <c r="G51" s="18" t="s">
        <v>4</v>
      </c>
      <c r="H51" s="18"/>
    </row>
    <row r="52" spans="1:8">
      <c r="A52" s="19" t="s">
        <v>7</v>
      </c>
      <c r="B52" s="19"/>
      <c r="C52" s="16">
        <v>1219</v>
      </c>
      <c r="D52" s="9">
        <f>C52-E52</f>
        <v>739</v>
      </c>
      <c r="E52" s="3">
        <v>480</v>
      </c>
      <c r="F52" s="10">
        <f>E52/C52</f>
        <v>0.39376538146021328</v>
      </c>
      <c r="G52" s="22" t="s">
        <v>5</v>
      </c>
      <c r="H52" s="23">
        <v>33941</v>
      </c>
    </row>
    <row r="53" spans="1:8">
      <c r="A53" s="19" t="s">
        <v>10</v>
      </c>
      <c r="B53" s="19"/>
      <c r="C53" s="16">
        <v>324</v>
      </c>
      <c r="D53" s="9">
        <f>C53-E53</f>
        <v>267</v>
      </c>
      <c r="E53" s="3">
        <v>57</v>
      </c>
      <c r="F53" s="10">
        <f t="shared" ref="F53:F57" si="15">E53/C53</f>
        <v>0.17592592592592593</v>
      </c>
      <c r="G53" s="22"/>
      <c r="H53" s="23"/>
    </row>
    <row r="54" spans="1:8">
      <c r="A54" s="19" t="s">
        <v>11</v>
      </c>
      <c r="B54" s="19"/>
      <c r="C54" s="16">
        <v>1192</v>
      </c>
      <c r="D54" s="9">
        <f>C54-E54</f>
        <v>632</v>
      </c>
      <c r="E54" s="3">
        <v>560</v>
      </c>
      <c r="F54" s="10">
        <f t="shared" si="15"/>
        <v>0.46979865771812079</v>
      </c>
      <c r="G54" s="22"/>
      <c r="H54" s="23"/>
    </row>
    <row r="55" spans="1:8">
      <c r="A55" s="19" t="s">
        <v>8</v>
      </c>
      <c r="B55" s="19"/>
      <c r="C55" s="16">
        <v>1430</v>
      </c>
      <c r="D55" s="9">
        <f>C55-E55</f>
        <v>673</v>
      </c>
      <c r="E55" s="3">
        <v>757</v>
      </c>
      <c r="F55" s="10">
        <f t="shared" si="15"/>
        <v>0.5293706293706294</v>
      </c>
      <c r="G55" s="22" t="s">
        <v>6</v>
      </c>
      <c r="H55" s="23">
        <v>4543</v>
      </c>
    </row>
    <row r="56" spans="1:8">
      <c r="A56" s="19" t="s">
        <v>9</v>
      </c>
      <c r="B56" s="19"/>
      <c r="C56" s="16">
        <v>352</v>
      </c>
      <c r="D56" s="9">
        <f t="shared" ref="D56:D57" si="16">C56-E56</f>
        <v>86</v>
      </c>
      <c r="E56" s="3">
        <v>266</v>
      </c>
      <c r="F56" s="10">
        <f t="shared" si="15"/>
        <v>0.75568181818181823</v>
      </c>
      <c r="G56" s="22"/>
      <c r="H56" s="23"/>
    </row>
    <row r="57" spans="1:8">
      <c r="A57" s="19" t="s">
        <v>12</v>
      </c>
      <c r="B57" s="19"/>
      <c r="C57" s="16">
        <v>2200</v>
      </c>
      <c r="D57" s="9">
        <f t="shared" si="16"/>
        <v>2200</v>
      </c>
      <c r="E57" s="3"/>
      <c r="F57" s="10">
        <f t="shared" si="15"/>
        <v>0</v>
      </c>
      <c r="G57" s="22"/>
      <c r="H57" s="23"/>
    </row>
    <row r="58" spans="1:8">
      <c r="A58" s="20"/>
      <c r="B58" s="20"/>
      <c r="C58" s="16"/>
      <c r="D58" s="9"/>
      <c r="E58" s="3"/>
      <c r="F58" s="10"/>
      <c r="G58" s="24"/>
      <c r="H58" s="25"/>
    </row>
    <row r="59" spans="1:8">
      <c r="A59" s="14"/>
      <c r="B59" s="14"/>
      <c r="C59" s="11">
        <f>SUM(C52:C56)</f>
        <v>4517</v>
      </c>
      <c r="D59" s="11">
        <f t="shared" ref="D59:E59" si="17">SUM(D52:D56)</f>
        <v>2397</v>
      </c>
      <c r="E59" s="11">
        <f t="shared" si="17"/>
        <v>2120</v>
      </c>
      <c r="F59" s="12">
        <f>E59/C59</f>
        <v>0.46933805623201241</v>
      </c>
      <c r="G59" s="21">
        <f>SUM(H52:H57)</f>
        <v>38484</v>
      </c>
      <c r="H59" s="21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44307</v>
      </c>
      <c r="C61" s="17" t="s">
        <v>3</v>
      </c>
      <c r="D61" s="8" t="s">
        <v>2</v>
      </c>
      <c r="E61" s="17" t="s">
        <v>0</v>
      </c>
      <c r="F61" s="17" t="s">
        <v>1</v>
      </c>
      <c r="G61" s="18" t="s">
        <v>4</v>
      </c>
      <c r="H61" s="18"/>
    </row>
    <row r="62" spans="1:8">
      <c r="A62" s="19" t="s">
        <v>7</v>
      </c>
      <c r="B62" s="19"/>
      <c r="C62" s="16">
        <v>1219</v>
      </c>
      <c r="D62" s="9">
        <f>C62-E62</f>
        <v>793</v>
      </c>
      <c r="E62" s="3">
        <v>426</v>
      </c>
      <c r="F62" s="10">
        <f>E62/C62</f>
        <v>0.34946677604593929</v>
      </c>
      <c r="G62" s="22" t="s">
        <v>5</v>
      </c>
      <c r="H62" s="23">
        <v>29277</v>
      </c>
    </row>
    <row r="63" spans="1:8">
      <c r="A63" s="19" t="s">
        <v>10</v>
      </c>
      <c r="B63" s="19"/>
      <c r="C63" s="16">
        <v>324</v>
      </c>
      <c r="D63" s="9">
        <f>C63-E63</f>
        <v>275</v>
      </c>
      <c r="E63" s="3">
        <v>49</v>
      </c>
      <c r="F63" s="10">
        <f t="shared" ref="F63:F67" si="18">E63/C63</f>
        <v>0.15123456790123457</v>
      </c>
      <c r="G63" s="22"/>
      <c r="H63" s="23"/>
    </row>
    <row r="64" spans="1:8">
      <c r="A64" s="19" t="s">
        <v>11</v>
      </c>
      <c r="B64" s="19"/>
      <c r="C64" s="16">
        <v>1192</v>
      </c>
      <c r="D64" s="9">
        <f>C64-E64</f>
        <v>757</v>
      </c>
      <c r="E64" s="3">
        <v>435</v>
      </c>
      <c r="F64" s="10">
        <f t="shared" si="18"/>
        <v>0.36493288590604028</v>
      </c>
      <c r="G64" s="22"/>
      <c r="H64" s="23"/>
    </row>
    <row r="65" spans="1:8">
      <c r="A65" s="19" t="s">
        <v>8</v>
      </c>
      <c r="B65" s="19"/>
      <c r="C65" s="16">
        <v>1430</v>
      </c>
      <c r="D65" s="9">
        <f>C65-E65</f>
        <v>637</v>
      </c>
      <c r="E65" s="3">
        <v>793</v>
      </c>
      <c r="F65" s="10">
        <f t="shared" si="18"/>
        <v>0.55454545454545456</v>
      </c>
      <c r="G65" s="22" t="s">
        <v>6</v>
      </c>
      <c r="H65" s="23">
        <v>2691</v>
      </c>
    </row>
    <row r="66" spans="1:8">
      <c r="A66" s="19" t="s">
        <v>9</v>
      </c>
      <c r="B66" s="19"/>
      <c r="C66" s="16">
        <v>352</v>
      </c>
      <c r="D66" s="9">
        <f t="shared" ref="D66:D67" si="19">C66-E66</f>
        <v>108</v>
      </c>
      <c r="E66" s="3">
        <v>244</v>
      </c>
      <c r="F66" s="10">
        <f t="shared" si="18"/>
        <v>0.69318181818181823</v>
      </c>
      <c r="G66" s="22"/>
      <c r="H66" s="23"/>
    </row>
    <row r="67" spans="1:8">
      <c r="A67" s="19" t="s">
        <v>12</v>
      </c>
      <c r="B67" s="19"/>
      <c r="C67" s="16">
        <v>2200</v>
      </c>
      <c r="D67" s="9">
        <f t="shared" si="19"/>
        <v>2200</v>
      </c>
      <c r="E67" s="3"/>
      <c r="F67" s="10">
        <f t="shared" si="18"/>
        <v>0</v>
      </c>
      <c r="G67" s="22"/>
      <c r="H67" s="23"/>
    </row>
    <row r="68" spans="1:8">
      <c r="A68" s="20"/>
      <c r="B68" s="20"/>
      <c r="C68" s="16"/>
      <c r="D68" s="9"/>
      <c r="E68" s="3"/>
      <c r="F68" s="10"/>
      <c r="G68" s="24"/>
      <c r="H68" s="25"/>
    </row>
    <row r="69" spans="1:8">
      <c r="A69" s="14"/>
      <c r="B69" s="14"/>
      <c r="C69" s="11">
        <f>SUM(C62:C66)</f>
        <v>4517</v>
      </c>
      <c r="D69" s="11">
        <f t="shared" ref="D69:E69" si="20">SUM(D62:D66)</f>
        <v>2570</v>
      </c>
      <c r="E69" s="11">
        <f t="shared" si="20"/>
        <v>1947</v>
      </c>
      <c r="F69" s="12">
        <f>E69/C69</f>
        <v>0.43103829975647556</v>
      </c>
      <c r="G69" s="21">
        <f>SUM(H62:H67)</f>
        <v>31968</v>
      </c>
      <c r="H69" s="21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C9" sqref="C9:E9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5</v>
      </c>
      <c r="B1" s="1">
        <f>'15-21'!B61+1</f>
        <v>44308</v>
      </c>
      <c r="C1" s="17" t="s">
        <v>3</v>
      </c>
      <c r="D1" s="8" t="s">
        <v>2</v>
      </c>
      <c r="E1" s="17" t="s">
        <v>0</v>
      </c>
      <c r="F1" s="17" t="s">
        <v>1</v>
      </c>
      <c r="G1" s="18" t="s">
        <v>4</v>
      </c>
      <c r="H1" s="18"/>
    </row>
    <row r="2" spans="1:8">
      <c r="A2" s="19" t="s">
        <v>7</v>
      </c>
      <c r="B2" s="19"/>
      <c r="C2" s="16">
        <v>1219</v>
      </c>
      <c r="D2" s="9">
        <f>C2-E2</f>
        <v>699</v>
      </c>
      <c r="E2" s="3">
        <v>520</v>
      </c>
      <c r="F2" s="10">
        <f>E2/C2</f>
        <v>0.42657916324856437</v>
      </c>
      <c r="G2" s="22" t="s">
        <v>5</v>
      </c>
      <c r="H2" s="23">
        <v>35008</v>
      </c>
    </row>
    <row r="3" spans="1:8">
      <c r="A3" s="19" t="s">
        <v>10</v>
      </c>
      <c r="B3" s="19"/>
      <c r="C3" s="16">
        <v>324</v>
      </c>
      <c r="D3" s="9">
        <f>C3-E3</f>
        <v>274</v>
      </c>
      <c r="E3" s="3">
        <v>50</v>
      </c>
      <c r="F3" s="10">
        <f t="shared" ref="F3:F7" si="0">E3/C3</f>
        <v>0.15432098765432098</v>
      </c>
      <c r="G3" s="22"/>
      <c r="H3" s="23"/>
    </row>
    <row r="4" spans="1:8">
      <c r="A4" s="19" t="s">
        <v>11</v>
      </c>
      <c r="B4" s="19"/>
      <c r="C4" s="16">
        <v>1192</v>
      </c>
      <c r="D4" s="9">
        <f>C4-E4</f>
        <v>582</v>
      </c>
      <c r="E4" s="3">
        <v>610</v>
      </c>
      <c r="F4" s="10">
        <f t="shared" si="0"/>
        <v>0.51174496644295298</v>
      </c>
      <c r="G4" s="22"/>
      <c r="H4" s="23"/>
    </row>
    <row r="5" spans="1:8">
      <c r="A5" s="19" t="s">
        <v>8</v>
      </c>
      <c r="B5" s="19"/>
      <c r="C5" s="16">
        <v>1430</v>
      </c>
      <c r="D5" s="9">
        <f>C5-E5</f>
        <v>695</v>
      </c>
      <c r="E5" s="3">
        <v>735</v>
      </c>
      <c r="F5" s="10">
        <f t="shared" si="0"/>
        <v>0.51398601398601396</v>
      </c>
      <c r="G5" s="22" t="s">
        <v>6</v>
      </c>
      <c r="H5" s="23">
        <v>2705</v>
      </c>
    </row>
    <row r="6" spans="1:8">
      <c r="A6" s="19" t="s">
        <v>9</v>
      </c>
      <c r="B6" s="19"/>
      <c r="C6" s="16">
        <v>352</v>
      </c>
      <c r="D6" s="9">
        <f t="shared" ref="D6:D7" si="1">C6-E6</f>
        <v>99</v>
      </c>
      <c r="E6" s="3">
        <v>253</v>
      </c>
      <c r="F6" s="10">
        <f t="shared" si="0"/>
        <v>0.71875</v>
      </c>
      <c r="G6" s="22"/>
      <c r="H6" s="23"/>
    </row>
    <row r="7" spans="1:8">
      <c r="A7" s="19" t="s">
        <v>12</v>
      </c>
      <c r="B7" s="19"/>
      <c r="C7" s="16">
        <v>2200</v>
      </c>
      <c r="D7" s="9">
        <f t="shared" si="1"/>
        <v>2200</v>
      </c>
      <c r="E7" s="3"/>
      <c r="F7" s="10">
        <f t="shared" si="0"/>
        <v>0</v>
      </c>
      <c r="G7" s="22"/>
      <c r="H7" s="23"/>
    </row>
    <row r="8" spans="1:8">
      <c r="A8" s="20"/>
      <c r="B8" s="20"/>
      <c r="C8" s="16"/>
      <c r="D8" s="9"/>
      <c r="E8" s="3"/>
      <c r="F8" s="10"/>
      <c r="G8" s="24"/>
      <c r="H8" s="25"/>
    </row>
    <row r="9" spans="1:8">
      <c r="A9" s="14"/>
      <c r="B9" s="14"/>
      <c r="C9" s="11">
        <f>SUM(C2:C6)</f>
        <v>4517</v>
      </c>
      <c r="D9" s="11">
        <f t="shared" ref="D9:E9" si="2">SUM(D2:D6)</f>
        <v>2349</v>
      </c>
      <c r="E9" s="11">
        <f t="shared" si="2"/>
        <v>2168</v>
      </c>
      <c r="F9" s="12">
        <f>E9/C9</f>
        <v>0.47996457825990702</v>
      </c>
      <c r="G9" s="21">
        <f>SUM(H2:H7)</f>
        <v>37713</v>
      </c>
      <c r="H9" s="21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B1+1</f>
        <v>44309</v>
      </c>
      <c r="C11" s="17" t="s">
        <v>3</v>
      </c>
      <c r="D11" s="8" t="s">
        <v>2</v>
      </c>
      <c r="E11" s="17" t="s">
        <v>0</v>
      </c>
      <c r="F11" s="17" t="s">
        <v>1</v>
      </c>
      <c r="G11" s="18" t="s">
        <v>4</v>
      </c>
      <c r="H11" s="18"/>
    </row>
    <row r="12" spans="1:8">
      <c r="A12" s="19" t="s">
        <v>7</v>
      </c>
      <c r="B12" s="19"/>
      <c r="C12" s="16">
        <v>1219</v>
      </c>
      <c r="D12" s="9">
        <f>C12-E12</f>
        <v>624</v>
      </c>
      <c r="E12" s="3">
        <v>595</v>
      </c>
      <c r="F12" s="10">
        <f>E12/C12</f>
        <v>0.48810500410172275</v>
      </c>
      <c r="G12" s="22" t="s">
        <v>5</v>
      </c>
      <c r="H12" s="23">
        <v>57285</v>
      </c>
    </row>
    <row r="13" spans="1:8">
      <c r="A13" s="19" t="s">
        <v>10</v>
      </c>
      <c r="B13" s="19"/>
      <c r="C13" s="16">
        <v>324</v>
      </c>
      <c r="D13" s="9">
        <f>C13-E13</f>
        <v>269</v>
      </c>
      <c r="E13" s="3">
        <v>55</v>
      </c>
      <c r="F13" s="10">
        <f t="shared" ref="F13:F17" si="3">E13/C13</f>
        <v>0.16975308641975309</v>
      </c>
      <c r="G13" s="22"/>
      <c r="H13" s="23"/>
    </row>
    <row r="14" spans="1:8">
      <c r="A14" s="19" t="s">
        <v>11</v>
      </c>
      <c r="B14" s="19"/>
      <c r="C14" s="16">
        <v>1192</v>
      </c>
      <c r="D14" s="9">
        <f>C14-E14</f>
        <v>477</v>
      </c>
      <c r="E14" s="3">
        <v>715</v>
      </c>
      <c r="F14" s="10">
        <f t="shared" si="3"/>
        <v>0.59983221476510062</v>
      </c>
      <c r="G14" s="22"/>
      <c r="H14" s="23"/>
    </row>
    <row r="15" spans="1:8">
      <c r="A15" s="19" t="s">
        <v>8</v>
      </c>
      <c r="B15" s="19"/>
      <c r="C15" s="16">
        <v>1430</v>
      </c>
      <c r="D15" s="9">
        <f>C15-E15</f>
        <v>682</v>
      </c>
      <c r="E15" s="3">
        <v>748</v>
      </c>
      <c r="F15" s="10">
        <f t="shared" si="3"/>
        <v>0.52307692307692311</v>
      </c>
      <c r="G15" s="22" t="s">
        <v>6</v>
      </c>
      <c r="H15" s="23">
        <v>3005</v>
      </c>
    </row>
    <row r="16" spans="1:8">
      <c r="A16" s="19" t="s">
        <v>9</v>
      </c>
      <c r="B16" s="19"/>
      <c r="C16" s="16">
        <v>352</v>
      </c>
      <c r="D16" s="9">
        <f t="shared" ref="D16:D17" si="4">C16-E16</f>
        <v>99</v>
      </c>
      <c r="E16" s="3">
        <v>253</v>
      </c>
      <c r="F16" s="10">
        <f t="shared" si="3"/>
        <v>0.71875</v>
      </c>
      <c r="G16" s="22"/>
      <c r="H16" s="23"/>
    </row>
    <row r="17" spans="1:8">
      <c r="A17" s="19" t="s">
        <v>12</v>
      </c>
      <c r="B17" s="19"/>
      <c r="C17" s="16">
        <v>2200</v>
      </c>
      <c r="D17" s="9">
        <f t="shared" si="4"/>
        <v>2200</v>
      </c>
      <c r="E17" s="3"/>
      <c r="F17" s="10">
        <f t="shared" si="3"/>
        <v>0</v>
      </c>
      <c r="G17" s="22"/>
      <c r="H17" s="23"/>
    </row>
    <row r="18" spans="1:8">
      <c r="A18" s="20"/>
      <c r="B18" s="20"/>
      <c r="C18" s="16"/>
      <c r="D18" s="9"/>
      <c r="E18" s="3"/>
      <c r="F18" s="10"/>
      <c r="G18" s="24"/>
      <c r="H18" s="25"/>
    </row>
    <row r="19" spans="1:8">
      <c r="A19" s="14"/>
      <c r="B19" s="14"/>
      <c r="C19" s="11">
        <f>SUM(C12:C16)</f>
        <v>4517</v>
      </c>
      <c r="D19" s="11">
        <f t="shared" ref="D19:E19" si="5">SUM(D12:D16)</f>
        <v>2151</v>
      </c>
      <c r="E19" s="11">
        <f t="shared" si="5"/>
        <v>2366</v>
      </c>
      <c r="F19" s="12">
        <f>E19/C19</f>
        <v>0.52379898162497229</v>
      </c>
      <c r="G19" s="21">
        <f>SUM(H12:H17)</f>
        <v>60290</v>
      </c>
      <c r="H19" s="21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>
        <f>B11+1</f>
        <v>44310</v>
      </c>
      <c r="C21" s="17" t="s">
        <v>3</v>
      </c>
      <c r="D21" s="8" t="s">
        <v>2</v>
      </c>
      <c r="E21" s="17" t="s">
        <v>0</v>
      </c>
      <c r="F21" s="17" t="s">
        <v>1</v>
      </c>
      <c r="G21" s="18" t="s">
        <v>4</v>
      </c>
      <c r="H21" s="18"/>
    </row>
    <row r="22" spans="1:8">
      <c r="A22" s="19" t="s">
        <v>7</v>
      </c>
      <c r="B22" s="19"/>
      <c r="C22" s="16">
        <v>1219</v>
      </c>
      <c r="D22" s="9">
        <f>C22-E22</f>
        <v>405</v>
      </c>
      <c r="E22" s="3">
        <v>814</v>
      </c>
      <c r="F22" s="10">
        <f>E22/C22</f>
        <v>0.66776045939294504</v>
      </c>
      <c r="G22" s="22" t="s">
        <v>5</v>
      </c>
      <c r="H22" s="23">
        <v>31032</v>
      </c>
    </row>
    <row r="23" spans="1:8">
      <c r="A23" s="19" t="s">
        <v>10</v>
      </c>
      <c r="B23" s="19"/>
      <c r="C23" s="16">
        <v>324</v>
      </c>
      <c r="D23" s="9">
        <f>C23-E23</f>
        <v>274</v>
      </c>
      <c r="E23" s="3">
        <v>50</v>
      </c>
      <c r="F23" s="10">
        <f t="shared" ref="F23:F27" si="6">E23/C23</f>
        <v>0.15432098765432098</v>
      </c>
      <c r="G23" s="22"/>
      <c r="H23" s="23"/>
    </row>
    <row r="24" spans="1:8">
      <c r="A24" s="19" t="s">
        <v>11</v>
      </c>
      <c r="B24" s="19"/>
      <c r="C24" s="16">
        <v>1192</v>
      </c>
      <c r="D24" s="9">
        <f>C24-E24</f>
        <v>439</v>
      </c>
      <c r="E24" s="3">
        <v>753</v>
      </c>
      <c r="F24" s="10">
        <f t="shared" si="6"/>
        <v>0.63171140939597314</v>
      </c>
      <c r="G24" s="22"/>
      <c r="H24" s="23"/>
    </row>
    <row r="25" spans="1:8">
      <c r="A25" s="19" t="s">
        <v>8</v>
      </c>
      <c r="B25" s="19"/>
      <c r="C25" s="16">
        <v>1430</v>
      </c>
      <c r="D25" s="9">
        <f>C25-E25</f>
        <v>500</v>
      </c>
      <c r="E25" s="3">
        <v>930</v>
      </c>
      <c r="F25" s="10">
        <f t="shared" si="6"/>
        <v>0.65034965034965031</v>
      </c>
      <c r="G25" s="22" t="s">
        <v>6</v>
      </c>
      <c r="H25" s="23">
        <v>5145</v>
      </c>
    </row>
    <row r="26" spans="1:8">
      <c r="A26" s="19" t="s">
        <v>9</v>
      </c>
      <c r="B26" s="19"/>
      <c r="C26" s="16">
        <v>352</v>
      </c>
      <c r="D26" s="9">
        <f t="shared" ref="D26:D27" si="7">C26-E26</f>
        <v>94</v>
      </c>
      <c r="E26" s="3">
        <v>258</v>
      </c>
      <c r="F26" s="10">
        <f t="shared" si="6"/>
        <v>0.73295454545454541</v>
      </c>
      <c r="G26" s="22"/>
      <c r="H26" s="23"/>
    </row>
    <row r="27" spans="1:8">
      <c r="A27" s="19" t="s">
        <v>12</v>
      </c>
      <c r="B27" s="19"/>
      <c r="C27" s="16">
        <v>2200</v>
      </c>
      <c r="D27" s="9">
        <f t="shared" si="7"/>
        <v>2200</v>
      </c>
      <c r="E27" s="3"/>
      <c r="F27" s="10">
        <f t="shared" si="6"/>
        <v>0</v>
      </c>
      <c r="G27" s="22"/>
      <c r="H27" s="23"/>
    </row>
    <row r="28" spans="1:8">
      <c r="A28" s="20"/>
      <c r="B28" s="20"/>
      <c r="C28" s="16"/>
      <c r="D28" s="9"/>
      <c r="E28" s="3"/>
      <c r="F28" s="10"/>
      <c r="G28" s="24"/>
      <c r="H28" s="25"/>
    </row>
    <row r="29" spans="1:8">
      <c r="A29" s="14"/>
      <c r="B29" s="14"/>
      <c r="C29" s="11">
        <f>SUM(C22:C26)</f>
        <v>4517</v>
      </c>
      <c r="D29" s="11">
        <f t="shared" ref="D29:E29" si="8">SUM(D22:D26)</f>
        <v>1712</v>
      </c>
      <c r="E29" s="11">
        <f t="shared" si="8"/>
        <v>2805</v>
      </c>
      <c r="F29" s="12">
        <f>E29/C29</f>
        <v>0.62098738100509188</v>
      </c>
      <c r="G29" s="21">
        <f>SUM(H22:H27)</f>
        <v>36177</v>
      </c>
      <c r="H29" s="21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1</v>
      </c>
      <c r="B31" s="15">
        <f>B21+1</f>
        <v>44311</v>
      </c>
      <c r="C31" s="17" t="s">
        <v>3</v>
      </c>
      <c r="D31" s="8" t="s">
        <v>2</v>
      </c>
      <c r="E31" s="17" t="s">
        <v>0</v>
      </c>
      <c r="F31" s="17" t="s">
        <v>1</v>
      </c>
      <c r="G31" s="18" t="s">
        <v>4</v>
      </c>
      <c r="H31" s="18"/>
    </row>
    <row r="32" spans="1:8">
      <c r="A32" s="19" t="s">
        <v>7</v>
      </c>
      <c r="B32" s="19"/>
      <c r="C32" s="16">
        <v>1219</v>
      </c>
      <c r="D32" s="9">
        <f>C32-E32</f>
        <v>696</v>
      </c>
      <c r="E32" s="3">
        <v>523</v>
      </c>
      <c r="F32" s="10">
        <f>E32/C32</f>
        <v>0.42904019688269074</v>
      </c>
      <c r="G32" s="22" t="s">
        <v>5</v>
      </c>
      <c r="H32" s="23">
        <v>53235</v>
      </c>
    </row>
    <row r="33" spans="1:8">
      <c r="A33" s="19" t="s">
        <v>10</v>
      </c>
      <c r="B33" s="19"/>
      <c r="C33" s="16">
        <v>324</v>
      </c>
      <c r="D33" s="9">
        <f>C33-E33</f>
        <v>293</v>
      </c>
      <c r="E33" s="3">
        <v>31</v>
      </c>
      <c r="F33" s="10">
        <f t="shared" ref="F33:F37" si="9">E33/C33</f>
        <v>9.5679012345679007E-2</v>
      </c>
      <c r="G33" s="22"/>
      <c r="H33" s="23"/>
    </row>
    <row r="34" spans="1:8">
      <c r="A34" s="19" t="s">
        <v>11</v>
      </c>
      <c r="B34" s="19"/>
      <c r="C34" s="16">
        <v>1192</v>
      </c>
      <c r="D34" s="9">
        <f>C34-E34</f>
        <v>611</v>
      </c>
      <c r="E34" s="3">
        <v>581</v>
      </c>
      <c r="F34" s="10">
        <f t="shared" si="9"/>
        <v>0.48741610738255031</v>
      </c>
      <c r="G34" s="22"/>
      <c r="H34" s="23"/>
    </row>
    <row r="35" spans="1:8">
      <c r="A35" s="19" t="s">
        <v>8</v>
      </c>
      <c r="B35" s="19"/>
      <c r="C35" s="16">
        <v>1430</v>
      </c>
      <c r="D35" s="9">
        <f>C35-E35</f>
        <v>773</v>
      </c>
      <c r="E35" s="3">
        <v>657</v>
      </c>
      <c r="F35" s="10">
        <f t="shared" si="9"/>
        <v>0.45944055944055945</v>
      </c>
      <c r="G35" s="22" t="s">
        <v>6</v>
      </c>
      <c r="H35" s="23">
        <v>6638</v>
      </c>
    </row>
    <row r="36" spans="1:8">
      <c r="A36" s="19" t="s">
        <v>9</v>
      </c>
      <c r="B36" s="19"/>
      <c r="C36" s="16">
        <v>352</v>
      </c>
      <c r="D36" s="9">
        <f t="shared" ref="D36:D37" si="10">C36-E36</f>
        <v>174</v>
      </c>
      <c r="E36" s="3">
        <v>178</v>
      </c>
      <c r="F36" s="10">
        <f t="shared" si="9"/>
        <v>0.50568181818181823</v>
      </c>
      <c r="G36" s="22"/>
      <c r="H36" s="23"/>
    </row>
    <row r="37" spans="1:8">
      <c r="A37" s="19" t="s">
        <v>12</v>
      </c>
      <c r="B37" s="19"/>
      <c r="C37" s="16">
        <v>2200</v>
      </c>
      <c r="D37" s="9">
        <f t="shared" si="10"/>
        <v>2200</v>
      </c>
      <c r="E37" s="3"/>
      <c r="F37" s="10">
        <f t="shared" si="9"/>
        <v>0</v>
      </c>
      <c r="G37" s="22"/>
      <c r="H37" s="23"/>
    </row>
    <row r="38" spans="1:8">
      <c r="A38" s="20"/>
      <c r="B38" s="20"/>
      <c r="C38" s="16"/>
      <c r="D38" s="9"/>
      <c r="E38" s="3"/>
      <c r="F38" s="10"/>
      <c r="G38" s="24"/>
      <c r="H38" s="25"/>
    </row>
    <row r="39" spans="1:8">
      <c r="A39" s="14"/>
      <c r="B39" s="14"/>
      <c r="C39" s="11">
        <f>SUM(C32:C36)</f>
        <v>4517</v>
      </c>
      <c r="D39" s="11">
        <f t="shared" ref="D39:E39" si="11">SUM(D32:D36)</f>
        <v>2547</v>
      </c>
      <c r="E39" s="11">
        <f t="shared" si="11"/>
        <v>1970</v>
      </c>
      <c r="F39" s="12">
        <f>E39/C39</f>
        <v>0.43613017489484168</v>
      </c>
      <c r="G39" s="21">
        <f>SUM(H32:H37)</f>
        <v>59873</v>
      </c>
      <c r="H39" s="21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2</v>
      </c>
      <c r="B41" s="15">
        <f>B31+1</f>
        <v>44312</v>
      </c>
      <c r="C41" s="17" t="s">
        <v>3</v>
      </c>
      <c r="D41" s="8" t="s">
        <v>2</v>
      </c>
      <c r="E41" s="17" t="s">
        <v>0</v>
      </c>
      <c r="F41" s="17" t="s">
        <v>1</v>
      </c>
      <c r="G41" s="18" t="s">
        <v>4</v>
      </c>
      <c r="H41" s="18"/>
    </row>
    <row r="42" spans="1:8">
      <c r="A42" s="19" t="s">
        <v>7</v>
      </c>
      <c r="B42" s="19"/>
      <c r="C42" s="16">
        <v>1219</v>
      </c>
      <c r="D42" s="9">
        <f>C42-E42</f>
        <v>792</v>
      </c>
      <c r="E42" s="3">
        <v>427</v>
      </c>
      <c r="F42" s="10">
        <f>E42/C42</f>
        <v>0.35028712059064809</v>
      </c>
      <c r="G42" s="22" t="s">
        <v>5</v>
      </c>
      <c r="H42" s="23">
        <v>50313</v>
      </c>
    </row>
    <row r="43" spans="1:8">
      <c r="A43" s="19" t="s">
        <v>10</v>
      </c>
      <c r="B43" s="19"/>
      <c r="C43" s="16">
        <v>324</v>
      </c>
      <c r="D43" s="9">
        <f>C43-E43</f>
        <v>279</v>
      </c>
      <c r="E43" s="3">
        <v>45</v>
      </c>
      <c r="F43" s="10">
        <f t="shared" ref="F43:F47" si="12">E43/C43</f>
        <v>0.1388888888888889</v>
      </c>
      <c r="G43" s="22"/>
      <c r="H43" s="23"/>
    </row>
    <row r="44" spans="1:8">
      <c r="A44" s="19" t="s">
        <v>11</v>
      </c>
      <c r="B44" s="19"/>
      <c r="C44" s="16">
        <v>1192</v>
      </c>
      <c r="D44" s="9">
        <f>C44-E44</f>
        <v>605</v>
      </c>
      <c r="E44" s="3">
        <v>587</v>
      </c>
      <c r="F44" s="10">
        <f t="shared" si="12"/>
        <v>0.4924496644295302</v>
      </c>
      <c r="G44" s="22"/>
      <c r="H44" s="23"/>
    </row>
    <row r="45" spans="1:8">
      <c r="A45" s="19" t="s">
        <v>8</v>
      </c>
      <c r="B45" s="19"/>
      <c r="C45" s="16">
        <v>1430</v>
      </c>
      <c r="D45" s="9">
        <f>C45-E45</f>
        <v>675</v>
      </c>
      <c r="E45" s="3">
        <v>755</v>
      </c>
      <c r="F45" s="10">
        <f t="shared" si="12"/>
        <v>0.52797202797202802</v>
      </c>
      <c r="G45" s="22" t="s">
        <v>6</v>
      </c>
      <c r="H45" s="23">
        <v>7228</v>
      </c>
    </row>
    <row r="46" spans="1:8">
      <c r="A46" s="19" t="s">
        <v>9</v>
      </c>
      <c r="B46" s="19"/>
      <c r="C46" s="16">
        <v>352</v>
      </c>
      <c r="D46" s="9">
        <f t="shared" ref="D46:D47" si="13">C46-E46</f>
        <v>107</v>
      </c>
      <c r="E46" s="3">
        <v>245</v>
      </c>
      <c r="F46" s="10">
        <f t="shared" si="12"/>
        <v>0.69602272727272729</v>
      </c>
      <c r="G46" s="22"/>
      <c r="H46" s="23"/>
    </row>
    <row r="47" spans="1:8">
      <c r="A47" s="19" t="s">
        <v>12</v>
      </c>
      <c r="B47" s="19"/>
      <c r="C47" s="16">
        <v>2200</v>
      </c>
      <c r="D47" s="9">
        <f t="shared" si="13"/>
        <v>2200</v>
      </c>
      <c r="E47" s="3"/>
      <c r="F47" s="10">
        <f t="shared" si="12"/>
        <v>0</v>
      </c>
      <c r="G47" s="22"/>
      <c r="H47" s="23"/>
    </row>
    <row r="48" spans="1:8">
      <c r="A48" s="20"/>
      <c r="B48" s="20"/>
      <c r="C48" s="16"/>
      <c r="D48" s="9"/>
      <c r="E48" s="3"/>
      <c r="F48" s="10"/>
      <c r="G48" s="24"/>
      <c r="H48" s="25"/>
    </row>
    <row r="49" spans="1:8">
      <c r="A49" s="14"/>
      <c r="B49" s="14"/>
      <c r="C49" s="11">
        <f>SUM(C42:C46)</f>
        <v>4517</v>
      </c>
      <c r="D49" s="11">
        <f t="shared" ref="D49:E49" si="14">SUM(D42:D46)</f>
        <v>2458</v>
      </c>
      <c r="E49" s="11">
        <f t="shared" si="14"/>
        <v>2059</v>
      </c>
      <c r="F49" s="12">
        <f>E49/C49</f>
        <v>0.45583351782156301</v>
      </c>
      <c r="G49" s="21">
        <f>SUM(H42:H47)</f>
        <v>57541</v>
      </c>
      <c r="H49" s="21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3</v>
      </c>
      <c r="B51" s="15">
        <f>B41+1</f>
        <v>44313</v>
      </c>
      <c r="C51" s="17" t="s">
        <v>3</v>
      </c>
      <c r="D51" s="8" t="s">
        <v>2</v>
      </c>
      <c r="E51" s="17" t="s">
        <v>0</v>
      </c>
      <c r="F51" s="17" t="s">
        <v>1</v>
      </c>
      <c r="G51" s="18" t="s">
        <v>4</v>
      </c>
      <c r="H51" s="18"/>
    </row>
    <row r="52" spans="1:8">
      <c r="A52" s="19" t="s">
        <v>7</v>
      </c>
      <c r="B52" s="19"/>
      <c r="C52" s="16">
        <v>1219</v>
      </c>
      <c r="D52" s="9">
        <f>C52-E52</f>
        <v>854</v>
      </c>
      <c r="E52" s="3">
        <v>365</v>
      </c>
      <c r="F52" s="10">
        <f>E52/C52</f>
        <v>0.29942575881870387</v>
      </c>
      <c r="G52" s="22" t="s">
        <v>5</v>
      </c>
      <c r="H52" s="23">
        <v>32702</v>
      </c>
    </row>
    <row r="53" spans="1:8">
      <c r="A53" s="19" t="s">
        <v>10</v>
      </c>
      <c r="B53" s="19"/>
      <c r="C53" s="16">
        <v>324</v>
      </c>
      <c r="D53" s="9">
        <f>C53-E53</f>
        <v>282</v>
      </c>
      <c r="E53" s="3">
        <v>42</v>
      </c>
      <c r="F53" s="10">
        <f t="shared" ref="F53:F57" si="15">E53/C53</f>
        <v>0.12962962962962962</v>
      </c>
      <c r="G53" s="22"/>
      <c r="H53" s="23"/>
    </row>
    <row r="54" spans="1:8">
      <c r="A54" s="19" t="s">
        <v>11</v>
      </c>
      <c r="B54" s="19"/>
      <c r="C54" s="16">
        <v>1192</v>
      </c>
      <c r="D54" s="9">
        <f>C54-E54</f>
        <v>697</v>
      </c>
      <c r="E54" s="3">
        <v>495</v>
      </c>
      <c r="F54" s="10">
        <f t="shared" si="15"/>
        <v>0.41526845637583892</v>
      </c>
      <c r="G54" s="22"/>
      <c r="H54" s="23"/>
    </row>
    <row r="55" spans="1:8">
      <c r="A55" s="19" t="s">
        <v>8</v>
      </c>
      <c r="B55" s="19"/>
      <c r="C55" s="16">
        <v>1430</v>
      </c>
      <c r="D55" s="9">
        <f>C55-E55</f>
        <v>639</v>
      </c>
      <c r="E55" s="3">
        <v>791</v>
      </c>
      <c r="F55" s="10">
        <f t="shared" si="15"/>
        <v>0.55314685314685319</v>
      </c>
      <c r="G55" s="22" t="s">
        <v>6</v>
      </c>
      <c r="H55" s="23">
        <v>4651</v>
      </c>
    </row>
    <row r="56" spans="1:8">
      <c r="A56" s="19" t="s">
        <v>9</v>
      </c>
      <c r="B56" s="19"/>
      <c r="C56" s="16">
        <v>352</v>
      </c>
      <c r="D56" s="9">
        <f t="shared" ref="D56:D57" si="16">C56-E56</f>
        <v>89</v>
      </c>
      <c r="E56" s="3">
        <v>263</v>
      </c>
      <c r="F56" s="10">
        <f t="shared" si="15"/>
        <v>0.74715909090909094</v>
      </c>
      <c r="G56" s="22"/>
      <c r="H56" s="23"/>
    </row>
    <row r="57" spans="1:8">
      <c r="A57" s="19" t="s">
        <v>12</v>
      </c>
      <c r="B57" s="19"/>
      <c r="C57" s="16">
        <v>2200</v>
      </c>
      <c r="D57" s="9">
        <f t="shared" si="16"/>
        <v>2200</v>
      </c>
      <c r="E57" s="3"/>
      <c r="F57" s="10">
        <f t="shared" si="15"/>
        <v>0</v>
      </c>
      <c r="G57" s="22"/>
      <c r="H57" s="23"/>
    </row>
    <row r="58" spans="1:8">
      <c r="A58" s="20"/>
      <c r="B58" s="20"/>
      <c r="C58" s="16"/>
      <c r="D58" s="9"/>
      <c r="E58" s="3"/>
      <c r="F58" s="10"/>
      <c r="G58" s="24"/>
      <c r="H58" s="25"/>
    </row>
    <row r="59" spans="1:8">
      <c r="A59" s="14"/>
      <c r="B59" s="14"/>
      <c r="C59" s="11">
        <f>SUM(C52:C56)</f>
        <v>4517</v>
      </c>
      <c r="D59" s="11">
        <f t="shared" ref="D59:E59" si="17">SUM(D52:D56)</f>
        <v>2561</v>
      </c>
      <c r="E59" s="11">
        <f t="shared" si="17"/>
        <v>1956</v>
      </c>
      <c r="F59" s="12">
        <f>E59/C59</f>
        <v>0.43303077263670575</v>
      </c>
      <c r="G59" s="21">
        <f>SUM(H52:H57)</f>
        <v>37353</v>
      </c>
      <c r="H59" s="21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4</v>
      </c>
      <c r="B61" s="15">
        <f>B51+1</f>
        <v>44314</v>
      </c>
      <c r="C61" s="17" t="s">
        <v>3</v>
      </c>
      <c r="D61" s="8" t="s">
        <v>2</v>
      </c>
      <c r="E61" s="17" t="s">
        <v>0</v>
      </c>
      <c r="F61" s="17" t="s">
        <v>1</v>
      </c>
      <c r="G61" s="18" t="s">
        <v>4</v>
      </c>
      <c r="H61" s="18"/>
    </row>
    <row r="62" spans="1:8">
      <c r="A62" s="19" t="s">
        <v>7</v>
      </c>
      <c r="B62" s="19"/>
      <c r="C62" s="16">
        <v>1219</v>
      </c>
      <c r="D62" s="9">
        <f>C62-E62</f>
        <v>851</v>
      </c>
      <c r="E62" s="3">
        <v>368</v>
      </c>
      <c r="F62" s="10">
        <f>E62/C62</f>
        <v>0.30188679245283018</v>
      </c>
      <c r="G62" s="22" t="s">
        <v>5</v>
      </c>
      <c r="H62" s="23">
        <v>32281</v>
      </c>
    </row>
    <row r="63" spans="1:8">
      <c r="A63" s="19" t="s">
        <v>10</v>
      </c>
      <c r="B63" s="19"/>
      <c r="C63" s="16">
        <v>324</v>
      </c>
      <c r="D63" s="9">
        <f>C63-E63</f>
        <v>269</v>
      </c>
      <c r="E63" s="3">
        <v>55</v>
      </c>
      <c r="F63" s="10">
        <f t="shared" ref="F63:F67" si="18">E63/C63</f>
        <v>0.16975308641975309</v>
      </c>
      <c r="G63" s="22"/>
      <c r="H63" s="23"/>
    </row>
    <row r="64" spans="1:8">
      <c r="A64" s="19" t="s">
        <v>11</v>
      </c>
      <c r="B64" s="19"/>
      <c r="C64" s="16">
        <v>1192</v>
      </c>
      <c r="D64" s="9">
        <f>C64-E64</f>
        <v>641</v>
      </c>
      <c r="E64" s="3">
        <v>551</v>
      </c>
      <c r="F64" s="10">
        <f t="shared" si="18"/>
        <v>0.46224832214765099</v>
      </c>
      <c r="G64" s="22"/>
      <c r="H64" s="23"/>
    </row>
    <row r="65" spans="1:8">
      <c r="A65" s="19" t="s">
        <v>8</v>
      </c>
      <c r="B65" s="19"/>
      <c r="C65" s="16">
        <v>1430</v>
      </c>
      <c r="D65" s="9">
        <f>C65-E65</f>
        <v>612</v>
      </c>
      <c r="E65" s="3">
        <v>818</v>
      </c>
      <c r="F65" s="10">
        <f t="shared" si="18"/>
        <v>0.57202797202797206</v>
      </c>
      <c r="G65" s="22" t="s">
        <v>6</v>
      </c>
      <c r="H65" s="23">
        <v>3452</v>
      </c>
    </row>
    <row r="66" spans="1:8">
      <c r="A66" s="19" t="s">
        <v>9</v>
      </c>
      <c r="B66" s="19"/>
      <c r="C66" s="16">
        <v>352</v>
      </c>
      <c r="D66" s="9">
        <f t="shared" ref="D66:D67" si="19">C66-E66</f>
        <v>102</v>
      </c>
      <c r="E66" s="3">
        <v>250</v>
      </c>
      <c r="F66" s="10">
        <f t="shared" si="18"/>
        <v>0.71022727272727271</v>
      </c>
      <c r="G66" s="22"/>
      <c r="H66" s="23"/>
    </row>
    <row r="67" spans="1:8">
      <c r="A67" s="19" t="s">
        <v>12</v>
      </c>
      <c r="B67" s="19"/>
      <c r="C67" s="16">
        <v>2200</v>
      </c>
      <c r="D67" s="9">
        <f t="shared" si="19"/>
        <v>2200</v>
      </c>
      <c r="E67" s="3"/>
      <c r="F67" s="10">
        <f t="shared" si="18"/>
        <v>0</v>
      </c>
      <c r="G67" s="22"/>
      <c r="H67" s="23"/>
    </row>
    <row r="68" spans="1:8">
      <c r="A68" s="20"/>
      <c r="B68" s="20"/>
      <c r="C68" s="16"/>
      <c r="D68" s="9"/>
      <c r="E68" s="3"/>
      <c r="F68" s="10"/>
      <c r="G68" s="24"/>
      <c r="H68" s="25"/>
    </row>
    <row r="69" spans="1:8">
      <c r="A69" s="14"/>
      <c r="B69" s="14"/>
      <c r="C69" s="11">
        <f>SUM(C62:C66)</f>
        <v>4517</v>
      </c>
      <c r="D69" s="11">
        <f t="shared" ref="D69:E69" si="20">SUM(D62:D66)</f>
        <v>2475</v>
      </c>
      <c r="E69" s="11">
        <f t="shared" si="20"/>
        <v>2042</v>
      </c>
      <c r="F69" s="12">
        <f>E69/C69</f>
        <v>0.45206995793668364</v>
      </c>
      <c r="G69" s="21">
        <f>SUM(H62:H67)</f>
        <v>35733</v>
      </c>
      <c r="H69" s="21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70"/>
  <sheetViews>
    <sheetView workbookViewId="0">
      <selection activeCell="C19" sqref="C19:E19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5</v>
      </c>
      <c r="B1" s="1">
        <f>'1-7'!B1+28</f>
        <v>44315</v>
      </c>
      <c r="C1" s="17" t="s">
        <v>3</v>
      </c>
      <c r="D1" s="8" t="s">
        <v>2</v>
      </c>
      <c r="E1" s="17" t="s">
        <v>0</v>
      </c>
      <c r="F1" s="17" t="s">
        <v>1</v>
      </c>
      <c r="G1" s="18" t="s">
        <v>4</v>
      </c>
      <c r="H1" s="18"/>
    </row>
    <row r="2" spans="1:8">
      <c r="A2" s="19" t="s">
        <v>7</v>
      </c>
      <c r="B2" s="19"/>
      <c r="C2" s="16">
        <v>1219</v>
      </c>
      <c r="D2" s="9">
        <f>C2-E2</f>
        <v>617</v>
      </c>
      <c r="E2" s="3">
        <v>602</v>
      </c>
      <c r="F2" s="10">
        <f>E2/C2</f>
        <v>0.49384741591468417</v>
      </c>
      <c r="G2" s="22" t="s">
        <v>5</v>
      </c>
      <c r="H2" s="23">
        <v>40789</v>
      </c>
    </row>
    <row r="3" spans="1:8">
      <c r="A3" s="19" t="s">
        <v>10</v>
      </c>
      <c r="B3" s="19"/>
      <c r="C3" s="16">
        <v>324</v>
      </c>
      <c r="D3" s="9">
        <f>C3-E3</f>
        <v>262</v>
      </c>
      <c r="E3" s="3">
        <v>62</v>
      </c>
      <c r="F3" s="10">
        <f t="shared" ref="F3:F7" si="0">E3/C3</f>
        <v>0.19135802469135801</v>
      </c>
      <c r="G3" s="22"/>
      <c r="H3" s="23"/>
    </row>
    <row r="4" spans="1:8">
      <c r="A4" s="19" t="s">
        <v>11</v>
      </c>
      <c r="B4" s="19"/>
      <c r="C4" s="16">
        <v>1192</v>
      </c>
      <c r="D4" s="9">
        <f>C4-E4</f>
        <v>529</v>
      </c>
      <c r="E4" s="3">
        <v>663</v>
      </c>
      <c r="F4" s="10">
        <f t="shared" si="0"/>
        <v>0.55620805369127513</v>
      </c>
      <c r="G4" s="22"/>
      <c r="H4" s="23"/>
    </row>
    <row r="5" spans="1:8">
      <c r="A5" s="19" t="s">
        <v>8</v>
      </c>
      <c r="B5" s="19"/>
      <c r="C5" s="16">
        <v>1430</v>
      </c>
      <c r="D5" s="9">
        <f>C5-E5</f>
        <v>628</v>
      </c>
      <c r="E5" s="3">
        <v>802</v>
      </c>
      <c r="F5" s="10">
        <f t="shared" si="0"/>
        <v>0.56083916083916086</v>
      </c>
      <c r="G5" s="22" t="s">
        <v>6</v>
      </c>
      <c r="H5" s="23">
        <v>2968</v>
      </c>
    </row>
    <row r="6" spans="1:8">
      <c r="A6" s="19" t="s">
        <v>9</v>
      </c>
      <c r="B6" s="19"/>
      <c r="C6" s="16">
        <v>352</v>
      </c>
      <c r="D6" s="9">
        <f t="shared" ref="D6:D7" si="1">C6-E6</f>
        <v>102</v>
      </c>
      <c r="E6" s="3">
        <v>250</v>
      </c>
      <c r="F6" s="10">
        <f t="shared" si="0"/>
        <v>0.71022727272727271</v>
      </c>
      <c r="G6" s="22"/>
      <c r="H6" s="23"/>
    </row>
    <row r="7" spans="1:8">
      <c r="A7" s="19" t="s">
        <v>12</v>
      </c>
      <c r="B7" s="19"/>
      <c r="C7" s="16">
        <v>2200</v>
      </c>
      <c r="D7" s="9">
        <f t="shared" si="1"/>
        <v>2200</v>
      </c>
      <c r="E7" s="3"/>
      <c r="F7" s="10">
        <f t="shared" si="0"/>
        <v>0</v>
      </c>
      <c r="G7" s="22"/>
      <c r="H7" s="23"/>
    </row>
    <row r="8" spans="1:8">
      <c r="A8" s="20"/>
      <c r="B8" s="20"/>
      <c r="C8" s="16"/>
      <c r="D8" s="9"/>
      <c r="E8" s="3"/>
      <c r="F8" s="10"/>
      <c r="G8" s="24"/>
      <c r="H8" s="25"/>
    </row>
    <row r="9" spans="1:8">
      <c r="A9" s="14"/>
      <c r="B9" s="14"/>
      <c r="C9" s="11">
        <f>SUM(C2:C6)</f>
        <v>4517</v>
      </c>
      <c r="D9" s="11">
        <f t="shared" ref="D9:E9" si="2">SUM(D2:D6)</f>
        <v>2138</v>
      </c>
      <c r="E9" s="11">
        <f t="shared" si="2"/>
        <v>2379</v>
      </c>
      <c r="F9" s="12">
        <f>E9/C9</f>
        <v>0.5266769980075271</v>
      </c>
      <c r="G9" s="21">
        <f>SUM(H2:H7)</f>
        <v>43757</v>
      </c>
      <c r="H9" s="21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6</v>
      </c>
      <c r="B11" s="15">
        <f>IF(B1="","",B1+1)</f>
        <v>44316</v>
      </c>
      <c r="C11" s="17" t="s">
        <v>3</v>
      </c>
      <c r="D11" s="8" t="s">
        <v>2</v>
      </c>
      <c r="E11" s="17" t="s">
        <v>0</v>
      </c>
      <c r="F11" s="17" t="s">
        <v>1</v>
      </c>
      <c r="G11" s="18" t="s">
        <v>4</v>
      </c>
      <c r="H11" s="18"/>
    </row>
    <row r="12" spans="1:8">
      <c r="A12" s="19" t="s">
        <v>7</v>
      </c>
      <c r="B12" s="19"/>
      <c r="C12" s="16">
        <v>1219</v>
      </c>
      <c r="D12" s="9">
        <f>C12-E12</f>
        <v>485</v>
      </c>
      <c r="E12" s="3">
        <v>734</v>
      </c>
      <c r="F12" s="10">
        <f>E12/C12</f>
        <v>0.60213289581624285</v>
      </c>
      <c r="G12" s="22" t="s">
        <v>5</v>
      </c>
      <c r="H12" s="23">
        <v>49676</v>
      </c>
    </row>
    <row r="13" spans="1:8">
      <c r="A13" s="19" t="s">
        <v>10</v>
      </c>
      <c r="B13" s="19"/>
      <c r="C13" s="16">
        <v>324</v>
      </c>
      <c r="D13" s="9">
        <f>C13-E13</f>
        <v>246</v>
      </c>
      <c r="E13" s="3">
        <v>78</v>
      </c>
      <c r="F13" s="10">
        <f t="shared" ref="F13:F17" si="3">E13/C13</f>
        <v>0.24074074074074073</v>
      </c>
      <c r="G13" s="22"/>
      <c r="H13" s="23"/>
    </row>
    <row r="14" spans="1:8">
      <c r="A14" s="19" t="s">
        <v>11</v>
      </c>
      <c r="B14" s="19"/>
      <c r="C14" s="16">
        <v>1192</v>
      </c>
      <c r="D14" s="9">
        <f>C14-E14</f>
        <v>379</v>
      </c>
      <c r="E14" s="3">
        <v>813</v>
      </c>
      <c r="F14" s="10">
        <f t="shared" si="3"/>
        <v>0.68204697986577179</v>
      </c>
      <c r="G14" s="22"/>
      <c r="H14" s="23"/>
    </row>
    <row r="15" spans="1:8">
      <c r="A15" s="19" t="s">
        <v>8</v>
      </c>
      <c r="B15" s="19"/>
      <c r="C15" s="16">
        <v>1430</v>
      </c>
      <c r="D15" s="9">
        <f>C15-E15</f>
        <v>542</v>
      </c>
      <c r="E15" s="3">
        <v>888</v>
      </c>
      <c r="F15" s="10">
        <f t="shared" si="3"/>
        <v>0.62097902097902102</v>
      </c>
      <c r="G15" s="22" t="s">
        <v>6</v>
      </c>
      <c r="H15" s="23">
        <v>3106</v>
      </c>
    </row>
    <row r="16" spans="1:8">
      <c r="A16" s="19" t="s">
        <v>9</v>
      </c>
      <c r="B16" s="19"/>
      <c r="C16" s="16">
        <v>352</v>
      </c>
      <c r="D16" s="9">
        <f t="shared" ref="D16:D17" si="4">C16-E16</f>
        <v>89</v>
      </c>
      <c r="E16" s="3">
        <v>263</v>
      </c>
      <c r="F16" s="10">
        <f t="shared" si="3"/>
        <v>0.74715909090909094</v>
      </c>
      <c r="G16" s="22"/>
      <c r="H16" s="23"/>
    </row>
    <row r="17" spans="1:8">
      <c r="A17" s="19" t="s">
        <v>12</v>
      </c>
      <c r="B17" s="19"/>
      <c r="C17" s="16">
        <v>2200</v>
      </c>
      <c r="D17" s="9">
        <f t="shared" si="4"/>
        <v>2200</v>
      </c>
      <c r="E17" s="3"/>
      <c r="F17" s="10">
        <f t="shared" si="3"/>
        <v>0</v>
      </c>
      <c r="G17" s="22"/>
      <c r="H17" s="23"/>
    </row>
    <row r="18" spans="1:8">
      <c r="A18" s="20"/>
      <c r="B18" s="20"/>
      <c r="C18" s="16"/>
      <c r="D18" s="9"/>
      <c r="E18" s="3"/>
      <c r="F18" s="10"/>
      <c r="G18" s="24"/>
      <c r="H18" s="25"/>
    </row>
    <row r="19" spans="1:8">
      <c r="A19" s="14"/>
      <c r="B19" s="14"/>
      <c r="C19" s="11">
        <f>SUM(C12:C16)</f>
        <v>4517</v>
      </c>
      <c r="D19" s="11">
        <f t="shared" ref="D19:E19" si="5">SUM(D12:D16)</f>
        <v>1741</v>
      </c>
      <c r="E19" s="11">
        <f t="shared" si="5"/>
        <v>2776</v>
      </c>
      <c r="F19" s="12">
        <f>E19/C19</f>
        <v>0.61456719061323883</v>
      </c>
      <c r="G19" s="21">
        <f>SUM(H12:H17)</f>
        <v>52782</v>
      </c>
      <c r="H19" s="21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14"/>
      <c r="B21" s="14"/>
      <c r="C21" s="4"/>
      <c r="D21" s="4"/>
      <c r="E21" s="4"/>
      <c r="F21" s="5"/>
      <c r="G21" s="6"/>
      <c r="H21" s="6"/>
    </row>
    <row r="22" spans="1:8">
      <c r="A22" s="14"/>
      <c r="B22" s="14"/>
      <c r="C22" s="4"/>
      <c r="D22" s="4"/>
      <c r="E22" s="4"/>
      <c r="F22" s="5"/>
      <c r="G22" s="6"/>
      <c r="H22" s="6"/>
    </row>
    <row r="23" spans="1:8">
      <c r="A23" s="14"/>
      <c r="B23" s="14"/>
      <c r="C23" s="4"/>
      <c r="D23" s="4"/>
      <c r="E23" s="4"/>
      <c r="F23" s="5"/>
      <c r="G23" s="6"/>
      <c r="H23" s="6"/>
    </row>
    <row r="24" spans="1:8">
      <c r="A24" s="14"/>
      <c r="B24" s="14"/>
      <c r="C24" s="4"/>
      <c r="D24" s="4"/>
      <c r="E24" s="4"/>
      <c r="F24" s="5"/>
      <c r="G24" s="6"/>
      <c r="H24" s="6"/>
    </row>
    <row r="25" spans="1:8">
      <c r="A25" s="14"/>
      <c r="B25" s="14"/>
      <c r="C25" s="4"/>
      <c r="D25" s="4"/>
      <c r="E25" s="4"/>
      <c r="F25" s="5"/>
      <c r="G25" s="6"/>
      <c r="H25" s="6"/>
    </row>
    <row r="26" spans="1:8">
      <c r="A26" s="14"/>
      <c r="B26" s="14"/>
      <c r="C26" s="4"/>
      <c r="D26" s="4"/>
      <c r="E26" s="4"/>
      <c r="F26" s="5"/>
      <c r="G26" s="6"/>
      <c r="H26" s="6"/>
    </row>
    <row r="27" spans="1:8">
      <c r="A27" s="14"/>
      <c r="B27" s="14"/>
      <c r="C27" s="4"/>
      <c r="D27" s="4"/>
      <c r="E27" s="4"/>
      <c r="F27" s="5"/>
      <c r="G27" s="6"/>
      <c r="H27" s="6"/>
    </row>
    <row r="28" spans="1:8">
      <c r="A28" s="14"/>
      <c r="B28" s="14"/>
      <c r="C28" s="4"/>
      <c r="D28" s="4"/>
      <c r="E28" s="4"/>
      <c r="F28" s="5"/>
      <c r="G28" s="6"/>
      <c r="H28" s="6"/>
    </row>
    <row r="29" spans="1:8">
      <c r="A29" s="14"/>
      <c r="B29" s="14"/>
      <c r="C29" s="4"/>
      <c r="D29" s="4"/>
      <c r="E29" s="4"/>
      <c r="F29" s="5"/>
      <c r="G29" s="6"/>
      <c r="H29" s="6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14"/>
      <c r="B31" s="14"/>
      <c r="C31" s="4"/>
      <c r="D31" s="4"/>
      <c r="E31" s="4"/>
      <c r="F31" s="5"/>
      <c r="G31" s="6"/>
      <c r="H31" s="6"/>
    </row>
    <row r="32" spans="1:8">
      <c r="A32" s="14"/>
      <c r="B32" s="14"/>
      <c r="C32" s="4"/>
      <c r="D32" s="4"/>
      <c r="E32" s="4"/>
      <c r="F32" s="5"/>
      <c r="G32" s="6"/>
      <c r="H32" s="6"/>
    </row>
    <row r="33" spans="1:8">
      <c r="A33" s="14"/>
      <c r="B33" s="14"/>
      <c r="C33" s="4"/>
      <c r="D33" s="4"/>
      <c r="E33" s="4"/>
      <c r="F33" s="5"/>
      <c r="G33" s="6"/>
      <c r="H33" s="6"/>
    </row>
    <row r="34" spans="1:8">
      <c r="A34" s="14"/>
      <c r="B34" s="14"/>
      <c r="C34" s="4"/>
      <c r="D34" s="4"/>
      <c r="E34" s="4"/>
      <c r="F34" s="5"/>
      <c r="G34" s="6"/>
      <c r="H34" s="6"/>
    </row>
    <row r="35" spans="1:8">
      <c r="A35" s="14"/>
      <c r="B35" s="14"/>
      <c r="C35" s="4"/>
      <c r="D35" s="4"/>
      <c r="E35" s="4"/>
      <c r="F35" s="5"/>
      <c r="G35" s="6"/>
      <c r="H35" s="6"/>
    </row>
    <row r="36" spans="1:8">
      <c r="A36" s="14"/>
      <c r="B36" s="14"/>
      <c r="C36" s="4"/>
      <c r="D36" s="4"/>
      <c r="E36" s="4"/>
      <c r="F36" s="5"/>
      <c r="G36" s="6"/>
      <c r="H36" s="6"/>
    </row>
    <row r="37" spans="1:8">
      <c r="A37" s="14"/>
      <c r="B37" s="14"/>
      <c r="C37" s="4"/>
      <c r="D37" s="4"/>
      <c r="E37" s="4"/>
      <c r="F37" s="5"/>
      <c r="G37" s="6"/>
      <c r="H37" s="6"/>
    </row>
    <row r="38" spans="1:8">
      <c r="A38" s="14"/>
      <c r="B38" s="14"/>
      <c r="C38" s="4"/>
      <c r="D38" s="4"/>
      <c r="E38" s="4"/>
      <c r="F38" s="5"/>
      <c r="G38" s="6"/>
      <c r="H38" s="6"/>
    </row>
    <row r="39" spans="1:8">
      <c r="A39" s="14"/>
      <c r="B39" s="14"/>
      <c r="C39" s="4"/>
      <c r="D39" s="4"/>
      <c r="E39" s="4"/>
      <c r="F39" s="5"/>
      <c r="G39" s="6"/>
      <c r="H39" s="6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14"/>
      <c r="B41" s="14"/>
      <c r="C41" s="4"/>
      <c r="D41" s="4"/>
      <c r="E41" s="4"/>
      <c r="F41" s="5"/>
      <c r="G41" s="6"/>
      <c r="H41" s="6"/>
    </row>
    <row r="42" spans="1:8">
      <c r="A42" s="14"/>
      <c r="B42" s="14"/>
      <c r="C42" s="4"/>
      <c r="D42" s="4"/>
      <c r="E42" s="4"/>
      <c r="F42" s="5"/>
      <c r="G42" s="6"/>
      <c r="H42" s="6"/>
    </row>
    <row r="43" spans="1:8">
      <c r="A43" s="14"/>
      <c r="B43" s="14"/>
      <c r="C43" s="4"/>
      <c r="D43" s="4"/>
      <c r="E43" s="4"/>
      <c r="F43" s="5"/>
      <c r="G43" s="6"/>
      <c r="H43" s="6"/>
    </row>
    <row r="44" spans="1:8">
      <c r="A44" s="14"/>
      <c r="B44" s="14"/>
      <c r="C44" s="4"/>
      <c r="D44" s="4"/>
      <c r="E44" s="4"/>
      <c r="F44" s="5"/>
      <c r="G44" s="6"/>
      <c r="H44" s="6"/>
    </row>
    <row r="45" spans="1:8">
      <c r="A45" s="14"/>
      <c r="B45" s="14"/>
      <c r="C45" s="4"/>
      <c r="D45" s="4"/>
      <c r="E45" s="4"/>
      <c r="F45" s="5"/>
      <c r="G45" s="6"/>
      <c r="H45" s="6"/>
    </row>
    <row r="46" spans="1:8">
      <c r="A46" s="14"/>
      <c r="B46" s="14"/>
      <c r="C46" s="4"/>
      <c r="D46" s="4"/>
      <c r="E46" s="4"/>
      <c r="F46" s="5"/>
      <c r="G46" s="6"/>
      <c r="H46" s="6"/>
    </row>
    <row r="47" spans="1:8">
      <c r="A47" s="14"/>
      <c r="B47" s="14"/>
      <c r="C47" s="4"/>
      <c r="D47" s="4"/>
      <c r="E47" s="4"/>
      <c r="F47" s="5"/>
      <c r="G47" s="6"/>
      <c r="H47" s="6"/>
    </row>
    <row r="48" spans="1:8">
      <c r="A48" s="14"/>
      <c r="B48" s="14"/>
      <c r="C48" s="4"/>
      <c r="D48" s="4"/>
      <c r="E48" s="4"/>
      <c r="F48" s="5"/>
      <c r="G48" s="6"/>
      <c r="H48" s="6"/>
    </row>
    <row r="49" spans="1:8">
      <c r="A49" s="14"/>
      <c r="B49" s="14"/>
      <c r="C49" s="4"/>
      <c r="D49" s="4"/>
      <c r="E49" s="4"/>
      <c r="F49" s="5"/>
      <c r="G49" s="6"/>
      <c r="H49" s="6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14"/>
      <c r="B51" s="14"/>
      <c r="C51" s="4"/>
      <c r="D51" s="4"/>
      <c r="E51" s="4"/>
      <c r="F51" s="5"/>
      <c r="G51" s="6"/>
      <c r="H51" s="6"/>
    </row>
    <row r="52" spans="1:8">
      <c r="A52" s="14"/>
      <c r="B52" s="14"/>
      <c r="C52" s="4"/>
      <c r="D52" s="4"/>
      <c r="E52" s="4"/>
      <c r="F52" s="5"/>
      <c r="G52" s="6"/>
      <c r="H52" s="6"/>
    </row>
    <row r="53" spans="1:8">
      <c r="A53" s="14"/>
      <c r="B53" s="14"/>
      <c r="C53" s="4"/>
      <c r="D53" s="4"/>
      <c r="E53" s="4"/>
      <c r="F53" s="5"/>
      <c r="G53" s="6"/>
      <c r="H53" s="6"/>
    </row>
    <row r="54" spans="1:8">
      <c r="A54" s="14"/>
      <c r="B54" s="14"/>
      <c r="C54" s="4"/>
      <c r="D54" s="4"/>
      <c r="E54" s="4"/>
      <c r="F54" s="5"/>
      <c r="G54" s="6"/>
      <c r="H54" s="6"/>
    </row>
    <row r="55" spans="1:8">
      <c r="A55" s="14"/>
      <c r="B55" s="14"/>
      <c r="C55" s="4"/>
      <c r="D55" s="4"/>
      <c r="E55" s="4"/>
      <c r="F55" s="5"/>
      <c r="G55" s="6"/>
      <c r="H55" s="6"/>
    </row>
    <row r="56" spans="1:8">
      <c r="A56" s="14"/>
      <c r="B56" s="14"/>
      <c r="C56" s="4"/>
      <c r="D56" s="4"/>
      <c r="E56" s="4"/>
      <c r="F56" s="5"/>
      <c r="G56" s="6"/>
      <c r="H56" s="6"/>
    </row>
    <row r="57" spans="1:8">
      <c r="A57" s="14"/>
      <c r="B57" s="14"/>
      <c r="C57" s="4"/>
      <c r="D57" s="4"/>
      <c r="E57" s="4"/>
      <c r="F57" s="5"/>
      <c r="G57" s="6"/>
      <c r="H57" s="6"/>
    </row>
    <row r="58" spans="1:8">
      <c r="A58" s="14"/>
      <c r="B58" s="14"/>
      <c r="C58" s="4"/>
      <c r="D58" s="4"/>
      <c r="E58" s="4"/>
      <c r="F58" s="5"/>
      <c r="G58" s="6"/>
      <c r="H58" s="6"/>
    </row>
    <row r="59" spans="1:8">
      <c r="A59" s="14"/>
      <c r="B59" s="14"/>
      <c r="C59" s="4"/>
      <c r="D59" s="4"/>
      <c r="E59" s="4"/>
      <c r="F59" s="5"/>
      <c r="G59" s="6"/>
      <c r="H59" s="6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14"/>
      <c r="B61" s="14"/>
      <c r="C61" s="4"/>
      <c r="D61" s="4"/>
      <c r="E61" s="4"/>
      <c r="F61" s="5"/>
      <c r="G61" s="6"/>
      <c r="H61" s="6"/>
    </row>
    <row r="62" spans="1:8">
      <c r="A62" s="14"/>
      <c r="B62" s="14"/>
      <c r="C62" s="4"/>
      <c r="D62" s="4"/>
      <c r="E62" s="4"/>
      <c r="F62" s="5"/>
      <c r="G62" s="6"/>
      <c r="H62" s="6"/>
    </row>
    <row r="63" spans="1:8">
      <c r="A63" s="14"/>
      <c r="B63" s="14"/>
      <c r="C63" s="4"/>
      <c r="D63" s="4"/>
      <c r="E63" s="4"/>
      <c r="F63" s="5"/>
      <c r="G63" s="6"/>
      <c r="H63" s="6"/>
    </row>
    <row r="64" spans="1:8">
      <c r="A64" s="14"/>
      <c r="B64" s="14"/>
      <c r="C64" s="4"/>
      <c r="D64" s="4"/>
      <c r="E64" s="4"/>
      <c r="F64" s="5"/>
      <c r="G64" s="6"/>
      <c r="H64" s="6"/>
    </row>
    <row r="65" spans="1:8">
      <c r="A65" s="14"/>
      <c r="B65" s="14"/>
      <c r="C65" s="4"/>
      <c r="D65" s="4"/>
      <c r="E65" s="4"/>
      <c r="F65" s="5"/>
      <c r="G65" s="6"/>
      <c r="H65" s="6"/>
    </row>
    <row r="66" spans="1:8">
      <c r="A66" s="14"/>
      <c r="B66" s="14"/>
      <c r="C66" s="4"/>
      <c r="D66" s="4"/>
      <c r="E66" s="4"/>
      <c r="F66" s="5"/>
      <c r="G66" s="6"/>
      <c r="H66" s="6"/>
    </row>
    <row r="67" spans="1:8">
      <c r="A67" s="14"/>
      <c r="B67" s="14"/>
      <c r="C67" s="4"/>
      <c r="D67" s="4"/>
      <c r="E67" s="4"/>
      <c r="F67" s="5"/>
      <c r="G67" s="6"/>
      <c r="H67" s="6"/>
    </row>
    <row r="68" spans="1:8">
      <c r="A68" s="14"/>
      <c r="B68" s="14"/>
      <c r="C68" s="4"/>
      <c r="D68" s="4"/>
      <c r="E68" s="4"/>
      <c r="F68" s="5"/>
      <c r="G68" s="6"/>
      <c r="H68" s="6"/>
    </row>
    <row r="69" spans="1:8">
      <c r="A69" s="14"/>
      <c r="B69" s="14"/>
      <c r="C69" s="4"/>
      <c r="D69" s="4"/>
      <c r="E69" s="4"/>
      <c r="F69" s="5"/>
      <c r="G69" s="6"/>
      <c r="H69" s="6"/>
    </row>
    <row r="70" spans="1:8">
      <c r="A70" s="14"/>
      <c r="B70" s="14"/>
      <c r="C70" s="4"/>
      <c r="D70" s="4"/>
      <c r="E70" s="4"/>
      <c r="F70" s="5"/>
      <c r="G70" s="6"/>
      <c r="H70" s="6"/>
    </row>
  </sheetData>
  <sheetProtection selectLockedCells="1"/>
  <mergeCells count="26">
    <mergeCell ref="G19:H19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FC86"/>
  <sheetViews>
    <sheetView tabSelected="1" zoomScale="85" zoomScaleNormal="85" workbookViewId="0">
      <selection activeCell="A38" sqref="A38"/>
    </sheetView>
  </sheetViews>
  <sheetFormatPr defaultColWidth="9.140625" defaultRowHeight="18.75"/>
  <cols>
    <col min="1" max="1" width="14.7109375" style="26" bestFit="1" customWidth="1"/>
    <col min="2" max="2" width="13.7109375" style="26" bestFit="1" customWidth="1"/>
    <col min="3" max="3" width="17.7109375" style="26" customWidth="1"/>
    <col min="4" max="4" width="21.5703125" style="26" hidden="1" customWidth="1"/>
    <col min="5" max="5" width="9.140625" style="26"/>
    <col min="6" max="6" width="13.5703125" style="26" bestFit="1" customWidth="1"/>
    <col min="7" max="16384" width="9.140625" style="26"/>
  </cols>
  <sheetData>
    <row r="1" spans="1:5">
      <c r="A1" s="42" t="s">
        <v>13</v>
      </c>
      <c r="B1" s="42" t="s">
        <v>14</v>
      </c>
      <c r="C1" s="41" t="s">
        <v>1</v>
      </c>
      <c r="D1" s="43" t="s">
        <v>4</v>
      </c>
    </row>
    <row r="2" spans="1:5">
      <c r="A2" s="27">
        <f t="shared" ref="A2:A29" si="0">WEEKDAY((B2))</f>
        <v>5</v>
      </c>
      <c r="B2" s="28">
        <f>'1-7'!B1</f>
        <v>44287</v>
      </c>
      <c r="C2" s="29">
        <f>IF('1-7'!F9=0,"",'1-7'!F9)</f>
        <v>0.47487270312154084</v>
      </c>
      <c r="D2" s="30">
        <f>IF(C2="","",'1-7'!G9)</f>
        <v>43120</v>
      </c>
    </row>
    <row r="3" spans="1:5">
      <c r="A3" s="27">
        <f t="shared" si="0"/>
        <v>6</v>
      </c>
      <c r="B3" s="31">
        <f t="shared" ref="B3:B29" si="1">B2+1</f>
        <v>44288</v>
      </c>
      <c r="C3" s="29">
        <f>IF('1-7'!F19=0,"",'1-7'!F19)</f>
        <v>0.51029444321452289</v>
      </c>
      <c r="D3" s="32">
        <f>IF(C3="","",'1-7'!G19)</f>
        <v>47261</v>
      </c>
      <c r="E3" s="32"/>
    </row>
    <row r="4" spans="1:5">
      <c r="A4" s="27">
        <f t="shared" si="0"/>
        <v>7</v>
      </c>
      <c r="B4" s="31">
        <f t="shared" si="1"/>
        <v>44289</v>
      </c>
      <c r="C4" s="29">
        <f>IF('1-7'!F29=0,"",'1-7'!F29)</f>
        <v>0.58711534204117777</v>
      </c>
      <c r="D4" s="32">
        <f>IF(C4="","",'1-7'!G29)</f>
        <v>36451</v>
      </c>
    </row>
    <row r="5" spans="1:5">
      <c r="A5" s="27">
        <f t="shared" si="0"/>
        <v>1</v>
      </c>
      <c r="B5" s="31">
        <f t="shared" si="1"/>
        <v>44290</v>
      </c>
      <c r="C5" s="29">
        <f>IF('1-7'!F39=0,"",'1-7'!F39)</f>
        <v>0.42926721275182644</v>
      </c>
      <c r="D5" s="32">
        <f>IF(C5="","",'1-7'!G39)</f>
        <v>59189</v>
      </c>
    </row>
    <row r="6" spans="1:5">
      <c r="A6" s="27">
        <f t="shared" si="0"/>
        <v>2</v>
      </c>
      <c r="B6" s="31">
        <f t="shared" si="1"/>
        <v>44291</v>
      </c>
      <c r="C6" s="29">
        <f>IF('1-7'!F49=0,"",'1-7'!F49)</f>
        <v>0.51405800309940231</v>
      </c>
      <c r="D6" s="32">
        <f>IF(C6="","",'1-7'!G49)</f>
        <v>54526</v>
      </c>
    </row>
    <row r="7" spans="1:5">
      <c r="A7" s="27">
        <f t="shared" si="0"/>
        <v>3</v>
      </c>
      <c r="B7" s="31">
        <f t="shared" si="1"/>
        <v>44292</v>
      </c>
      <c r="C7" s="29">
        <f>IF('1-7'!F59=0,"",'1-7'!F59)</f>
        <v>0.50608811157848133</v>
      </c>
      <c r="D7" s="32">
        <f>IF(C7="","",'1-7'!G59)</f>
        <v>34311</v>
      </c>
    </row>
    <row r="8" spans="1:5">
      <c r="A8" s="27">
        <f t="shared" si="0"/>
        <v>4</v>
      </c>
      <c r="B8" s="31">
        <f t="shared" si="1"/>
        <v>44293</v>
      </c>
      <c r="C8" s="29">
        <f>IF('1-7'!F69=0,"",'1-7'!F69)</f>
        <v>0.48572061102501662</v>
      </c>
      <c r="D8" s="32">
        <f>IF(C8="","",'1-7'!G69)</f>
        <v>32277</v>
      </c>
    </row>
    <row r="9" spans="1:5" ht="15" customHeight="1">
      <c r="A9" s="27">
        <f t="shared" si="0"/>
        <v>5</v>
      </c>
      <c r="B9" s="31">
        <f t="shared" si="1"/>
        <v>44294</v>
      </c>
      <c r="C9" s="29">
        <f>IF('8-14'!F9=0,"",'8-14'!F9)</f>
        <v>0.48549922514943544</v>
      </c>
      <c r="D9" s="32">
        <f>IF(C9="","",'8-14'!G9)</f>
        <v>41503</v>
      </c>
    </row>
    <row r="10" spans="1:5" ht="15" customHeight="1">
      <c r="A10" s="27">
        <f t="shared" si="0"/>
        <v>6</v>
      </c>
      <c r="B10" s="31">
        <f t="shared" si="1"/>
        <v>44295</v>
      </c>
      <c r="C10" s="29">
        <f>IF('8-14'!F19=0,"",'8-14'!F19)</f>
        <v>0.56940447199468669</v>
      </c>
      <c r="D10" s="32">
        <f>IF(C10="","",'8-14'!G19)</f>
        <v>55302</v>
      </c>
    </row>
    <row r="11" spans="1:5" ht="15" customHeight="1">
      <c r="A11" s="27">
        <f t="shared" si="0"/>
        <v>7</v>
      </c>
      <c r="B11" s="31">
        <f>B10+1</f>
        <v>44296</v>
      </c>
      <c r="C11" s="29">
        <f>IF('8-14'!F29=0,"",'8-14'!F29)</f>
        <v>0.56874031436794337</v>
      </c>
      <c r="D11" s="32">
        <f>IF(C11="","",'8-14'!G29)</f>
        <v>38366</v>
      </c>
    </row>
    <row r="12" spans="1:5" ht="15" customHeight="1">
      <c r="A12" s="27">
        <f t="shared" si="0"/>
        <v>1</v>
      </c>
      <c r="B12" s="31">
        <f t="shared" si="1"/>
        <v>44297</v>
      </c>
      <c r="C12" s="29">
        <f>IF('8-14'!F39=0,"",'8-14'!F39)</f>
        <v>0.40026566305069738</v>
      </c>
      <c r="D12" s="32">
        <f>IF(C12="","",'8-14'!G39)</f>
        <v>55654</v>
      </c>
    </row>
    <row r="13" spans="1:5" ht="15" customHeight="1">
      <c r="A13" s="27">
        <f t="shared" si="0"/>
        <v>2</v>
      </c>
      <c r="B13" s="31">
        <f t="shared" si="1"/>
        <v>44298</v>
      </c>
      <c r="C13" s="29">
        <f>IF('8-14'!F49=0,"",'8-14'!F49)</f>
        <v>0.40801416869603718</v>
      </c>
      <c r="D13" s="32">
        <f>IF(C13="","",'8-14'!G49)</f>
        <v>59149</v>
      </c>
    </row>
    <row r="14" spans="1:5" ht="15" customHeight="1">
      <c r="A14" s="27">
        <f t="shared" si="0"/>
        <v>3</v>
      </c>
      <c r="B14" s="31">
        <f t="shared" si="1"/>
        <v>44299</v>
      </c>
      <c r="C14" s="29">
        <f>IF('8-14'!F59=0,"",'8-14'!F59)</f>
        <v>0.44343590878901928</v>
      </c>
      <c r="D14" s="32">
        <f>IF(C14="","",'8-14'!G59)</f>
        <v>36370</v>
      </c>
    </row>
    <row r="15" spans="1:5" ht="15" customHeight="1">
      <c r="A15" s="27">
        <f t="shared" si="0"/>
        <v>4</v>
      </c>
      <c r="B15" s="31">
        <f t="shared" si="1"/>
        <v>44300</v>
      </c>
      <c r="C15" s="29">
        <f>IF('8-14'!F69=0,"",'8-14'!F69)</f>
        <v>0.42395395173787914</v>
      </c>
      <c r="D15" s="32">
        <f>IF(C15="","",'8-14'!G69)</f>
        <v>32294</v>
      </c>
    </row>
    <row r="16" spans="1:5" ht="15" customHeight="1">
      <c r="A16" s="27">
        <f t="shared" si="0"/>
        <v>5</v>
      </c>
      <c r="B16" s="31">
        <f t="shared" si="1"/>
        <v>44301</v>
      </c>
      <c r="C16" s="29">
        <f>IF('15-21'!F9=0,"",'15-21'!F9)</f>
        <v>0.44963471330529114</v>
      </c>
      <c r="D16" s="32">
        <f>IF(C16="","",'15-21'!G9)</f>
        <v>36083</v>
      </c>
    </row>
    <row r="17" spans="1:4" ht="15" customHeight="1">
      <c r="A17" s="27">
        <f t="shared" si="0"/>
        <v>6</v>
      </c>
      <c r="B17" s="31">
        <f t="shared" si="1"/>
        <v>44302</v>
      </c>
      <c r="C17" s="29">
        <f>IF('15-21'!F19=0,"",'15-21'!F19)</f>
        <v>0.54106707992030112</v>
      </c>
      <c r="D17" s="32">
        <f>IF(C17="","",'15-21'!G19)</f>
        <v>53954</v>
      </c>
    </row>
    <row r="18" spans="1:4" ht="15" customHeight="1">
      <c r="A18" s="27">
        <f t="shared" si="0"/>
        <v>7</v>
      </c>
      <c r="B18" s="31">
        <f t="shared" si="1"/>
        <v>44303</v>
      </c>
      <c r="C18" s="29">
        <f>IF('15-21'!F29=0,"",'15-21'!F29)</f>
        <v>0.56696922736329425</v>
      </c>
      <c r="D18" s="32">
        <f>IF(C18="","",'15-21'!G29)</f>
        <v>34670</v>
      </c>
    </row>
    <row r="19" spans="1:4" ht="15" customHeight="1">
      <c r="A19" s="27">
        <f t="shared" si="0"/>
        <v>1</v>
      </c>
      <c r="B19" s="31">
        <f t="shared" si="1"/>
        <v>44304</v>
      </c>
      <c r="C19" s="29">
        <f>IF('15-21'!F39=0,"",'15-21'!F39)</f>
        <v>0.40092982067744076</v>
      </c>
      <c r="D19" s="32">
        <f>IF(C19="","",'15-21'!G39)</f>
        <v>62264</v>
      </c>
    </row>
    <row r="20" spans="1:4" ht="15" customHeight="1">
      <c r="A20" s="27">
        <f t="shared" si="0"/>
        <v>2</v>
      </c>
      <c r="B20" s="31">
        <f t="shared" si="1"/>
        <v>44305</v>
      </c>
      <c r="C20" s="29">
        <f>IF('15-21'!F49=0,"",'15-21'!F49)</f>
        <v>0.44742085454947972</v>
      </c>
      <c r="D20" s="32">
        <f>IF(C20="","",'15-21'!G49)</f>
        <v>51501</v>
      </c>
    </row>
    <row r="21" spans="1:4" ht="15" customHeight="1">
      <c r="A21" s="27">
        <f t="shared" si="0"/>
        <v>3</v>
      </c>
      <c r="B21" s="31">
        <f t="shared" si="1"/>
        <v>44306</v>
      </c>
      <c r="C21" s="29">
        <f>IF('15-21'!F59=0,"",'15-21'!F59)</f>
        <v>0.46933805623201241</v>
      </c>
      <c r="D21" s="32">
        <f>IF(C21="","",'15-21'!G59)</f>
        <v>38484</v>
      </c>
    </row>
    <row r="22" spans="1:4" ht="15" customHeight="1">
      <c r="A22" s="27">
        <f t="shared" si="0"/>
        <v>4</v>
      </c>
      <c r="B22" s="31">
        <f t="shared" si="1"/>
        <v>44307</v>
      </c>
      <c r="C22" s="29">
        <f>IF('15-21'!F69=0,"",'15-21'!F69)</f>
        <v>0.43103829975647556</v>
      </c>
      <c r="D22" s="32">
        <f>IF(C22="","",'15-21'!G69)</f>
        <v>31968</v>
      </c>
    </row>
    <row r="23" spans="1:4" ht="15" customHeight="1">
      <c r="A23" s="27">
        <f t="shared" si="0"/>
        <v>5</v>
      </c>
      <c r="B23" s="31">
        <f t="shared" si="1"/>
        <v>44308</v>
      </c>
      <c r="C23" s="29">
        <f>IF('22-28'!F9=0,"",'22-28'!F9)</f>
        <v>0.47996457825990702</v>
      </c>
      <c r="D23" s="32">
        <f>IF(C23="","",'22-28'!G9)</f>
        <v>37713</v>
      </c>
    </row>
    <row r="24" spans="1:4" ht="15" customHeight="1">
      <c r="A24" s="27">
        <f t="shared" si="0"/>
        <v>6</v>
      </c>
      <c r="B24" s="31">
        <f t="shared" si="1"/>
        <v>44309</v>
      </c>
      <c r="C24" s="29">
        <f>IF('22-28'!F19=0,"",'22-28'!F19)</f>
        <v>0.52379898162497229</v>
      </c>
      <c r="D24" s="32">
        <f>IF(C24="","",'22-28'!G19)</f>
        <v>60290</v>
      </c>
    </row>
    <row r="25" spans="1:4" ht="15" customHeight="1">
      <c r="A25" s="27">
        <f t="shared" si="0"/>
        <v>7</v>
      </c>
      <c r="B25" s="31">
        <f t="shared" si="1"/>
        <v>44310</v>
      </c>
      <c r="C25" s="29">
        <f>IF('22-28'!F29=0,"",'22-28'!F29)</f>
        <v>0.62098738100509188</v>
      </c>
      <c r="D25" s="32">
        <f>IF(C25="","",'22-28'!G29)</f>
        <v>36177</v>
      </c>
    </row>
    <row r="26" spans="1:4" ht="15" customHeight="1">
      <c r="A26" s="27">
        <f t="shared" si="0"/>
        <v>1</v>
      </c>
      <c r="B26" s="31">
        <f t="shared" si="1"/>
        <v>44311</v>
      </c>
      <c r="C26" s="29">
        <f>IF('22-28'!F39=0,"",'22-28'!F39)</f>
        <v>0.43613017489484168</v>
      </c>
      <c r="D26" s="32">
        <f>IF(C26="","",'22-28'!G39)</f>
        <v>59873</v>
      </c>
    </row>
    <row r="27" spans="1:4" ht="15" customHeight="1">
      <c r="A27" s="27">
        <f t="shared" si="0"/>
        <v>2</v>
      </c>
      <c r="B27" s="31">
        <f t="shared" si="1"/>
        <v>44312</v>
      </c>
      <c r="C27" s="29">
        <f>IF('22-28'!F49=0,"",'22-28'!F49)</f>
        <v>0.45583351782156301</v>
      </c>
      <c r="D27" s="32">
        <f>IF(C27="","",'22-28'!G49)</f>
        <v>57541</v>
      </c>
    </row>
    <row r="28" spans="1:4" ht="15" customHeight="1">
      <c r="A28" s="27">
        <f t="shared" si="0"/>
        <v>3</v>
      </c>
      <c r="B28" s="31">
        <f t="shared" si="1"/>
        <v>44313</v>
      </c>
      <c r="C28" s="29">
        <f>IF('22-28'!F59=0,"",'22-28'!F59)</f>
        <v>0.43303077263670575</v>
      </c>
      <c r="D28" s="32">
        <f>IF(C28="","",'22-28'!G59)</f>
        <v>37353</v>
      </c>
    </row>
    <row r="29" spans="1:4" ht="15" customHeight="1">
      <c r="A29" s="27">
        <f t="shared" si="0"/>
        <v>4</v>
      </c>
      <c r="B29" s="31">
        <f t="shared" si="1"/>
        <v>44314</v>
      </c>
      <c r="C29" s="29">
        <f>IF('22-28'!F69=0,"",'22-28'!F69)</f>
        <v>0.45206995793668364</v>
      </c>
      <c r="D29" s="32">
        <f>IF(C29="","",'22-28'!G69)</f>
        <v>35733</v>
      </c>
    </row>
    <row r="30" spans="1:4" ht="15" customHeight="1">
      <c r="A30" s="33">
        <f>IF(B30="","",WEEKDAY((B30)))</f>
        <v>5</v>
      </c>
      <c r="B30" s="31">
        <f>IF('29 to end of the month'!B1="","",B29+1)</f>
        <v>44315</v>
      </c>
      <c r="C30" s="29">
        <f>IF('29 to end of the month'!F9=0,"",'29 to end of the month'!F9)</f>
        <v>0.5266769980075271</v>
      </c>
      <c r="D30" s="32">
        <f>IF(C30="","",'29 to end of the month'!G9)</f>
        <v>43757</v>
      </c>
    </row>
    <row r="31" spans="1:4" ht="15" customHeight="1">
      <c r="A31" s="33">
        <f>IF(B31="","",WEEKDAY((B31)))</f>
        <v>6</v>
      </c>
      <c r="B31" s="31">
        <f>IF('29 to end of the month'!B11="","",B30+1)</f>
        <v>44316</v>
      </c>
      <c r="C31" s="29">
        <f>IF('29 to end of the month'!F19=0,"",'29 to end of the month'!F19)</f>
        <v>0.61456719061323883</v>
      </c>
      <c r="D31" s="32">
        <f>IF(C31="","",'29 to end of the month'!G19)</f>
        <v>52782</v>
      </c>
    </row>
    <row r="32" spans="1:4" ht="15" customHeight="1">
      <c r="A32" s="33"/>
      <c r="B32" s="31"/>
      <c r="C32" s="29"/>
      <c r="D32" s="32" t="str">
        <f>IF(C32="","",'29 to end of the month'!#REF!)</f>
        <v/>
      </c>
    </row>
    <row r="33" spans="1:16383">
      <c r="A33" s="34"/>
      <c r="B33" s="34"/>
      <c r="C33" s="34"/>
      <c r="D33" s="35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  <c r="XEY33" s="34"/>
      <c r="XEZ33" s="34"/>
      <c r="XFA33" s="34"/>
      <c r="XFB33" s="34"/>
      <c r="XFC33" s="34"/>
    </row>
    <row r="34" spans="1:16383">
      <c r="A34" s="36"/>
      <c r="B34" s="36" t="s">
        <v>15</v>
      </c>
      <c r="C34" s="36">
        <f>AVERAGE(C2:C33)</f>
        <v>0.48853959117408302</v>
      </c>
      <c r="D34" s="37">
        <f>AVERAGE((D2:D32))</f>
        <v>45197.2</v>
      </c>
    </row>
    <row r="35" spans="1:16383">
      <c r="A35" s="38"/>
      <c r="B35" s="38"/>
      <c r="C35" s="39"/>
      <c r="D35" s="40"/>
    </row>
    <row r="36" spans="1:16383">
      <c r="A36" s="38"/>
      <c r="B36" s="38"/>
      <c r="C36" s="39"/>
      <c r="D36" s="40"/>
    </row>
    <row r="37" spans="1:16383">
      <c r="A37" s="38" t="s">
        <v>16</v>
      </c>
      <c r="B37" s="38"/>
      <c r="C37" s="39"/>
      <c r="D37" s="40"/>
    </row>
    <row r="38" spans="1:16383">
      <c r="A38" s="38"/>
      <c r="B38" s="38"/>
      <c r="C38" s="39"/>
      <c r="D38" s="40"/>
    </row>
    <row r="39" spans="1:16383">
      <c r="A39" s="38"/>
      <c r="B39" s="38"/>
      <c r="C39" s="39"/>
      <c r="D39" s="40"/>
    </row>
    <row r="40" spans="1:16383">
      <c r="A40" s="38"/>
      <c r="B40" s="38"/>
      <c r="C40" s="39"/>
      <c r="D40" s="40"/>
    </row>
    <row r="41" spans="1:16383">
      <c r="A41" s="38"/>
      <c r="B41" s="38"/>
      <c r="C41" s="39"/>
      <c r="D41" s="40"/>
    </row>
    <row r="42" spans="1:16383">
      <c r="A42" s="38"/>
      <c r="B42" s="38"/>
      <c r="C42" s="39"/>
      <c r="D42" s="40"/>
    </row>
    <row r="43" spans="1:16383">
      <c r="A43" s="38"/>
      <c r="B43" s="38"/>
      <c r="C43" s="39"/>
      <c r="D43" s="40"/>
    </row>
    <row r="44" spans="1:16383">
      <c r="A44" s="38"/>
      <c r="B44" s="38"/>
      <c r="C44" s="39"/>
      <c r="D44" s="40"/>
    </row>
    <row r="45" spans="1:16383">
      <c r="A45" s="38"/>
      <c r="B45" s="38"/>
      <c r="C45" s="39"/>
      <c r="D45" s="40"/>
    </row>
    <row r="46" spans="1:16383">
      <c r="A46" s="38"/>
      <c r="B46" s="38"/>
      <c r="C46" s="39"/>
      <c r="D46" s="40"/>
    </row>
    <row r="47" spans="1:16383">
      <c r="A47" s="38"/>
      <c r="B47" s="38"/>
      <c r="C47" s="39"/>
      <c r="D47" s="40"/>
    </row>
    <row r="48" spans="1:16383">
      <c r="A48" s="38"/>
      <c r="B48" s="38"/>
      <c r="C48" s="39"/>
      <c r="D48" s="40"/>
    </row>
    <row r="49" spans="1:4">
      <c r="A49" s="38"/>
      <c r="B49" s="38"/>
      <c r="C49" s="39"/>
      <c r="D49" s="40"/>
    </row>
    <row r="50" spans="1:4">
      <c r="A50" s="38"/>
      <c r="B50" s="38"/>
      <c r="C50" s="39"/>
      <c r="D50" s="40"/>
    </row>
    <row r="51" spans="1:4">
      <c r="A51" s="38"/>
      <c r="B51" s="38"/>
      <c r="C51" s="39"/>
      <c r="D51" s="40"/>
    </row>
    <row r="52" spans="1:4">
      <c r="A52" s="38"/>
      <c r="B52" s="38"/>
      <c r="C52" s="39"/>
      <c r="D52" s="40"/>
    </row>
    <row r="53" spans="1:4">
      <c r="A53" s="38"/>
      <c r="B53" s="38"/>
      <c r="C53" s="39"/>
      <c r="D53" s="40"/>
    </row>
    <row r="54" spans="1:4">
      <c r="A54" s="38"/>
      <c r="B54" s="38"/>
      <c r="C54" s="39"/>
      <c r="D54" s="40"/>
    </row>
    <row r="55" spans="1:4">
      <c r="A55" s="38"/>
      <c r="B55" s="38"/>
      <c r="C55" s="39"/>
      <c r="D55" s="40"/>
    </row>
    <row r="56" spans="1:4">
      <c r="A56" s="38"/>
      <c r="B56" s="38"/>
      <c r="C56" s="39"/>
      <c r="D56" s="40"/>
    </row>
    <row r="57" spans="1:4">
      <c r="A57" s="38"/>
      <c r="B57" s="38"/>
      <c r="C57" s="39"/>
      <c r="D57" s="40"/>
    </row>
    <row r="58" spans="1:4">
      <c r="A58" s="38"/>
      <c r="B58" s="38"/>
      <c r="C58" s="39"/>
      <c r="D58" s="40"/>
    </row>
    <row r="59" spans="1:4">
      <c r="A59" s="38"/>
      <c r="B59" s="38"/>
      <c r="C59" s="39"/>
      <c r="D59" s="40"/>
    </row>
    <row r="60" spans="1:4">
      <c r="A60" s="38"/>
      <c r="B60" s="38"/>
      <c r="C60" s="39"/>
      <c r="D60" s="40"/>
    </row>
    <row r="61" spans="1:4">
      <c r="A61" s="38"/>
      <c r="B61" s="38"/>
      <c r="C61" s="39"/>
      <c r="D61" s="40"/>
    </row>
    <row r="62" spans="1:4">
      <c r="A62" s="38"/>
      <c r="B62" s="38"/>
      <c r="C62" s="39"/>
      <c r="D62" s="40"/>
    </row>
    <row r="63" spans="1:4">
      <c r="A63" s="38"/>
      <c r="B63" s="38"/>
      <c r="C63" s="39"/>
      <c r="D63" s="40"/>
    </row>
    <row r="64" spans="1:4">
      <c r="A64" s="38"/>
      <c r="B64" s="38"/>
      <c r="C64" s="39"/>
      <c r="D64" s="40"/>
    </row>
    <row r="65" spans="1:4">
      <c r="A65" s="38"/>
      <c r="B65" s="38"/>
      <c r="C65" s="39"/>
      <c r="D65" s="40"/>
    </row>
    <row r="66" spans="1:4">
      <c r="A66" s="38"/>
      <c r="B66" s="38"/>
      <c r="C66" s="39"/>
      <c r="D66" s="40"/>
    </row>
    <row r="67" spans="1:4">
      <c r="A67" s="38"/>
      <c r="B67" s="38"/>
      <c r="C67" s="39"/>
      <c r="D67" s="40"/>
    </row>
    <row r="68" spans="1:4">
      <c r="A68" s="38"/>
      <c r="B68" s="38"/>
      <c r="C68" s="39"/>
      <c r="D68" s="40"/>
    </row>
    <row r="69" spans="1:4">
      <c r="A69" s="38"/>
      <c r="B69" s="38"/>
      <c r="C69" s="39"/>
      <c r="D69" s="40"/>
    </row>
    <row r="70" spans="1:4">
      <c r="A70" s="38"/>
      <c r="B70" s="38"/>
      <c r="C70" s="39"/>
      <c r="D70" s="40"/>
    </row>
    <row r="71" spans="1:4">
      <c r="A71" s="38"/>
      <c r="B71" s="38"/>
      <c r="C71" s="39"/>
      <c r="D71" s="40"/>
    </row>
    <row r="72" spans="1:4">
      <c r="A72" s="38"/>
      <c r="B72" s="38"/>
      <c r="C72" s="39"/>
      <c r="D72" s="40"/>
    </row>
    <row r="73" spans="1:4">
      <c r="A73" s="38"/>
      <c r="B73" s="38"/>
      <c r="C73" s="39"/>
      <c r="D73" s="40"/>
    </row>
    <row r="74" spans="1:4">
      <c r="A74" s="38"/>
      <c r="B74" s="38"/>
      <c r="C74" s="39"/>
      <c r="D74" s="40"/>
    </row>
    <row r="75" spans="1:4">
      <c r="A75" s="38"/>
      <c r="B75" s="38"/>
      <c r="C75" s="39"/>
      <c r="D75" s="40"/>
    </row>
    <row r="76" spans="1:4">
      <c r="A76" s="38"/>
      <c r="B76" s="38"/>
      <c r="C76" s="39"/>
      <c r="D76" s="40"/>
    </row>
    <row r="77" spans="1:4">
      <c r="A77" s="38"/>
      <c r="B77" s="38"/>
      <c r="C77" s="39"/>
      <c r="D77" s="40"/>
    </row>
    <row r="78" spans="1:4">
      <c r="A78" s="38"/>
      <c r="B78" s="38"/>
      <c r="C78" s="39"/>
      <c r="D78" s="40"/>
    </row>
    <row r="79" spans="1:4">
      <c r="A79" s="38"/>
      <c r="B79" s="38"/>
      <c r="C79" s="39"/>
      <c r="D79" s="40"/>
    </row>
    <row r="80" spans="1:4">
      <c r="A80" s="38"/>
      <c r="B80" s="38"/>
      <c r="C80" s="39"/>
      <c r="D80" s="40"/>
    </row>
    <row r="81" spans="1:4">
      <c r="A81" s="38"/>
      <c r="B81" s="38"/>
      <c r="C81" s="39"/>
      <c r="D81" s="40"/>
    </row>
    <row r="82" spans="1:4">
      <c r="A82" s="38"/>
      <c r="B82" s="38"/>
      <c r="C82" s="39"/>
      <c r="D82" s="40"/>
    </row>
    <row r="83" spans="1:4">
      <c r="A83" s="38"/>
      <c r="B83" s="38"/>
      <c r="C83" s="39"/>
      <c r="D83" s="40"/>
    </row>
    <row r="84" spans="1:4">
      <c r="A84" s="38"/>
      <c r="B84" s="38"/>
      <c r="C84" s="39"/>
      <c r="D84" s="40"/>
    </row>
    <row r="85" spans="1:4">
      <c r="A85" s="38"/>
      <c r="B85" s="38"/>
      <c r="C85" s="39"/>
      <c r="D85" s="40"/>
    </row>
    <row r="86" spans="1:4">
      <c r="A86" s="38"/>
      <c r="B86" s="38"/>
      <c r="C86" s="39"/>
      <c r="D86" s="40"/>
    </row>
  </sheetData>
  <sheetProtection selectLockedCells="1"/>
  <printOptions horizontalCentered="1"/>
  <pageMargins left="0.5" right="0.5" top="1" bottom="0.25" header="0.25" footer="0.25"/>
  <pageSetup fitToHeight="0" orientation="portrait" horizontalDpi="0" verticalDpi="0" r:id="rId1"/>
  <headerFooter>
    <oddHeader>&amp;C&amp;16Ontario Daily Lot Counts
April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931715-A6F5-45DD-A4B0-BA1CC59DAB89}"/>
</file>

<file path=customXml/itemProps2.xml><?xml version="1.0" encoding="utf-8"?>
<ds:datastoreItem xmlns:ds="http://schemas.openxmlformats.org/officeDocument/2006/customXml" ds:itemID="{921C5EFA-76D6-4CCA-B785-9BB64F3A1AC1}"/>
</file>

<file path=customXml/itemProps3.xml><?xml version="1.0" encoding="utf-8"?>
<ds:datastoreItem xmlns:ds="http://schemas.openxmlformats.org/officeDocument/2006/customXml" ds:itemID="{2414C443-661D-4C4A-9134-A36D3CE694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Windows User</cp:lastModifiedBy>
  <cp:lastPrinted>2021-05-10T02:50:27Z</cp:lastPrinted>
  <dcterms:created xsi:type="dcterms:W3CDTF">2014-12-09T16:30:03Z</dcterms:created>
  <dcterms:modified xsi:type="dcterms:W3CDTF">2021-05-10T03:07:08Z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400500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