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30" yWindow="-270" windowWidth="12810" windowHeight="6570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F2" i="4"/>
  <c r="F3"/>
  <c r="F4"/>
  <c r="F5"/>
  <c r="F6"/>
  <c r="F7"/>
  <c r="D64" i="18"/>
  <c r="B1" i="19"/>
  <c r="B11" s="1"/>
  <c r="B21" s="1"/>
  <c r="A2" i="20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32" i="20" s="1"/>
  <c r="C29" i="19"/>
  <c r="F27"/>
  <c r="D27"/>
  <c r="F26"/>
  <c r="D26"/>
  <c r="F25"/>
  <c r="D25"/>
  <c r="F24"/>
  <c r="D24"/>
  <c r="F23"/>
  <c r="D23"/>
  <c r="F22"/>
  <c r="D22"/>
  <c r="G19"/>
  <c r="E19"/>
  <c r="F19" s="1"/>
  <c r="C31" i="20" s="1"/>
  <c r="C19" i="19"/>
  <c r="F17"/>
  <c r="D17"/>
  <c r="F16"/>
  <c r="D16"/>
  <c r="F15"/>
  <c r="D15"/>
  <c r="F14"/>
  <c r="D14"/>
  <c r="F13"/>
  <c r="D13"/>
  <c r="F12"/>
  <c r="D12"/>
  <c r="G9"/>
  <c r="E9"/>
  <c r="F9" s="1"/>
  <c r="C30" i="20" s="1"/>
  <c r="C9" i="19"/>
  <c r="F7"/>
  <c r="D7"/>
  <c r="F6"/>
  <c r="D6"/>
  <c r="F5"/>
  <c r="D5"/>
  <c r="F4"/>
  <c r="D4"/>
  <c r="F3"/>
  <c r="D3"/>
  <c r="F2"/>
  <c r="D2"/>
  <c r="G69" i="18"/>
  <c r="C69"/>
  <c r="F67"/>
  <c r="D67"/>
  <c r="F66"/>
  <c r="D66"/>
  <c r="F65"/>
  <c r="D65"/>
  <c r="F63"/>
  <c r="D63"/>
  <c r="F62"/>
  <c r="D62"/>
  <c r="G59"/>
  <c r="E59"/>
  <c r="F59" s="1"/>
  <c r="C28" i="20" s="1"/>
  <c r="C59" i="18"/>
  <c r="F57"/>
  <c r="D57"/>
  <c r="F56"/>
  <c r="D56"/>
  <c r="F55"/>
  <c r="D55"/>
  <c r="F54"/>
  <c r="D54"/>
  <c r="F53"/>
  <c r="D53"/>
  <c r="F52"/>
  <c r="D52"/>
  <c r="G49"/>
  <c r="E49"/>
  <c r="D49" s="1"/>
  <c r="C49"/>
  <c r="F47"/>
  <c r="D47"/>
  <c r="F46"/>
  <c r="D46"/>
  <c r="F45"/>
  <c r="D45"/>
  <c r="F44"/>
  <c r="D44"/>
  <c r="F43"/>
  <c r="D43"/>
  <c r="F42"/>
  <c r="D42"/>
  <c r="G39"/>
  <c r="E39"/>
  <c r="F39" s="1"/>
  <c r="C26" i="20" s="1"/>
  <c r="C39" i="18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C19" i="18"/>
  <c r="F17"/>
  <c r="D17"/>
  <c r="F16"/>
  <c r="D16"/>
  <c r="F15"/>
  <c r="D15"/>
  <c r="F14"/>
  <c r="D14"/>
  <c r="F13"/>
  <c r="D13"/>
  <c r="F12"/>
  <c r="D12"/>
  <c r="G9"/>
  <c r="E9"/>
  <c r="F9" s="1"/>
  <c r="C23" i="20" s="1"/>
  <c r="C9" i="18"/>
  <c r="F7"/>
  <c r="D7"/>
  <c r="F6"/>
  <c r="D6"/>
  <c r="F5"/>
  <c r="D5"/>
  <c r="F4"/>
  <c r="D4"/>
  <c r="F3"/>
  <c r="D3"/>
  <c r="F2"/>
  <c r="D2"/>
  <c r="G69" i="17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1" i="20" s="1"/>
  <c r="C59" i="17"/>
  <c r="F57"/>
  <c r="D57"/>
  <c r="F56"/>
  <c r="D56"/>
  <c r="F55"/>
  <c r="D55"/>
  <c r="F54"/>
  <c r="D54"/>
  <c r="F53"/>
  <c r="D53"/>
  <c r="F52"/>
  <c r="D52"/>
  <c r="G49"/>
  <c r="E49"/>
  <c r="F49" s="1"/>
  <c r="C20" i="20" s="1"/>
  <c r="C49" i="17"/>
  <c r="F47"/>
  <c r="D47"/>
  <c r="F46"/>
  <c r="D46"/>
  <c r="F45"/>
  <c r="D45"/>
  <c r="F44"/>
  <c r="D44"/>
  <c r="F43"/>
  <c r="D43"/>
  <c r="F42"/>
  <c r="D42"/>
  <c r="G39"/>
  <c r="E39"/>
  <c r="F39" s="1"/>
  <c r="C19" i="20" s="1"/>
  <c r="C39" i="17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17" i="20" s="1"/>
  <c r="C19" i="17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6"/>
  <c r="E69"/>
  <c r="F69" s="1"/>
  <c r="C15" i="20" s="1"/>
  <c r="C69" i="16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F49" i="16" l="1"/>
  <c r="C13" i="20" s="1"/>
  <c r="D13" s="1"/>
  <c r="F59" i="16"/>
  <c r="C14" i="20" s="1"/>
  <c r="D14" s="1"/>
  <c r="F39" i="16"/>
  <c r="C12" i="20" s="1"/>
  <c r="D32"/>
  <c r="D21"/>
  <c r="D28"/>
  <c r="D19"/>
  <c r="D17"/>
  <c r="D31"/>
  <c r="F49" i="18"/>
  <c r="C27" i="20" s="1"/>
  <c r="D27" s="1"/>
  <c r="D24"/>
  <c r="D19" i="19"/>
  <c r="D30" i="20"/>
  <c r="D26"/>
  <c r="F64" i="18"/>
  <c r="E69"/>
  <c r="D69" s="1"/>
  <c r="D59"/>
  <c r="D23" i="20"/>
  <c r="D9" i="18"/>
  <c r="F69" i="17"/>
  <c r="C22" i="20" s="1"/>
  <c r="D22" s="1"/>
  <c r="D59" i="17"/>
  <c r="D20" i="20"/>
  <c r="D15"/>
  <c r="D12"/>
  <c r="F9" i="17"/>
  <c r="C16" i="20" s="1"/>
  <c r="D16" s="1"/>
  <c r="B3"/>
  <c r="B4" s="1"/>
  <c r="A4" s="1"/>
  <c r="D39" i="17"/>
  <c r="D49"/>
  <c r="F29"/>
  <c r="C18" i="20" s="1"/>
  <c r="D18" s="1"/>
  <c r="D19" i="17"/>
  <c r="D69" i="16"/>
  <c r="D59"/>
  <c r="D19"/>
  <c r="F9"/>
  <c r="C9" i="20" s="1"/>
  <c r="D9" s="1"/>
  <c r="F69" i="19"/>
  <c r="F49"/>
  <c r="D49"/>
  <c r="F59"/>
  <c r="D29"/>
  <c r="F39"/>
  <c r="D69"/>
  <c r="F29" i="18"/>
  <c r="C25" i="20" s="1"/>
  <c r="D25" s="1"/>
  <c r="D9" i="19"/>
  <c r="D39" i="18"/>
  <c r="D19"/>
  <c r="F29" i="16"/>
  <c r="C11" i="20" s="1"/>
  <c r="D11" s="1"/>
  <c r="D39" i="19"/>
  <c r="D59"/>
  <c r="F19" i="16"/>
  <c r="C10" i="20" s="1"/>
  <c r="D10" s="1"/>
  <c r="D39" i="16"/>
  <c r="D49"/>
  <c r="D19" i="4"/>
  <c r="F39"/>
  <c r="C5" i="20" s="1"/>
  <c r="D5" s="1"/>
  <c r="B21" i="4"/>
  <c r="B31" s="1"/>
  <c r="B41" s="1"/>
  <c r="F29"/>
  <c r="C4" i="20" s="1"/>
  <c r="D4" s="1"/>
  <c r="F49" i="4"/>
  <c r="C6" i="20" s="1"/>
  <c r="D6" s="1"/>
  <c r="F69" i="4"/>
  <c r="C8" i="20" s="1"/>
  <c r="D8" s="1"/>
  <c r="D39" i="4"/>
  <c r="D59"/>
  <c r="F19"/>
  <c r="C3" i="20" s="1"/>
  <c r="D3" s="1"/>
  <c r="D29" i="4"/>
  <c r="F59"/>
  <c r="C7" i="20" s="1"/>
  <c r="D7" s="1"/>
  <c r="D49" i="4"/>
  <c r="D69"/>
  <c r="F69" i="18" l="1"/>
  <c r="C29" i="20" s="1"/>
  <c r="D29" s="1"/>
  <c r="B5"/>
  <c r="A5" s="1"/>
  <c r="A3"/>
  <c r="A21" i="4"/>
  <c r="A31"/>
  <c r="A41"/>
  <c r="B51"/>
  <c r="A1"/>
  <c r="G9"/>
  <c r="D2"/>
  <c r="C9"/>
  <c r="D6"/>
  <c r="D7"/>
  <c r="D5"/>
  <c r="D4"/>
  <c r="D3"/>
  <c r="B6" i="20" l="1"/>
  <c r="A6" s="1"/>
  <c r="B61" i="4"/>
  <c r="B1" i="16" s="1"/>
  <c r="A51" i="4"/>
  <c r="E9"/>
  <c r="F9" s="1"/>
  <c r="C2" i="20" s="1"/>
  <c r="D2" l="1"/>
  <c r="C34"/>
  <c r="B7"/>
  <c r="A7" s="1"/>
  <c r="A1" i="16"/>
  <c r="B11"/>
  <c r="B21" s="1"/>
  <c r="A61" i="4"/>
  <c r="D9"/>
  <c r="B8" i="20" l="1"/>
  <c r="A8" s="1"/>
  <c r="A11" i="16"/>
  <c r="B9" i="20" l="1"/>
  <c r="A9" s="1"/>
  <c r="B31" i="16"/>
  <c r="A21"/>
  <c r="B10" i="20" l="1"/>
  <c r="A31" i="16"/>
  <c r="B41"/>
  <c r="A10" i="20" l="1"/>
  <c r="B11"/>
  <c r="A11" s="1"/>
  <c r="A41" i="16"/>
  <c r="B51"/>
  <c r="B12" i="20" l="1"/>
  <c r="A12" s="1"/>
  <c r="A51" i="16"/>
  <c r="B61"/>
  <c r="B1" i="17" s="1"/>
  <c r="B13" i="20" l="1"/>
  <c r="A13" s="1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B1" i="18" s="1"/>
  <c r="A51" i="17"/>
  <c r="B20" i="20" l="1"/>
  <c r="A20" s="1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A11" i="19"/>
  <c r="A29" i="20" l="1"/>
  <c r="B31" i="19"/>
  <c r="A21"/>
  <c r="A31" l="1"/>
  <c r="B41"/>
  <c r="B51" l="1"/>
  <c r="A41"/>
  <c r="D34" i="20" l="1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<sst xmlns="http://schemas.openxmlformats.org/spreadsheetml/2006/main" count="460" uniqueCount="16">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</sst>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topLeftCell="A55" workbookViewId="0">
      <selection activeCell="G69" sqref="G69:H69"/>
    </sheetView>
  </sheetViews>
  <sheetFormatPr defaultColWidth="9.140625" defaultRowHeight="1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v>44228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1219</v>
      </c>
      <c r="E2" s="3"/>
      <c r="F2" s="10">
        <f>E2/C2</f>
        <v>0</v>
      </c>
      <c r="G2" s="31" t="s">
        <v>5</v>
      </c>
      <c r="H2" s="32"/>
    </row>
    <row r="3" spans="1:8">
      <c r="A3" s="28" t="s">
        <v>10</v>
      </c>
      <c r="B3" s="28"/>
      <c r="C3" s="16">
        <v>324</v>
      </c>
      <c r="D3" s="9">
        <f>C3-E3</f>
        <v>324</v>
      </c>
      <c r="E3" s="3"/>
      <c r="F3" s="10">
        <f t="shared" ref="F3:F7" si="0">E3/C3</f>
        <v>0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1192</v>
      </c>
      <c r="E4" s="3"/>
      <c r="F4" s="10">
        <f t="shared" si="0"/>
        <v>0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1430</v>
      </c>
      <c r="E5" s="3"/>
      <c r="F5" s="10">
        <f t="shared" si="0"/>
        <v>0</v>
      </c>
      <c r="G5" s="31" t="s">
        <v>6</v>
      </c>
      <c r="H5" s="32"/>
    </row>
    <row r="6" spans="1:8">
      <c r="A6" s="28" t="s">
        <v>9</v>
      </c>
      <c r="B6" s="28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0">
        <f>SUM(H2:H7)</f>
        <v>0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44229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1012</v>
      </c>
      <c r="E12" s="3">
        <v>207</v>
      </c>
      <c r="F12" s="10">
        <f>E12/C12</f>
        <v>0.16981132075471697</v>
      </c>
      <c r="G12" s="31" t="s">
        <v>5</v>
      </c>
      <c r="H12" s="32">
        <v>12448</v>
      </c>
    </row>
    <row r="13" spans="1:8">
      <c r="A13" s="28" t="s">
        <v>10</v>
      </c>
      <c r="B13" s="28"/>
      <c r="C13" s="16">
        <v>324</v>
      </c>
      <c r="D13" s="9">
        <f>C13-E13</f>
        <v>284</v>
      </c>
      <c r="E13" s="3">
        <v>40</v>
      </c>
      <c r="F13" s="10">
        <f t="shared" ref="F13:F17" si="3">E13/C13</f>
        <v>0.12345679012345678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922</v>
      </c>
      <c r="E14" s="3">
        <v>270</v>
      </c>
      <c r="F14" s="10">
        <f t="shared" si="3"/>
        <v>0.22651006711409397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1010</v>
      </c>
      <c r="E15" s="3">
        <v>420</v>
      </c>
      <c r="F15" s="10">
        <f t="shared" si="3"/>
        <v>0.2937062937062937</v>
      </c>
      <c r="G15" s="31" t="s">
        <v>6</v>
      </c>
      <c r="H15" s="32">
        <v>1196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195</v>
      </c>
      <c r="E16" s="3">
        <v>157</v>
      </c>
      <c r="F16" s="10">
        <f t="shared" si="3"/>
        <v>0.44602272727272729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5623</v>
      </c>
      <c r="E19" s="11">
        <f t="shared" ref="E19" si="5">SUM(E12:E18)</f>
        <v>1094</v>
      </c>
      <c r="F19" s="12">
        <f>E19/C19</f>
        <v>0.16287032901592974</v>
      </c>
      <c r="G19" s="30">
        <f>SUM(H12:H17)</f>
        <v>13644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44230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1013</v>
      </c>
      <c r="E22" s="3">
        <v>206</v>
      </c>
      <c r="F22" s="10">
        <f>E22/C22</f>
        <v>0.16899097621000819</v>
      </c>
      <c r="G22" s="31" t="s">
        <v>5</v>
      </c>
      <c r="H22" s="32">
        <v>16660</v>
      </c>
    </row>
    <row r="23" spans="1:8">
      <c r="A23" s="28" t="s">
        <v>10</v>
      </c>
      <c r="B23" s="28"/>
      <c r="C23" s="16">
        <v>324</v>
      </c>
      <c r="D23" s="9">
        <f>C23-E23</f>
        <v>276</v>
      </c>
      <c r="E23" s="3">
        <v>48</v>
      </c>
      <c r="F23" s="10">
        <f t="shared" ref="F23:F27" si="6">E23/C23</f>
        <v>0.14814814814814814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888</v>
      </c>
      <c r="E24" s="3">
        <v>304</v>
      </c>
      <c r="F24" s="10">
        <f t="shared" si="6"/>
        <v>0.25503355704697989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1040</v>
      </c>
      <c r="E25" s="3">
        <v>390</v>
      </c>
      <c r="F25" s="10">
        <f t="shared" si="6"/>
        <v>0.27272727272727271</v>
      </c>
      <c r="G25" s="31" t="s">
        <v>6</v>
      </c>
      <c r="H25" s="32">
        <v>1020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187</v>
      </c>
      <c r="E26" s="3">
        <v>165</v>
      </c>
      <c r="F26" s="10">
        <f t="shared" si="6"/>
        <v>0.46875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5604</v>
      </c>
      <c r="E29" s="11">
        <f t="shared" ref="E29" si="8">SUM(E22:E28)</f>
        <v>1113</v>
      </c>
      <c r="F29" s="12">
        <f>E29/C29</f>
        <v>0.16569897275569451</v>
      </c>
      <c r="G29" s="30">
        <f>SUM(H22:H27)</f>
        <v>17680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44231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999</v>
      </c>
      <c r="E32" s="3">
        <v>220</v>
      </c>
      <c r="F32" s="10">
        <f>E32/C32</f>
        <v>0.18047579983593109</v>
      </c>
      <c r="G32" s="31" t="s">
        <v>5</v>
      </c>
      <c r="H32" s="32">
        <v>22297</v>
      </c>
    </row>
    <row r="33" spans="1:8">
      <c r="A33" s="28" t="s">
        <v>10</v>
      </c>
      <c r="B33" s="28"/>
      <c r="C33" s="16">
        <v>324</v>
      </c>
      <c r="D33" s="9">
        <f>C33-E33</f>
        <v>280</v>
      </c>
      <c r="E33" s="3">
        <v>44</v>
      </c>
      <c r="F33" s="10">
        <f t="shared" ref="F33:F37" si="9">E33/C33</f>
        <v>0.13580246913580246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872</v>
      </c>
      <c r="E34" s="3">
        <v>320</v>
      </c>
      <c r="F34" s="10">
        <f t="shared" si="9"/>
        <v>0.26845637583892618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1022</v>
      </c>
      <c r="E35" s="3">
        <v>408</v>
      </c>
      <c r="F35" s="10">
        <f t="shared" si="9"/>
        <v>0.28531468531468529</v>
      </c>
      <c r="G35" s="31" t="s">
        <v>6</v>
      </c>
      <c r="H35" s="32">
        <v>1564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193</v>
      </c>
      <c r="E36" s="3">
        <v>159</v>
      </c>
      <c r="F36" s="10">
        <f t="shared" si="9"/>
        <v>0.45170454545454547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5566</v>
      </c>
      <c r="E39" s="11">
        <f t="shared" ref="E39" si="11">SUM(E32:E38)</f>
        <v>1151</v>
      </c>
      <c r="F39" s="12">
        <f>E39/C39</f>
        <v>0.17135626023522404</v>
      </c>
      <c r="G39" s="30">
        <f>SUM(H32:H37)</f>
        <v>23861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44232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44233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974</v>
      </c>
      <c r="E52" s="3">
        <v>245</v>
      </c>
      <c r="F52" s="10">
        <f>E52/C52</f>
        <v>0.20098441345365053</v>
      </c>
      <c r="G52" s="31" t="s">
        <v>5</v>
      </c>
      <c r="H52" s="32">
        <v>13816</v>
      </c>
    </row>
    <row r="53" spans="1:8">
      <c r="A53" s="28" t="s">
        <v>10</v>
      </c>
      <c r="B53" s="28"/>
      <c r="C53" s="16">
        <v>324</v>
      </c>
      <c r="D53" s="9">
        <f>C53-E53</f>
        <v>287</v>
      </c>
      <c r="E53" s="3">
        <v>37</v>
      </c>
      <c r="F53" s="10">
        <f t="shared" ref="F53:F57" si="15">E53/C53</f>
        <v>0.11419753086419752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837</v>
      </c>
      <c r="E54" s="3">
        <v>355</v>
      </c>
      <c r="F54" s="10">
        <f t="shared" si="15"/>
        <v>0.29781879194630873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980</v>
      </c>
      <c r="E55" s="3">
        <v>450</v>
      </c>
      <c r="F55" s="10">
        <f t="shared" si="15"/>
        <v>0.31468531468531469</v>
      </c>
      <c r="G55" s="31" t="s">
        <v>6</v>
      </c>
      <c r="H55" s="32">
        <v>1705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183</v>
      </c>
      <c r="E56" s="3">
        <v>169</v>
      </c>
      <c r="F56" s="10">
        <f t="shared" si="15"/>
        <v>0.48011363636363635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5461</v>
      </c>
      <c r="E59" s="11">
        <f t="shared" ref="E59" si="17">SUM(E52:E58)</f>
        <v>1256</v>
      </c>
      <c r="F59" s="12">
        <f>E59/C59</f>
        <v>0.18698823879708204</v>
      </c>
      <c r="G59" s="30">
        <f>SUM(H52:H57)</f>
        <v>15521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44234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978</v>
      </c>
      <c r="E62" s="3">
        <v>241</v>
      </c>
      <c r="F62" s="10">
        <f>E62/C62</f>
        <v>0.19770303527481542</v>
      </c>
      <c r="G62" s="31" t="s">
        <v>5</v>
      </c>
      <c r="H62" s="32">
        <v>30482</v>
      </c>
    </row>
    <row r="63" spans="1:8">
      <c r="A63" s="28" t="s">
        <v>10</v>
      </c>
      <c r="B63" s="28"/>
      <c r="C63" s="16">
        <v>324</v>
      </c>
      <c r="D63" s="9">
        <f>C63-E63</f>
        <v>297</v>
      </c>
      <c r="E63" s="3">
        <v>27</v>
      </c>
      <c r="F63" s="10">
        <f t="shared" ref="F63:F67" si="18">E63/C63</f>
        <v>8.3333333333333329E-2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855</v>
      </c>
      <c r="E64" s="3">
        <v>337</v>
      </c>
      <c r="F64" s="10">
        <f t="shared" si="18"/>
        <v>0.28271812080536912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1067</v>
      </c>
      <c r="E65" s="3">
        <v>363</v>
      </c>
      <c r="F65" s="10">
        <f t="shared" si="18"/>
        <v>0.25384615384615383</v>
      </c>
      <c r="G65" s="31" t="s">
        <v>6</v>
      </c>
      <c r="H65" s="32">
        <v>4443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216</v>
      </c>
      <c r="E66" s="3">
        <v>136</v>
      </c>
      <c r="F66" s="10">
        <f t="shared" si="18"/>
        <v>0.38636363636363635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5613</v>
      </c>
      <c r="E69" s="11">
        <f t="shared" ref="E69" si="20">SUM(E62:E68)</f>
        <v>1104</v>
      </c>
      <c r="F69" s="12">
        <f>E69/C69</f>
        <v>0.16435908887896383</v>
      </c>
      <c r="G69" s="30">
        <f>SUM(H62:H67)</f>
        <v>34925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49" workbookViewId="0">
      <selection activeCell="G69" sqref="G69:H69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f>'1-7'!B61+1</f>
        <v>44235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1003</v>
      </c>
      <c r="E2" s="3">
        <v>216</v>
      </c>
      <c r="F2" s="10">
        <f>E2/C2</f>
        <v>0.17719442165709598</v>
      </c>
      <c r="G2" s="31" t="s">
        <v>5</v>
      </c>
      <c r="H2" s="32">
        <v>26747</v>
      </c>
    </row>
    <row r="3" spans="1:8">
      <c r="A3" s="28" t="s">
        <v>10</v>
      </c>
      <c r="B3" s="28"/>
      <c r="C3" s="16">
        <v>324</v>
      </c>
      <c r="D3" s="9">
        <f>C3-E3</f>
        <v>280</v>
      </c>
      <c r="E3" s="3">
        <v>44</v>
      </c>
      <c r="F3" s="10">
        <f t="shared" ref="F3:F7" si="0">E3/C3</f>
        <v>0.13580246913580246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858</v>
      </c>
      <c r="E4" s="3">
        <v>334</v>
      </c>
      <c r="F4" s="10">
        <f t="shared" si="0"/>
        <v>0.28020134228187921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978</v>
      </c>
      <c r="E5" s="3">
        <v>452</v>
      </c>
      <c r="F5" s="10">
        <f t="shared" si="0"/>
        <v>0.31608391608391606</v>
      </c>
      <c r="G5" s="31" t="s">
        <v>6</v>
      </c>
      <c r="H5" s="32">
        <v>2696</v>
      </c>
    </row>
    <row r="6" spans="1:8">
      <c r="A6" s="28" t="s">
        <v>9</v>
      </c>
      <c r="B6" s="28"/>
      <c r="C6" s="16">
        <v>352</v>
      </c>
      <c r="D6" s="9">
        <f t="shared" ref="D6:D7" si="1">C6-E6</f>
        <v>145</v>
      </c>
      <c r="E6" s="3">
        <v>207</v>
      </c>
      <c r="F6" s="10">
        <f t="shared" si="0"/>
        <v>0.58806818181818177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5464</v>
      </c>
      <c r="E9" s="11">
        <f t="shared" ref="E9" si="2">SUM(E2:E8)</f>
        <v>1253</v>
      </c>
      <c r="F9" s="12">
        <f>E9/C9</f>
        <v>0.18654161083817181</v>
      </c>
      <c r="G9" s="30">
        <f>SUM(H2:H7)</f>
        <v>29443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44236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991</v>
      </c>
      <c r="E12" s="3">
        <v>228</v>
      </c>
      <c r="F12" s="10">
        <f>E12/C12</f>
        <v>0.18703855619360132</v>
      </c>
      <c r="G12" s="31" t="s">
        <v>5</v>
      </c>
      <c r="H12" s="32">
        <v>17150</v>
      </c>
    </row>
    <row r="13" spans="1:8">
      <c r="A13" s="28" t="s">
        <v>10</v>
      </c>
      <c r="B13" s="28"/>
      <c r="C13" s="16">
        <v>324</v>
      </c>
      <c r="D13" s="9">
        <f>C13-E13</f>
        <v>276</v>
      </c>
      <c r="E13" s="3">
        <v>48</v>
      </c>
      <c r="F13" s="10">
        <f t="shared" ref="F13:F17" si="3">E13/C13</f>
        <v>0.14814814814814814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872</v>
      </c>
      <c r="E14" s="3">
        <v>320</v>
      </c>
      <c r="F14" s="10">
        <f t="shared" si="3"/>
        <v>0.26845637583892618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1020</v>
      </c>
      <c r="E15" s="3">
        <v>410</v>
      </c>
      <c r="F15" s="10">
        <f t="shared" si="3"/>
        <v>0.28671328671328672</v>
      </c>
      <c r="G15" s="31" t="s">
        <v>6</v>
      </c>
      <c r="H15" s="32">
        <v>1901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165</v>
      </c>
      <c r="E16" s="3">
        <v>187</v>
      </c>
      <c r="F16" s="10">
        <f t="shared" si="3"/>
        <v>0.53125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5524</v>
      </c>
      <c r="E19" s="11">
        <f t="shared" ref="E19" si="5">SUM(E12:E18)</f>
        <v>1193</v>
      </c>
      <c r="F19" s="12">
        <f>E19/C19</f>
        <v>0.17760905165996724</v>
      </c>
      <c r="G19" s="30">
        <f>SUM(H12:H17)</f>
        <v>19051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44237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972</v>
      </c>
      <c r="E22" s="3">
        <v>247</v>
      </c>
      <c r="F22" s="10">
        <f>E22/C22</f>
        <v>0.20262510254306809</v>
      </c>
      <c r="G22" s="31" t="s">
        <v>5</v>
      </c>
      <c r="H22" s="32">
        <v>17517</v>
      </c>
    </row>
    <row r="23" spans="1:8">
      <c r="A23" s="28" t="s">
        <v>10</v>
      </c>
      <c r="B23" s="28"/>
      <c r="C23" s="16">
        <v>324</v>
      </c>
      <c r="D23" s="9">
        <f>C23-E23</f>
        <v>280</v>
      </c>
      <c r="E23" s="3">
        <v>44</v>
      </c>
      <c r="F23" s="10">
        <f t="shared" ref="F23:F27" si="6">E23/C23</f>
        <v>0.13580246913580246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854</v>
      </c>
      <c r="E24" s="3">
        <v>338</v>
      </c>
      <c r="F24" s="10">
        <f t="shared" si="6"/>
        <v>0.28355704697986578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990</v>
      </c>
      <c r="E25" s="3">
        <v>440</v>
      </c>
      <c r="F25" s="10">
        <f t="shared" si="6"/>
        <v>0.30769230769230771</v>
      </c>
      <c r="G25" s="31" t="s">
        <v>6</v>
      </c>
      <c r="H25" s="32">
        <v>1355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167</v>
      </c>
      <c r="E26" s="3">
        <v>185</v>
      </c>
      <c r="F26" s="10">
        <f t="shared" si="6"/>
        <v>0.52556818181818177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5463</v>
      </c>
      <c r="E29" s="11">
        <f t="shared" ref="E29" si="8">SUM(E22:E28)</f>
        <v>1254</v>
      </c>
      <c r="F29" s="12">
        <f>E29/C29</f>
        <v>0.1866904868244752</v>
      </c>
      <c r="G29" s="30">
        <f>SUM(H22:H27)</f>
        <v>18872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44238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981</v>
      </c>
      <c r="E32" s="3">
        <v>238</v>
      </c>
      <c r="F32" s="10">
        <f>E32/C32</f>
        <v>0.19524200164068908</v>
      </c>
      <c r="G32" s="31" t="s">
        <v>5</v>
      </c>
      <c r="H32" s="32">
        <v>26270</v>
      </c>
    </row>
    <row r="33" spans="1:8">
      <c r="A33" s="28" t="s">
        <v>10</v>
      </c>
      <c r="B33" s="28"/>
      <c r="C33" s="16">
        <v>324</v>
      </c>
      <c r="D33" s="9">
        <f>C33-E33</f>
        <v>282</v>
      </c>
      <c r="E33" s="3">
        <v>42</v>
      </c>
      <c r="F33" s="10">
        <f t="shared" ref="F33:F37" si="9">E33/C33</f>
        <v>0.12962962962962962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777</v>
      </c>
      <c r="E34" s="3">
        <v>415</v>
      </c>
      <c r="F34" s="10">
        <f t="shared" si="9"/>
        <v>0.34815436241610737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950</v>
      </c>
      <c r="E35" s="3">
        <v>480</v>
      </c>
      <c r="F35" s="10">
        <f t="shared" si="9"/>
        <v>0.33566433566433568</v>
      </c>
      <c r="G35" s="31" t="s">
        <v>6</v>
      </c>
      <c r="H35" s="32">
        <v>1428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163</v>
      </c>
      <c r="E36" s="3">
        <v>189</v>
      </c>
      <c r="F36" s="10">
        <f t="shared" si="9"/>
        <v>0.53693181818181823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5353</v>
      </c>
      <c r="E39" s="11">
        <f t="shared" ref="E39" si="11">SUM(E32:E38)</f>
        <v>1364</v>
      </c>
      <c r="F39" s="12">
        <f>E39/C39</f>
        <v>0.20306684531785024</v>
      </c>
      <c r="G39" s="30">
        <f>SUM(H32:H37)</f>
        <v>27698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44239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>
        <v>32780</v>
      </c>
    </row>
    <row r="43" spans="1:8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>E43/C43</f>
        <v>0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>E44/C44</f>
        <v>0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>E45/C45</f>
        <v>0</v>
      </c>
      <c r="G45" s="31" t="s">
        <v>6</v>
      </c>
      <c r="H45" s="32">
        <v>1612</v>
      </c>
    </row>
    <row r="46" spans="1:8">
      <c r="A46" s="28" t="s">
        <v>9</v>
      </c>
      <c r="B46" s="28"/>
      <c r="C46" s="16">
        <v>352</v>
      </c>
      <c r="D46" s="9">
        <f>C46-E46</f>
        <v>352</v>
      </c>
      <c r="E46" s="3"/>
      <c r="F46" s="10">
        <f>E46/C46</f>
        <v>0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ref="D47" si="12">C47-E47</f>
        <v>2200</v>
      </c>
      <c r="E47" s="3"/>
      <c r="F47" s="10">
        <f t="shared" ref="F47" si="13">E47/C47</f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34392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44240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704</v>
      </c>
      <c r="E52" s="3">
        <v>515</v>
      </c>
      <c r="F52" s="10">
        <f>E52/C52</f>
        <v>0.42247744052502051</v>
      </c>
      <c r="G52" s="31" t="s">
        <v>5</v>
      </c>
      <c r="H52" s="32">
        <v>17050</v>
      </c>
    </row>
    <row r="53" spans="1:8">
      <c r="A53" s="28" t="s">
        <v>10</v>
      </c>
      <c r="B53" s="28"/>
      <c r="C53" s="16">
        <v>324</v>
      </c>
      <c r="D53" s="9">
        <f>C53-E53</f>
        <v>267</v>
      </c>
      <c r="E53" s="3">
        <v>57</v>
      </c>
      <c r="F53" s="10">
        <f t="shared" ref="F53:F57" si="15">E53/C53</f>
        <v>0.17592592592592593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646</v>
      </c>
      <c r="E54" s="3">
        <v>546</v>
      </c>
      <c r="F54" s="10">
        <f t="shared" si="15"/>
        <v>0.45805369127516776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880</v>
      </c>
      <c r="E55" s="3">
        <v>550</v>
      </c>
      <c r="F55" s="10">
        <f t="shared" si="15"/>
        <v>0.38461538461538464</v>
      </c>
      <c r="G55" s="31" t="s">
        <v>6</v>
      </c>
      <c r="H55" s="32">
        <v>2086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143</v>
      </c>
      <c r="E56" s="3">
        <v>209</v>
      </c>
      <c r="F56" s="10">
        <f t="shared" si="15"/>
        <v>0.59375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4840</v>
      </c>
      <c r="E59" s="11">
        <f t="shared" ref="E59" si="17">SUM(E52:E58)</f>
        <v>1877</v>
      </c>
      <c r="F59" s="12">
        <f>E59/C59</f>
        <v>0.27944022629149917</v>
      </c>
      <c r="G59" s="30">
        <f>SUM(H52:H57)</f>
        <v>19136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44241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790</v>
      </c>
      <c r="E62" s="3">
        <v>429</v>
      </c>
      <c r="F62" s="10">
        <f>E62/C62</f>
        <v>0.35192780968006565</v>
      </c>
      <c r="G62" s="31" t="s">
        <v>5</v>
      </c>
      <c r="H62" s="32">
        <v>26615</v>
      </c>
    </row>
    <row r="63" spans="1:8">
      <c r="A63" s="28" t="s">
        <v>10</v>
      </c>
      <c r="B63" s="28"/>
      <c r="C63" s="16">
        <v>324</v>
      </c>
      <c r="D63" s="9">
        <f>C63-E63</f>
        <v>267</v>
      </c>
      <c r="E63" s="3">
        <v>57</v>
      </c>
      <c r="F63" s="10">
        <f>E63/C63</f>
        <v>0.17592592592592593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663</v>
      </c>
      <c r="E64" s="3">
        <v>529</v>
      </c>
      <c r="F64" s="10">
        <f>E64/C64</f>
        <v>0.44379194630872482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991</v>
      </c>
      <c r="E65" s="3">
        <v>439</v>
      </c>
      <c r="F65" s="10">
        <f>E65/C65</f>
        <v>0.30699300699300697</v>
      </c>
      <c r="G65" s="31" t="s">
        <v>6</v>
      </c>
      <c r="H65" s="32">
        <v>3659</v>
      </c>
    </row>
    <row r="66" spans="1:8">
      <c r="A66" s="28" t="s">
        <v>9</v>
      </c>
      <c r="B66" s="28"/>
      <c r="C66" s="16">
        <v>352</v>
      </c>
      <c r="D66" s="9">
        <f>C66-E66</f>
        <v>186</v>
      </c>
      <c r="E66" s="3">
        <v>166</v>
      </c>
      <c r="F66" s="10">
        <f>E66/C66</f>
        <v>0.47159090909090912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ref="D67" si="18">C67-E67</f>
        <v>2200</v>
      </c>
      <c r="E67" s="3"/>
      <c r="F67" s="10">
        <f t="shared" ref="F67" si="19">E67/C67</f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5097</v>
      </c>
      <c r="E69" s="11">
        <f>SUM(E62:E68)</f>
        <v>1620</v>
      </c>
      <c r="F69" s="12">
        <f>E69/C69</f>
        <v>0.241179097811523</v>
      </c>
      <c r="G69" s="30">
        <f>SUM(H62:H67)</f>
        <v>30274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37" workbookViewId="0">
      <selection activeCell="H35" sqref="H35:H38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f>'8-14'!B61+1</f>
        <v>44242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872</v>
      </c>
      <c r="E2" s="3">
        <v>347</v>
      </c>
      <c r="F2" s="10">
        <f>E2/C2</f>
        <v>0.28465955701394585</v>
      </c>
      <c r="G2" s="31" t="s">
        <v>5</v>
      </c>
      <c r="H2" s="32">
        <v>37570</v>
      </c>
    </row>
    <row r="3" spans="1:8">
      <c r="A3" s="28" t="s">
        <v>10</v>
      </c>
      <c r="B3" s="28"/>
      <c r="C3" s="16">
        <v>324</v>
      </c>
      <c r="D3" s="9">
        <f>C3-E3</f>
        <v>223</v>
      </c>
      <c r="E3" s="3">
        <v>101</v>
      </c>
      <c r="F3" s="10">
        <f t="shared" ref="F3:F7" si="0">E3/C3</f>
        <v>0.31172839506172839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621</v>
      </c>
      <c r="E4" s="3">
        <v>571</v>
      </c>
      <c r="F4" s="10">
        <f t="shared" si="0"/>
        <v>0.47902684563758391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1030</v>
      </c>
      <c r="E5" s="3">
        <v>400</v>
      </c>
      <c r="F5" s="10">
        <f t="shared" si="0"/>
        <v>0.27972027972027974</v>
      </c>
      <c r="G5" s="31" t="s">
        <v>6</v>
      </c>
      <c r="H5" s="32">
        <v>3765</v>
      </c>
    </row>
    <row r="6" spans="1:8">
      <c r="A6" s="28" t="s">
        <v>9</v>
      </c>
      <c r="B6" s="28"/>
      <c r="C6" s="16">
        <v>352</v>
      </c>
      <c r="D6" s="9">
        <f t="shared" ref="D6:D7" si="1">C6-E6</f>
        <v>181</v>
      </c>
      <c r="E6" s="3">
        <v>171</v>
      </c>
      <c r="F6" s="10">
        <f t="shared" si="0"/>
        <v>0.48579545454545453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5127</v>
      </c>
      <c r="E9" s="11">
        <f t="shared" ref="E9" si="2">SUM(E2:E8)</f>
        <v>1590</v>
      </c>
      <c r="F9" s="12">
        <f>E9/C9</f>
        <v>0.23671281822242071</v>
      </c>
      <c r="G9" s="30">
        <f>SUM(H2:H7)</f>
        <v>41335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44243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859</v>
      </c>
      <c r="E12" s="3">
        <v>360</v>
      </c>
      <c r="F12" s="10">
        <f>E12/C12</f>
        <v>0.29532403609515995</v>
      </c>
      <c r="G12" s="31" t="s">
        <v>5</v>
      </c>
      <c r="H12" s="32">
        <v>26231</v>
      </c>
    </row>
    <row r="13" spans="1:8">
      <c r="A13" s="28" t="s">
        <v>10</v>
      </c>
      <c r="B13" s="28"/>
      <c r="C13" s="16">
        <v>324</v>
      </c>
      <c r="D13" s="9">
        <f>C13-E13</f>
        <v>274</v>
      </c>
      <c r="E13" s="3">
        <v>50</v>
      </c>
      <c r="F13" s="10">
        <f t="shared" ref="F13:F17" si="3">E13/C13</f>
        <v>0.15432098765432098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782</v>
      </c>
      <c r="E14" s="3">
        <v>410</v>
      </c>
      <c r="F14" s="10">
        <f t="shared" si="3"/>
        <v>0.34395973154362414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1002</v>
      </c>
      <c r="E15" s="3">
        <v>428</v>
      </c>
      <c r="F15" s="10">
        <f t="shared" si="3"/>
        <v>0.2993006993006993</v>
      </c>
      <c r="G15" s="31" t="s">
        <v>6</v>
      </c>
      <c r="H15" s="32">
        <v>2434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185</v>
      </c>
      <c r="E16" s="3">
        <v>167</v>
      </c>
      <c r="F16" s="10">
        <f t="shared" si="3"/>
        <v>0.47443181818181818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5302</v>
      </c>
      <c r="E19" s="11">
        <f t="shared" ref="E19" si="5">SUM(E12:E18)</f>
        <v>1415</v>
      </c>
      <c r="F19" s="12">
        <f>E19/C19</f>
        <v>0.21065952061932411</v>
      </c>
      <c r="G19" s="30">
        <f>SUM(H12:H17)</f>
        <v>28665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44244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936</v>
      </c>
      <c r="E22" s="3">
        <v>283</v>
      </c>
      <c r="F22" s="10">
        <f>E22/C22</f>
        <v>0.2321575061525841</v>
      </c>
      <c r="G22" s="31" t="s">
        <v>5</v>
      </c>
      <c r="H22" s="32">
        <v>20688</v>
      </c>
    </row>
    <row r="23" spans="1:8">
      <c r="A23" s="28" t="s">
        <v>10</v>
      </c>
      <c r="B23" s="28"/>
      <c r="C23" s="16">
        <v>324</v>
      </c>
      <c r="D23" s="9">
        <f>C23-E23</f>
        <v>270</v>
      </c>
      <c r="E23" s="3">
        <v>54</v>
      </c>
      <c r="F23" s="10">
        <f t="shared" ref="F23:F27" si="6">E23/C23</f>
        <v>0.16666666666666666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839</v>
      </c>
      <c r="E24" s="3">
        <v>353</v>
      </c>
      <c r="F24" s="10">
        <f t="shared" si="6"/>
        <v>0.29614093959731541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1045</v>
      </c>
      <c r="E25" s="3">
        <v>385</v>
      </c>
      <c r="F25" s="10">
        <f t="shared" si="6"/>
        <v>0.26923076923076922</v>
      </c>
      <c r="G25" s="31" t="s">
        <v>6</v>
      </c>
      <c r="H25" s="32">
        <v>1619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173</v>
      </c>
      <c r="E26" s="3">
        <v>179</v>
      </c>
      <c r="F26" s="10">
        <f t="shared" si="6"/>
        <v>0.50852272727272729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5463</v>
      </c>
      <c r="E29" s="11">
        <f t="shared" ref="E29" si="8">SUM(E22:E28)</f>
        <v>1254</v>
      </c>
      <c r="F29" s="12">
        <f>E29/C29</f>
        <v>0.1866904868244752</v>
      </c>
      <c r="G29" s="30">
        <f>SUM(H22:H27)</f>
        <v>22307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44245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979</v>
      </c>
      <c r="E32" s="3">
        <v>240</v>
      </c>
      <c r="F32" s="10">
        <f>E32/C32</f>
        <v>0.19688269073010664</v>
      </c>
      <c r="G32" s="31" t="s">
        <v>5</v>
      </c>
      <c r="H32" s="32">
        <v>22985</v>
      </c>
    </row>
    <row r="33" spans="1:8">
      <c r="A33" s="28" t="s">
        <v>10</v>
      </c>
      <c r="B33" s="28"/>
      <c r="C33" s="16">
        <v>324</v>
      </c>
      <c r="D33" s="9">
        <f>C33-E33</f>
        <v>282</v>
      </c>
      <c r="E33" s="3">
        <v>42</v>
      </c>
      <c r="F33" s="10">
        <f t="shared" ref="F33:F37" si="9">E33/C33</f>
        <v>0.12962962962962962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847</v>
      </c>
      <c r="E34" s="3">
        <v>345</v>
      </c>
      <c r="F34" s="10">
        <f t="shared" si="9"/>
        <v>0.28942953020134227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1032</v>
      </c>
      <c r="E35" s="3">
        <v>398</v>
      </c>
      <c r="F35" s="10">
        <f t="shared" si="9"/>
        <v>0.27832167832167831</v>
      </c>
      <c r="G35" s="31" t="s">
        <v>6</v>
      </c>
      <c r="H35" s="32">
        <v>1635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190</v>
      </c>
      <c r="E36" s="3">
        <v>162</v>
      </c>
      <c r="F36" s="10">
        <f t="shared" si="9"/>
        <v>0.46022727272727271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5530</v>
      </c>
      <c r="E39" s="11">
        <f t="shared" ref="E39" si="11">SUM(E32:E38)</f>
        <v>1187</v>
      </c>
      <c r="F39" s="12">
        <f>E39/C39</f>
        <v>0.1767157957421468</v>
      </c>
      <c r="G39" s="30">
        <f>SUM(H32:H37)</f>
        <v>24620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44246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>
        <v>30406</v>
      </c>
    </row>
    <row r="43" spans="1:8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>
        <v>2217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32623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44247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929</v>
      </c>
      <c r="E52" s="3">
        <v>290</v>
      </c>
      <c r="F52" s="10">
        <f>E52/C52</f>
        <v>0.23789991796554552</v>
      </c>
      <c r="G52" s="31" t="s">
        <v>5</v>
      </c>
      <c r="H52" s="32">
        <v>21019</v>
      </c>
    </row>
    <row r="53" spans="1:8">
      <c r="A53" s="28" t="s">
        <v>10</v>
      </c>
      <c r="B53" s="28"/>
      <c r="C53" s="16">
        <v>324</v>
      </c>
      <c r="D53" s="9">
        <f>C53-E53</f>
        <v>291</v>
      </c>
      <c r="E53" s="3">
        <v>33</v>
      </c>
      <c r="F53" s="10">
        <f t="shared" ref="F53:F57" si="15">E53/C53</f>
        <v>0.10185185185185185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777</v>
      </c>
      <c r="E54" s="3">
        <v>415</v>
      </c>
      <c r="F54" s="10">
        <f t="shared" si="15"/>
        <v>0.34815436241610737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1009</v>
      </c>
      <c r="E55" s="3">
        <v>421</v>
      </c>
      <c r="F55" s="10">
        <f t="shared" si="15"/>
        <v>0.29440559440559438</v>
      </c>
      <c r="G55" s="31" t="s">
        <v>6</v>
      </c>
      <c r="H55" s="32">
        <v>2829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181</v>
      </c>
      <c r="E56" s="3">
        <v>171</v>
      </c>
      <c r="F56" s="10">
        <f t="shared" si="15"/>
        <v>0.48579545454545453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5387</v>
      </c>
      <c r="E59" s="11">
        <f t="shared" ref="E59" si="17">SUM(E52:E58)</f>
        <v>1330</v>
      </c>
      <c r="F59" s="12">
        <f>E59/C59</f>
        <v>0.1980050617835343</v>
      </c>
      <c r="G59" s="30">
        <f>SUM(H52:H57)</f>
        <v>23848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44248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966</v>
      </c>
      <c r="E62" s="3">
        <v>253</v>
      </c>
      <c r="F62" s="10">
        <f>E62/C62</f>
        <v>0.20754716981132076</v>
      </c>
      <c r="G62" s="31" t="s">
        <v>5</v>
      </c>
      <c r="H62" s="32">
        <v>34971</v>
      </c>
    </row>
    <row r="63" spans="1:8">
      <c r="A63" s="28" t="s">
        <v>10</v>
      </c>
      <c r="B63" s="28"/>
      <c r="C63" s="16">
        <v>324</v>
      </c>
      <c r="D63" s="9">
        <f>C63-E63</f>
        <v>298</v>
      </c>
      <c r="E63" s="3">
        <v>26</v>
      </c>
      <c r="F63" s="10">
        <f t="shared" ref="F63:F67" si="18">E63/C63</f>
        <v>8.0246913580246909E-2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822</v>
      </c>
      <c r="E64" s="3">
        <v>370</v>
      </c>
      <c r="F64" s="10">
        <f t="shared" si="18"/>
        <v>0.31040268456375841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1067</v>
      </c>
      <c r="E65" s="3">
        <v>363</v>
      </c>
      <c r="F65" s="10">
        <f t="shared" si="18"/>
        <v>0.25384615384615383</v>
      </c>
      <c r="G65" s="31" t="s">
        <v>6</v>
      </c>
      <c r="H65" s="32">
        <v>4350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217</v>
      </c>
      <c r="E66" s="3">
        <v>135</v>
      </c>
      <c r="F66" s="10">
        <f t="shared" si="18"/>
        <v>0.38352272727272729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5570</v>
      </c>
      <c r="E69" s="11">
        <f t="shared" ref="E69" si="20">SUM(E62:E68)</f>
        <v>1147</v>
      </c>
      <c r="F69" s="12">
        <f>E69/C69</f>
        <v>0.17076075629001042</v>
      </c>
      <c r="G69" s="30">
        <f>SUM(H62:H67)</f>
        <v>39321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43" workbookViewId="0">
      <selection activeCell="H60" sqref="H60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f>'15-21'!B61+1</f>
        <v>44249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941</v>
      </c>
      <c r="E2" s="3">
        <v>278</v>
      </c>
      <c r="F2" s="10">
        <f>E2/C2</f>
        <v>0.2280557834290402</v>
      </c>
      <c r="G2" s="31" t="s">
        <v>5</v>
      </c>
      <c r="H2" s="32">
        <v>26347</v>
      </c>
    </row>
    <row r="3" spans="1:8">
      <c r="A3" s="28" t="s">
        <v>10</v>
      </c>
      <c r="B3" s="28"/>
      <c r="C3" s="16">
        <v>324</v>
      </c>
      <c r="D3" s="9">
        <f>C3-E3</f>
        <v>273</v>
      </c>
      <c r="E3" s="3">
        <v>51</v>
      </c>
      <c r="F3" s="10">
        <f t="shared" ref="F3:F7" si="0">E3/C3</f>
        <v>0.15740740740740741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785</v>
      </c>
      <c r="E4" s="3">
        <v>407</v>
      </c>
      <c r="F4" s="10">
        <f t="shared" si="0"/>
        <v>0.34144295302013422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1056</v>
      </c>
      <c r="E5" s="3">
        <v>374</v>
      </c>
      <c r="F5" s="10">
        <f t="shared" si="0"/>
        <v>0.26153846153846155</v>
      </c>
      <c r="G5" s="31" t="s">
        <v>6</v>
      </c>
      <c r="H5" s="32">
        <v>3262</v>
      </c>
    </row>
    <row r="6" spans="1:8">
      <c r="A6" s="28" t="s">
        <v>9</v>
      </c>
      <c r="B6" s="28"/>
      <c r="C6" s="16">
        <v>352</v>
      </c>
      <c r="D6" s="9">
        <f t="shared" ref="D6:D7" si="1">C6-E6</f>
        <v>213</v>
      </c>
      <c r="E6" s="3">
        <v>139</v>
      </c>
      <c r="F6" s="10">
        <f t="shared" si="0"/>
        <v>0.39488636363636365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5468</v>
      </c>
      <c r="E9" s="11">
        <f t="shared" ref="E9" si="2">SUM(E2:E8)</f>
        <v>1249</v>
      </c>
      <c r="F9" s="12">
        <f>E9/C9</f>
        <v>0.18594610689295818</v>
      </c>
      <c r="G9" s="30">
        <f>SUM(H2:H7)</f>
        <v>29609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B1+1</f>
        <v>44250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950</v>
      </c>
      <c r="E12" s="3">
        <v>269</v>
      </c>
      <c r="F12" s="10">
        <f>E12/C12</f>
        <v>0.2206726825266612</v>
      </c>
      <c r="G12" s="31" t="s">
        <v>5</v>
      </c>
      <c r="H12" s="32">
        <v>16418</v>
      </c>
    </row>
    <row r="13" spans="1:8">
      <c r="A13" s="28" t="s">
        <v>10</v>
      </c>
      <c r="B13" s="28"/>
      <c r="C13" s="16">
        <v>324</v>
      </c>
      <c r="D13" s="9">
        <f>C13-E13</f>
        <v>276</v>
      </c>
      <c r="E13" s="3">
        <v>48</v>
      </c>
      <c r="F13" s="10">
        <f t="shared" ref="F13:F17" si="3">E13/C13</f>
        <v>0.14814814814814814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814</v>
      </c>
      <c r="E14" s="3">
        <v>378</v>
      </c>
      <c r="F14" s="10">
        <f t="shared" si="3"/>
        <v>0.31711409395973156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960</v>
      </c>
      <c r="E15" s="3">
        <v>470</v>
      </c>
      <c r="F15" s="10">
        <f t="shared" si="3"/>
        <v>0.32867132867132864</v>
      </c>
      <c r="G15" s="31" t="s">
        <v>6</v>
      </c>
      <c r="H15" s="32">
        <v>1348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167</v>
      </c>
      <c r="E16" s="3">
        <v>185</v>
      </c>
      <c r="F16" s="10">
        <f t="shared" si="3"/>
        <v>0.52556818181818177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5367</v>
      </c>
      <c r="E19" s="11">
        <f t="shared" ref="E19" si="5">SUM(E12:E18)</f>
        <v>1350</v>
      </c>
      <c r="F19" s="12">
        <f>E19/C19</f>
        <v>0.20098258150960249</v>
      </c>
      <c r="G19" s="30">
        <f>SUM(H12:H17)</f>
        <v>17766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B11+1</f>
        <v>44251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966</v>
      </c>
      <c r="E22" s="3">
        <v>253</v>
      </c>
      <c r="F22" s="10">
        <f>E22/C22</f>
        <v>0.20754716981132076</v>
      </c>
      <c r="G22" s="31" t="s">
        <v>5</v>
      </c>
      <c r="H22" s="32">
        <v>23965</v>
      </c>
    </row>
    <row r="23" spans="1:8">
      <c r="A23" s="28" t="s">
        <v>10</v>
      </c>
      <c r="B23" s="28"/>
      <c r="C23" s="16">
        <v>324</v>
      </c>
      <c r="D23" s="9">
        <f>C23-E23</f>
        <v>285</v>
      </c>
      <c r="E23" s="3">
        <v>39</v>
      </c>
      <c r="F23" s="10">
        <f t="shared" ref="F23:F27" si="6">E23/C23</f>
        <v>0.12037037037037036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801</v>
      </c>
      <c r="E24" s="3">
        <v>391</v>
      </c>
      <c r="F24" s="10">
        <f t="shared" si="6"/>
        <v>0.32802013422818793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943</v>
      </c>
      <c r="E25" s="3">
        <v>487</v>
      </c>
      <c r="F25" s="10">
        <f t="shared" si="6"/>
        <v>0.34055944055944054</v>
      </c>
      <c r="G25" s="31" t="s">
        <v>6</v>
      </c>
      <c r="H25" s="32">
        <v>1056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162</v>
      </c>
      <c r="E26" s="3">
        <v>190</v>
      </c>
      <c r="F26" s="10">
        <f t="shared" si="6"/>
        <v>0.53977272727272729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5357</v>
      </c>
      <c r="E29" s="11">
        <f t="shared" ref="E29" si="8">SUM(E22:E28)</f>
        <v>1360</v>
      </c>
      <c r="F29" s="12">
        <f>E29/C29</f>
        <v>0.20247134137263659</v>
      </c>
      <c r="G29" s="30">
        <f>SUM(H22:H27)</f>
        <v>25021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5</v>
      </c>
      <c r="B31" s="15">
        <f>B21+1</f>
        <v>44252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904</v>
      </c>
      <c r="E32" s="3">
        <v>315</v>
      </c>
      <c r="F32" s="10">
        <f>E32/C32</f>
        <v>0.25840853158326499</v>
      </c>
      <c r="G32" s="31" t="s">
        <v>5</v>
      </c>
      <c r="H32" s="32">
        <v>24487</v>
      </c>
    </row>
    <row r="33" spans="1:8">
      <c r="A33" s="28" t="s">
        <v>10</v>
      </c>
      <c r="B33" s="28"/>
      <c r="C33" s="16">
        <v>324</v>
      </c>
      <c r="D33" s="9">
        <f>C33-E33</f>
        <v>269</v>
      </c>
      <c r="E33" s="3">
        <v>55</v>
      </c>
      <c r="F33" s="10">
        <f t="shared" ref="F33:F37" si="9">E33/C33</f>
        <v>0.16975308641975309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770</v>
      </c>
      <c r="E34" s="3">
        <v>422</v>
      </c>
      <c r="F34" s="10">
        <f t="shared" si="9"/>
        <v>0.35402684563758391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925</v>
      </c>
      <c r="E35" s="3">
        <v>505</v>
      </c>
      <c r="F35" s="10">
        <f t="shared" si="9"/>
        <v>0.35314685314685312</v>
      </c>
      <c r="G35" s="31" t="s">
        <v>6</v>
      </c>
      <c r="H35" s="32">
        <v>1392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159</v>
      </c>
      <c r="E36" s="3">
        <v>193</v>
      </c>
      <c r="F36" s="10">
        <f t="shared" si="9"/>
        <v>0.54829545454545459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5227</v>
      </c>
      <c r="E39" s="11">
        <f t="shared" ref="E39" si="11">SUM(E32:E38)</f>
        <v>1490</v>
      </c>
      <c r="F39" s="12">
        <f>E39/C39</f>
        <v>0.22182521959207979</v>
      </c>
      <c r="G39" s="30">
        <f>SUM(H32:H37)</f>
        <v>25879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6</v>
      </c>
      <c r="B41" s="15">
        <f>B31+1</f>
        <v>44253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>
        <v>38428</v>
      </c>
    </row>
    <row r="43" spans="1:8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>
        <v>1981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40409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7</v>
      </c>
      <c r="B51" s="15">
        <f>B41+1</f>
        <v>44254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889</v>
      </c>
      <c r="E52" s="3">
        <v>330</v>
      </c>
      <c r="F52" s="10">
        <f>E52/C52</f>
        <v>0.27071369975389664</v>
      </c>
      <c r="G52" s="31" t="s">
        <v>5</v>
      </c>
      <c r="H52" s="32">
        <v>21301</v>
      </c>
    </row>
    <row r="53" spans="1:8">
      <c r="A53" s="28" t="s">
        <v>10</v>
      </c>
      <c r="B53" s="28"/>
      <c r="C53" s="16">
        <v>324</v>
      </c>
      <c r="D53" s="9">
        <f>C53-E53</f>
        <v>273</v>
      </c>
      <c r="E53" s="3">
        <v>51</v>
      </c>
      <c r="F53" s="10">
        <f t="shared" ref="F53:F57" si="15">E53/C53</f>
        <v>0.15740740740740741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697</v>
      </c>
      <c r="E54" s="3">
        <v>495</v>
      </c>
      <c r="F54" s="10">
        <f t="shared" si="15"/>
        <v>0.41526845637583892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887</v>
      </c>
      <c r="E55" s="3">
        <v>543</v>
      </c>
      <c r="F55" s="10">
        <f t="shared" si="15"/>
        <v>0.37972027972027972</v>
      </c>
      <c r="G55" s="31" t="s">
        <v>6</v>
      </c>
      <c r="H55" s="32">
        <v>1569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152</v>
      </c>
      <c r="E56" s="3">
        <v>200</v>
      </c>
      <c r="F56" s="10">
        <f t="shared" si="15"/>
        <v>0.56818181818181823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5098</v>
      </c>
      <c r="E59" s="11">
        <f t="shared" ref="E59" si="17">SUM(E52:E58)</f>
        <v>1619</v>
      </c>
      <c r="F59" s="12">
        <f>E59/C59</f>
        <v>0.2410302218252196</v>
      </c>
      <c r="G59" s="30">
        <f>SUM(H52:H57)</f>
        <v>22870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1</v>
      </c>
      <c r="B61" s="15">
        <f>B51+1</f>
        <v>44255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960</v>
      </c>
      <c r="E62" s="3">
        <v>259</v>
      </c>
      <c r="F62" s="10">
        <f>E62/C62</f>
        <v>0.21246923707957341</v>
      </c>
      <c r="G62" s="31" t="s">
        <v>5</v>
      </c>
      <c r="H62" s="32">
        <v>39853</v>
      </c>
    </row>
    <row r="63" spans="1:8">
      <c r="A63" s="28" t="s">
        <v>10</v>
      </c>
      <c r="B63" s="28"/>
      <c r="C63" s="16">
        <v>324</v>
      </c>
      <c r="D63" s="9">
        <f>C63-E63</f>
        <v>289</v>
      </c>
      <c r="E63" s="3">
        <v>35</v>
      </c>
      <c r="F63" s="10">
        <f t="shared" ref="F63:F67" si="18">E63/C63</f>
        <v>0.10802469135802469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733</v>
      </c>
      <c r="E64" s="3">
        <v>459</v>
      </c>
      <c r="F64" s="10">
        <f t="shared" si="18"/>
        <v>0.38506711409395972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1032</v>
      </c>
      <c r="E65" s="3">
        <v>398</v>
      </c>
      <c r="F65" s="10">
        <f t="shared" si="18"/>
        <v>0.27832167832167831</v>
      </c>
      <c r="G65" s="31" t="s">
        <v>6</v>
      </c>
      <c r="H65" s="32">
        <v>4917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204</v>
      </c>
      <c r="E66" s="3">
        <v>148</v>
      </c>
      <c r="F66" s="10">
        <f t="shared" si="18"/>
        <v>0.42045454545454547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5418</v>
      </c>
      <c r="E69" s="11">
        <f t="shared" ref="E69" si="20">SUM(E62:E68)</f>
        <v>1299</v>
      </c>
      <c r="F69" s="12">
        <f>E69/C69</f>
        <v>0.19338990620812863</v>
      </c>
      <c r="G69" s="30">
        <f>SUM(H62:H67)</f>
        <v>44770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workbookViewId="0">
      <selection activeCell="H25" sqref="H25:H28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>
      <c r="A1" s="7">
        <f>WEEKDAY((B1))</f>
        <v>2</v>
      </c>
      <c r="B1" s="1">
        <f>'1-7'!B1+28</f>
        <v>44256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1219</v>
      </c>
      <c r="E2" s="3"/>
      <c r="F2" s="10">
        <f>E2/C2</f>
        <v>0</v>
      </c>
      <c r="G2" s="31" t="s">
        <v>5</v>
      </c>
      <c r="H2" s="32"/>
    </row>
    <row r="3" spans="1:8">
      <c r="A3" s="28" t="s">
        <v>10</v>
      </c>
      <c r="B3" s="28"/>
      <c r="C3" s="16">
        <v>324</v>
      </c>
      <c r="D3" s="9">
        <f>C3-E3</f>
        <v>324</v>
      </c>
      <c r="E3" s="3"/>
      <c r="F3" s="10">
        <f t="shared" ref="F3:F7" si="0">E3/C3</f>
        <v>0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1192</v>
      </c>
      <c r="E4" s="3"/>
      <c r="F4" s="10">
        <f t="shared" si="0"/>
        <v>0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1430</v>
      </c>
      <c r="E5" s="3"/>
      <c r="F5" s="10">
        <f t="shared" si="0"/>
        <v>0</v>
      </c>
      <c r="G5" s="31" t="s">
        <v>6</v>
      </c>
      <c r="H5" s="32"/>
    </row>
    <row r="6" spans="1:8">
      <c r="A6" s="28" t="s">
        <v>9</v>
      </c>
      <c r="B6" s="28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0">
        <f>SUM(H2:H7)</f>
        <v>0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3</v>
      </c>
      <c r="B11" s="15">
        <f>IF(B1="","",B1+1)</f>
        <v>44257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1219</v>
      </c>
      <c r="E12" s="3"/>
      <c r="F12" s="10">
        <f>E12/C12</f>
        <v>0</v>
      </c>
      <c r="G12" s="31" t="s">
        <v>5</v>
      </c>
      <c r="H12" s="32"/>
    </row>
    <row r="13" spans="1:8">
      <c r="A13" s="28" t="s">
        <v>10</v>
      </c>
      <c r="B13" s="28"/>
      <c r="C13" s="16">
        <v>324</v>
      </c>
      <c r="D13" s="9">
        <f>C13-E13</f>
        <v>324</v>
      </c>
      <c r="E13" s="3"/>
      <c r="F13" s="10">
        <f t="shared" ref="F13:F17" si="3">E13/C13</f>
        <v>0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1192</v>
      </c>
      <c r="E14" s="3"/>
      <c r="F14" s="10">
        <f t="shared" si="3"/>
        <v>0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1430</v>
      </c>
      <c r="E15" s="3"/>
      <c r="F15" s="10">
        <f t="shared" si="3"/>
        <v>0</v>
      </c>
      <c r="G15" s="31" t="s">
        <v>6</v>
      </c>
      <c r="H15" s="32"/>
    </row>
    <row r="16" spans="1:8">
      <c r="A16" s="28" t="s">
        <v>9</v>
      </c>
      <c r="B16" s="28"/>
      <c r="C16" s="16">
        <v>352</v>
      </c>
      <c r="D16" s="9">
        <f t="shared" ref="D16:D17" si="4">C16-E16</f>
        <v>352</v>
      </c>
      <c r="E16" s="3"/>
      <c r="F16" s="10">
        <f t="shared" si="3"/>
        <v>0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6717</v>
      </c>
      <c r="E19" s="11">
        <f t="shared" ref="E19" si="5">SUM(E12:E18)</f>
        <v>0</v>
      </c>
      <c r="F19" s="12">
        <f>E19/C19</f>
        <v>0</v>
      </c>
      <c r="G19" s="30">
        <f>SUM(H12:H17)</f>
        <v>0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4</v>
      </c>
      <c r="B21" s="15">
        <f>IF(B11="","",B11+1)</f>
        <v>44258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1219</v>
      </c>
      <c r="E22" s="3"/>
      <c r="F22" s="10">
        <f>E22/C22</f>
        <v>0</v>
      </c>
      <c r="G22" s="31" t="s">
        <v>5</v>
      </c>
      <c r="H22" s="32"/>
    </row>
    <row r="23" spans="1:8">
      <c r="A23" s="28" t="s">
        <v>10</v>
      </c>
      <c r="B23" s="28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1192</v>
      </c>
      <c r="E24" s="3"/>
      <c r="F24" s="10">
        <f t="shared" si="6"/>
        <v>0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1430</v>
      </c>
      <c r="E25" s="3"/>
      <c r="F25" s="10">
        <f t="shared" si="6"/>
        <v>0</v>
      </c>
      <c r="G25" s="31" t="s">
        <v>6</v>
      </c>
      <c r="H25" s="32"/>
    </row>
    <row r="26" spans="1:8">
      <c r="A26" s="28" t="s">
        <v>9</v>
      </c>
      <c r="B26" s="28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30">
        <f>SUM(H22:H27)</f>
        <v>0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5</v>
      </c>
      <c r="B31" s="15">
        <f>B21+1</f>
        <v>44259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>
      <c r="A38" s="29"/>
      <c r="B38" s="29"/>
      <c r="C38" s="16"/>
      <c r="D38" s="9"/>
      <c r="E38" s="3"/>
      <c r="F38" s="10"/>
      <c r="G38" s="33"/>
      <c r="H38" s="34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6</v>
      </c>
      <c r="B41" s="15">
        <f>B31+1</f>
        <v>44260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>
      <c r="A48" s="29"/>
      <c r="B48" s="29"/>
      <c r="C48" s="16"/>
      <c r="D48" s="9"/>
      <c r="E48" s="3"/>
      <c r="F48" s="10"/>
      <c r="G48" s="33"/>
      <c r="H48" s="34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7</v>
      </c>
      <c r="B51" s="15">
        <f>B41+1</f>
        <v>44261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>
      <c r="A58" s="29"/>
      <c r="B58" s="29"/>
      <c r="C58" s="16"/>
      <c r="D58" s="9"/>
      <c r="E58" s="3"/>
      <c r="F58" s="10"/>
      <c r="G58" s="33"/>
      <c r="H58" s="34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1</v>
      </c>
      <c r="B61" s="15">
        <f>B51+1</f>
        <v>44262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>
      <c r="A68" s="29"/>
      <c r="B68" s="29"/>
      <c r="C68" s="16"/>
      <c r="D68" s="9"/>
      <c r="E68" s="3"/>
      <c r="F68" s="10"/>
      <c r="G68" s="33"/>
      <c r="H68" s="34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FC86"/>
  <sheetViews>
    <sheetView tabSelected="1" workbookViewId="0">
      <selection activeCell="C12" sqref="C12"/>
    </sheetView>
  </sheetViews>
  <sheetFormatPr defaultColWidth="9.140625" defaultRowHeight="1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2</v>
      </c>
      <c r="B2" s="1">
        <v>44228</v>
      </c>
      <c r="C2" s="21" t="str">
        <f>IF('1-7'!F9=0,"",'1-7'!F9)</f>
        <v/>
      </c>
      <c r="D2" s="22" t="str">
        <f>IF(C2="","",'1-7'!G9)</f>
        <v/>
      </c>
    </row>
    <row r="3" spans="1:5">
      <c r="A3" s="7">
        <f t="shared" si="0"/>
        <v>3</v>
      </c>
      <c r="B3" s="15">
        <f t="shared" ref="B3:B29" si="1">B2+1</f>
        <v>44229</v>
      </c>
      <c r="C3" s="21">
        <f>IF('1-7'!F19=0,"",'1-7'!F19)</f>
        <v>0.16287032901592974</v>
      </c>
      <c r="D3" s="25">
        <f>IF(C3="","",'1-7'!G19)</f>
        <v>13644</v>
      </c>
      <c r="E3" s="25"/>
    </row>
    <row r="4" spans="1:5">
      <c r="A4" s="7">
        <f t="shared" si="0"/>
        <v>4</v>
      </c>
      <c r="B4" s="15">
        <f t="shared" si="1"/>
        <v>44230</v>
      </c>
      <c r="C4" s="21">
        <f>IF('1-7'!F29=0,"",'1-7'!F29)</f>
        <v>0.16569897275569451</v>
      </c>
      <c r="D4" s="25">
        <f>IF(C4="","",'1-7'!G29)</f>
        <v>17680</v>
      </c>
    </row>
    <row r="5" spans="1:5">
      <c r="A5" s="7">
        <f t="shared" si="0"/>
        <v>5</v>
      </c>
      <c r="B5" s="15">
        <f t="shared" si="1"/>
        <v>44231</v>
      </c>
      <c r="C5" s="21">
        <f>IF('1-7'!F39=0,"",'1-7'!F39)</f>
        <v>0.17135626023522404</v>
      </c>
      <c r="D5" s="25">
        <f>IF(C5="","",'1-7'!G39)</f>
        <v>23861</v>
      </c>
    </row>
    <row r="6" spans="1:5">
      <c r="A6" s="7">
        <f t="shared" si="0"/>
        <v>6</v>
      </c>
      <c r="B6" s="15">
        <f t="shared" si="1"/>
        <v>44232</v>
      </c>
      <c r="C6" s="21" t="str">
        <f>IF('1-7'!F49=0,"",'1-7'!F49)</f>
        <v/>
      </c>
      <c r="D6" s="25" t="str">
        <f>IF(C6="","",'1-7'!G49)</f>
        <v/>
      </c>
    </row>
    <row r="7" spans="1:5">
      <c r="A7" s="7">
        <f t="shared" si="0"/>
        <v>7</v>
      </c>
      <c r="B7" s="15">
        <f t="shared" si="1"/>
        <v>44233</v>
      </c>
      <c r="C7" s="21">
        <f>IF('1-7'!F59=0,"",'1-7'!F59)</f>
        <v>0.18698823879708204</v>
      </c>
      <c r="D7" s="25">
        <f>IF(C7="","",'1-7'!G59)</f>
        <v>15521</v>
      </c>
    </row>
    <row r="8" spans="1:5">
      <c r="A8" s="7">
        <f t="shared" si="0"/>
        <v>1</v>
      </c>
      <c r="B8" s="15">
        <f t="shared" si="1"/>
        <v>44234</v>
      </c>
      <c r="C8" s="21">
        <f>IF('1-7'!F69=0,"",'1-7'!F69)</f>
        <v>0.16435908887896383</v>
      </c>
      <c r="D8" s="25">
        <f>IF(C8="","",'1-7'!G69)</f>
        <v>34925</v>
      </c>
    </row>
    <row r="9" spans="1:5" ht="15" customHeight="1">
      <c r="A9" s="7">
        <f t="shared" si="0"/>
        <v>2</v>
      </c>
      <c r="B9" s="15">
        <f t="shared" si="1"/>
        <v>44235</v>
      </c>
      <c r="C9" s="21">
        <f>IF('8-14'!F9=0,"",'8-14'!F9)</f>
        <v>0.18654161083817181</v>
      </c>
      <c r="D9" s="25">
        <f>IF(C9="","",'8-14'!G9)</f>
        <v>29443</v>
      </c>
    </row>
    <row r="10" spans="1:5" ht="15" customHeight="1">
      <c r="A10" s="7">
        <f t="shared" si="0"/>
        <v>3</v>
      </c>
      <c r="B10" s="15">
        <f t="shared" si="1"/>
        <v>44236</v>
      </c>
      <c r="C10" s="21">
        <f>IF('8-14'!F19=0,"",'8-14'!F19)</f>
        <v>0.17760905165996724</v>
      </c>
      <c r="D10" s="25">
        <f>IF(C10="","",'8-14'!G19)</f>
        <v>19051</v>
      </c>
    </row>
    <row r="11" spans="1:5" ht="15" customHeight="1">
      <c r="A11" s="7">
        <f t="shared" si="0"/>
        <v>4</v>
      </c>
      <c r="B11" s="15">
        <f>B10+1</f>
        <v>44237</v>
      </c>
      <c r="C11" s="21">
        <f>IF('8-14'!F29=0,"",'8-14'!F29)</f>
        <v>0.1866904868244752</v>
      </c>
      <c r="D11" s="25">
        <f>IF(C11="","",'8-14'!G29)</f>
        <v>18872</v>
      </c>
    </row>
    <row r="12" spans="1:5" ht="15" customHeight="1">
      <c r="A12" s="7">
        <f t="shared" si="0"/>
        <v>5</v>
      </c>
      <c r="B12" s="15">
        <f t="shared" si="1"/>
        <v>44238</v>
      </c>
      <c r="C12" s="21">
        <f>IF('8-14'!F39=0,"",'8-14'!F39)</f>
        <v>0.20306684531785024</v>
      </c>
      <c r="D12" s="25">
        <f>IF(C12="","",'8-14'!G39)</f>
        <v>27698</v>
      </c>
    </row>
    <row r="13" spans="1:5" ht="15" customHeight="1">
      <c r="A13" s="7">
        <f t="shared" si="0"/>
        <v>6</v>
      </c>
      <c r="B13" s="15">
        <f t="shared" si="1"/>
        <v>44239</v>
      </c>
      <c r="C13" s="21" t="str">
        <f>IF('8-14'!F49=0,"",'8-14'!F49)</f>
        <v/>
      </c>
      <c r="D13" s="25" t="str">
        <f>IF(C13="","",'8-14'!G49)</f>
        <v/>
      </c>
    </row>
    <row r="14" spans="1:5" ht="15" customHeight="1">
      <c r="A14" s="7">
        <f t="shared" si="0"/>
        <v>7</v>
      </c>
      <c r="B14" s="15">
        <f t="shared" si="1"/>
        <v>44240</v>
      </c>
      <c r="C14" s="21">
        <f>IF('8-14'!F59=0,"",'8-14'!F59)</f>
        <v>0.27944022629149917</v>
      </c>
      <c r="D14" s="25">
        <f>IF(C14="","",'8-14'!G59)</f>
        <v>19136</v>
      </c>
    </row>
    <row r="15" spans="1:5" ht="15" customHeight="1">
      <c r="A15" s="7">
        <f t="shared" si="0"/>
        <v>1</v>
      </c>
      <c r="B15" s="15">
        <f t="shared" si="1"/>
        <v>44241</v>
      </c>
      <c r="C15" s="21">
        <f>IF('8-14'!F69=0,"",'8-14'!F69)</f>
        <v>0.241179097811523</v>
      </c>
      <c r="D15" s="25">
        <f>IF(C15="","",'8-14'!G69)</f>
        <v>30274</v>
      </c>
    </row>
    <row r="16" spans="1:5" ht="15" customHeight="1">
      <c r="A16" s="7">
        <f t="shared" si="0"/>
        <v>2</v>
      </c>
      <c r="B16" s="15">
        <f t="shared" si="1"/>
        <v>44242</v>
      </c>
      <c r="C16" s="21">
        <f>IF('15-21'!F9=0,"",'15-21'!F9)</f>
        <v>0.23671281822242071</v>
      </c>
      <c r="D16" s="25">
        <f>IF(C16="","",'15-21'!G9)</f>
        <v>41335</v>
      </c>
    </row>
    <row r="17" spans="1:4" ht="15" customHeight="1">
      <c r="A17" s="7">
        <f t="shared" si="0"/>
        <v>3</v>
      </c>
      <c r="B17" s="15">
        <f t="shared" si="1"/>
        <v>44243</v>
      </c>
      <c r="C17" s="21">
        <f>IF('15-21'!F19=0,"",'15-21'!F19)</f>
        <v>0.21065952061932411</v>
      </c>
      <c r="D17" s="25">
        <f>IF(C17="","",'15-21'!G19)</f>
        <v>28665</v>
      </c>
    </row>
    <row r="18" spans="1:4" ht="15" customHeight="1">
      <c r="A18" s="7">
        <f t="shared" si="0"/>
        <v>4</v>
      </c>
      <c r="B18" s="15">
        <f t="shared" si="1"/>
        <v>44244</v>
      </c>
      <c r="C18" s="21">
        <f>IF('15-21'!F29=0,"",'15-21'!F29)</f>
        <v>0.1866904868244752</v>
      </c>
      <c r="D18" s="25">
        <f>IF(C18="","",'15-21'!G29)</f>
        <v>22307</v>
      </c>
    </row>
    <row r="19" spans="1:4" ht="15" customHeight="1">
      <c r="A19" s="7">
        <f t="shared" si="0"/>
        <v>5</v>
      </c>
      <c r="B19" s="15">
        <f t="shared" si="1"/>
        <v>44245</v>
      </c>
      <c r="C19" s="21">
        <f>IF('15-21'!F39=0,"",'15-21'!F39)</f>
        <v>0.1767157957421468</v>
      </c>
      <c r="D19" s="25">
        <f>IF(C19="","",'15-21'!G39)</f>
        <v>24620</v>
      </c>
    </row>
    <row r="20" spans="1:4" ht="15" customHeight="1">
      <c r="A20" s="7">
        <f t="shared" si="0"/>
        <v>6</v>
      </c>
      <c r="B20" s="15">
        <f t="shared" si="1"/>
        <v>44246</v>
      </c>
      <c r="C20" s="21" t="str">
        <f>IF('15-21'!F49=0,"",'15-21'!F49)</f>
        <v/>
      </c>
      <c r="D20" s="25" t="str">
        <f>IF(C20="","",'15-21'!G49)</f>
        <v/>
      </c>
    </row>
    <row r="21" spans="1:4" ht="15" customHeight="1">
      <c r="A21" s="7">
        <f t="shared" si="0"/>
        <v>7</v>
      </c>
      <c r="B21" s="15">
        <f t="shared" si="1"/>
        <v>44247</v>
      </c>
      <c r="C21" s="21">
        <f>IF('15-21'!F59=0,"",'15-21'!F59)</f>
        <v>0.1980050617835343</v>
      </c>
      <c r="D21" s="25">
        <f>IF(C21="","",'15-21'!G59)</f>
        <v>23848</v>
      </c>
    </row>
    <row r="22" spans="1:4" ht="15" customHeight="1">
      <c r="A22" s="7">
        <f t="shared" si="0"/>
        <v>1</v>
      </c>
      <c r="B22" s="15">
        <f t="shared" si="1"/>
        <v>44248</v>
      </c>
      <c r="C22" s="21">
        <f>IF('15-21'!F69=0,"",'15-21'!F69)</f>
        <v>0.17076075629001042</v>
      </c>
      <c r="D22" s="25">
        <f>IF(C22="","",'15-21'!G69)</f>
        <v>39321</v>
      </c>
    </row>
    <row r="23" spans="1:4" ht="15" customHeight="1">
      <c r="A23" s="7">
        <f t="shared" si="0"/>
        <v>2</v>
      </c>
      <c r="B23" s="15">
        <f t="shared" si="1"/>
        <v>44249</v>
      </c>
      <c r="C23" s="21">
        <f>IF('22-28'!F9=0,"",'22-28'!F9)</f>
        <v>0.18594610689295818</v>
      </c>
      <c r="D23" s="25">
        <f>IF(C23="","",'22-28'!G9)</f>
        <v>29609</v>
      </c>
    </row>
    <row r="24" spans="1:4" ht="15" customHeight="1">
      <c r="A24" s="7">
        <f t="shared" si="0"/>
        <v>3</v>
      </c>
      <c r="B24" s="15">
        <f t="shared" si="1"/>
        <v>44250</v>
      </c>
      <c r="C24" s="21">
        <f>IF('22-28'!F19=0,"",'22-28'!F19)</f>
        <v>0.20098258150960249</v>
      </c>
      <c r="D24" s="25">
        <f>IF(C24="","",'22-28'!G19)</f>
        <v>17766</v>
      </c>
    </row>
    <row r="25" spans="1:4" ht="15" customHeight="1">
      <c r="A25" s="7">
        <f t="shared" si="0"/>
        <v>4</v>
      </c>
      <c r="B25" s="15">
        <f t="shared" si="1"/>
        <v>44251</v>
      </c>
      <c r="C25" s="21">
        <f>IF('22-28'!F29=0,"",'22-28'!F29)</f>
        <v>0.20247134137263659</v>
      </c>
      <c r="D25" s="25">
        <f>IF(C25="","",'22-28'!G29)</f>
        <v>25021</v>
      </c>
    </row>
    <row r="26" spans="1:4" ht="15" customHeight="1">
      <c r="A26" s="7">
        <f t="shared" si="0"/>
        <v>5</v>
      </c>
      <c r="B26" s="15">
        <f t="shared" si="1"/>
        <v>44252</v>
      </c>
      <c r="C26" s="21">
        <f>IF('22-28'!F39=0,"",'22-28'!F39)</f>
        <v>0.22182521959207979</v>
      </c>
      <c r="D26" s="25">
        <f>IF(C26="","",'22-28'!G39)</f>
        <v>25879</v>
      </c>
    </row>
    <row r="27" spans="1:4" ht="15" customHeight="1">
      <c r="A27" s="7">
        <f t="shared" si="0"/>
        <v>6</v>
      </c>
      <c r="B27" s="15">
        <f t="shared" si="1"/>
        <v>44253</v>
      </c>
      <c r="C27" s="21" t="str">
        <f>IF('22-28'!F49=0,"",'22-28'!F49)</f>
        <v/>
      </c>
      <c r="D27" s="25" t="str">
        <f>IF(C27="","",'22-28'!G49)</f>
        <v/>
      </c>
    </row>
    <row r="28" spans="1:4" ht="15" customHeight="1">
      <c r="A28" s="7">
        <f t="shared" si="0"/>
        <v>7</v>
      </c>
      <c r="B28" s="15">
        <f t="shared" si="1"/>
        <v>44254</v>
      </c>
      <c r="C28" s="21">
        <f>IF('22-28'!F59=0,"",'22-28'!F59)</f>
        <v>0.2410302218252196</v>
      </c>
      <c r="D28" s="25">
        <f>IF(C28="","",'22-28'!G59)</f>
        <v>22870</v>
      </c>
    </row>
    <row r="29" spans="1:4" ht="15" customHeight="1">
      <c r="A29" s="7">
        <f t="shared" si="0"/>
        <v>1</v>
      </c>
      <c r="B29" s="15">
        <f t="shared" si="1"/>
        <v>44255</v>
      </c>
      <c r="C29" s="21">
        <f>IF('22-28'!F69=0,"",'22-28'!F69)</f>
        <v>0.19338990620812863</v>
      </c>
      <c r="D29" s="25">
        <f>IF(C29="","",'22-28'!G69)</f>
        <v>44770</v>
      </c>
    </row>
    <row r="30" spans="1:4" ht="15" customHeight="1">
      <c r="A30" s="26"/>
      <c r="B30" s="15"/>
      <c r="C30" s="21" t="str">
        <f>IF('29 to end of the month'!F9=0,"",'29 to end of the month'!F9)</f>
        <v/>
      </c>
      <c r="D30" s="25" t="str">
        <f>IF(C30="","",'29 to end of the month'!G9)</f>
        <v/>
      </c>
    </row>
    <row r="31" spans="1:4" ht="15" customHeight="1">
      <c r="A31" s="26"/>
      <c r="B31" s="15"/>
      <c r="C31" s="21" t="str">
        <f>IF('29 to end of the month'!F19=0,"",'29 to end of the month'!F19)</f>
        <v/>
      </c>
      <c r="D31" s="25" t="str">
        <f>IF(C31="","",'29 to end of the month'!G19)</f>
        <v/>
      </c>
    </row>
    <row r="32" spans="1:4" ht="15" customHeight="1">
      <c r="A32" s="26"/>
      <c r="B32" s="15"/>
      <c r="C32" s="21" t="str">
        <f>IF('29 to end of the month'!F29=0,"",'29 to end of the month'!F29)</f>
        <v/>
      </c>
      <c r="D32" s="25" t="str">
        <f>IF(C32="","",'29 to end of the month'!G29)</f>
        <v/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0.19786913153517033</v>
      </c>
      <c r="D34" s="24">
        <f>AVERAGE((D2:D32))</f>
        <v>25918.08695652174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horizontalDpi="0" verticalDpi="0" r:id="rId1"/>
  <headerFooter>
    <oddHeader>&amp;C&amp;16Ontario Daily Lot Counts
February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B97F6F-11B2-4894-A09C-11BE7D6E4E9F}"/>
</file>

<file path=customXml/itemProps2.xml><?xml version="1.0" encoding="utf-8"?>
<ds:datastoreItem xmlns:ds="http://schemas.openxmlformats.org/officeDocument/2006/customXml" ds:itemID="{EE935C8D-9EF0-42DD-B9D3-F13357828F24}"/>
</file>

<file path=customXml/itemProps3.xml><?xml version="1.0" encoding="utf-8"?>
<ds:datastoreItem xmlns:ds="http://schemas.openxmlformats.org/officeDocument/2006/customXml" ds:itemID="{98F21360-BC11-4ACA-B610-C8F819D3DC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Windows User</cp:lastModifiedBy>
  <cp:lastPrinted>2021-03-17T05:03:52Z</cp:lastPrinted>
  <dcterms:created xsi:type="dcterms:W3CDTF">2014-12-09T16:30:03Z</dcterms:created>
  <dcterms:modified xsi:type="dcterms:W3CDTF">2021-03-17T05:03:53Z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389900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