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B1" i="19"/>
  <c r="B11" s="1"/>
  <c r="B21" s="1"/>
  <c r="B2" i="20"/>
  <c r="A2" s="1"/>
  <c r="C30"/>
  <c r="D30" s="1"/>
  <c r="C26"/>
  <c r="D26" s="1"/>
  <c r="C21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C29" i="19"/>
  <c r="F27"/>
  <c r="D27"/>
  <c r="F26"/>
  <c r="D26"/>
  <c r="F25"/>
  <c r="D25"/>
  <c r="F24"/>
  <c r="D24"/>
  <c r="F23"/>
  <c r="D23"/>
  <c r="F22"/>
  <c r="D22"/>
  <c r="G19"/>
  <c r="E19"/>
  <c r="F19" s="1"/>
  <c r="C31" i="20" s="1"/>
  <c r="D31" s="1"/>
  <c r="C19" i="19"/>
  <c r="F17"/>
  <c r="D17"/>
  <c r="F16"/>
  <c r="D16"/>
  <c r="F15"/>
  <c r="D15"/>
  <c r="F14"/>
  <c r="D14"/>
  <c r="F13"/>
  <c r="D13"/>
  <c r="F12"/>
  <c r="D12"/>
  <c r="G9"/>
  <c r="E9"/>
  <c r="F9" s="1"/>
  <c r="C9"/>
  <c r="F7"/>
  <c r="D7"/>
  <c r="F6"/>
  <c r="D6"/>
  <c r="F5"/>
  <c r="D5"/>
  <c r="F4"/>
  <c r="D4"/>
  <c r="F3"/>
  <c r="D3"/>
  <c r="F2"/>
  <c r="D2"/>
  <c r="G69" i="18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8" i="20" s="1"/>
  <c r="C59" i="18"/>
  <c r="F57"/>
  <c r="D57"/>
  <c r="F56"/>
  <c r="D56"/>
  <c r="F55"/>
  <c r="D55"/>
  <c r="F54"/>
  <c r="D54"/>
  <c r="F53"/>
  <c r="D53"/>
  <c r="F52"/>
  <c r="D52"/>
  <c r="G49"/>
  <c r="E49"/>
  <c r="D49" s="1"/>
  <c r="C49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C19" i="18"/>
  <c r="F17"/>
  <c r="D17"/>
  <c r="F16"/>
  <c r="D16"/>
  <c r="F15"/>
  <c r="D15"/>
  <c r="F14"/>
  <c r="D14"/>
  <c r="F13"/>
  <c r="D13"/>
  <c r="F12"/>
  <c r="D12"/>
  <c r="G9"/>
  <c r="E9"/>
  <c r="F9" s="1"/>
  <c r="C23" i="20" s="1"/>
  <c r="C9" i="18"/>
  <c r="F7"/>
  <c r="D7"/>
  <c r="F6"/>
  <c r="D6"/>
  <c r="F5"/>
  <c r="D5"/>
  <c r="F4"/>
  <c r="D4"/>
  <c r="F3"/>
  <c r="D3"/>
  <c r="F2"/>
  <c r="D2"/>
  <c r="G69" i="17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59"/>
  <c r="F57"/>
  <c r="D57"/>
  <c r="F56"/>
  <c r="D56"/>
  <c r="F55"/>
  <c r="D55"/>
  <c r="F54"/>
  <c r="D54"/>
  <c r="F53"/>
  <c r="D53"/>
  <c r="F52"/>
  <c r="D52"/>
  <c r="G49"/>
  <c r="E49"/>
  <c r="F49" s="1"/>
  <c r="C20" i="20" s="1"/>
  <c r="D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D19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D14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D12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2" i="20" l="1"/>
  <c r="D19" i="19"/>
  <c r="D28" i="20"/>
  <c r="D59" i="18"/>
  <c r="F49"/>
  <c r="C27" i="20" s="1"/>
  <c r="D27" s="1"/>
  <c r="D24"/>
  <c r="D23"/>
  <c r="D9" i="18"/>
  <c r="F69" i="17"/>
  <c r="C22" i="20" s="1"/>
  <c r="D22" s="1"/>
  <c r="D21"/>
  <c r="D59" i="17"/>
  <c r="D17" i="20"/>
  <c r="D15"/>
  <c r="D13"/>
  <c r="F9" i="17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9"/>
  <c r="C9" i="20" s="1"/>
  <c r="D9" s="1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B5" i="20" l="1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C2" i="20" s="1"/>
  <c r="D2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<sst xmlns="http://schemas.openxmlformats.org/spreadsheetml/2006/main" count="460" uniqueCount="16">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</sst>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50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2</v>
      </c>
      <c r="B1" s="1">
        <v>44256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839</v>
      </c>
      <c r="E2" s="3">
        <v>380</v>
      </c>
      <c r="F2" s="10">
        <f>E2/C2</f>
        <v>0.31173092698933552</v>
      </c>
      <c r="G2" s="31" t="s">
        <v>5</v>
      </c>
      <c r="H2" s="32">
        <v>36373</v>
      </c>
    </row>
    <row r="3" spans="1:8">
      <c r="A3" s="28" t="s">
        <v>10</v>
      </c>
      <c r="B3" s="28"/>
      <c r="C3" s="16">
        <v>324</v>
      </c>
      <c r="D3" s="9">
        <f>C3-E3</f>
        <v>220</v>
      </c>
      <c r="E3" s="3">
        <v>104</v>
      </c>
      <c r="F3" s="10">
        <f t="shared" ref="F3:F7" si="0">E3/C3</f>
        <v>0.32098765432098764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521</v>
      </c>
      <c r="E4" s="3">
        <v>671</v>
      </c>
      <c r="F4" s="10">
        <f t="shared" si="0"/>
        <v>0.56291946308724827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913</v>
      </c>
      <c r="E5" s="3">
        <v>517</v>
      </c>
      <c r="F5" s="10">
        <f t="shared" si="0"/>
        <v>0.36153846153846153</v>
      </c>
      <c r="G5" s="31" t="s">
        <v>6</v>
      </c>
      <c r="H5" s="32">
        <v>3772</v>
      </c>
    </row>
    <row r="6" spans="1:8">
      <c r="A6" s="28" t="s">
        <v>9</v>
      </c>
      <c r="B6" s="28"/>
      <c r="C6" s="16">
        <v>352</v>
      </c>
      <c r="D6" s="9">
        <f t="shared" ref="D6:D7" si="1">C6-E6</f>
        <v>144</v>
      </c>
      <c r="E6" s="3">
        <v>208</v>
      </c>
      <c r="F6" s="10">
        <f t="shared" si="0"/>
        <v>0.59090909090909094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4837</v>
      </c>
      <c r="E9" s="11">
        <f t="shared" ref="E9" si="2">SUM(E2:E8)</f>
        <v>1880</v>
      </c>
      <c r="F9" s="12">
        <f>E9/C9</f>
        <v>0.27988685425040943</v>
      </c>
      <c r="G9" s="30">
        <f>SUM(H2:H7)</f>
        <v>40145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44257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979</v>
      </c>
      <c r="E12" s="3">
        <v>240</v>
      </c>
      <c r="F12" s="10">
        <f>E12/C12</f>
        <v>0.19688269073010664</v>
      </c>
      <c r="G12" s="31" t="s">
        <v>5</v>
      </c>
      <c r="H12" s="32">
        <v>8753</v>
      </c>
    </row>
    <row r="13" spans="1:8">
      <c r="A13" s="28" t="s">
        <v>10</v>
      </c>
      <c r="B13" s="28"/>
      <c r="C13" s="16">
        <v>324</v>
      </c>
      <c r="D13" s="9">
        <f>C13-E13</f>
        <v>289</v>
      </c>
      <c r="E13" s="3">
        <v>35</v>
      </c>
      <c r="F13" s="10">
        <f t="shared" ref="F13:F17" si="3">E13/C13</f>
        <v>0.10802469135802469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882</v>
      </c>
      <c r="E14" s="3">
        <v>310</v>
      </c>
      <c r="F14" s="10">
        <f t="shared" si="3"/>
        <v>0.26006711409395972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900</v>
      </c>
      <c r="E15" s="3">
        <v>530</v>
      </c>
      <c r="F15" s="10">
        <f t="shared" si="3"/>
        <v>0.37062937062937062</v>
      </c>
      <c r="G15" s="31" t="s">
        <v>6</v>
      </c>
      <c r="H15" s="32">
        <v>1190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148</v>
      </c>
      <c r="E16" s="3">
        <v>204</v>
      </c>
      <c r="F16" s="10">
        <f t="shared" si="3"/>
        <v>0.57954545454545459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5398</v>
      </c>
      <c r="E19" s="11">
        <f t="shared" ref="E19" si="5">SUM(E12:E18)</f>
        <v>1319</v>
      </c>
      <c r="F19" s="12">
        <f>E19/C19</f>
        <v>0.19636742593419682</v>
      </c>
      <c r="G19" s="30">
        <f>SUM(H12:H17)</f>
        <v>9943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44258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1009</v>
      </c>
      <c r="E22" s="3">
        <v>210</v>
      </c>
      <c r="F22" s="10">
        <f>E22/C22</f>
        <v>0.17227235438884331</v>
      </c>
      <c r="G22" s="31" t="s">
        <v>5</v>
      </c>
      <c r="H22" s="32">
        <v>19509</v>
      </c>
    </row>
    <row r="23" spans="1:8">
      <c r="A23" s="28" t="s">
        <v>10</v>
      </c>
      <c r="B23" s="28"/>
      <c r="C23" s="16">
        <v>324</v>
      </c>
      <c r="D23" s="9">
        <f>C23-E23</f>
        <v>288</v>
      </c>
      <c r="E23" s="3">
        <v>36</v>
      </c>
      <c r="F23" s="10">
        <f t="shared" ref="F23:F27" si="6">E23/C23</f>
        <v>0.1111111111111111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901</v>
      </c>
      <c r="E24" s="3">
        <v>291</v>
      </c>
      <c r="F24" s="10">
        <f t="shared" si="6"/>
        <v>0.24412751677852348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880</v>
      </c>
      <c r="E25" s="3">
        <v>550</v>
      </c>
      <c r="F25" s="10">
        <f t="shared" si="6"/>
        <v>0.38461538461538464</v>
      </c>
      <c r="G25" s="31" t="s">
        <v>6</v>
      </c>
      <c r="H25" s="32">
        <v>1561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146</v>
      </c>
      <c r="E26" s="3">
        <v>206</v>
      </c>
      <c r="F26" s="10">
        <f t="shared" si="6"/>
        <v>0.58522727272727271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5424</v>
      </c>
      <c r="E29" s="11">
        <f t="shared" ref="E29" si="8">SUM(E22:E28)</f>
        <v>1293</v>
      </c>
      <c r="F29" s="12">
        <f>E29/C29</f>
        <v>0.19249665029030819</v>
      </c>
      <c r="G29" s="30">
        <f>SUM(H22:H27)</f>
        <v>21070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44259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>
        <v>26948</v>
      </c>
    </row>
    <row r="33" spans="1:8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>
        <v>1773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28721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44260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>
        <v>35757</v>
      </c>
    </row>
    <row r="43" spans="1:8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>
        <v>1615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37372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44261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779</v>
      </c>
      <c r="E52" s="3">
        <v>440</v>
      </c>
      <c r="F52" s="10">
        <f>E52/C52</f>
        <v>0.36095159967186219</v>
      </c>
      <c r="G52" s="31" t="s">
        <v>5</v>
      </c>
      <c r="H52" s="32">
        <v>19679</v>
      </c>
    </row>
    <row r="53" spans="1:8">
      <c r="A53" s="28" t="s">
        <v>10</v>
      </c>
      <c r="B53" s="28"/>
      <c r="C53" s="16">
        <v>324</v>
      </c>
      <c r="D53" s="9">
        <f>C53-E53</f>
        <v>274</v>
      </c>
      <c r="E53" s="3">
        <v>50</v>
      </c>
      <c r="F53" s="10">
        <f t="shared" ref="F53:F57" si="15">E53/C53</f>
        <v>0.15432098765432098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682</v>
      </c>
      <c r="E54" s="3">
        <v>510</v>
      </c>
      <c r="F54" s="10">
        <f t="shared" si="15"/>
        <v>0.42785234899328861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900</v>
      </c>
      <c r="E55" s="3">
        <v>530</v>
      </c>
      <c r="F55" s="10">
        <f t="shared" si="15"/>
        <v>0.37062937062937062</v>
      </c>
      <c r="G55" s="31" t="s">
        <v>6</v>
      </c>
      <c r="H55" s="32">
        <v>2129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136</v>
      </c>
      <c r="E56" s="3">
        <v>216</v>
      </c>
      <c r="F56" s="10">
        <f t="shared" si="15"/>
        <v>0.61363636363636365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4971</v>
      </c>
      <c r="E59" s="11">
        <f t="shared" ref="E59" si="17">SUM(E52:E58)</f>
        <v>1746</v>
      </c>
      <c r="F59" s="12">
        <f>E59/C59</f>
        <v>0.25993747208575257</v>
      </c>
      <c r="G59" s="30">
        <f>SUM(H52:H57)</f>
        <v>21808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44262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903</v>
      </c>
      <c r="E62" s="3">
        <v>316</v>
      </c>
      <c r="F62" s="10">
        <f>E62/C62</f>
        <v>0.25922887612797374</v>
      </c>
      <c r="G62" s="31" t="s">
        <v>5</v>
      </c>
      <c r="H62" s="32">
        <v>40624</v>
      </c>
    </row>
    <row r="63" spans="1:8">
      <c r="A63" s="28" t="s">
        <v>10</v>
      </c>
      <c r="B63" s="28"/>
      <c r="C63" s="16">
        <v>324</v>
      </c>
      <c r="D63" s="9">
        <f>C63-E63</f>
        <v>281</v>
      </c>
      <c r="E63" s="3">
        <v>43</v>
      </c>
      <c r="F63" s="10">
        <f t="shared" ref="F63:F67" si="18">E63/C63</f>
        <v>0.13271604938271606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771</v>
      </c>
      <c r="E64" s="3">
        <v>421</v>
      </c>
      <c r="F64" s="10">
        <f t="shared" si="18"/>
        <v>0.35318791946308725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1384</v>
      </c>
      <c r="E65" s="3">
        <v>46</v>
      </c>
      <c r="F65" s="10">
        <f t="shared" si="18"/>
        <v>3.2167832167832165E-2</v>
      </c>
      <c r="G65" s="31" t="s">
        <v>6</v>
      </c>
      <c r="H65" s="32">
        <v>4334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183</v>
      </c>
      <c r="E66" s="3">
        <v>169</v>
      </c>
      <c r="F66" s="10">
        <f t="shared" si="18"/>
        <v>0.48011363636363635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5722</v>
      </c>
      <c r="E69" s="11">
        <f t="shared" ref="E69" si="20">SUM(E62:E68)</f>
        <v>995</v>
      </c>
      <c r="F69" s="12">
        <f>E69/C69</f>
        <v>0.14813160637189221</v>
      </c>
      <c r="G69" s="30">
        <f>SUM(H62:H67)</f>
        <v>44958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7" workbookViewId="0">
      <selection activeCell="G69" sqref="G69:H69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2</v>
      </c>
      <c r="B1" s="1">
        <f>'1-7'!B61+1</f>
        <v>44263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1219</v>
      </c>
      <c r="E2" s="3"/>
      <c r="F2" s="10">
        <f>E2/C2</f>
        <v>0</v>
      </c>
      <c r="G2" s="31" t="s">
        <v>5</v>
      </c>
      <c r="H2" s="32">
        <v>32547</v>
      </c>
    </row>
    <row r="3" spans="1:8">
      <c r="A3" s="28" t="s">
        <v>10</v>
      </c>
      <c r="B3" s="28"/>
      <c r="C3" s="16">
        <v>324</v>
      </c>
      <c r="D3" s="9">
        <f>C3-E3</f>
        <v>324</v>
      </c>
      <c r="E3" s="3"/>
      <c r="F3" s="10">
        <f t="shared" ref="F3:F7" si="0">E3/C3</f>
        <v>0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1192</v>
      </c>
      <c r="E4" s="3"/>
      <c r="F4" s="10">
        <f t="shared" si="0"/>
        <v>0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1430</v>
      </c>
      <c r="E5" s="3"/>
      <c r="F5" s="10">
        <f t="shared" si="0"/>
        <v>0</v>
      </c>
      <c r="G5" s="31" t="s">
        <v>6</v>
      </c>
      <c r="H5" s="32">
        <v>3726</v>
      </c>
    </row>
    <row r="6" spans="1:8">
      <c r="A6" s="28" t="s">
        <v>9</v>
      </c>
      <c r="B6" s="28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0">
        <f>SUM(H2:H7)</f>
        <v>36273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44264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890</v>
      </c>
      <c r="E12" s="3">
        <v>329</v>
      </c>
      <c r="F12" s="10">
        <f>E12/C12</f>
        <v>0.26989335520918784</v>
      </c>
      <c r="G12" s="31" t="s">
        <v>5</v>
      </c>
      <c r="H12" s="32">
        <v>22000</v>
      </c>
    </row>
    <row r="13" spans="1:8">
      <c r="A13" s="28" t="s">
        <v>10</v>
      </c>
      <c r="B13" s="28"/>
      <c r="C13" s="16">
        <v>324</v>
      </c>
      <c r="D13" s="9">
        <f>C13-E13</f>
        <v>279</v>
      </c>
      <c r="E13" s="3">
        <v>45</v>
      </c>
      <c r="F13" s="10">
        <f t="shared" ref="F13:F17" si="3">E13/C13</f>
        <v>0.1388888888888889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794</v>
      </c>
      <c r="E14" s="3">
        <v>398</v>
      </c>
      <c r="F14" s="10">
        <f t="shared" si="3"/>
        <v>0.33389261744966442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870</v>
      </c>
      <c r="E15" s="3">
        <v>560</v>
      </c>
      <c r="F15" s="10">
        <f t="shared" si="3"/>
        <v>0.39160839160839161</v>
      </c>
      <c r="G15" s="31" t="s">
        <v>6</v>
      </c>
      <c r="H15" s="32">
        <v>1774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132</v>
      </c>
      <c r="E16" s="3">
        <v>220</v>
      </c>
      <c r="F16" s="10">
        <f t="shared" si="3"/>
        <v>0.625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5165</v>
      </c>
      <c r="E19" s="11">
        <f t="shared" ref="E19" si="5">SUM(E12:E18)</f>
        <v>1552</v>
      </c>
      <c r="F19" s="12">
        <f>E19/C19</f>
        <v>0.23105553074289117</v>
      </c>
      <c r="G19" s="30">
        <f>SUM(H12:H17)</f>
        <v>23774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44265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929</v>
      </c>
      <c r="E22" s="3">
        <v>290</v>
      </c>
      <c r="F22" s="10">
        <f>E22/C22</f>
        <v>0.23789991796554552</v>
      </c>
      <c r="G22" s="31" t="s">
        <v>5</v>
      </c>
      <c r="H22" s="32">
        <v>22143</v>
      </c>
    </row>
    <row r="23" spans="1:8">
      <c r="A23" s="28" t="s">
        <v>10</v>
      </c>
      <c r="B23" s="28"/>
      <c r="C23" s="16">
        <v>324</v>
      </c>
      <c r="D23" s="9">
        <f>C23-E23</f>
        <v>281</v>
      </c>
      <c r="E23" s="3">
        <v>43</v>
      </c>
      <c r="F23" s="10">
        <f t="shared" ref="F23:F27" si="6">E23/C23</f>
        <v>0.13271604938271606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784</v>
      </c>
      <c r="E24" s="3">
        <v>408</v>
      </c>
      <c r="F24" s="10">
        <f t="shared" si="6"/>
        <v>0.34228187919463088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892</v>
      </c>
      <c r="E25" s="3">
        <v>538</v>
      </c>
      <c r="F25" s="10">
        <f t="shared" si="6"/>
        <v>0.37622377622377623</v>
      </c>
      <c r="G25" s="31" t="s">
        <v>6</v>
      </c>
      <c r="H25" s="32">
        <v>2204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105</v>
      </c>
      <c r="E26" s="3">
        <v>247</v>
      </c>
      <c r="F26" s="10">
        <f t="shared" si="6"/>
        <v>0.70170454545454541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5191</v>
      </c>
      <c r="E29" s="11">
        <f t="shared" ref="E29" si="8">SUM(E22:E28)</f>
        <v>1526</v>
      </c>
      <c r="F29" s="12">
        <f>E29/C29</f>
        <v>0.22718475509900254</v>
      </c>
      <c r="G29" s="30">
        <f>SUM(H22:H27)</f>
        <v>24347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44266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918</v>
      </c>
      <c r="E32" s="3">
        <v>301</v>
      </c>
      <c r="F32" s="10">
        <f>E32/C32</f>
        <v>0.24692370795734209</v>
      </c>
      <c r="G32" s="31" t="s">
        <v>5</v>
      </c>
      <c r="H32" s="32">
        <v>27012</v>
      </c>
    </row>
    <row r="33" spans="1:8">
      <c r="A33" s="28" t="s">
        <v>10</v>
      </c>
      <c r="B33" s="28"/>
      <c r="C33" s="16">
        <v>324</v>
      </c>
      <c r="D33" s="9">
        <f>C33-E33</f>
        <v>280</v>
      </c>
      <c r="E33" s="3">
        <v>44</v>
      </c>
      <c r="F33" s="10">
        <f t="shared" ref="F33:F37" si="9">E33/C33</f>
        <v>0.13580246913580246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804</v>
      </c>
      <c r="E34" s="3">
        <v>388</v>
      </c>
      <c r="F34" s="10">
        <f t="shared" si="9"/>
        <v>0.32550335570469796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910</v>
      </c>
      <c r="E35" s="3">
        <v>520</v>
      </c>
      <c r="F35" s="10">
        <f t="shared" si="9"/>
        <v>0.36363636363636365</v>
      </c>
      <c r="G35" s="31" t="s">
        <v>6</v>
      </c>
      <c r="H35" s="32">
        <v>2438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125</v>
      </c>
      <c r="E36" s="3">
        <v>227</v>
      </c>
      <c r="F36" s="10">
        <f t="shared" si="9"/>
        <v>0.64488636363636365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5237</v>
      </c>
      <c r="E39" s="11">
        <f t="shared" ref="E39" si="11">SUM(E32:E38)</f>
        <v>1480</v>
      </c>
      <c r="F39" s="12">
        <f>E39/C39</f>
        <v>0.2203364597290457</v>
      </c>
      <c r="G39" s="30">
        <f>SUM(H32:H37)</f>
        <v>29450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44267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823</v>
      </c>
      <c r="E42" s="3">
        <v>396</v>
      </c>
      <c r="F42" s="10">
        <f>E42/C42</f>
        <v>0.32485643970467598</v>
      </c>
      <c r="G42" s="31" t="s">
        <v>5</v>
      </c>
      <c r="H42" s="32">
        <v>39615</v>
      </c>
    </row>
    <row r="43" spans="1:8">
      <c r="A43" s="28" t="s">
        <v>10</v>
      </c>
      <c r="B43" s="28"/>
      <c r="C43" s="16">
        <v>324</v>
      </c>
      <c r="D43" s="9">
        <f>C43-E43</f>
        <v>275</v>
      </c>
      <c r="E43" s="3">
        <v>49</v>
      </c>
      <c r="F43" s="10">
        <f t="shared" ref="F43:F47" si="12">E43/C43</f>
        <v>0.15123456790123457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672</v>
      </c>
      <c r="E44" s="3">
        <v>520</v>
      </c>
      <c r="F44" s="10">
        <f t="shared" si="12"/>
        <v>0.43624161073825501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865</v>
      </c>
      <c r="E45" s="3">
        <v>565</v>
      </c>
      <c r="F45" s="10">
        <f t="shared" si="12"/>
        <v>0.3951048951048951</v>
      </c>
      <c r="G45" s="31" t="s">
        <v>6</v>
      </c>
      <c r="H45" s="32">
        <v>1819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104</v>
      </c>
      <c r="E46" s="3">
        <v>248</v>
      </c>
      <c r="F46" s="10">
        <f t="shared" si="12"/>
        <v>0.70454545454545459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4939</v>
      </c>
      <c r="E49" s="11">
        <f t="shared" ref="E49" si="14">SUM(E42:E48)</f>
        <v>1778</v>
      </c>
      <c r="F49" s="12">
        <f>E49/C49</f>
        <v>0.26470150364746164</v>
      </c>
      <c r="G49" s="30">
        <f>SUM(H42:H47)</f>
        <v>41434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44268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698</v>
      </c>
      <c r="E52" s="3">
        <v>521</v>
      </c>
      <c r="F52" s="10">
        <f>E52/C52</f>
        <v>0.42739950779327318</v>
      </c>
      <c r="G52" s="31" t="s">
        <v>5</v>
      </c>
      <c r="H52" s="32">
        <v>23317</v>
      </c>
    </row>
    <row r="53" spans="1:8">
      <c r="A53" s="28" t="s">
        <v>10</v>
      </c>
      <c r="B53" s="28"/>
      <c r="C53" s="16">
        <v>324</v>
      </c>
      <c r="D53" s="9">
        <f>C53-E53</f>
        <v>274</v>
      </c>
      <c r="E53" s="3">
        <v>50</v>
      </c>
      <c r="F53" s="10">
        <f t="shared" ref="F53:F57" si="15">E53/C53</f>
        <v>0.15432098765432098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582</v>
      </c>
      <c r="E54" s="3">
        <v>610</v>
      </c>
      <c r="F54" s="10">
        <f t="shared" si="15"/>
        <v>0.51174496644295298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800</v>
      </c>
      <c r="E55" s="3">
        <v>630</v>
      </c>
      <c r="F55" s="10">
        <f t="shared" si="15"/>
        <v>0.44055944055944057</v>
      </c>
      <c r="G55" s="31" t="s">
        <v>6</v>
      </c>
      <c r="H55" s="32">
        <v>2841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108</v>
      </c>
      <c r="E56" s="3">
        <v>244</v>
      </c>
      <c r="F56" s="10">
        <f t="shared" si="15"/>
        <v>0.69318181818181823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4662</v>
      </c>
      <c r="E59" s="11">
        <f t="shared" ref="E59" si="17">SUM(E52:E58)</f>
        <v>2055</v>
      </c>
      <c r="F59" s="12">
        <f>E59/C59</f>
        <v>0.30594015185350604</v>
      </c>
      <c r="G59" s="30">
        <f>SUM(H52:H57)</f>
        <v>26158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44269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793</v>
      </c>
      <c r="E62" s="3">
        <v>426</v>
      </c>
      <c r="F62" s="10">
        <f>E62/C62</f>
        <v>0.34946677604593929</v>
      </c>
      <c r="G62" s="31" t="s">
        <v>5</v>
      </c>
      <c r="H62" s="32">
        <v>35140</v>
      </c>
    </row>
    <row r="63" spans="1:8">
      <c r="A63" s="28" t="s">
        <v>10</v>
      </c>
      <c r="B63" s="28"/>
      <c r="C63" s="16">
        <v>324</v>
      </c>
      <c r="D63" s="9">
        <f>C63-E63</f>
        <v>281</v>
      </c>
      <c r="E63" s="3">
        <v>43</v>
      </c>
      <c r="F63" s="10">
        <f t="shared" ref="F63:F67" si="18">E63/C63</f>
        <v>0.13271604938271606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729</v>
      </c>
      <c r="E64" s="3">
        <v>463</v>
      </c>
      <c r="F64" s="10">
        <f t="shared" si="18"/>
        <v>0.38842281879194629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944</v>
      </c>
      <c r="E65" s="3">
        <v>486</v>
      </c>
      <c r="F65" s="10">
        <f t="shared" si="18"/>
        <v>0.33986013986013985</v>
      </c>
      <c r="G65" s="31" t="s">
        <v>6</v>
      </c>
      <c r="H65" s="32">
        <v>4906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159</v>
      </c>
      <c r="E66" s="3">
        <v>193</v>
      </c>
      <c r="F66" s="10">
        <f t="shared" si="18"/>
        <v>0.54829545454545459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5106</v>
      </c>
      <c r="E69" s="11">
        <f t="shared" ref="E69" si="20">SUM(E62:E68)</f>
        <v>1611</v>
      </c>
      <c r="F69" s="12">
        <f>E69/C69</f>
        <v>0.23983921393479232</v>
      </c>
      <c r="G69" s="30">
        <f>SUM(H62:H67)</f>
        <v>40046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8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2</v>
      </c>
      <c r="B1" s="1">
        <f>'8-14'!B61+1</f>
        <v>44270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816</v>
      </c>
      <c r="E2" s="3">
        <v>403</v>
      </c>
      <c r="F2" s="10">
        <f>E2/C2</f>
        <v>0.3305988515176374</v>
      </c>
      <c r="G2" s="31" t="s">
        <v>5</v>
      </c>
      <c r="H2" s="32">
        <v>37779</v>
      </c>
    </row>
    <row r="3" spans="1:8">
      <c r="A3" s="28" t="s">
        <v>10</v>
      </c>
      <c r="B3" s="28"/>
      <c r="C3" s="16">
        <v>324</v>
      </c>
      <c r="D3" s="9">
        <f>C3-E3</f>
        <v>273</v>
      </c>
      <c r="E3" s="3">
        <v>51</v>
      </c>
      <c r="F3" s="10">
        <f t="shared" ref="F3:F7" si="0">E3/C3</f>
        <v>0.15740740740740741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732</v>
      </c>
      <c r="E4" s="3">
        <v>460</v>
      </c>
      <c r="F4" s="10">
        <f t="shared" si="0"/>
        <v>0.38590604026845637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802</v>
      </c>
      <c r="E5" s="3">
        <v>628</v>
      </c>
      <c r="F5" s="10">
        <f t="shared" si="0"/>
        <v>0.43916083916083914</v>
      </c>
      <c r="G5" s="31" t="s">
        <v>6</v>
      </c>
      <c r="H5" s="32">
        <v>4845</v>
      </c>
    </row>
    <row r="6" spans="1:8">
      <c r="A6" s="28" t="s">
        <v>9</v>
      </c>
      <c r="B6" s="28"/>
      <c r="C6" s="16">
        <v>352</v>
      </c>
      <c r="D6" s="9">
        <f t="shared" ref="D6:D7" si="1">C6-E6</f>
        <v>114</v>
      </c>
      <c r="E6" s="3">
        <v>238</v>
      </c>
      <c r="F6" s="10">
        <f t="shared" si="0"/>
        <v>0.67613636363636365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4937</v>
      </c>
      <c r="E9" s="11">
        <f t="shared" ref="E9" si="2">SUM(E2:E8)</f>
        <v>1780</v>
      </c>
      <c r="F9" s="12">
        <f>E9/C9</f>
        <v>0.26499925562006849</v>
      </c>
      <c r="G9" s="30">
        <f>SUM(H2:H7)</f>
        <v>42624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44271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860</v>
      </c>
      <c r="E12" s="3">
        <v>359</v>
      </c>
      <c r="F12" s="10">
        <f>E12/C12</f>
        <v>0.2945036915504512</v>
      </c>
      <c r="G12" s="31" t="s">
        <v>5</v>
      </c>
      <c r="H12" s="32">
        <v>29443</v>
      </c>
    </row>
    <row r="13" spans="1:8">
      <c r="A13" s="28" t="s">
        <v>10</v>
      </c>
      <c r="B13" s="28"/>
      <c r="C13" s="16">
        <v>324</v>
      </c>
      <c r="D13" s="9">
        <f>C13-E13</f>
        <v>274</v>
      </c>
      <c r="E13" s="3">
        <v>50</v>
      </c>
      <c r="F13" s="10">
        <f t="shared" ref="F13:F17" si="3">E13/C13</f>
        <v>0.15432098765432098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741</v>
      </c>
      <c r="E14" s="3">
        <v>451</v>
      </c>
      <c r="F14" s="10">
        <f t="shared" si="3"/>
        <v>0.37835570469798657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784</v>
      </c>
      <c r="E15" s="3">
        <v>646</v>
      </c>
      <c r="F15" s="10">
        <f t="shared" si="3"/>
        <v>0.45174825174825173</v>
      </c>
      <c r="G15" s="31" t="s">
        <v>6</v>
      </c>
      <c r="H15" s="32">
        <v>2172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97</v>
      </c>
      <c r="E16" s="3">
        <v>255</v>
      </c>
      <c r="F16" s="10">
        <f t="shared" si="3"/>
        <v>0.72443181818181823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4956</v>
      </c>
      <c r="E19" s="11">
        <f t="shared" ref="E19" si="5">SUM(E12:E18)</f>
        <v>1761</v>
      </c>
      <c r="F19" s="12">
        <f>E19/C19</f>
        <v>0.26217061188030372</v>
      </c>
      <c r="G19" s="30">
        <f>SUM(H12:H17)</f>
        <v>31615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44272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877</v>
      </c>
      <c r="E22" s="3">
        <v>342</v>
      </c>
      <c r="F22" s="10">
        <f>E22/C22</f>
        <v>0.28055783429040199</v>
      </c>
      <c r="G22" s="31" t="s">
        <v>5</v>
      </c>
      <c r="H22" s="32">
        <v>24640</v>
      </c>
    </row>
    <row r="23" spans="1:8">
      <c r="A23" s="28" t="s">
        <v>10</v>
      </c>
      <c r="B23" s="28"/>
      <c r="C23" s="16">
        <v>324</v>
      </c>
      <c r="D23" s="9">
        <f>C23-E23</f>
        <v>273</v>
      </c>
      <c r="E23" s="3">
        <v>51</v>
      </c>
      <c r="F23" s="10">
        <f t="shared" ref="F23:F27" si="6">E23/C23</f>
        <v>0.15740740740740741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707</v>
      </c>
      <c r="E24" s="3">
        <v>485</v>
      </c>
      <c r="F24" s="10">
        <f t="shared" si="6"/>
        <v>0.40687919463087246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782</v>
      </c>
      <c r="E25" s="3">
        <v>648</v>
      </c>
      <c r="F25" s="10">
        <f t="shared" si="6"/>
        <v>0.45314685314685316</v>
      </c>
      <c r="G25" s="31" t="s">
        <v>6</v>
      </c>
      <c r="H25" s="32">
        <v>1876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100</v>
      </c>
      <c r="E26" s="3">
        <v>252</v>
      </c>
      <c r="F26" s="10">
        <f t="shared" si="6"/>
        <v>0.71590909090909094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4939</v>
      </c>
      <c r="E29" s="11">
        <f t="shared" ref="E29" si="8">SUM(E22:E28)</f>
        <v>1778</v>
      </c>
      <c r="F29" s="12">
        <f>E29/C29</f>
        <v>0.26470150364746164</v>
      </c>
      <c r="G29" s="30">
        <f>SUM(H22:H27)</f>
        <v>26516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44273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829</v>
      </c>
      <c r="E32" s="3">
        <v>390</v>
      </c>
      <c r="F32" s="10">
        <f>E32/C32</f>
        <v>0.31993437243642331</v>
      </c>
      <c r="G32" s="31" t="s">
        <v>5</v>
      </c>
      <c r="H32" s="32">
        <v>35502</v>
      </c>
    </row>
    <row r="33" spans="1:8">
      <c r="A33" s="28" t="s">
        <v>10</v>
      </c>
      <c r="B33" s="28"/>
      <c r="C33" s="16">
        <v>324</v>
      </c>
      <c r="D33" s="9">
        <f>C33-E33</f>
        <v>277</v>
      </c>
      <c r="E33" s="3">
        <v>47</v>
      </c>
      <c r="F33" s="10">
        <f t="shared" ref="F33:F37" si="9">E33/C33</f>
        <v>0.14506172839506173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612</v>
      </c>
      <c r="E34" s="3">
        <v>580</v>
      </c>
      <c r="F34" s="10">
        <f t="shared" si="9"/>
        <v>0.48657718120805371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818</v>
      </c>
      <c r="E35" s="3">
        <v>612</v>
      </c>
      <c r="F35" s="10">
        <f t="shared" si="9"/>
        <v>0.42797202797202799</v>
      </c>
      <c r="G35" s="31" t="s">
        <v>6</v>
      </c>
      <c r="H35" s="32">
        <v>2344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107</v>
      </c>
      <c r="E36" s="3">
        <v>245</v>
      </c>
      <c r="F36" s="10">
        <f t="shared" si="9"/>
        <v>0.69602272727272729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4843</v>
      </c>
      <c r="E39" s="11">
        <f t="shared" ref="E39" si="11">SUM(E32:E38)</f>
        <v>1874</v>
      </c>
      <c r="F39" s="12">
        <f>E39/C39</f>
        <v>0.27899359833258897</v>
      </c>
      <c r="G39" s="30">
        <f>SUM(H32:H37)</f>
        <v>37846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44274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639</v>
      </c>
      <c r="E42" s="3">
        <v>580</v>
      </c>
      <c r="F42" s="10">
        <f>E42/C42</f>
        <v>0.47579983593109104</v>
      </c>
      <c r="G42" s="31" t="s">
        <v>5</v>
      </c>
      <c r="H42" s="32">
        <v>45759</v>
      </c>
    </row>
    <row r="43" spans="1:8">
      <c r="A43" s="28" t="s">
        <v>10</v>
      </c>
      <c r="B43" s="28"/>
      <c r="C43" s="16">
        <v>324</v>
      </c>
      <c r="D43" s="9">
        <f>C43-E43</f>
        <v>268</v>
      </c>
      <c r="E43" s="3">
        <v>56</v>
      </c>
      <c r="F43" s="10">
        <f t="shared" ref="F43:F47" si="12">E43/C43</f>
        <v>0.1728395061728395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553</v>
      </c>
      <c r="E44" s="3">
        <v>639</v>
      </c>
      <c r="F44" s="10">
        <f t="shared" si="12"/>
        <v>0.53607382550335569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632</v>
      </c>
      <c r="E45" s="3">
        <v>798</v>
      </c>
      <c r="F45" s="10">
        <f t="shared" si="12"/>
        <v>0.558041958041958</v>
      </c>
      <c r="G45" s="31" t="s">
        <v>6</v>
      </c>
      <c r="H45" s="32">
        <v>1725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74</v>
      </c>
      <c r="E46" s="3">
        <v>278</v>
      </c>
      <c r="F46" s="10">
        <f t="shared" si="12"/>
        <v>0.78977272727272729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4366</v>
      </c>
      <c r="E49" s="11">
        <f t="shared" ref="E49" si="14">SUM(E42:E48)</f>
        <v>2351</v>
      </c>
      <c r="F49" s="12">
        <f>E49/C49</f>
        <v>0.35000744379931514</v>
      </c>
      <c r="G49" s="30">
        <f>SUM(H42:H47)</f>
        <v>47484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44275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589</v>
      </c>
      <c r="E52" s="3">
        <v>630</v>
      </c>
      <c r="F52" s="10">
        <f>E52/C52</f>
        <v>0.51681706316652998</v>
      </c>
      <c r="G52" s="31" t="s">
        <v>5</v>
      </c>
      <c r="H52" s="32">
        <v>28063</v>
      </c>
    </row>
    <row r="53" spans="1:8">
      <c r="A53" s="28" t="s">
        <v>10</v>
      </c>
      <c r="B53" s="28"/>
      <c r="C53" s="16">
        <v>324</v>
      </c>
      <c r="D53" s="9">
        <f>C53-E53</f>
        <v>262</v>
      </c>
      <c r="E53" s="3">
        <v>62</v>
      </c>
      <c r="F53" s="10">
        <f t="shared" ref="F53:F57" si="15">E53/C53</f>
        <v>0.19135802469135801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502</v>
      </c>
      <c r="E54" s="3">
        <v>690</v>
      </c>
      <c r="F54" s="10">
        <f t="shared" si="15"/>
        <v>0.57885906040268453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620</v>
      </c>
      <c r="E55" s="3">
        <v>810</v>
      </c>
      <c r="F55" s="10">
        <f t="shared" si="15"/>
        <v>0.56643356643356646</v>
      </c>
      <c r="G55" s="31" t="s">
        <v>6</v>
      </c>
      <c r="H55" s="32">
        <v>3193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76</v>
      </c>
      <c r="E56" s="3">
        <v>276</v>
      </c>
      <c r="F56" s="10">
        <f t="shared" si="15"/>
        <v>0.78409090909090906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4249</v>
      </c>
      <c r="E59" s="11">
        <f t="shared" ref="E59" si="17">SUM(E52:E58)</f>
        <v>2468</v>
      </c>
      <c r="F59" s="12">
        <f>E59/C59</f>
        <v>0.36742593419681407</v>
      </c>
      <c r="G59" s="30">
        <f>SUM(H52:H57)</f>
        <v>31256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44276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730</v>
      </c>
      <c r="E62" s="3">
        <v>489</v>
      </c>
      <c r="F62" s="10">
        <f>E62/C62</f>
        <v>0.40114848236259226</v>
      </c>
      <c r="G62" s="31" t="s">
        <v>5</v>
      </c>
      <c r="H62" s="32">
        <v>50924</v>
      </c>
    </row>
    <row r="63" spans="1:8">
      <c r="A63" s="28" t="s">
        <v>10</v>
      </c>
      <c r="B63" s="28"/>
      <c r="C63" s="16">
        <v>324</v>
      </c>
      <c r="D63" s="9">
        <f>C63-E63</f>
        <v>271</v>
      </c>
      <c r="E63" s="3">
        <v>53</v>
      </c>
      <c r="F63" s="10">
        <f t="shared" ref="F63:F67" si="18">E63/C63</f>
        <v>0.16358024691358025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612</v>
      </c>
      <c r="E64" s="3">
        <v>580</v>
      </c>
      <c r="F64" s="10">
        <f t="shared" si="18"/>
        <v>0.48657718120805371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825</v>
      </c>
      <c r="E65" s="3">
        <v>605</v>
      </c>
      <c r="F65" s="10">
        <f t="shared" si="18"/>
        <v>0.42307692307692307</v>
      </c>
      <c r="G65" s="31" t="s">
        <v>6</v>
      </c>
      <c r="H65" s="32">
        <v>5882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145</v>
      </c>
      <c r="E66" s="3">
        <v>207</v>
      </c>
      <c r="F66" s="10">
        <f t="shared" si="18"/>
        <v>0.58806818181818177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4783</v>
      </c>
      <c r="E69" s="11">
        <f t="shared" ref="E69" si="20">SUM(E62:E68)</f>
        <v>1934</v>
      </c>
      <c r="F69" s="12">
        <f>E69/C69</f>
        <v>0.28792615751079353</v>
      </c>
      <c r="G69" s="30">
        <f>SUM(H62:H67)</f>
        <v>56806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4" workbookViewId="0">
      <selection activeCell="E66" sqref="E66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2</v>
      </c>
      <c r="B1" s="1">
        <f>'15-21'!B61+1</f>
        <v>44277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784</v>
      </c>
      <c r="E2" s="3">
        <v>435</v>
      </c>
      <c r="F2" s="10">
        <f>E2/C2</f>
        <v>0.35684987694831827</v>
      </c>
      <c r="G2" s="31" t="s">
        <v>5</v>
      </c>
      <c r="H2" s="32">
        <v>44402</v>
      </c>
    </row>
    <row r="3" spans="1:8">
      <c r="A3" s="28" t="s">
        <v>10</v>
      </c>
      <c r="B3" s="28"/>
      <c r="C3" s="16">
        <v>324</v>
      </c>
      <c r="D3" s="9">
        <f>C3-E3</f>
        <v>268</v>
      </c>
      <c r="E3" s="3">
        <v>56</v>
      </c>
      <c r="F3" s="10">
        <f t="shared" ref="F3:F7" si="0">E3/C3</f>
        <v>0.1728395061728395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531</v>
      </c>
      <c r="E4" s="3">
        <v>661</v>
      </c>
      <c r="F4" s="10">
        <f t="shared" si="0"/>
        <v>0.55453020134228193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677</v>
      </c>
      <c r="E5" s="3">
        <v>753</v>
      </c>
      <c r="F5" s="10">
        <f t="shared" si="0"/>
        <v>0.52657342657342654</v>
      </c>
      <c r="G5" s="31" t="s">
        <v>6</v>
      </c>
      <c r="H5" s="32">
        <v>6052</v>
      </c>
    </row>
    <row r="6" spans="1:8">
      <c r="A6" s="28" t="s">
        <v>9</v>
      </c>
      <c r="B6" s="28"/>
      <c r="C6" s="16">
        <v>352</v>
      </c>
      <c r="D6" s="9">
        <f t="shared" ref="D6:D7" si="1">C6-E6</f>
        <v>97</v>
      </c>
      <c r="E6" s="3">
        <v>255</v>
      </c>
      <c r="F6" s="10">
        <f t="shared" si="0"/>
        <v>0.72443181818181823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4557</v>
      </c>
      <c r="E9" s="11">
        <f t="shared" ref="E9" si="2">SUM(E2:E8)</f>
        <v>2160</v>
      </c>
      <c r="F9" s="12">
        <f>E9/C9</f>
        <v>0.32157213041536398</v>
      </c>
      <c r="G9" s="30">
        <f>SUM(H2:H7)</f>
        <v>50454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44278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778</v>
      </c>
      <c r="E12" s="3">
        <v>441</v>
      </c>
      <c r="F12" s="10">
        <f>E12/C12</f>
        <v>0.36177194421657094</v>
      </c>
      <c r="G12" s="31" t="s">
        <v>5</v>
      </c>
      <c r="H12" s="32">
        <v>30407</v>
      </c>
    </row>
    <row r="13" spans="1:8">
      <c r="A13" s="28" t="s">
        <v>10</v>
      </c>
      <c r="B13" s="28"/>
      <c r="C13" s="16">
        <v>324</v>
      </c>
      <c r="D13" s="9">
        <f>C13-E13</f>
        <v>261</v>
      </c>
      <c r="E13" s="3">
        <v>63</v>
      </c>
      <c r="F13" s="10">
        <f t="shared" ref="F13:F17" si="3">E13/C13</f>
        <v>0.19444444444444445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622</v>
      </c>
      <c r="E14" s="3">
        <v>570</v>
      </c>
      <c r="F14" s="10">
        <f t="shared" si="3"/>
        <v>0.47818791946308725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728</v>
      </c>
      <c r="E15" s="3">
        <v>702</v>
      </c>
      <c r="F15" s="10">
        <f t="shared" si="3"/>
        <v>0.49090909090909091</v>
      </c>
      <c r="G15" s="31" t="s">
        <v>6</v>
      </c>
      <c r="H15" s="32">
        <v>3638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100</v>
      </c>
      <c r="E16" s="3">
        <v>252</v>
      </c>
      <c r="F16" s="10">
        <f t="shared" si="3"/>
        <v>0.71590909090909094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4689</v>
      </c>
      <c r="E19" s="11">
        <f t="shared" ref="E19" si="5">SUM(E12:E18)</f>
        <v>2028</v>
      </c>
      <c r="F19" s="12">
        <f>E19/C19</f>
        <v>0.30192050022331396</v>
      </c>
      <c r="G19" s="30">
        <f>SUM(H12:H17)</f>
        <v>34045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44279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781</v>
      </c>
      <c r="E22" s="3">
        <v>438</v>
      </c>
      <c r="F22" s="10">
        <f>E22/C22</f>
        <v>0.35931091058244463</v>
      </c>
      <c r="G22" s="31" t="s">
        <v>5</v>
      </c>
      <c r="H22" s="32">
        <v>34495</v>
      </c>
    </row>
    <row r="23" spans="1:8">
      <c r="A23" s="28" t="s">
        <v>10</v>
      </c>
      <c r="B23" s="28"/>
      <c r="C23" s="16">
        <v>324</v>
      </c>
      <c r="D23" s="9">
        <f>C23-E23</f>
        <v>267</v>
      </c>
      <c r="E23" s="3">
        <v>57</v>
      </c>
      <c r="F23" s="10">
        <f t="shared" ref="F23:F27" si="6">E23/C23</f>
        <v>0.17592592592592593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641</v>
      </c>
      <c r="E24" s="3">
        <v>551</v>
      </c>
      <c r="F24" s="10">
        <f t="shared" si="6"/>
        <v>0.46224832214765099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688</v>
      </c>
      <c r="E25" s="3">
        <v>742</v>
      </c>
      <c r="F25" s="10">
        <f t="shared" si="6"/>
        <v>0.51888111888111887</v>
      </c>
      <c r="G25" s="31" t="s">
        <v>6</v>
      </c>
      <c r="H25" s="32">
        <v>2961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85</v>
      </c>
      <c r="E26" s="3">
        <v>267</v>
      </c>
      <c r="F26" s="10">
        <f t="shared" si="6"/>
        <v>0.75852272727272729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4662</v>
      </c>
      <c r="E29" s="11">
        <f t="shared" ref="E29" si="8">SUM(E22:E28)</f>
        <v>2055</v>
      </c>
      <c r="F29" s="12">
        <f>E29/C29</f>
        <v>0.30594015185350604</v>
      </c>
      <c r="G29" s="30">
        <f>SUM(H22:H27)</f>
        <v>37456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44280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639</v>
      </c>
      <c r="E32" s="3">
        <v>580</v>
      </c>
      <c r="F32" s="10">
        <f>E32/C32</f>
        <v>0.47579983593109104</v>
      </c>
      <c r="G32" s="31" t="s">
        <v>5</v>
      </c>
      <c r="H32" s="32">
        <v>31597</v>
      </c>
    </row>
    <row r="33" spans="1:8">
      <c r="A33" s="28" t="s">
        <v>10</v>
      </c>
      <c r="B33" s="28"/>
      <c r="C33" s="16">
        <v>324</v>
      </c>
      <c r="D33" s="9">
        <f>C33-E33</f>
        <v>256</v>
      </c>
      <c r="E33" s="3">
        <v>68</v>
      </c>
      <c r="F33" s="10">
        <f t="shared" ref="F33:F37" si="9">E33/C33</f>
        <v>0.20987654320987653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625</v>
      </c>
      <c r="E34" s="3">
        <v>567</v>
      </c>
      <c r="F34" s="10">
        <f t="shared" si="9"/>
        <v>0.47567114093959734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715</v>
      </c>
      <c r="E35" s="3">
        <v>715</v>
      </c>
      <c r="F35" s="10">
        <f t="shared" si="9"/>
        <v>0.5</v>
      </c>
      <c r="G35" s="31" t="s">
        <v>6</v>
      </c>
      <c r="H35" s="32">
        <v>1969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91</v>
      </c>
      <c r="E36" s="3">
        <v>261</v>
      </c>
      <c r="F36" s="10">
        <f t="shared" si="9"/>
        <v>0.74147727272727271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4526</v>
      </c>
      <c r="E39" s="11">
        <f t="shared" ref="E39" si="11">SUM(E32:E38)</f>
        <v>2191</v>
      </c>
      <c r="F39" s="12">
        <f>E39/C39</f>
        <v>0.32618728599076968</v>
      </c>
      <c r="G39" s="30">
        <f>SUM(H32:H37)</f>
        <v>33566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44281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516</v>
      </c>
      <c r="E42" s="3">
        <v>703</v>
      </c>
      <c r="F42" s="10">
        <f>E42/C42</f>
        <v>0.57670221493027074</v>
      </c>
      <c r="G42" s="31" t="s">
        <v>5</v>
      </c>
      <c r="H42" s="32">
        <v>46980</v>
      </c>
    </row>
    <row r="43" spans="1:8">
      <c r="A43" s="28" t="s">
        <v>10</v>
      </c>
      <c r="B43" s="28"/>
      <c r="C43" s="16">
        <v>324</v>
      </c>
      <c r="D43" s="9">
        <f>C43-E43</f>
        <v>258</v>
      </c>
      <c r="E43" s="3">
        <v>66</v>
      </c>
      <c r="F43" s="10">
        <f t="shared" ref="F43:F47" si="12">E43/C43</f>
        <v>0.20370370370370369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438</v>
      </c>
      <c r="E44" s="3">
        <v>754</v>
      </c>
      <c r="F44" s="10">
        <f t="shared" si="12"/>
        <v>0.6325503355704698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580</v>
      </c>
      <c r="E45" s="3">
        <v>850</v>
      </c>
      <c r="F45" s="10">
        <f t="shared" si="12"/>
        <v>0.59440559440559437</v>
      </c>
      <c r="G45" s="31" t="s">
        <v>6</v>
      </c>
      <c r="H45" s="32">
        <v>2710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88</v>
      </c>
      <c r="E46" s="3">
        <v>264</v>
      </c>
      <c r="F46" s="10">
        <f t="shared" si="12"/>
        <v>0.75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4080</v>
      </c>
      <c r="E49" s="11">
        <f t="shared" ref="E49" si="14">SUM(E42:E48)</f>
        <v>2637</v>
      </c>
      <c r="F49" s="12">
        <f>E49/C49</f>
        <v>0.39258597588209021</v>
      </c>
      <c r="G49" s="30">
        <f>SUM(H42:H47)</f>
        <v>49690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44282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473</v>
      </c>
      <c r="E52" s="3">
        <v>746</v>
      </c>
      <c r="F52" s="10">
        <f>E52/C52</f>
        <v>0.6119770303527482</v>
      </c>
      <c r="G52" s="31" t="s">
        <v>5</v>
      </c>
      <c r="H52" s="32">
        <v>31848</v>
      </c>
    </row>
    <row r="53" spans="1:8">
      <c r="A53" s="28" t="s">
        <v>10</v>
      </c>
      <c r="B53" s="28"/>
      <c r="C53" s="16">
        <v>324</v>
      </c>
      <c r="D53" s="9">
        <f>C53-E53</f>
        <v>258</v>
      </c>
      <c r="E53" s="3">
        <v>66</v>
      </c>
      <c r="F53" s="10">
        <f t="shared" ref="F53:F57" si="15">E53/C53</f>
        <v>0.20370370370370369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412</v>
      </c>
      <c r="E54" s="3">
        <v>780</v>
      </c>
      <c r="F54" s="10">
        <f t="shared" si="15"/>
        <v>0.65436241610738255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520</v>
      </c>
      <c r="E55" s="3">
        <v>910</v>
      </c>
      <c r="F55" s="10">
        <f t="shared" si="15"/>
        <v>0.63636363636363635</v>
      </c>
      <c r="G55" s="31" t="s">
        <v>6</v>
      </c>
      <c r="H55" s="32">
        <v>4330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72</v>
      </c>
      <c r="E56" s="3">
        <v>280</v>
      </c>
      <c r="F56" s="10">
        <f t="shared" si="15"/>
        <v>0.79545454545454541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3935</v>
      </c>
      <c r="E59" s="11">
        <f t="shared" ref="E59" si="17">SUM(E52:E58)</f>
        <v>2782</v>
      </c>
      <c r="F59" s="12">
        <f>E59/C59</f>
        <v>0.41417299389608458</v>
      </c>
      <c r="G59" s="30">
        <f>SUM(H52:H57)</f>
        <v>36178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44283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692</v>
      </c>
      <c r="E62" s="3">
        <v>527</v>
      </c>
      <c r="F62" s="10">
        <f>E62/C62</f>
        <v>0.43232157506152585</v>
      </c>
      <c r="G62" s="31" t="s">
        <v>5</v>
      </c>
      <c r="H62" s="32">
        <v>50158</v>
      </c>
    </row>
    <row r="63" spans="1:8">
      <c r="A63" s="28" t="s">
        <v>10</v>
      </c>
      <c r="B63" s="28"/>
      <c r="C63" s="16">
        <v>324</v>
      </c>
      <c r="D63" s="9">
        <f>C63-E63</f>
        <v>297</v>
      </c>
      <c r="E63" s="3">
        <v>27</v>
      </c>
      <c r="F63" s="10">
        <f t="shared" ref="F63:F67" si="18">E63/C63</f>
        <v>8.3333333333333329E-2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507</v>
      </c>
      <c r="E64" s="3">
        <v>685</v>
      </c>
      <c r="F64" s="10">
        <f t="shared" si="18"/>
        <v>0.57466442953020136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766</v>
      </c>
      <c r="E65" s="3">
        <v>664</v>
      </c>
      <c r="F65" s="10">
        <f t="shared" si="18"/>
        <v>0.46433566433566431</v>
      </c>
      <c r="G65" s="31" t="s">
        <v>6</v>
      </c>
      <c r="H65" s="32">
        <v>5534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130</v>
      </c>
      <c r="E66" s="3">
        <v>222</v>
      </c>
      <c r="F66" s="10">
        <f t="shared" si="18"/>
        <v>0.63068181818181823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4592</v>
      </c>
      <c r="E69" s="11">
        <f t="shared" ref="E69" si="20">SUM(E62:E68)</f>
        <v>2125</v>
      </c>
      <c r="F69" s="12">
        <f>E69/C69</f>
        <v>0.3163614708947447</v>
      </c>
      <c r="G69" s="30">
        <f>SUM(H62:H67)</f>
        <v>55692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G19" sqref="G19:H19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2</v>
      </c>
      <c r="B1" s="1">
        <f>'1-7'!B1+28</f>
        <v>44284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745</v>
      </c>
      <c r="E2" s="3">
        <v>474</v>
      </c>
      <c r="F2" s="10">
        <f>E2/C2</f>
        <v>0.38884331419196061</v>
      </c>
      <c r="G2" s="31" t="s">
        <v>5</v>
      </c>
      <c r="H2" s="32">
        <v>49370</v>
      </c>
    </row>
    <row r="3" spans="1:8">
      <c r="A3" s="28" t="s">
        <v>10</v>
      </c>
      <c r="B3" s="28"/>
      <c r="C3" s="16">
        <v>324</v>
      </c>
      <c r="D3" s="9">
        <f>C3-E3</f>
        <v>277</v>
      </c>
      <c r="E3" s="3">
        <v>47</v>
      </c>
      <c r="F3" s="10">
        <f t="shared" ref="F3:F7" si="0">E3/C3</f>
        <v>0.14506172839506173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504</v>
      </c>
      <c r="E4" s="3">
        <v>688</v>
      </c>
      <c r="F4" s="10">
        <f t="shared" si="0"/>
        <v>0.57718120805369133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706</v>
      </c>
      <c r="E5" s="3">
        <v>724</v>
      </c>
      <c r="F5" s="10">
        <f t="shared" si="0"/>
        <v>0.50629370629370629</v>
      </c>
      <c r="G5" s="31" t="s">
        <v>6</v>
      </c>
      <c r="H5" s="32">
        <v>6262</v>
      </c>
    </row>
    <row r="6" spans="1:8">
      <c r="A6" s="28" t="s">
        <v>9</v>
      </c>
      <c r="B6" s="28"/>
      <c r="C6" s="16">
        <v>352</v>
      </c>
      <c r="D6" s="9">
        <f t="shared" ref="D6:D7" si="1">C6-E6</f>
        <v>97</v>
      </c>
      <c r="E6" s="3">
        <v>255</v>
      </c>
      <c r="F6" s="10">
        <f t="shared" si="0"/>
        <v>0.72443181818181823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4529</v>
      </c>
      <c r="E9" s="11">
        <f t="shared" ref="E9" si="2">SUM(E2:E8)</f>
        <v>2188</v>
      </c>
      <c r="F9" s="12">
        <f>E9/C9</f>
        <v>0.32574065803185948</v>
      </c>
      <c r="G9" s="30">
        <f>SUM(H2:H7)</f>
        <v>55632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IF(B1="","",B1+1)</f>
        <v>44285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779</v>
      </c>
      <c r="E12" s="3">
        <v>440</v>
      </c>
      <c r="F12" s="10">
        <f>E12/C12</f>
        <v>0.36095159967186219</v>
      </c>
      <c r="G12" s="31" t="s">
        <v>5</v>
      </c>
      <c r="H12" s="32">
        <v>35590</v>
      </c>
    </row>
    <row r="13" spans="1:8">
      <c r="A13" s="28" t="s">
        <v>10</v>
      </c>
      <c r="B13" s="28"/>
      <c r="C13" s="16">
        <v>324</v>
      </c>
      <c r="D13" s="9">
        <f>C13-E13</f>
        <v>282</v>
      </c>
      <c r="E13" s="3">
        <v>42</v>
      </c>
      <c r="F13" s="10">
        <f t="shared" ref="F13:F17" si="3">E13/C13</f>
        <v>0.12962962962962962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572</v>
      </c>
      <c r="E14" s="3">
        <v>620</v>
      </c>
      <c r="F14" s="10">
        <f t="shared" si="3"/>
        <v>0.52013422818791943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785</v>
      </c>
      <c r="E15" s="3">
        <v>645</v>
      </c>
      <c r="F15" s="10">
        <f t="shared" si="3"/>
        <v>0.45104895104895104</v>
      </c>
      <c r="G15" s="31" t="s">
        <v>6</v>
      </c>
      <c r="H15" s="32">
        <v>4459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119</v>
      </c>
      <c r="E16" s="3">
        <v>233</v>
      </c>
      <c r="F16" s="10">
        <f t="shared" si="3"/>
        <v>0.66193181818181823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4737</v>
      </c>
      <c r="E19" s="11">
        <f t="shared" ref="E19" si="5">SUM(E12:E18)</f>
        <v>1980</v>
      </c>
      <c r="F19" s="12">
        <f>E19/C19</f>
        <v>0.29477445288075033</v>
      </c>
      <c r="G19" s="30">
        <f>SUM(H12:H17)</f>
        <v>40049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IF(B11="","",B11+1)</f>
        <v>44286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762</v>
      </c>
      <c r="E22" s="3">
        <v>457</v>
      </c>
      <c r="F22" s="10">
        <f>E22/C22</f>
        <v>0.3748974569319114</v>
      </c>
      <c r="G22" s="31" t="s">
        <v>5</v>
      </c>
      <c r="H22" s="32">
        <v>34654</v>
      </c>
    </row>
    <row r="23" spans="1:8">
      <c r="A23" s="28" t="s">
        <v>10</v>
      </c>
      <c r="B23" s="28"/>
      <c r="C23" s="16">
        <v>324</v>
      </c>
      <c r="D23" s="9">
        <f>C23-E23</f>
        <v>284</v>
      </c>
      <c r="E23" s="3">
        <v>40</v>
      </c>
      <c r="F23" s="10">
        <f t="shared" ref="F23:F27" si="6">E23/C23</f>
        <v>0.12345679012345678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537</v>
      </c>
      <c r="E24" s="3">
        <v>655</v>
      </c>
      <c r="F24" s="10">
        <f t="shared" si="6"/>
        <v>0.54949664429530198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714</v>
      </c>
      <c r="E25" s="3">
        <v>716</v>
      </c>
      <c r="F25" s="10">
        <f t="shared" si="6"/>
        <v>0.50069930069930069</v>
      </c>
      <c r="G25" s="31" t="s">
        <v>6</v>
      </c>
      <c r="H25" s="32">
        <v>3242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122</v>
      </c>
      <c r="E26" s="3">
        <v>230</v>
      </c>
      <c r="F26" s="10">
        <f t="shared" si="6"/>
        <v>0.65340909090909094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4619</v>
      </c>
      <c r="E29" s="11">
        <f t="shared" ref="E29" si="8">SUM(E22:E28)</f>
        <v>2098</v>
      </c>
      <c r="F29" s="12">
        <f>E29/C29</f>
        <v>0.31234181926455262</v>
      </c>
      <c r="G29" s="30">
        <f>SUM(H22:H27)</f>
        <v>37896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5</v>
      </c>
      <c r="B31" s="15">
        <f>B21+1</f>
        <v>44287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>
      <c r="A38" s="29"/>
      <c r="B38" s="29"/>
      <c r="C38" s="16"/>
      <c r="D38" s="9"/>
      <c r="E38" s="3"/>
      <c r="F38" s="10"/>
      <c r="G38" s="33"/>
      <c r="H38" s="34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6</v>
      </c>
      <c r="B41" s="15">
        <f>B31+1</f>
        <v>44288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>
      <c r="A48" s="29"/>
      <c r="B48" s="29"/>
      <c r="C48" s="16"/>
      <c r="D48" s="9"/>
      <c r="E48" s="3"/>
      <c r="F48" s="10"/>
      <c r="G48" s="33"/>
      <c r="H48" s="34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7</v>
      </c>
      <c r="B51" s="15">
        <f>B41+1</f>
        <v>44289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>
      <c r="A58" s="29"/>
      <c r="B58" s="29"/>
      <c r="C58" s="16"/>
      <c r="D58" s="9"/>
      <c r="E58" s="3"/>
      <c r="F58" s="10"/>
      <c r="G58" s="33"/>
      <c r="H58" s="34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1</v>
      </c>
      <c r="B61" s="15">
        <f>B51+1</f>
        <v>44290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>
      <c r="A68" s="29"/>
      <c r="B68" s="29"/>
      <c r="C68" s="16"/>
      <c r="D68" s="9"/>
      <c r="E68" s="3"/>
      <c r="F68" s="10"/>
      <c r="G68" s="33"/>
      <c r="H68" s="34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FC86"/>
  <sheetViews>
    <sheetView tabSelected="1" workbookViewId="0">
      <selection activeCell="G40" sqref="G40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2</v>
      </c>
      <c r="B2" s="1">
        <f>'1-7'!B1</f>
        <v>44256</v>
      </c>
      <c r="C2" s="21">
        <f>IF('1-7'!F9=0,"",'1-7'!F9)</f>
        <v>0.27988685425040943</v>
      </c>
      <c r="D2" s="22">
        <f>IF(C2="","",'1-7'!G9)</f>
        <v>40145</v>
      </c>
    </row>
    <row r="3" spans="1:5">
      <c r="A3" s="7">
        <f t="shared" si="0"/>
        <v>3</v>
      </c>
      <c r="B3" s="15">
        <f t="shared" ref="B3:B29" si="1">B2+1</f>
        <v>44257</v>
      </c>
      <c r="C3" s="21">
        <f>IF('1-7'!F19=0,"",'1-7'!F19)</f>
        <v>0.19636742593419682</v>
      </c>
      <c r="D3" s="25">
        <f>IF(C3="","",'1-7'!G19)</f>
        <v>9943</v>
      </c>
      <c r="E3" s="25"/>
    </row>
    <row r="4" spans="1:5">
      <c r="A4" s="7">
        <f t="shared" si="0"/>
        <v>4</v>
      </c>
      <c r="B4" s="15">
        <f t="shared" si="1"/>
        <v>44258</v>
      </c>
      <c r="C4" s="21">
        <f>IF('1-7'!F29=0,"",'1-7'!F29)</f>
        <v>0.19249665029030819</v>
      </c>
      <c r="D4" s="25">
        <f>IF(C4="","",'1-7'!G29)</f>
        <v>21070</v>
      </c>
    </row>
    <row r="5" spans="1:5">
      <c r="A5" s="7">
        <f t="shared" si="0"/>
        <v>5</v>
      </c>
      <c r="B5" s="15">
        <f t="shared" si="1"/>
        <v>44259</v>
      </c>
      <c r="C5" s="21" t="str">
        <f>IF('1-7'!F39=0,"",'1-7'!F39)</f>
        <v/>
      </c>
      <c r="D5" s="25" t="str">
        <f>IF(C5="","",'1-7'!G39)</f>
        <v/>
      </c>
    </row>
    <row r="6" spans="1:5">
      <c r="A6" s="7">
        <f t="shared" si="0"/>
        <v>6</v>
      </c>
      <c r="B6" s="15">
        <f t="shared" si="1"/>
        <v>44260</v>
      </c>
      <c r="C6" s="21" t="str">
        <f>IF('1-7'!F49=0,"",'1-7'!F49)</f>
        <v/>
      </c>
      <c r="D6" s="25" t="str">
        <f>IF(C6="","",'1-7'!G49)</f>
        <v/>
      </c>
    </row>
    <row r="7" spans="1:5">
      <c r="A7" s="7">
        <f t="shared" si="0"/>
        <v>7</v>
      </c>
      <c r="B7" s="15">
        <f t="shared" si="1"/>
        <v>44261</v>
      </c>
      <c r="C7" s="21">
        <f>IF('1-7'!F59=0,"",'1-7'!F59)</f>
        <v>0.25993747208575257</v>
      </c>
      <c r="D7" s="25">
        <f>IF(C7="","",'1-7'!G59)</f>
        <v>21808</v>
      </c>
    </row>
    <row r="8" spans="1:5">
      <c r="A8" s="7">
        <f t="shared" si="0"/>
        <v>1</v>
      </c>
      <c r="B8" s="15">
        <f t="shared" si="1"/>
        <v>44262</v>
      </c>
      <c r="C8" s="21">
        <f>IF('1-7'!F69=0,"",'1-7'!F69)</f>
        <v>0.14813160637189221</v>
      </c>
      <c r="D8" s="25">
        <f>IF(C8="","",'1-7'!G69)</f>
        <v>44958</v>
      </c>
    </row>
    <row r="9" spans="1:5" ht="15" customHeight="1">
      <c r="A9" s="7">
        <f t="shared" si="0"/>
        <v>2</v>
      </c>
      <c r="B9" s="15">
        <f t="shared" si="1"/>
        <v>44263</v>
      </c>
      <c r="C9" s="21" t="str">
        <f>IF('8-14'!F9=0,"",'8-14'!F9)</f>
        <v/>
      </c>
      <c r="D9" s="25" t="str">
        <f>IF(C9="","",'8-14'!G9)</f>
        <v/>
      </c>
    </row>
    <row r="10" spans="1:5" ht="15" customHeight="1">
      <c r="A10" s="7">
        <f t="shared" si="0"/>
        <v>3</v>
      </c>
      <c r="B10" s="15">
        <f t="shared" si="1"/>
        <v>44264</v>
      </c>
      <c r="C10" s="21">
        <f>IF('8-14'!F19=0,"",'8-14'!F19)</f>
        <v>0.23105553074289117</v>
      </c>
      <c r="D10" s="25">
        <f>IF(C10="","",'8-14'!G19)</f>
        <v>23774</v>
      </c>
    </row>
    <row r="11" spans="1:5" ht="15" customHeight="1">
      <c r="A11" s="7">
        <f t="shared" si="0"/>
        <v>4</v>
      </c>
      <c r="B11" s="15">
        <f>B10+1</f>
        <v>44265</v>
      </c>
      <c r="C11" s="21">
        <f>IF('8-14'!F29=0,"",'8-14'!F29)</f>
        <v>0.22718475509900254</v>
      </c>
      <c r="D11" s="25">
        <f>IF(C11="","",'8-14'!G29)</f>
        <v>24347</v>
      </c>
    </row>
    <row r="12" spans="1:5" ht="15" customHeight="1">
      <c r="A12" s="7">
        <f t="shared" si="0"/>
        <v>5</v>
      </c>
      <c r="B12" s="15">
        <f t="shared" si="1"/>
        <v>44266</v>
      </c>
      <c r="C12" s="21">
        <f>IF('8-14'!F39=0,"",'8-14'!F39)</f>
        <v>0.2203364597290457</v>
      </c>
      <c r="D12" s="25">
        <f>IF(C12="","",'8-14'!G39)</f>
        <v>29450</v>
      </c>
    </row>
    <row r="13" spans="1:5" ht="15" customHeight="1">
      <c r="A13" s="7">
        <f t="shared" si="0"/>
        <v>6</v>
      </c>
      <c r="B13" s="15">
        <f t="shared" si="1"/>
        <v>44267</v>
      </c>
      <c r="C13" s="21">
        <f>IF('8-14'!F49=0,"",'8-14'!F49)</f>
        <v>0.26470150364746164</v>
      </c>
      <c r="D13" s="25">
        <f>IF(C13="","",'8-14'!G49)</f>
        <v>41434</v>
      </c>
    </row>
    <row r="14" spans="1:5" ht="15" customHeight="1">
      <c r="A14" s="7">
        <f t="shared" si="0"/>
        <v>7</v>
      </c>
      <c r="B14" s="15">
        <f t="shared" si="1"/>
        <v>44268</v>
      </c>
      <c r="C14" s="21">
        <f>IF('8-14'!F59=0,"",'8-14'!F59)</f>
        <v>0.30594015185350604</v>
      </c>
      <c r="D14" s="25">
        <f>IF(C14="","",'8-14'!G59)</f>
        <v>26158</v>
      </c>
    </row>
    <row r="15" spans="1:5" ht="15" customHeight="1">
      <c r="A15" s="7">
        <f t="shared" si="0"/>
        <v>1</v>
      </c>
      <c r="B15" s="15">
        <f t="shared" si="1"/>
        <v>44269</v>
      </c>
      <c r="C15" s="21">
        <f>IF('8-14'!F69=0,"",'8-14'!F69)</f>
        <v>0.23983921393479232</v>
      </c>
      <c r="D15" s="25">
        <f>IF(C15="","",'8-14'!G69)</f>
        <v>40046</v>
      </c>
    </row>
    <row r="16" spans="1:5" ht="15" customHeight="1">
      <c r="A16" s="7">
        <f t="shared" si="0"/>
        <v>2</v>
      </c>
      <c r="B16" s="15">
        <f t="shared" si="1"/>
        <v>44270</v>
      </c>
      <c r="C16" s="21">
        <f>IF('15-21'!F9=0,"",'15-21'!F9)</f>
        <v>0.26499925562006849</v>
      </c>
      <c r="D16" s="25">
        <f>IF(C16="","",'15-21'!G9)</f>
        <v>42624</v>
      </c>
    </row>
    <row r="17" spans="1:4" ht="15" customHeight="1">
      <c r="A17" s="7">
        <f t="shared" si="0"/>
        <v>3</v>
      </c>
      <c r="B17" s="15">
        <f t="shared" si="1"/>
        <v>44271</v>
      </c>
      <c r="C17" s="21">
        <f>IF('15-21'!F19=0,"",'15-21'!F19)</f>
        <v>0.26217061188030372</v>
      </c>
      <c r="D17" s="25">
        <f>IF(C17="","",'15-21'!G19)</f>
        <v>31615</v>
      </c>
    </row>
    <row r="18" spans="1:4" ht="15" customHeight="1">
      <c r="A18" s="7">
        <f t="shared" si="0"/>
        <v>4</v>
      </c>
      <c r="B18" s="15">
        <f t="shared" si="1"/>
        <v>44272</v>
      </c>
      <c r="C18" s="21">
        <f>IF('15-21'!F29=0,"",'15-21'!F29)</f>
        <v>0.26470150364746164</v>
      </c>
      <c r="D18" s="25">
        <f>IF(C18="","",'15-21'!G29)</f>
        <v>26516</v>
      </c>
    </row>
    <row r="19" spans="1:4" ht="15" customHeight="1">
      <c r="A19" s="7">
        <f t="shared" si="0"/>
        <v>5</v>
      </c>
      <c r="B19" s="15">
        <f t="shared" si="1"/>
        <v>44273</v>
      </c>
      <c r="C19" s="21">
        <f>IF('15-21'!F39=0,"",'15-21'!F39)</f>
        <v>0.27899359833258897</v>
      </c>
      <c r="D19" s="25">
        <f>IF(C19="","",'15-21'!G39)</f>
        <v>37846</v>
      </c>
    </row>
    <row r="20" spans="1:4" ht="15" customHeight="1">
      <c r="A20" s="7">
        <f t="shared" si="0"/>
        <v>6</v>
      </c>
      <c r="B20" s="15">
        <f t="shared" si="1"/>
        <v>44274</v>
      </c>
      <c r="C20" s="21">
        <f>IF('15-21'!F49=0,"",'15-21'!F49)</f>
        <v>0.35000744379931514</v>
      </c>
      <c r="D20" s="25">
        <f>IF(C20="","",'15-21'!G49)</f>
        <v>47484</v>
      </c>
    </row>
    <row r="21" spans="1:4" ht="15" customHeight="1">
      <c r="A21" s="7">
        <f t="shared" si="0"/>
        <v>7</v>
      </c>
      <c r="B21" s="15">
        <f t="shared" si="1"/>
        <v>44275</v>
      </c>
      <c r="C21" s="21">
        <f>IF('15-21'!F59=0,"",'15-21'!F59)</f>
        <v>0.36742593419681407</v>
      </c>
      <c r="D21" s="25">
        <f>IF(C21="","",'15-21'!G59)</f>
        <v>31256</v>
      </c>
    </row>
    <row r="22" spans="1:4" ht="15" customHeight="1">
      <c r="A22" s="7">
        <f t="shared" si="0"/>
        <v>1</v>
      </c>
      <c r="B22" s="15">
        <f t="shared" si="1"/>
        <v>44276</v>
      </c>
      <c r="C22" s="21">
        <f>IF('15-21'!F69=0,"",'15-21'!F69)</f>
        <v>0.28792615751079353</v>
      </c>
      <c r="D22" s="25">
        <f>IF(C22="","",'15-21'!G69)</f>
        <v>56806</v>
      </c>
    </row>
    <row r="23" spans="1:4" ht="15" customHeight="1">
      <c r="A23" s="7">
        <f t="shared" si="0"/>
        <v>2</v>
      </c>
      <c r="B23" s="15">
        <f t="shared" si="1"/>
        <v>44277</v>
      </c>
      <c r="C23" s="21">
        <f>IF('22-28'!F9=0,"",'22-28'!F9)</f>
        <v>0.32157213041536398</v>
      </c>
      <c r="D23" s="25">
        <f>IF(C23="","",'22-28'!G9)</f>
        <v>50454</v>
      </c>
    </row>
    <row r="24" spans="1:4" ht="15" customHeight="1">
      <c r="A24" s="7">
        <f t="shared" si="0"/>
        <v>3</v>
      </c>
      <c r="B24" s="15">
        <f t="shared" si="1"/>
        <v>44278</v>
      </c>
      <c r="C24" s="21">
        <f>IF('22-28'!F19=0,"",'22-28'!F19)</f>
        <v>0.30192050022331396</v>
      </c>
      <c r="D24" s="25">
        <f>IF(C24="","",'22-28'!G19)</f>
        <v>34045</v>
      </c>
    </row>
    <row r="25" spans="1:4" ht="15" customHeight="1">
      <c r="A25" s="7">
        <f t="shared" si="0"/>
        <v>4</v>
      </c>
      <c r="B25" s="15">
        <f t="shared" si="1"/>
        <v>44279</v>
      </c>
      <c r="C25" s="21">
        <f>IF('22-28'!F29=0,"",'22-28'!F29)</f>
        <v>0.30594015185350604</v>
      </c>
      <c r="D25" s="25">
        <f>IF(C25="","",'22-28'!G29)</f>
        <v>37456</v>
      </c>
    </row>
    <row r="26" spans="1:4" ht="15" customHeight="1">
      <c r="A26" s="7">
        <f t="shared" si="0"/>
        <v>5</v>
      </c>
      <c r="B26" s="15">
        <f t="shared" si="1"/>
        <v>44280</v>
      </c>
      <c r="C26" s="21">
        <f>IF('22-28'!F39=0,"",'22-28'!F39)</f>
        <v>0.32618728599076968</v>
      </c>
      <c r="D26" s="25">
        <f>IF(C26="","",'22-28'!G39)</f>
        <v>33566</v>
      </c>
    </row>
    <row r="27" spans="1:4" ht="15" customHeight="1">
      <c r="A27" s="7">
        <f t="shared" si="0"/>
        <v>6</v>
      </c>
      <c r="B27" s="15">
        <f t="shared" si="1"/>
        <v>44281</v>
      </c>
      <c r="C27" s="21">
        <f>IF('22-28'!F49=0,"",'22-28'!F49)</f>
        <v>0.39258597588209021</v>
      </c>
      <c r="D27" s="25">
        <f>IF(C27="","",'22-28'!G49)</f>
        <v>49690</v>
      </c>
    </row>
    <row r="28" spans="1:4" ht="15" customHeight="1">
      <c r="A28" s="7">
        <f t="shared" si="0"/>
        <v>7</v>
      </c>
      <c r="B28" s="15">
        <f t="shared" si="1"/>
        <v>44282</v>
      </c>
      <c r="C28" s="21">
        <f>IF('22-28'!F59=0,"",'22-28'!F59)</f>
        <v>0.41417299389608458</v>
      </c>
      <c r="D28" s="25">
        <f>IF(C28="","",'22-28'!G59)</f>
        <v>36178</v>
      </c>
    </row>
    <row r="29" spans="1:4" ht="15" customHeight="1">
      <c r="A29" s="7">
        <f t="shared" si="0"/>
        <v>1</v>
      </c>
      <c r="B29" s="15">
        <f t="shared" si="1"/>
        <v>44283</v>
      </c>
      <c r="C29" s="21">
        <f>IF('22-28'!F69=0,"",'22-28'!F69)</f>
        <v>0.3163614708947447</v>
      </c>
      <c r="D29" s="25">
        <f>IF(C29="","",'22-28'!G69)</f>
        <v>55692</v>
      </c>
    </row>
    <row r="30" spans="1:4" ht="15" customHeight="1">
      <c r="A30" s="26">
        <f>IF(B30="","",WEEKDAY((B30)))</f>
        <v>2</v>
      </c>
      <c r="B30" s="15">
        <f>IF('29 to end of the month'!B1="","",B29+1)</f>
        <v>44284</v>
      </c>
      <c r="C30" s="21">
        <f>IF('29 to end of the month'!F9=0,"",'29 to end of the month'!F9)</f>
        <v>0.32574065803185948</v>
      </c>
      <c r="D30" s="25">
        <f>IF(C30="","",'29 to end of the month'!G9)</f>
        <v>55632</v>
      </c>
    </row>
    <row r="31" spans="1:4" ht="15" customHeight="1">
      <c r="A31" s="26">
        <f>IF(B31="","",WEEKDAY((B31)))</f>
        <v>3</v>
      </c>
      <c r="B31" s="15">
        <f>IF('29 to end of the month'!B11="","",B30+1)</f>
        <v>44285</v>
      </c>
      <c r="C31" s="21">
        <f>IF('29 to end of the month'!F19=0,"",'29 to end of the month'!F19)</f>
        <v>0.29477445288075033</v>
      </c>
      <c r="D31" s="25">
        <f>IF(C31="","",'29 to end of the month'!G19)</f>
        <v>40049</v>
      </c>
    </row>
    <row r="32" spans="1:4" ht="15" customHeight="1">
      <c r="A32" s="26">
        <f>IF(B32="","",WEEKDAY((B32)))</f>
        <v>4</v>
      </c>
      <c r="B32" s="15">
        <f>IF('29 to end of the month'!B21="","",B31+1)</f>
        <v>44286</v>
      </c>
      <c r="C32" s="21">
        <f>IF('29 to end of the month'!F29=0,"",'29 to end of the month'!F29)</f>
        <v>0.31234181926455262</v>
      </c>
      <c r="D32" s="25">
        <f>IF(C32="","",'29 to end of the month'!G29)</f>
        <v>37896</v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0.28406069886641572</v>
      </c>
      <c r="D34" s="24">
        <f>AVERAGE((D2:D32))</f>
        <v>36712.071428571428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horizontalDpi="0" verticalDpi="0" r:id="rId1"/>
  <headerFooter>
    <oddHeader>&amp;C&amp;16Ontario Daily Lot Counts
March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A69D8-4947-463E-9FDB-195BEFC52D3A}"/>
</file>

<file path=customXml/itemProps2.xml><?xml version="1.0" encoding="utf-8"?>
<ds:datastoreItem xmlns:ds="http://schemas.openxmlformats.org/officeDocument/2006/customXml" ds:itemID="{0C01823C-C39F-4D18-BAD3-0927A0235113}"/>
</file>

<file path=customXml/itemProps3.xml><?xml version="1.0" encoding="utf-8"?>
<ds:datastoreItem xmlns:ds="http://schemas.openxmlformats.org/officeDocument/2006/customXml" ds:itemID="{F6B0D01D-F783-49B8-9F69-19077E2499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2021-03-17T05:00:20Z</cp:lastPrinted>
  <dcterms:created xsi:type="dcterms:W3CDTF">2014-12-09T16:30:03Z</dcterms:created>
  <dcterms:modified xsi:type="dcterms:W3CDTF">2021-04-01T10:54:10Z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368500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