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s" sheetId="1" r:id="rId1"/>
    <sheet name="Revenue Model" sheetId="2" r:id="rId2"/>
    <sheet name="Ratios" sheetId="3" r:id="rId3"/>
    <sheet name="Scenarios" sheetId="4" r:id="rId4"/>
  </sheets>
  <calcPr calcId="124519" fullCalcOnLoad="1"/>
</workbook>
</file>

<file path=xl/sharedStrings.xml><?xml version="1.0" encoding="utf-8"?>
<sst xmlns="http://schemas.openxmlformats.org/spreadsheetml/2006/main" count="114" uniqueCount="52">
  <si>
    <t>Parameter</t>
  </si>
  <si>
    <t>Value</t>
  </si>
  <si>
    <t>Project/Ticker</t>
  </si>
  <si>
    <t>Base Currency</t>
  </si>
  <si>
    <t>Starting Token Price</t>
  </si>
  <si>
    <t>Total Supply</t>
  </si>
  <si>
    <t>Starting Circulating Supply</t>
  </si>
  <si>
    <t>Starting TVL (Monthly avg)</t>
  </si>
  <si>
    <t>Starting Volume (Monthly)</t>
  </si>
  <si>
    <t>Protocol Fee Rate (%)</t>
  </si>
  <si>
    <t>Monthly Expenses</t>
  </si>
  <si>
    <t>Starting Treasury Balance</t>
  </si>
  <si>
    <t>% Supply Staked</t>
  </si>
  <si>
    <t>Annual Emission Rate (%)</t>
  </si>
  <si>
    <t>Monthly TVL Growth (%)</t>
  </si>
  <si>
    <t>Monthly Volume Growth (%)</t>
  </si>
  <si>
    <t>Monthly Price Growth (%)</t>
  </si>
  <si>
    <t>Scenario: Bear Price Multiple</t>
  </si>
  <si>
    <t>Scenario: Base Price Multiple</t>
  </si>
  <si>
    <t>Scenario: Bull Price Multiple</t>
  </si>
  <si>
    <t>Scenario: Bear TVL Multiple</t>
  </si>
  <si>
    <t>Scenario: Base TVL Multiple</t>
  </si>
  <si>
    <t>Scenario: Bull TVL Multiple</t>
  </si>
  <si>
    <t>Scenario: Bear Volume Multiple</t>
  </si>
  <si>
    <t>Scenario: Base Volume Multiple</t>
  </si>
  <si>
    <t>Scenario: Bull Volume Multiple</t>
  </si>
  <si>
    <t>USD</t>
  </si>
  <si>
    <t>Period</t>
  </si>
  <si>
    <t>Date</t>
  </si>
  <si>
    <t>TVL (Monthly avg)</t>
  </si>
  <si>
    <t>Volume (Monthly)</t>
  </si>
  <si>
    <t>Fee Rate</t>
  </si>
  <si>
    <t>Protocol Fees (Monthly)</t>
  </si>
  <si>
    <t>Net Income (Fees-Expenses)</t>
  </si>
  <si>
    <t>Treasury Balance (End of Month)</t>
  </si>
  <si>
    <t>Price</t>
  </si>
  <si>
    <t>Circulating Supply</t>
  </si>
  <si>
    <t>Market Cap</t>
  </si>
  <si>
    <t>TVL / Market Cap</t>
  </si>
  <si>
    <t>Price / Fees (P/F) – annualized</t>
  </si>
  <si>
    <t>Runway (months)</t>
  </si>
  <si>
    <t>Token Velocity (Volume / MCap)</t>
  </si>
  <si>
    <t>Inflation Rate (Monthly)</t>
  </si>
  <si>
    <t>Scenario</t>
  </si>
  <si>
    <t>Market Cap (using current Circulating)</t>
  </si>
  <si>
    <t>P/F – annualized</t>
  </si>
  <si>
    <t>Instructions</t>
  </si>
  <si>
    <t>• Fill blue cells only. Rates expressed as whole % (e.g., 2 for 2%).</t>
  </si>
  <si>
    <t>• Starting values drive the base path. Growth rates are monthly.</t>
  </si>
  <si>
    <t>Bear</t>
  </si>
  <si>
    <t>Base</t>
  </si>
  <si>
    <t>Bull</t>
  </si>
</sst>
</file>

<file path=xl/styles.xml><?xml version="1.0" encoding="utf-8"?>
<styleSheet xmlns="http://schemas.openxmlformats.org/spreadsheetml/2006/main">
  <numFmts count="6">
    <numFmt numFmtId="164" formatCode="$#,##0"/>
    <numFmt numFmtId="165" formatCode="0.00%"/>
    <numFmt numFmtId="166" formatCode="yyyy-mm-dd"/>
    <numFmt numFmtId="167" formatCode="$#,##0.00"/>
    <numFmt numFmtId="168" formatCode="#,##0"/>
    <numFmt numFmtId="169" formatCode="#,##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rgb="FF66666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7F3FF"/>
        <bgColor indexed="64"/>
      </patternFill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3" borderId="1" xfId="0" applyFont="1" applyFill="1" applyBorder="1"/>
    <xf numFmtId="0" fontId="2" fillId="0" borderId="0" xfId="0" applyFont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Protocol Fees vs Expenses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Fees (Monthly)</c:v>
          </c:tx>
          <c:marker>
            <c:symbol val="none"/>
          </c:marker>
          <c:cat>
            <c:numRef>
              <c:f>'Revenue Model'!$A$2:$A$61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'Revenue Model'!$F$2:$F$61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1"/>
          <c:order val="1"/>
          <c:tx>
            <c:v>Expenses (Monthly)</c:v>
          </c:tx>
          <c:marker>
            <c:symbol val="none"/>
          </c:marker>
          <c:cat>
            <c:numRef>
              <c:f>'Revenue Model'!$A$2:$A$61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'Revenue Model'!$G$2:$G$61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USD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TVL vs Market Cap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TVL (Monthly avg)</c:v>
          </c:tx>
          <c:marker>
            <c:symbol val="none"/>
          </c:marker>
          <c:cat>
            <c:numRef>
              <c:f>'Revenue Model'!$A$2:$A$61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'Revenue Model'!$C$2:$C$61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1"/>
          <c:order val="1"/>
          <c:tx>
            <c:v>Market Cap</c:v>
          </c:tx>
          <c:marker>
            <c:symbol val="none"/>
          </c:marker>
          <c:cat>
            <c:numRef>
              <c:f>Ratios!$A$2:$A$61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Ratios!$E$2:$E$61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USD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Price / Fees (Annualized)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P/F Multiple</c:v>
          </c:tx>
          <c:marker>
            <c:symbol val="none"/>
          </c:marker>
          <c:cat>
            <c:numRef>
              <c:f>Ratios!$A$2:$A$61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Ratios!$G$2:$G$61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Multiple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21</xdr:col>
      <xdr:colOff>0</xdr:colOff>
      <xdr:row>18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19</xdr:row>
      <xdr:rowOff>0</xdr:rowOff>
    </xdr:from>
    <xdr:to>
      <xdr:col>21</xdr:col>
      <xdr:colOff>0</xdr:colOff>
      <xdr:row>36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8"/>
  <sheetViews>
    <sheetView tabSelected="1" workbookViewId="0"/>
  </sheetViews>
  <sheetFormatPr defaultRowHeight="15"/>
  <cols>
    <col min="1" max="1" width="36.7109375" customWidth="1"/>
    <col min="2" max="2" width="22.7109375" style="1" customWidth="1"/>
  </cols>
  <sheetData>
    <row r="1" spans="1:2">
      <c r="A1" s="2" t="s">
        <v>0</v>
      </c>
      <c r="B1" s="2" t="s">
        <v>1</v>
      </c>
    </row>
    <row r="2" spans="1:2">
      <c r="A2" t="s">
        <v>2</v>
      </c>
    </row>
    <row r="3" spans="1:2">
      <c r="A3" t="s">
        <v>3</v>
      </c>
      <c r="B3" s="1" t="s">
        <v>26</v>
      </c>
    </row>
    <row r="4" spans="1:2">
      <c r="A4" t="s">
        <v>4</v>
      </c>
      <c r="B4" s="1">
        <v>1</v>
      </c>
    </row>
    <row r="5" spans="1:2">
      <c r="A5" t="s">
        <v>5</v>
      </c>
    </row>
    <row r="6" spans="1:2">
      <c r="A6" t="s">
        <v>6</v>
      </c>
    </row>
    <row r="7" spans="1:2">
      <c r="A7" t="s">
        <v>7</v>
      </c>
      <c r="B7" s="1">
        <v>10000000</v>
      </c>
    </row>
    <row r="8" spans="1:2">
      <c r="A8" t="s">
        <v>8</v>
      </c>
      <c r="B8" s="1">
        <v>50000000</v>
      </c>
    </row>
    <row r="9" spans="1:2">
      <c r="A9" t="s">
        <v>9</v>
      </c>
      <c r="B9" s="1">
        <v>0.3</v>
      </c>
    </row>
    <row r="10" spans="1:2">
      <c r="A10" t="s">
        <v>10</v>
      </c>
      <c r="B10" s="1">
        <v>200000</v>
      </c>
    </row>
    <row r="11" spans="1:2">
      <c r="A11" t="s">
        <v>11</v>
      </c>
      <c r="B11" s="1">
        <v>5000000</v>
      </c>
    </row>
    <row r="12" spans="1:2">
      <c r="A12" t="s">
        <v>12</v>
      </c>
      <c r="B12" s="1">
        <v>0.2</v>
      </c>
    </row>
    <row r="13" spans="1:2">
      <c r="A13" t="s">
        <v>13</v>
      </c>
      <c r="B13" s="1">
        <v>2</v>
      </c>
    </row>
    <row r="14" spans="1:2">
      <c r="A14" t="s">
        <v>14</v>
      </c>
      <c r="B14" s="1">
        <v>2</v>
      </c>
    </row>
    <row r="15" spans="1:2">
      <c r="A15" t="s">
        <v>15</v>
      </c>
      <c r="B15" s="1">
        <v>3</v>
      </c>
    </row>
    <row r="16" spans="1:2">
      <c r="A16" t="s">
        <v>16</v>
      </c>
      <c r="B16" s="1">
        <v>1</v>
      </c>
    </row>
    <row r="17" spans="1:2">
      <c r="A17" t="s">
        <v>17</v>
      </c>
      <c r="B17" s="1">
        <v>0.6</v>
      </c>
    </row>
    <row r="18" spans="1:2">
      <c r="A18" t="s">
        <v>18</v>
      </c>
      <c r="B18" s="1">
        <v>1</v>
      </c>
    </row>
    <row r="19" spans="1:2">
      <c r="A19" t="s">
        <v>19</v>
      </c>
      <c r="B19" s="1">
        <v>1.8</v>
      </c>
    </row>
    <row r="20" spans="1:2">
      <c r="A20" t="s">
        <v>20</v>
      </c>
      <c r="B20" s="1">
        <v>0.7</v>
      </c>
    </row>
    <row r="21" spans="1:2">
      <c r="A21" t="s">
        <v>21</v>
      </c>
      <c r="B21" s="1">
        <v>1</v>
      </c>
    </row>
    <row r="22" spans="1:2">
      <c r="A22" t="s">
        <v>22</v>
      </c>
      <c r="B22" s="1">
        <v>1.6</v>
      </c>
    </row>
    <row r="23" spans="1:2">
      <c r="A23" t="s">
        <v>23</v>
      </c>
      <c r="B23" s="1">
        <v>0.7</v>
      </c>
    </row>
    <row r="24" spans="1:2">
      <c r="A24" t="s">
        <v>24</v>
      </c>
      <c r="B24" s="1">
        <v>1</v>
      </c>
    </row>
    <row r="25" spans="1:2">
      <c r="A25" t="s">
        <v>25</v>
      </c>
      <c r="B25" s="1">
        <v>1.6</v>
      </c>
    </row>
    <row r="26" spans="1:2">
      <c r="A26" s="3" t="s">
        <v>46</v>
      </c>
    </row>
    <row r="27" spans="1:2">
      <c r="A27" s="4" t="s">
        <v>47</v>
      </c>
    </row>
    <row r="28" spans="1:2">
      <c r="A28" s="4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61"/>
  <sheetViews>
    <sheetView workbookViewId="0"/>
  </sheetViews>
  <sheetFormatPr defaultRowHeight="15"/>
  <cols>
    <col min="1" max="1" width="8.7109375" customWidth="1"/>
    <col min="2" max="2" width="12.7109375" customWidth="1"/>
    <col min="3" max="4" width="18.7109375" style="5" customWidth="1"/>
    <col min="5" max="5" width="10.7109375" style="6" customWidth="1"/>
    <col min="6" max="6" width="20.7109375" style="5" customWidth="1"/>
    <col min="7" max="7" width="16.7109375" style="5" customWidth="1"/>
    <col min="8" max="8" width="20.7109375" style="5" customWidth="1"/>
    <col min="9" max="9" width="24.7109375" style="5" customWidth="1"/>
  </cols>
  <sheetData>
    <row r="1" spans="1:9">
      <c r="A1" s="2" t="s">
        <v>27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10</v>
      </c>
      <c r="H1" s="2" t="s">
        <v>33</v>
      </c>
      <c r="I1" s="2" t="s">
        <v>34</v>
      </c>
    </row>
    <row r="2" spans="1:9">
      <c r="A2">
        <v>1</v>
      </c>
      <c r="B2" s="7">
        <v>45901</v>
      </c>
      <c r="C2" s="5">
        <f>Inputs!B6</f>
        <v>0</v>
      </c>
      <c r="D2" s="5">
        <f>Inputs!B7</f>
        <v>0</v>
      </c>
      <c r="E2" s="6">
        <f>Inputs!B8/100</f>
        <v>0</v>
      </c>
      <c r="F2" s="5">
        <f>D2*E2</f>
        <v>0</v>
      </c>
      <c r="G2" s="5">
        <f>Inputs!B9</f>
        <v>0</v>
      </c>
      <c r="H2" s="5">
        <f>F2-G2</f>
        <v>0</v>
      </c>
      <c r="I2" s="5">
        <f>Inputs!B10 + H2</f>
        <v>0</v>
      </c>
    </row>
    <row r="3" spans="1:9">
      <c r="A3">
        <v>2</v>
      </c>
      <c r="B3" s="7">
        <v>45931</v>
      </c>
      <c r="C3" s="5">
        <f>C2*(1+Inputs!B13/100)</f>
        <v>0</v>
      </c>
      <c r="D3" s="5">
        <f>D2*(1+Inputs!B14/100)</f>
        <v>0</v>
      </c>
      <c r="E3" s="6">
        <f>Inputs!B8/100</f>
        <v>0</v>
      </c>
      <c r="F3" s="5">
        <f>D3*E3</f>
        <v>0</v>
      </c>
      <c r="G3" s="5">
        <f>Inputs!B9</f>
        <v>0</v>
      </c>
      <c r="H3" s="5">
        <f>F3-G3</f>
        <v>0</v>
      </c>
      <c r="I3" s="5">
        <f>I2 + H3</f>
        <v>0</v>
      </c>
    </row>
    <row r="4" spans="1:9">
      <c r="A4">
        <v>3</v>
      </c>
      <c r="B4" s="7">
        <v>45962</v>
      </c>
      <c r="C4" s="5">
        <f>C3*(1+Inputs!B13/100)</f>
        <v>0</v>
      </c>
      <c r="D4" s="5">
        <f>D3*(1+Inputs!B14/100)</f>
        <v>0</v>
      </c>
      <c r="E4" s="6">
        <f>Inputs!B8/100</f>
        <v>0</v>
      </c>
      <c r="F4" s="5">
        <f>D4*E4</f>
        <v>0</v>
      </c>
      <c r="G4" s="5">
        <f>Inputs!B9</f>
        <v>0</v>
      </c>
      <c r="H4" s="5">
        <f>F4-G4</f>
        <v>0</v>
      </c>
      <c r="I4" s="5">
        <f>I3 + H4</f>
        <v>0</v>
      </c>
    </row>
    <row r="5" spans="1:9">
      <c r="A5">
        <v>4</v>
      </c>
      <c r="B5" s="7">
        <v>45992</v>
      </c>
      <c r="C5" s="5">
        <f>C4*(1+Inputs!B13/100)</f>
        <v>0</v>
      </c>
      <c r="D5" s="5">
        <f>D4*(1+Inputs!B14/100)</f>
        <v>0</v>
      </c>
      <c r="E5" s="6">
        <f>Inputs!B8/100</f>
        <v>0</v>
      </c>
      <c r="F5" s="5">
        <f>D5*E5</f>
        <v>0</v>
      </c>
      <c r="G5" s="5">
        <f>Inputs!B9</f>
        <v>0</v>
      </c>
      <c r="H5" s="5">
        <f>F5-G5</f>
        <v>0</v>
      </c>
      <c r="I5" s="5">
        <f>I4 + H5</f>
        <v>0</v>
      </c>
    </row>
    <row r="6" spans="1:9">
      <c r="A6">
        <v>5</v>
      </c>
      <c r="B6" s="7">
        <v>46023</v>
      </c>
      <c r="C6" s="5">
        <f>C5*(1+Inputs!B13/100)</f>
        <v>0</v>
      </c>
      <c r="D6" s="5">
        <f>D5*(1+Inputs!B14/100)</f>
        <v>0</v>
      </c>
      <c r="E6" s="6">
        <f>Inputs!B8/100</f>
        <v>0</v>
      </c>
      <c r="F6" s="5">
        <f>D6*E6</f>
        <v>0</v>
      </c>
      <c r="G6" s="5">
        <f>Inputs!B9</f>
        <v>0</v>
      </c>
      <c r="H6" s="5">
        <f>F6-G6</f>
        <v>0</v>
      </c>
      <c r="I6" s="5">
        <f>I5 + H6</f>
        <v>0</v>
      </c>
    </row>
    <row r="7" spans="1:9">
      <c r="A7">
        <v>6</v>
      </c>
      <c r="B7" s="7">
        <v>46054</v>
      </c>
      <c r="C7" s="5">
        <f>C6*(1+Inputs!B13/100)</f>
        <v>0</v>
      </c>
      <c r="D7" s="5">
        <f>D6*(1+Inputs!B14/100)</f>
        <v>0</v>
      </c>
      <c r="E7" s="6">
        <f>Inputs!B8/100</f>
        <v>0</v>
      </c>
      <c r="F7" s="5">
        <f>D7*E7</f>
        <v>0</v>
      </c>
      <c r="G7" s="5">
        <f>Inputs!B9</f>
        <v>0</v>
      </c>
      <c r="H7" s="5">
        <f>F7-G7</f>
        <v>0</v>
      </c>
      <c r="I7" s="5">
        <f>I6 + H7</f>
        <v>0</v>
      </c>
    </row>
    <row r="8" spans="1:9">
      <c r="A8">
        <v>7</v>
      </c>
      <c r="B8" s="7">
        <v>46082</v>
      </c>
      <c r="C8" s="5">
        <f>C7*(1+Inputs!B13/100)</f>
        <v>0</v>
      </c>
      <c r="D8" s="5">
        <f>D7*(1+Inputs!B14/100)</f>
        <v>0</v>
      </c>
      <c r="E8" s="6">
        <f>Inputs!B8/100</f>
        <v>0</v>
      </c>
      <c r="F8" s="5">
        <f>D8*E8</f>
        <v>0</v>
      </c>
      <c r="G8" s="5">
        <f>Inputs!B9</f>
        <v>0</v>
      </c>
      <c r="H8" s="5">
        <f>F8-G8</f>
        <v>0</v>
      </c>
      <c r="I8" s="5">
        <f>I7 + H8</f>
        <v>0</v>
      </c>
    </row>
    <row r="9" spans="1:9">
      <c r="A9">
        <v>8</v>
      </c>
      <c r="B9" s="7">
        <v>46113</v>
      </c>
      <c r="C9" s="5">
        <f>C8*(1+Inputs!B13/100)</f>
        <v>0</v>
      </c>
      <c r="D9" s="5">
        <f>D8*(1+Inputs!B14/100)</f>
        <v>0</v>
      </c>
      <c r="E9" s="6">
        <f>Inputs!B8/100</f>
        <v>0</v>
      </c>
      <c r="F9" s="5">
        <f>D9*E9</f>
        <v>0</v>
      </c>
      <c r="G9" s="5">
        <f>Inputs!B9</f>
        <v>0</v>
      </c>
      <c r="H9" s="5">
        <f>F9-G9</f>
        <v>0</v>
      </c>
      <c r="I9" s="5">
        <f>I8 + H9</f>
        <v>0</v>
      </c>
    </row>
    <row r="10" spans="1:9">
      <c r="A10">
        <v>9</v>
      </c>
      <c r="B10" s="7">
        <v>46143</v>
      </c>
      <c r="C10" s="5">
        <f>C9*(1+Inputs!B13/100)</f>
        <v>0</v>
      </c>
      <c r="D10" s="5">
        <f>D9*(1+Inputs!B14/100)</f>
        <v>0</v>
      </c>
      <c r="E10" s="6">
        <f>Inputs!B8/100</f>
        <v>0</v>
      </c>
      <c r="F10" s="5">
        <f>D10*E10</f>
        <v>0</v>
      </c>
      <c r="G10" s="5">
        <f>Inputs!B9</f>
        <v>0</v>
      </c>
      <c r="H10" s="5">
        <f>F10-G10</f>
        <v>0</v>
      </c>
      <c r="I10" s="5">
        <f>I9 + H10</f>
        <v>0</v>
      </c>
    </row>
    <row r="11" spans="1:9">
      <c r="A11">
        <v>10</v>
      </c>
      <c r="B11" s="7">
        <v>46174</v>
      </c>
      <c r="C11" s="5">
        <f>C10*(1+Inputs!B13/100)</f>
        <v>0</v>
      </c>
      <c r="D11" s="5">
        <f>D10*(1+Inputs!B14/100)</f>
        <v>0</v>
      </c>
      <c r="E11" s="6">
        <f>Inputs!B8/100</f>
        <v>0</v>
      </c>
      <c r="F11" s="5">
        <f>D11*E11</f>
        <v>0</v>
      </c>
      <c r="G11" s="5">
        <f>Inputs!B9</f>
        <v>0</v>
      </c>
      <c r="H11" s="5">
        <f>F11-G11</f>
        <v>0</v>
      </c>
      <c r="I11" s="5">
        <f>I10 + H11</f>
        <v>0</v>
      </c>
    </row>
    <row r="12" spans="1:9">
      <c r="A12">
        <v>11</v>
      </c>
      <c r="B12" s="7">
        <v>46204</v>
      </c>
      <c r="C12" s="5">
        <f>C11*(1+Inputs!B13/100)</f>
        <v>0</v>
      </c>
      <c r="D12" s="5">
        <f>D11*(1+Inputs!B14/100)</f>
        <v>0</v>
      </c>
      <c r="E12" s="6">
        <f>Inputs!B8/100</f>
        <v>0</v>
      </c>
      <c r="F12" s="5">
        <f>D12*E12</f>
        <v>0</v>
      </c>
      <c r="G12" s="5">
        <f>Inputs!B9</f>
        <v>0</v>
      </c>
      <c r="H12" s="5">
        <f>F12-G12</f>
        <v>0</v>
      </c>
      <c r="I12" s="5">
        <f>I11 + H12</f>
        <v>0</v>
      </c>
    </row>
    <row r="13" spans="1:9">
      <c r="A13">
        <v>12</v>
      </c>
      <c r="B13" s="7">
        <v>46235</v>
      </c>
      <c r="C13" s="5">
        <f>C12*(1+Inputs!B13/100)</f>
        <v>0</v>
      </c>
      <c r="D13" s="5">
        <f>D12*(1+Inputs!B14/100)</f>
        <v>0</v>
      </c>
      <c r="E13" s="6">
        <f>Inputs!B8/100</f>
        <v>0</v>
      </c>
      <c r="F13" s="5">
        <f>D13*E13</f>
        <v>0</v>
      </c>
      <c r="G13" s="5">
        <f>Inputs!B9</f>
        <v>0</v>
      </c>
      <c r="H13" s="5">
        <f>F13-G13</f>
        <v>0</v>
      </c>
      <c r="I13" s="5">
        <f>I12 + H13</f>
        <v>0</v>
      </c>
    </row>
    <row r="14" spans="1:9">
      <c r="A14">
        <v>13</v>
      </c>
      <c r="B14" s="7">
        <v>46266</v>
      </c>
      <c r="C14" s="5">
        <f>C13*(1+Inputs!B13/100)</f>
        <v>0</v>
      </c>
      <c r="D14" s="5">
        <f>D13*(1+Inputs!B14/100)</f>
        <v>0</v>
      </c>
      <c r="E14" s="6">
        <f>Inputs!B8/100</f>
        <v>0</v>
      </c>
      <c r="F14" s="5">
        <f>D14*E14</f>
        <v>0</v>
      </c>
      <c r="G14" s="5">
        <f>Inputs!B9</f>
        <v>0</v>
      </c>
      <c r="H14" s="5">
        <f>F14-G14</f>
        <v>0</v>
      </c>
      <c r="I14" s="5">
        <f>I13 + H14</f>
        <v>0</v>
      </c>
    </row>
    <row r="15" spans="1:9">
      <c r="A15">
        <v>14</v>
      </c>
      <c r="B15" s="7">
        <v>46296</v>
      </c>
      <c r="C15" s="5">
        <f>C14*(1+Inputs!B13/100)</f>
        <v>0</v>
      </c>
      <c r="D15" s="5">
        <f>D14*(1+Inputs!B14/100)</f>
        <v>0</v>
      </c>
      <c r="E15" s="6">
        <f>Inputs!B8/100</f>
        <v>0</v>
      </c>
      <c r="F15" s="5">
        <f>D15*E15</f>
        <v>0</v>
      </c>
      <c r="G15" s="5">
        <f>Inputs!B9</f>
        <v>0</v>
      </c>
      <c r="H15" s="5">
        <f>F15-G15</f>
        <v>0</v>
      </c>
      <c r="I15" s="5">
        <f>I14 + H15</f>
        <v>0</v>
      </c>
    </row>
    <row r="16" spans="1:9">
      <c r="A16">
        <v>15</v>
      </c>
      <c r="B16" s="7">
        <v>46327</v>
      </c>
      <c r="C16" s="5">
        <f>C15*(1+Inputs!B13/100)</f>
        <v>0</v>
      </c>
      <c r="D16" s="5">
        <f>D15*(1+Inputs!B14/100)</f>
        <v>0</v>
      </c>
      <c r="E16" s="6">
        <f>Inputs!B8/100</f>
        <v>0</v>
      </c>
      <c r="F16" s="5">
        <f>D16*E16</f>
        <v>0</v>
      </c>
      <c r="G16" s="5">
        <f>Inputs!B9</f>
        <v>0</v>
      </c>
      <c r="H16" s="5">
        <f>F16-G16</f>
        <v>0</v>
      </c>
      <c r="I16" s="5">
        <f>I15 + H16</f>
        <v>0</v>
      </c>
    </row>
    <row r="17" spans="1:9">
      <c r="A17">
        <v>16</v>
      </c>
      <c r="B17" s="7">
        <v>46357</v>
      </c>
      <c r="C17" s="5">
        <f>C16*(1+Inputs!B13/100)</f>
        <v>0</v>
      </c>
      <c r="D17" s="5">
        <f>D16*(1+Inputs!B14/100)</f>
        <v>0</v>
      </c>
      <c r="E17" s="6">
        <f>Inputs!B8/100</f>
        <v>0</v>
      </c>
      <c r="F17" s="5">
        <f>D17*E17</f>
        <v>0</v>
      </c>
      <c r="G17" s="5">
        <f>Inputs!B9</f>
        <v>0</v>
      </c>
      <c r="H17" s="5">
        <f>F17-G17</f>
        <v>0</v>
      </c>
      <c r="I17" s="5">
        <f>I16 + H17</f>
        <v>0</v>
      </c>
    </row>
    <row r="18" spans="1:9">
      <c r="A18">
        <v>17</v>
      </c>
      <c r="B18" s="7">
        <v>46388</v>
      </c>
      <c r="C18" s="5">
        <f>C17*(1+Inputs!B13/100)</f>
        <v>0</v>
      </c>
      <c r="D18" s="5">
        <f>D17*(1+Inputs!B14/100)</f>
        <v>0</v>
      </c>
      <c r="E18" s="6">
        <f>Inputs!B8/100</f>
        <v>0</v>
      </c>
      <c r="F18" s="5">
        <f>D18*E18</f>
        <v>0</v>
      </c>
      <c r="G18" s="5">
        <f>Inputs!B9</f>
        <v>0</v>
      </c>
      <c r="H18" s="5">
        <f>F18-G18</f>
        <v>0</v>
      </c>
      <c r="I18" s="5">
        <f>I17 + H18</f>
        <v>0</v>
      </c>
    </row>
    <row r="19" spans="1:9">
      <c r="A19">
        <v>18</v>
      </c>
      <c r="B19" s="7">
        <v>46419</v>
      </c>
      <c r="C19" s="5">
        <f>C18*(1+Inputs!B13/100)</f>
        <v>0</v>
      </c>
      <c r="D19" s="5">
        <f>D18*(1+Inputs!B14/100)</f>
        <v>0</v>
      </c>
      <c r="E19" s="6">
        <f>Inputs!B8/100</f>
        <v>0</v>
      </c>
      <c r="F19" s="5">
        <f>D19*E19</f>
        <v>0</v>
      </c>
      <c r="G19" s="5">
        <f>Inputs!B9</f>
        <v>0</v>
      </c>
      <c r="H19" s="5">
        <f>F19-G19</f>
        <v>0</v>
      </c>
      <c r="I19" s="5">
        <f>I18 + H19</f>
        <v>0</v>
      </c>
    </row>
    <row r="20" spans="1:9">
      <c r="A20">
        <v>19</v>
      </c>
      <c r="B20" s="7">
        <v>46447</v>
      </c>
      <c r="C20" s="5">
        <f>C19*(1+Inputs!B13/100)</f>
        <v>0</v>
      </c>
      <c r="D20" s="5">
        <f>D19*(1+Inputs!B14/100)</f>
        <v>0</v>
      </c>
      <c r="E20" s="6">
        <f>Inputs!B8/100</f>
        <v>0</v>
      </c>
      <c r="F20" s="5">
        <f>D20*E20</f>
        <v>0</v>
      </c>
      <c r="G20" s="5">
        <f>Inputs!B9</f>
        <v>0</v>
      </c>
      <c r="H20" s="5">
        <f>F20-G20</f>
        <v>0</v>
      </c>
      <c r="I20" s="5">
        <f>I19 + H20</f>
        <v>0</v>
      </c>
    </row>
    <row r="21" spans="1:9">
      <c r="A21">
        <v>20</v>
      </c>
      <c r="B21" s="7">
        <v>46478</v>
      </c>
      <c r="C21" s="5">
        <f>C20*(1+Inputs!B13/100)</f>
        <v>0</v>
      </c>
      <c r="D21" s="5">
        <f>D20*(1+Inputs!B14/100)</f>
        <v>0</v>
      </c>
      <c r="E21" s="6">
        <f>Inputs!B8/100</f>
        <v>0</v>
      </c>
      <c r="F21" s="5">
        <f>D21*E21</f>
        <v>0</v>
      </c>
      <c r="G21" s="5">
        <f>Inputs!B9</f>
        <v>0</v>
      </c>
      <c r="H21" s="5">
        <f>F21-G21</f>
        <v>0</v>
      </c>
      <c r="I21" s="5">
        <f>I20 + H21</f>
        <v>0</v>
      </c>
    </row>
    <row r="22" spans="1:9">
      <c r="A22">
        <v>21</v>
      </c>
      <c r="B22" s="7">
        <v>46508</v>
      </c>
      <c r="C22" s="5">
        <f>C21*(1+Inputs!B13/100)</f>
        <v>0</v>
      </c>
      <c r="D22" s="5">
        <f>D21*(1+Inputs!B14/100)</f>
        <v>0</v>
      </c>
      <c r="E22" s="6">
        <f>Inputs!B8/100</f>
        <v>0</v>
      </c>
      <c r="F22" s="5">
        <f>D22*E22</f>
        <v>0</v>
      </c>
      <c r="G22" s="5">
        <f>Inputs!B9</f>
        <v>0</v>
      </c>
      <c r="H22" s="5">
        <f>F22-G22</f>
        <v>0</v>
      </c>
      <c r="I22" s="5">
        <f>I21 + H22</f>
        <v>0</v>
      </c>
    </row>
    <row r="23" spans="1:9">
      <c r="A23">
        <v>22</v>
      </c>
      <c r="B23" s="7">
        <v>46539</v>
      </c>
      <c r="C23" s="5">
        <f>C22*(1+Inputs!B13/100)</f>
        <v>0</v>
      </c>
      <c r="D23" s="5">
        <f>D22*(1+Inputs!B14/100)</f>
        <v>0</v>
      </c>
      <c r="E23" s="6">
        <f>Inputs!B8/100</f>
        <v>0</v>
      </c>
      <c r="F23" s="5">
        <f>D23*E23</f>
        <v>0</v>
      </c>
      <c r="G23" s="5">
        <f>Inputs!B9</f>
        <v>0</v>
      </c>
      <c r="H23" s="5">
        <f>F23-G23</f>
        <v>0</v>
      </c>
      <c r="I23" s="5">
        <f>I22 + H23</f>
        <v>0</v>
      </c>
    </row>
    <row r="24" spans="1:9">
      <c r="A24">
        <v>23</v>
      </c>
      <c r="B24" s="7">
        <v>46569</v>
      </c>
      <c r="C24" s="5">
        <f>C23*(1+Inputs!B13/100)</f>
        <v>0</v>
      </c>
      <c r="D24" s="5">
        <f>D23*(1+Inputs!B14/100)</f>
        <v>0</v>
      </c>
      <c r="E24" s="6">
        <f>Inputs!B8/100</f>
        <v>0</v>
      </c>
      <c r="F24" s="5">
        <f>D24*E24</f>
        <v>0</v>
      </c>
      <c r="G24" s="5">
        <f>Inputs!B9</f>
        <v>0</v>
      </c>
      <c r="H24" s="5">
        <f>F24-G24</f>
        <v>0</v>
      </c>
      <c r="I24" s="5">
        <f>I23 + H24</f>
        <v>0</v>
      </c>
    </row>
    <row r="25" spans="1:9">
      <c r="A25">
        <v>24</v>
      </c>
      <c r="B25" s="7">
        <v>46600</v>
      </c>
      <c r="C25" s="5">
        <f>C24*(1+Inputs!B13/100)</f>
        <v>0</v>
      </c>
      <c r="D25" s="5">
        <f>D24*(1+Inputs!B14/100)</f>
        <v>0</v>
      </c>
      <c r="E25" s="6">
        <f>Inputs!B8/100</f>
        <v>0</v>
      </c>
      <c r="F25" s="5">
        <f>D25*E25</f>
        <v>0</v>
      </c>
      <c r="G25" s="5">
        <f>Inputs!B9</f>
        <v>0</v>
      </c>
      <c r="H25" s="5">
        <f>F25-G25</f>
        <v>0</v>
      </c>
      <c r="I25" s="5">
        <f>I24 + H25</f>
        <v>0</v>
      </c>
    </row>
    <row r="26" spans="1:9">
      <c r="A26">
        <v>25</v>
      </c>
      <c r="B26" s="7">
        <v>46631</v>
      </c>
      <c r="C26" s="5">
        <f>C25*(1+Inputs!B13/100)</f>
        <v>0</v>
      </c>
      <c r="D26" s="5">
        <f>D25*(1+Inputs!B14/100)</f>
        <v>0</v>
      </c>
      <c r="E26" s="6">
        <f>Inputs!B8/100</f>
        <v>0</v>
      </c>
      <c r="F26" s="5">
        <f>D26*E26</f>
        <v>0</v>
      </c>
      <c r="G26" s="5">
        <f>Inputs!B9</f>
        <v>0</v>
      </c>
      <c r="H26" s="5">
        <f>F26-G26</f>
        <v>0</v>
      </c>
      <c r="I26" s="5">
        <f>I25 + H26</f>
        <v>0</v>
      </c>
    </row>
    <row r="27" spans="1:9">
      <c r="A27">
        <v>26</v>
      </c>
      <c r="B27" s="7">
        <v>46661</v>
      </c>
      <c r="C27" s="5">
        <f>C26*(1+Inputs!B13/100)</f>
        <v>0</v>
      </c>
      <c r="D27" s="5">
        <f>D26*(1+Inputs!B14/100)</f>
        <v>0</v>
      </c>
      <c r="E27" s="6">
        <f>Inputs!B8/100</f>
        <v>0</v>
      </c>
      <c r="F27" s="5">
        <f>D27*E27</f>
        <v>0</v>
      </c>
      <c r="G27" s="5">
        <f>Inputs!B9</f>
        <v>0</v>
      </c>
      <c r="H27" s="5">
        <f>F27-G27</f>
        <v>0</v>
      </c>
      <c r="I27" s="5">
        <f>I26 + H27</f>
        <v>0</v>
      </c>
    </row>
    <row r="28" spans="1:9">
      <c r="A28">
        <v>27</v>
      </c>
      <c r="B28" s="7">
        <v>46692</v>
      </c>
      <c r="C28" s="5">
        <f>C27*(1+Inputs!B13/100)</f>
        <v>0</v>
      </c>
      <c r="D28" s="5">
        <f>D27*(1+Inputs!B14/100)</f>
        <v>0</v>
      </c>
      <c r="E28" s="6">
        <f>Inputs!B8/100</f>
        <v>0</v>
      </c>
      <c r="F28" s="5">
        <f>D28*E28</f>
        <v>0</v>
      </c>
      <c r="G28" s="5">
        <f>Inputs!B9</f>
        <v>0</v>
      </c>
      <c r="H28" s="5">
        <f>F28-G28</f>
        <v>0</v>
      </c>
      <c r="I28" s="5">
        <f>I27 + H28</f>
        <v>0</v>
      </c>
    </row>
    <row r="29" spans="1:9">
      <c r="A29">
        <v>28</v>
      </c>
      <c r="B29" s="7">
        <v>46722</v>
      </c>
      <c r="C29" s="5">
        <f>C28*(1+Inputs!B13/100)</f>
        <v>0</v>
      </c>
      <c r="D29" s="5">
        <f>D28*(1+Inputs!B14/100)</f>
        <v>0</v>
      </c>
      <c r="E29" s="6">
        <f>Inputs!B8/100</f>
        <v>0</v>
      </c>
      <c r="F29" s="5">
        <f>D29*E29</f>
        <v>0</v>
      </c>
      <c r="G29" s="5">
        <f>Inputs!B9</f>
        <v>0</v>
      </c>
      <c r="H29" s="5">
        <f>F29-G29</f>
        <v>0</v>
      </c>
      <c r="I29" s="5">
        <f>I28 + H29</f>
        <v>0</v>
      </c>
    </row>
    <row r="30" spans="1:9">
      <c r="A30">
        <v>29</v>
      </c>
      <c r="B30" s="7">
        <v>46753</v>
      </c>
      <c r="C30" s="5">
        <f>C29*(1+Inputs!B13/100)</f>
        <v>0</v>
      </c>
      <c r="D30" s="5">
        <f>D29*(1+Inputs!B14/100)</f>
        <v>0</v>
      </c>
      <c r="E30" s="6">
        <f>Inputs!B8/100</f>
        <v>0</v>
      </c>
      <c r="F30" s="5">
        <f>D30*E30</f>
        <v>0</v>
      </c>
      <c r="G30" s="5">
        <f>Inputs!B9</f>
        <v>0</v>
      </c>
      <c r="H30" s="5">
        <f>F30-G30</f>
        <v>0</v>
      </c>
      <c r="I30" s="5">
        <f>I29 + H30</f>
        <v>0</v>
      </c>
    </row>
    <row r="31" spans="1:9">
      <c r="A31">
        <v>30</v>
      </c>
      <c r="B31" s="7">
        <v>46784</v>
      </c>
      <c r="C31" s="5">
        <f>C30*(1+Inputs!B13/100)</f>
        <v>0</v>
      </c>
      <c r="D31" s="5">
        <f>D30*(1+Inputs!B14/100)</f>
        <v>0</v>
      </c>
      <c r="E31" s="6">
        <f>Inputs!B8/100</f>
        <v>0</v>
      </c>
      <c r="F31" s="5">
        <f>D31*E31</f>
        <v>0</v>
      </c>
      <c r="G31" s="5">
        <f>Inputs!B9</f>
        <v>0</v>
      </c>
      <c r="H31" s="5">
        <f>F31-G31</f>
        <v>0</v>
      </c>
      <c r="I31" s="5">
        <f>I30 + H31</f>
        <v>0</v>
      </c>
    </row>
    <row r="32" spans="1:9">
      <c r="A32">
        <v>31</v>
      </c>
      <c r="B32" s="7">
        <v>46813</v>
      </c>
      <c r="C32" s="5">
        <f>C31*(1+Inputs!B13/100)</f>
        <v>0</v>
      </c>
      <c r="D32" s="5">
        <f>D31*(1+Inputs!B14/100)</f>
        <v>0</v>
      </c>
      <c r="E32" s="6">
        <f>Inputs!B8/100</f>
        <v>0</v>
      </c>
      <c r="F32" s="5">
        <f>D32*E32</f>
        <v>0</v>
      </c>
      <c r="G32" s="5">
        <f>Inputs!B9</f>
        <v>0</v>
      </c>
      <c r="H32" s="5">
        <f>F32-G32</f>
        <v>0</v>
      </c>
      <c r="I32" s="5">
        <f>I31 + H32</f>
        <v>0</v>
      </c>
    </row>
    <row r="33" spans="1:9">
      <c r="A33">
        <v>32</v>
      </c>
      <c r="B33" s="7">
        <v>46844</v>
      </c>
      <c r="C33" s="5">
        <f>C32*(1+Inputs!B13/100)</f>
        <v>0</v>
      </c>
      <c r="D33" s="5">
        <f>D32*(1+Inputs!B14/100)</f>
        <v>0</v>
      </c>
      <c r="E33" s="6">
        <f>Inputs!B8/100</f>
        <v>0</v>
      </c>
      <c r="F33" s="5">
        <f>D33*E33</f>
        <v>0</v>
      </c>
      <c r="G33" s="5">
        <f>Inputs!B9</f>
        <v>0</v>
      </c>
      <c r="H33" s="5">
        <f>F33-G33</f>
        <v>0</v>
      </c>
      <c r="I33" s="5">
        <f>I32 + H33</f>
        <v>0</v>
      </c>
    </row>
    <row r="34" spans="1:9">
      <c r="A34">
        <v>33</v>
      </c>
      <c r="B34" s="7">
        <v>46874</v>
      </c>
      <c r="C34" s="5">
        <f>C33*(1+Inputs!B13/100)</f>
        <v>0</v>
      </c>
      <c r="D34" s="5">
        <f>D33*(1+Inputs!B14/100)</f>
        <v>0</v>
      </c>
      <c r="E34" s="6">
        <f>Inputs!B8/100</f>
        <v>0</v>
      </c>
      <c r="F34" s="5">
        <f>D34*E34</f>
        <v>0</v>
      </c>
      <c r="G34" s="5">
        <f>Inputs!B9</f>
        <v>0</v>
      </c>
      <c r="H34" s="5">
        <f>F34-G34</f>
        <v>0</v>
      </c>
      <c r="I34" s="5">
        <f>I33 + H34</f>
        <v>0</v>
      </c>
    </row>
    <row r="35" spans="1:9">
      <c r="A35">
        <v>34</v>
      </c>
      <c r="B35" s="7">
        <v>46905</v>
      </c>
      <c r="C35" s="5">
        <f>C34*(1+Inputs!B13/100)</f>
        <v>0</v>
      </c>
      <c r="D35" s="5">
        <f>D34*(1+Inputs!B14/100)</f>
        <v>0</v>
      </c>
      <c r="E35" s="6">
        <f>Inputs!B8/100</f>
        <v>0</v>
      </c>
      <c r="F35" s="5">
        <f>D35*E35</f>
        <v>0</v>
      </c>
      <c r="G35" s="5">
        <f>Inputs!B9</f>
        <v>0</v>
      </c>
      <c r="H35" s="5">
        <f>F35-G35</f>
        <v>0</v>
      </c>
      <c r="I35" s="5">
        <f>I34 + H35</f>
        <v>0</v>
      </c>
    </row>
    <row r="36" spans="1:9">
      <c r="A36">
        <v>35</v>
      </c>
      <c r="B36" s="7">
        <v>46935</v>
      </c>
      <c r="C36" s="5">
        <f>C35*(1+Inputs!B13/100)</f>
        <v>0</v>
      </c>
      <c r="D36" s="5">
        <f>D35*(1+Inputs!B14/100)</f>
        <v>0</v>
      </c>
      <c r="E36" s="6">
        <f>Inputs!B8/100</f>
        <v>0</v>
      </c>
      <c r="F36" s="5">
        <f>D36*E36</f>
        <v>0</v>
      </c>
      <c r="G36" s="5">
        <f>Inputs!B9</f>
        <v>0</v>
      </c>
      <c r="H36" s="5">
        <f>F36-G36</f>
        <v>0</v>
      </c>
      <c r="I36" s="5">
        <f>I35 + H36</f>
        <v>0</v>
      </c>
    </row>
    <row r="37" spans="1:9">
      <c r="A37">
        <v>36</v>
      </c>
      <c r="B37" s="7">
        <v>46966</v>
      </c>
      <c r="C37" s="5">
        <f>C36*(1+Inputs!B13/100)</f>
        <v>0</v>
      </c>
      <c r="D37" s="5">
        <f>D36*(1+Inputs!B14/100)</f>
        <v>0</v>
      </c>
      <c r="E37" s="6">
        <f>Inputs!B8/100</f>
        <v>0</v>
      </c>
      <c r="F37" s="5">
        <f>D37*E37</f>
        <v>0</v>
      </c>
      <c r="G37" s="5">
        <f>Inputs!B9</f>
        <v>0</v>
      </c>
      <c r="H37" s="5">
        <f>F37-G37</f>
        <v>0</v>
      </c>
      <c r="I37" s="5">
        <f>I36 + H37</f>
        <v>0</v>
      </c>
    </row>
    <row r="38" spans="1:9">
      <c r="A38">
        <v>37</v>
      </c>
      <c r="B38" s="7">
        <v>46997</v>
      </c>
      <c r="C38" s="5">
        <f>C37*(1+Inputs!B13/100)</f>
        <v>0</v>
      </c>
      <c r="D38" s="5">
        <f>D37*(1+Inputs!B14/100)</f>
        <v>0</v>
      </c>
      <c r="E38" s="6">
        <f>Inputs!B8/100</f>
        <v>0</v>
      </c>
      <c r="F38" s="5">
        <f>D38*E38</f>
        <v>0</v>
      </c>
      <c r="G38" s="5">
        <f>Inputs!B9</f>
        <v>0</v>
      </c>
      <c r="H38" s="5">
        <f>F38-G38</f>
        <v>0</v>
      </c>
      <c r="I38" s="5">
        <f>I37 + H38</f>
        <v>0</v>
      </c>
    </row>
    <row r="39" spans="1:9">
      <c r="A39">
        <v>38</v>
      </c>
      <c r="B39" s="7">
        <v>47027</v>
      </c>
      <c r="C39" s="5">
        <f>C38*(1+Inputs!B13/100)</f>
        <v>0</v>
      </c>
      <c r="D39" s="5">
        <f>D38*(1+Inputs!B14/100)</f>
        <v>0</v>
      </c>
      <c r="E39" s="6">
        <f>Inputs!B8/100</f>
        <v>0</v>
      </c>
      <c r="F39" s="5">
        <f>D39*E39</f>
        <v>0</v>
      </c>
      <c r="G39" s="5">
        <f>Inputs!B9</f>
        <v>0</v>
      </c>
      <c r="H39" s="5">
        <f>F39-G39</f>
        <v>0</v>
      </c>
      <c r="I39" s="5">
        <f>I38 + H39</f>
        <v>0</v>
      </c>
    </row>
    <row r="40" spans="1:9">
      <c r="A40">
        <v>39</v>
      </c>
      <c r="B40" s="7">
        <v>47058</v>
      </c>
      <c r="C40" s="5">
        <f>C39*(1+Inputs!B13/100)</f>
        <v>0</v>
      </c>
      <c r="D40" s="5">
        <f>D39*(1+Inputs!B14/100)</f>
        <v>0</v>
      </c>
      <c r="E40" s="6">
        <f>Inputs!B8/100</f>
        <v>0</v>
      </c>
      <c r="F40" s="5">
        <f>D40*E40</f>
        <v>0</v>
      </c>
      <c r="G40" s="5">
        <f>Inputs!B9</f>
        <v>0</v>
      </c>
      <c r="H40" s="5">
        <f>F40-G40</f>
        <v>0</v>
      </c>
      <c r="I40" s="5">
        <f>I39 + H40</f>
        <v>0</v>
      </c>
    </row>
    <row r="41" spans="1:9">
      <c r="A41">
        <v>40</v>
      </c>
      <c r="B41" s="7">
        <v>47088</v>
      </c>
      <c r="C41" s="5">
        <f>C40*(1+Inputs!B13/100)</f>
        <v>0</v>
      </c>
      <c r="D41" s="5">
        <f>D40*(1+Inputs!B14/100)</f>
        <v>0</v>
      </c>
      <c r="E41" s="6">
        <f>Inputs!B8/100</f>
        <v>0</v>
      </c>
      <c r="F41" s="5">
        <f>D41*E41</f>
        <v>0</v>
      </c>
      <c r="G41" s="5">
        <f>Inputs!B9</f>
        <v>0</v>
      </c>
      <c r="H41" s="5">
        <f>F41-G41</f>
        <v>0</v>
      </c>
      <c r="I41" s="5">
        <f>I40 + H41</f>
        <v>0</v>
      </c>
    </row>
    <row r="42" spans="1:9">
      <c r="A42">
        <v>41</v>
      </c>
      <c r="B42" s="7">
        <v>47119</v>
      </c>
      <c r="C42" s="5">
        <f>C41*(1+Inputs!B13/100)</f>
        <v>0</v>
      </c>
      <c r="D42" s="5">
        <f>D41*(1+Inputs!B14/100)</f>
        <v>0</v>
      </c>
      <c r="E42" s="6">
        <f>Inputs!B8/100</f>
        <v>0</v>
      </c>
      <c r="F42" s="5">
        <f>D42*E42</f>
        <v>0</v>
      </c>
      <c r="G42" s="5">
        <f>Inputs!B9</f>
        <v>0</v>
      </c>
      <c r="H42" s="5">
        <f>F42-G42</f>
        <v>0</v>
      </c>
      <c r="I42" s="5">
        <f>I41 + H42</f>
        <v>0</v>
      </c>
    </row>
    <row r="43" spans="1:9">
      <c r="A43">
        <v>42</v>
      </c>
      <c r="B43" s="7">
        <v>47150</v>
      </c>
      <c r="C43" s="5">
        <f>C42*(1+Inputs!B13/100)</f>
        <v>0</v>
      </c>
      <c r="D43" s="5">
        <f>D42*(1+Inputs!B14/100)</f>
        <v>0</v>
      </c>
      <c r="E43" s="6">
        <f>Inputs!B8/100</f>
        <v>0</v>
      </c>
      <c r="F43" s="5">
        <f>D43*E43</f>
        <v>0</v>
      </c>
      <c r="G43" s="5">
        <f>Inputs!B9</f>
        <v>0</v>
      </c>
      <c r="H43" s="5">
        <f>F43-G43</f>
        <v>0</v>
      </c>
      <c r="I43" s="5">
        <f>I42 + H43</f>
        <v>0</v>
      </c>
    </row>
    <row r="44" spans="1:9">
      <c r="A44">
        <v>43</v>
      </c>
      <c r="B44" s="7">
        <v>47178</v>
      </c>
      <c r="C44" s="5">
        <f>C43*(1+Inputs!B13/100)</f>
        <v>0</v>
      </c>
      <c r="D44" s="5">
        <f>D43*(1+Inputs!B14/100)</f>
        <v>0</v>
      </c>
      <c r="E44" s="6">
        <f>Inputs!B8/100</f>
        <v>0</v>
      </c>
      <c r="F44" s="5">
        <f>D44*E44</f>
        <v>0</v>
      </c>
      <c r="G44" s="5">
        <f>Inputs!B9</f>
        <v>0</v>
      </c>
      <c r="H44" s="5">
        <f>F44-G44</f>
        <v>0</v>
      </c>
      <c r="I44" s="5">
        <f>I43 + H44</f>
        <v>0</v>
      </c>
    </row>
    <row r="45" spans="1:9">
      <c r="A45">
        <v>44</v>
      </c>
      <c r="B45" s="7">
        <v>47209</v>
      </c>
      <c r="C45" s="5">
        <f>C44*(1+Inputs!B13/100)</f>
        <v>0</v>
      </c>
      <c r="D45" s="5">
        <f>D44*(1+Inputs!B14/100)</f>
        <v>0</v>
      </c>
      <c r="E45" s="6">
        <f>Inputs!B8/100</f>
        <v>0</v>
      </c>
      <c r="F45" s="5">
        <f>D45*E45</f>
        <v>0</v>
      </c>
      <c r="G45" s="5">
        <f>Inputs!B9</f>
        <v>0</v>
      </c>
      <c r="H45" s="5">
        <f>F45-G45</f>
        <v>0</v>
      </c>
      <c r="I45" s="5">
        <f>I44 + H45</f>
        <v>0</v>
      </c>
    </row>
    <row r="46" spans="1:9">
      <c r="A46">
        <v>45</v>
      </c>
      <c r="B46" s="7">
        <v>47239</v>
      </c>
      <c r="C46" s="5">
        <f>C45*(1+Inputs!B13/100)</f>
        <v>0</v>
      </c>
      <c r="D46" s="5">
        <f>D45*(1+Inputs!B14/100)</f>
        <v>0</v>
      </c>
      <c r="E46" s="6">
        <f>Inputs!B8/100</f>
        <v>0</v>
      </c>
      <c r="F46" s="5">
        <f>D46*E46</f>
        <v>0</v>
      </c>
      <c r="G46" s="5">
        <f>Inputs!B9</f>
        <v>0</v>
      </c>
      <c r="H46" s="5">
        <f>F46-G46</f>
        <v>0</v>
      </c>
      <c r="I46" s="5">
        <f>I45 + H46</f>
        <v>0</v>
      </c>
    </row>
    <row r="47" spans="1:9">
      <c r="A47">
        <v>46</v>
      </c>
      <c r="B47" s="7">
        <v>47270</v>
      </c>
      <c r="C47" s="5">
        <f>C46*(1+Inputs!B13/100)</f>
        <v>0</v>
      </c>
      <c r="D47" s="5">
        <f>D46*(1+Inputs!B14/100)</f>
        <v>0</v>
      </c>
      <c r="E47" s="6">
        <f>Inputs!B8/100</f>
        <v>0</v>
      </c>
      <c r="F47" s="5">
        <f>D47*E47</f>
        <v>0</v>
      </c>
      <c r="G47" s="5">
        <f>Inputs!B9</f>
        <v>0</v>
      </c>
      <c r="H47" s="5">
        <f>F47-G47</f>
        <v>0</v>
      </c>
      <c r="I47" s="5">
        <f>I46 + H47</f>
        <v>0</v>
      </c>
    </row>
    <row r="48" spans="1:9">
      <c r="A48">
        <v>47</v>
      </c>
      <c r="B48" s="7">
        <v>47300</v>
      </c>
      <c r="C48" s="5">
        <f>C47*(1+Inputs!B13/100)</f>
        <v>0</v>
      </c>
      <c r="D48" s="5">
        <f>D47*(1+Inputs!B14/100)</f>
        <v>0</v>
      </c>
      <c r="E48" s="6">
        <f>Inputs!B8/100</f>
        <v>0</v>
      </c>
      <c r="F48" s="5">
        <f>D48*E48</f>
        <v>0</v>
      </c>
      <c r="G48" s="5">
        <f>Inputs!B9</f>
        <v>0</v>
      </c>
      <c r="H48" s="5">
        <f>F48-G48</f>
        <v>0</v>
      </c>
      <c r="I48" s="5">
        <f>I47 + H48</f>
        <v>0</v>
      </c>
    </row>
    <row r="49" spans="1:9">
      <c r="A49">
        <v>48</v>
      </c>
      <c r="B49" s="7">
        <v>47331</v>
      </c>
      <c r="C49" s="5">
        <f>C48*(1+Inputs!B13/100)</f>
        <v>0</v>
      </c>
      <c r="D49" s="5">
        <f>D48*(1+Inputs!B14/100)</f>
        <v>0</v>
      </c>
      <c r="E49" s="6">
        <f>Inputs!B8/100</f>
        <v>0</v>
      </c>
      <c r="F49" s="5">
        <f>D49*E49</f>
        <v>0</v>
      </c>
      <c r="G49" s="5">
        <f>Inputs!B9</f>
        <v>0</v>
      </c>
      <c r="H49" s="5">
        <f>F49-G49</f>
        <v>0</v>
      </c>
      <c r="I49" s="5">
        <f>I48 + H49</f>
        <v>0</v>
      </c>
    </row>
    <row r="50" spans="1:9">
      <c r="A50">
        <v>49</v>
      </c>
      <c r="B50" s="7">
        <v>47362</v>
      </c>
      <c r="C50" s="5">
        <f>C49*(1+Inputs!B13/100)</f>
        <v>0</v>
      </c>
      <c r="D50" s="5">
        <f>D49*(1+Inputs!B14/100)</f>
        <v>0</v>
      </c>
      <c r="E50" s="6">
        <f>Inputs!B8/100</f>
        <v>0</v>
      </c>
      <c r="F50" s="5">
        <f>D50*E50</f>
        <v>0</v>
      </c>
      <c r="G50" s="5">
        <f>Inputs!B9</f>
        <v>0</v>
      </c>
      <c r="H50" s="5">
        <f>F50-G50</f>
        <v>0</v>
      </c>
      <c r="I50" s="5">
        <f>I49 + H50</f>
        <v>0</v>
      </c>
    </row>
    <row r="51" spans="1:9">
      <c r="A51">
        <v>50</v>
      </c>
      <c r="B51" s="7">
        <v>47392</v>
      </c>
      <c r="C51" s="5">
        <f>C50*(1+Inputs!B13/100)</f>
        <v>0</v>
      </c>
      <c r="D51" s="5">
        <f>D50*(1+Inputs!B14/100)</f>
        <v>0</v>
      </c>
      <c r="E51" s="6">
        <f>Inputs!B8/100</f>
        <v>0</v>
      </c>
      <c r="F51" s="5">
        <f>D51*E51</f>
        <v>0</v>
      </c>
      <c r="G51" s="5">
        <f>Inputs!B9</f>
        <v>0</v>
      </c>
      <c r="H51" s="5">
        <f>F51-G51</f>
        <v>0</v>
      </c>
      <c r="I51" s="5">
        <f>I50 + H51</f>
        <v>0</v>
      </c>
    </row>
    <row r="52" spans="1:9">
      <c r="A52">
        <v>51</v>
      </c>
      <c r="B52" s="7">
        <v>47423</v>
      </c>
      <c r="C52" s="5">
        <f>C51*(1+Inputs!B13/100)</f>
        <v>0</v>
      </c>
      <c r="D52" s="5">
        <f>D51*(1+Inputs!B14/100)</f>
        <v>0</v>
      </c>
      <c r="E52" s="6">
        <f>Inputs!B8/100</f>
        <v>0</v>
      </c>
      <c r="F52" s="5">
        <f>D52*E52</f>
        <v>0</v>
      </c>
      <c r="G52" s="5">
        <f>Inputs!B9</f>
        <v>0</v>
      </c>
      <c r="H52" s="5">
        <f>F52-G52</f>
        <v>0</v>
      </c>
      <c r="I52" s="5">
        <f>I51 + H52</f>
        <v>0</v>
      </c>
    </row>
    <row r="53" spans="1:9">
      <c r="A53">
        <v>52</v>
      </c>
      <c r="B53" s="7">
        <v>47453</v>
      </c>
      <c r="C53" s="5">
        <f>C52*(1+Inputs!B13/100)</f>
        <v>0</v>
      </c>
      <c r="D53" s="5">
        <f>D52*(1+Inputs!B14/100)</f>
        <v>0</v>
      </c>
      <c r="E53" s="6">
        <f>Inputs!B8/100</f>
        <v>0</v>
      </c>
      <c r="F53" s="5">
        <f>D53*E53</f>
        <v>0</v>
      </c>
      <c r="G53" s="5">
        <f>Inputs!B9</f>
        <v>0</v>
      </c>
      <c r="H53" s="5">
        <f>F53-G53</f>
        <v>0</v>
      </c>
      <c r="I53" s="5">
        <f>I52 + H53</f>
        <v>0</v>
      </c>
    </row>
    <row r="54" spans="1:9">
      <c r="A54">
        <v>53</v>
      </c>
      <c r="B54" s="7">
        <v>47484</v>
      </c>
      <c r="C54" s="5">
        <f>C53*(1+Inputs!B13/100)</f>
        <v>0</v>
      </c>
      <c r="D54" s="5">
        <f>D53*(1+Inputs!B14/100)</f>
        <v>0</v>
      </c>
      <c r="E54" s="6">
        <f>Inputs!B8/100</f>
        <v>0</v>
      </c>
      <c r="F54" s="5">
        <f>D54*E54</f>
        <v>0</v>
      </c>
      <c r="G54" s="5">
        <f>Inputs!B9</f>
        <v>0</v>
      </c>
      <c r="H54" s="5">
        <f>F54-G54</f>
        <v>0</v>
      </c>
      <c r="I54" s="5">
        <f>I53 + H54</f>
        <v>0</v>
      </c>
    </row>
    <row r="55" spans="1:9">
      <c r="A55">
        <v>54</v>
      </c>
      <c r="B55" s="7">
        <v>47515</v>
      </c>
      <c r="C55" s="5">
        <f>C54*(1+Inputs!B13/100)</f>
        <v>0</v>
      </c>
      <c r="D55" s="5">
        <f>D54*(1+Inputs!B14/100)</f>
        <v>0</v>
      </c>
      <c r="E55" s="6">
        <f>Inputs!B8/100</f>
        <v>0</v>
      </c>
      <c r="F55" s="5">
        <f>D55*E55</f>
        <v>0</v>
      </c>
      <c r="G55" s="5">
        <f>Inputs!B9</f>
        <v>0</v>
      </c>
      <c r="H55" s="5">
        <f>F55-G55</f>
        <v>0</v>
      </c>
      <c r="I55" s="5">
        <f>I54 + H55</f>
        <v>0</v>
      </c>
    </row>
    <row r="56" spans="1:9">
      <c r="A56">
        <v>55</v>
      </c>
      <c r="B56" s="7">
        <v>47543</v>
      </c>
      <c r="C56" s="5">
        <f>C55*(1+Inputs!B13/100)</f>
        <v>0</v>
      </c>
      <c r="D56" s="5">
        <f>D55*(1+Inputs!B14/100)</f>
        <v>0</v>
      </c>
      <c r="E56" s="6">
        <f>Inputs!B8/100</f>
        <v>0</v>
      </c>
      <c r="F56" s="5">
        <f>D56*E56</f>
        <v>0</v>
      </c>
      <c r="G56" s="5">
        <f>Inputs!B9</f>
        <v>0</v>
      </c>
      <c r="H56" s="5">
        <f>F56-G56</f>
        <v>0</v>
      </c>
      <c r="I56" s="5">
        <f>I55 + H56</f>
        <v>0</v>
      </c>
    </row>
    <row r="57" spans="1:9">
      <c r="A57">
        <v>56</v>
      </c>
      <c r="B57" s="7">
        <v>47574</v>
      </c>
      <c r="C57" s="5">
        <f>C56*(1+Inputs!B13/100)</f>
        <v>0</v>
      </c>
      <c r="D57" s="5">
        <f>D56*(1+Inputs!B14/100)</f>
        <v>0</v>
      </c>
      <c r="E57" s="6">
        <f>Inputs!B8/100</f>
        <v>0</v>
      </c>
      <c r="F57" s="5">
        <f>D57*E57</f>
        <v>0</v>
      </c>
      <c r="G57" s="5">
        <f>Inputs!B9</f>
        <v>0</v>
      </c>
      <c r="H57" s="5">
        <f>F57-G57</f>
        <v>0</v>
      </c>
      <c r="I57" s="5">
        <f>I56 + H57</f>
        <v>0</v>
      </c>
    </row>
    <row r="58" spans="1:9">
      <c r="A58">
        <v>57</v>
      </c>
      <c r="B58" s="7">
        <v>47604</v>
      </c>
      <c r="C58" s="5">
        <f>C57*(1+Inputs!B13/100)</f>
        <v>0</v>
      </c>
      <c r="D58" s="5">
        <f>D57*(1+Inputs!B14/100)</f>
        <v>0</v>
      </c>
      <c r="E58" s="6">
        <f>Inputs!B8/100</f>
        <v>0</v>
      </c>
      <c r="F58" s="5">
        <f>D58*E58</f>
        <v>0</v>
      </c>
      <c r="G58" s="5">
        <f>Inputs!B9</f>
        <v>0</v>
      </c>
      <c r="H58" s="5">
        <f>F58-G58</f>
        <v>0</v>
      </c>
      <c r="I58" s="5">
        <f>I57 + H58</f>
        <v>0</v>
      </c>
    </row>
    <row r="59" spans="1:9">
      <c r="A59">
        <v>58</v>
      </c>
      <c r="B59" s="7">
        <v>47635</v>
      </c>
      <c r="C59" s="5">
        <f>C58*(1+Inputs!B13/100)</f>
        <v>0</v>
      </c>
      <c r="D59" s="5">
        <f>D58*(1+Inputs!B14/100)</f>
        <v>0</v>
      </c>
      <c r="E59" s="6">
        <f>Inputs!B8/100</f>
        <v>0</v>
      </c>
      <c r="F59" s="5">
        <f>D59*E59</f>
        <v>0</v>
      </c>
      <c r="G59" s="5">
        <f>Inputs!B9</f>
        <v>0</v>
      </c>
      <c r="H59" s="5">
        <f>F59-G59</f>
        <v>0</v>
      </c>
      <c r="I59" s="5">
        <f>I58 + H59</f>
        <v>0</v>
      </c>
    </row>
    <row r="60" spans="1:9">
      <c r="A60">
        <v>59</v>
      </c>
      <c r="B60" s="7">
        <v>47665</v>
      </c>
      <c r="C60" s="5">
        <f>C59*(1+Inputs!B13/100)</f>
        <v>0</v>
      </c>
      <c r="D60" s="5">
        <f>D59*(1+Inputs!B14/100)</f>
        <v>0</v>
      </c>
      <c r="E60" s="6">
        <f>Inputs!B8/100</f>
        <v>0</v>
      </c>
      <c r="F60" s="5">
        <f>D60*E60</f>
        <v>0</v>
      </c>
      <c r="G60" s="5">
        <f>Inputs!B9</f>
        <v>0</v>
      </c>
      <c r="H60" s="5">
        <f>F60-G60</f>
        <v>0</v>
      </c>
      <c r="I60" s="5">
        <f>I59 + H60</f>
        <v>0</v>
      </c>
    </row>
    <row r="61" spans="1:9">
      <c r="A61">
        <v>60</v>
      </c>
      <c r="B61" s="7">
        <v>47696</v>
      </c>
      <c r="C61" s="5">
        <f>C60*(1+Inputs!B13/100)</f>
        <v>0</v>
      </c>
      <c r="D61" s="5">
        <f>D60*(1+Inputs!B14/100)</f>
        <v>0</v>
      </c>
      <c r="E61" s="6">
        <f>Inputs!B8/100</f>
        <v>0</v>
      </c>
      <c r="F61" s="5">
        <f>D61*E61</f>
        <v>0</v>
      </c>
      <c r="G61" s="5">
        <f>Inputs!B9</f>
        <v>0</v>
      </c>
      <c r="H61" s="5">
        <f>F61-G61</f>
        <v>0</v>
      </c>
      <c r="I61" s="5">
        <f>I60 + H61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61"/>
  <sheetViews>
    <sheetView workbookViewId="0"/>
  </sheetViews>
  <sheetFormatPr defaultRowHeight="15"/>
  <cols>
    <col min="1" max="1" width="8.7109375" customWidth="1"/>
    <col min="2" max="2" width="12.7109375" customWidth="1"/>
    <col min="3" max="3" width="12.7109375" style="8" customWidth="1"/>
    <col min="4" max="4" width="20.7109375" style="9" customWidth="1"/>
    <col min="5" max="5" width="16.7109375" style="5" customWidth="1"/>
    <col min="6" max="6" width="16.7109375" style="10" customWidth="1"/>
    <col min="7" max="7" width="22.7109375" style="10" customWidth="1"/>
    <col min="8" max="8" width="18.7109375" style="10" customWidth="1"/>
    <col min="9" max="9" width="16.7109375" style="6" customWidth="1"/>
    <col min="10" max="10" width="20.7109375" style="10" customWidth="1"/>
    <col min="11" max="11" width="20.7109375" style="6" customWidth="1"/>
  </cols>
  <sheetData>
    <row r="1" spans="1:11">
      <c r="A1" s="2" t="s">
        <v>27</v>
      </c>
      <c r="B1" s="2" t="s">
        <v>28</v>
      </c>
      <c r="C1" s="2" t="s">
        <v>35</v>
      </c>
      <c r="D1" s="2" t="s">
        <v>36</v>
      </c>
      <c r="E1" s="2" t="s">
        <v>37</v>
      </c>
      <c r="F1" s="2" t="s">
        <v>38</v>
      </c>
      <c r="G1" s="2" t="s">
        <v>39</v>
      </c>
      <c r="H1" s="2" t="s">
        <v>40</v>
      </c>
      <c r="I1" s="2" t="s">
        <v>12</v>
      </c>
      <c r="J1" s="2" t="s">
        <v>41</v>
      </c>
      <c r="K1" s="2" t="s">
        <v>42</v>
      </c>
    </row>
    <row r="2" spans="1:11">
      <c r="A2">
        <v>1</v>
      </c>
      <c r="B2" s="7">
        <v>45901</v>
      </c>
      <c r="C2" s="8">
        <f>Inputs!B3</f>
        <v>0</v>
      </c>
      <c r="D2" s="9">
        <f>Inputs!B5</f>
        <v>0</v>
      </c>
      <c r="E2" s="5">
        <f>C2*D2</f>
        <v>0</v>
      </c>
      <c r="F2" s="10">
        <f>'Revenue Model'!C2/E2</f>
        <v>0</v>
      </c>
      <c r="G2" s="10">
        <f>IF('Revenue Model'!F2&gt;0, E2/('Revenue Model'!F2*12),)</f>
        <v>0</v>
      </c>
      <c r="H2" s="10">
        <f>IF('Revenue Model'!G2&gt;0,'Revenue Model'!I2/'Revenue Model'!G2,)</f>
        <v>0</v>
      </c>
      <c r="I2" s="6">
        <f>Inputs!B11</f>
        <v>0</v>
      </c>
      <c r="J2" s="10">
        <f>IF(E2&gt;0,'Revenue Model'!D2/E2,)</f>
        <v>0</v>
      </c>
      <c r="K2" s="6">
        <f>Inputs!B12/1200</f>
        <v>0</v>
      </c>
    </row>
    <row r="3" spans="1:11">
      <c r="A3">
        <v>2</v>
      </c>
      <c r="B3" s="7">
        <v>45931</v>
      </c>
      <c r="C3" s="8">
        <f>C2*(1+Inputs!B15/100)</f>
        <v>0</v>
      </c>
      <c r="D3" s="9">
        <f>D2*(1+Inputs!B12/1200)</f>
        <v>0</v>
      </c>
      <c r="E3" s="5">
        <f>C3*D3</f>
        <v>0</v>
      </c>
      <c r="F3" s="10">
        <f>'Revenue Model'!C3/E3</f>
        <v>0</v>
      </c>
      <c r="G3" s="10">
        <f>IF('Revenue Model'!F3&gt;0, E3/('Revenue Model'!F3*12),)</f>
        <v>0</v>
      </c>
      <c r="H3" s="10">
        <f>IF('Revenue Model'!G3&gt;0,'Revenue Model'!I3/'Revenue Model'!G3,)</f>
        <v>0</v>
      </c>
      <c r="I3" s="6">
        <f>Inputs!B11</f>
        <v>0</v>
      </c>
      <c r="J3" s="10">
        <f>IF(E3&gt;0,'Revenue Model'!D3/E3,)</f>
        <v>0</v>
      </c>
      <c r="K3" s="6">
        <f>Inputs!B12/1200</f>
        <v>0</v>
      </c>
    </row>
    <row r="4" spans="1:11">
      <c r="A4">
        <v>3</v>
      </c>
      <c r="B4" s="7">
        <v>45962</v>
      </c>
      <c r="C4" s="8">
        <f>C3*(1+Inputs!B15/100)</f>
        <v>0</v>
      </c>
      <c r="D4" s="9">
        <f>D3*(1+Inputs!B12/1200)</f>
        <v>0</v>
      </c>
      <c r="E4" s="5">
        <f>C4*D4</f>
        <v>0</v>
      </c>
      <c r="F4" s="10">
        <f>'Revenue Model'!C4/E4</f>
        <v>0</v>
      </c>
      <c r="G4" s="10">
        <f>IF('Revenue Model'!F4&gt;0, E4/('Revenue Model'!F4*12),)</f>
        <v>0</v>
      </c>
      <c r="H4" s="10">
        <f>IF('Revenue Model'!G4&gt;0,'Revenue Model'!I4/'Revenue Model'!G4,)</f>
        <v>0</v>
      </c>
      <c r="I4" s="6">
        <f>Inputs!B11</f>
        <v>0</v>
      </c>
      <c r="J4" s="10">
        <f>IF(E4&gt;0,'Revenue Model'!D4/E4,)</f>
        <v>0</v>
      </c>
      <c r="K4" s="6">
        <f>Inputs!B12/1200</f>
        <v>0</v>
      </c>
    </row>
    <row r="5" spans="1:11">
      <c r="A5">
        <v>4</v>
      </c>
      <c r="B5" s="7">
        <v>45992</v>
      </c>
      <c r="C5" s="8">
        <f>C4*(1+Inputs!B15/100)</f>
        <v>0</v>
      </c>
      <c r="D5" s="9">
        <f>D4*(1+Inputs!B12/1200)</f>
        <v>0</v>
      </c>
      <c r="E5" s="5">
        <f>C5*D5</f>
        <v>0</v>
      </c>
      <c r="F5" s="10">
        <f>'Revenue Model'!C5/E5</f>
        <v>0</v>
      </c>
      <c r="G5" s="10">
        <f>IF('Revenue Model'!F5&gt;0, E5/('Revenue Model'!F5*12),)</f>
        <v>0</v>
      </c>
      <c r="H5" s="10">
        <f>IF('Revenue Model'!G5&gt;0,'Revenue Model'!I5/'Revenue Model'!G5,)</f>
        <v>0</v>
      </c>
      <c r="I5" s="6">
        <f>Inputs!B11</f>
        <v>0</v>
      </c>
      <c r="J5" s="10">
        <f>IF(E5&gt;0,'Revenue Model'!D5/E5,)</f>
        <v>0</v>
      </c>
      <c r="K5" s="6">
        <f>Inputs!B12/1200</f>
        <v>0</v>
      </c>
    </row>
    <row r="6" spans="1:11">
      <c r="A6">
        <v>5</v>
      </c>
      <c r="B6" s="7">
        <v>46023</v>
      </c>
      <c r="C6" s="8">
        <f>C5*(1+Inputs!B15/100)</f>
        <v>0</v>
      </c>
      <c r="D6" s="9">
        <f>D5*(1+Inputs!B12/1200)</f>
        <v>0</v>
      </c>
      <c r="E6" s="5">
        <f>C6*D6</f>
        <v>0</v>
      </c>
      <c r="F6" s="10">
        <f>'Revenue Model'!C6/E6</f>
        <v>0</v>
      </c>
      <c r="G6" s="10">
        <f>IF('Revenue Model'!F6&gt;0, E6/('Revenue Model'!F6*12),)</f>
        <v>0</v>
      </c>
      <c r="H6" s="10">
        <f>IF('Revenue Model'!G6&gt;0,'Revenue Model'!I6/'Revenue Model'!G6,)</f>
        <v>0</v>
      </c>
      <c r="I6" s="6">
        <f>Inputs!B11</f>
        <v>0</v>
      </c>
      <c r="J6" s="10">
        <f>IF(E6&gt;0,'Revenue Model'!D6/E6,)</f>
        <v>0</v>
      </c>
      <c r="K6" s="6">
        <f>Inputs!B12/1200</f>
        <v>0</v>
      </c>
    </row>
    <row r="7" spans="1:11">
      <c r="A7">
        <v>6</v>
      </c>
      <c r="B7" s="7">
        <v>46054</v>
      </c>
      <c r="C7" s="8">
        <f>C6*(1+Inputs!B15/100)</f>
        <v>0</v>
      </c>
      <c r="D7" s="9">
        <f>D6*(1+Inputs!B12/1200)</f>
        <v>0</v>
      </c>
      <c r="E7" s="5">
        <f>C7*D7</f>
        <v>0</v>
      </c>
      <c r="F7" s="10">
        <f>'Revenue Model'!C7/E7</f>
        <v>0</v>
      </c>
      <c r="G7" s="10">
        <f>IF('Revenue Model'!F7&gt;0, E7/('Revenue Model'!F7*12),)</f>
        <v>0</v>
      </c>
      <c r="H7" s="10">
        <f>IF('Revenue Model'!G7&gt;0,'Revenue Model'!I7/'Revenue Model'!G7,)</f>
        <v>0</v>
      </c>
      <c r="I7" s="6">
        <f>Inputs!B11</f>
        <v>0</v>
      </c>
      <c r="J7" s="10">
        <f>IF(E7&gt;0,'Revenue Model'!D7/E7,)</f>
        <v>0</v>
      </c>
      <c r="K7" s="6">
        <f>Inputs!B12/1200</f>
        <v>0</v>
      </c>
    </row>
    <row r="8" spans="1:11">
      <c r="A8">
        <v>7</v>
      </c>
      <c r="B8" s="7">
        <v>46082</v>
      </c>
      <c r="C8" s="8">
        <f>C7*(1+Inputs!B15/100)</f>
        <v>0</v>
      </c>
      <c r="D8" s="9">
        <f>D7*(1+Inputs!B12/1200)</f>
        <v>0</v>
      </c>
      <c r="E8" s="5">
        <f>C8*D8</f>
        <v>0</v>
      </c>
      <c r="F8" s="10">
        <f>'Revenue Model'!C8/E8</f>
        <v>0</v>
      </c>
      <c r="G8" s="10">
        <f>IF('Revenue Model'!F8&gt;0, E8/('Revenue Model'!F8*12),)</f>
        <v>0</v>
      </c>
      <c r="H8" s="10">
        <f>IF('Revenue Model'!G8&gt;0,'Revenue Model'!I8/'Revenue Model'!G8,)</f>
        <v>0</v>
      </c>
      <c r="I8" s="6">
        <f>Inputs!B11</f>
        <v>0</v>
      </c>
      <c r="J8" s="10">
        <f>IF(E8&gt;0,'Revenue Model'!D8/E8,)</f>
        <v>0</v>
      </c>
      <c r="K8" s="6">
        <f>Inputs!B12/1200</f>
        <v>0</v>
      </c>
    </row>
    <row r="9" spans="1:11">
      <c r="A9">
        <v>8</v>
      </c>
      <c r="B9" s="7">
        <v>46113</v>
      </c>
      <c r="C9" s="8">
        <f>C8*(1+Inputs!B15/100)</f>
        <v>0</v>
      </c>
      <c r="D9" s="9">
        <f>D8*(1+Inputs!B12/1200)</f>
        <v>0</v>
      </c>
      <c r="E9" s="5">
        <f>C9*D9</f>
        <v>0</v>
      </c>
      <c r="F9" s="10">
        <f>'Revenue Model'!C9/E9</f>
        <v>0</v>
      </c>
      <c r="G9" s="10">
        <f>IF('Revenue Model'!F9&gt;0, E9/('Revenue Model'!F9*12),)</f>
        <v>0</v>
      </c>
      <c r="H9" s="10">
        <f>IF('Revenue Model'!G9&gt;0,'Revenue Model'!I9/'Revenue Model'!G9,)</f>
        <v>0</v>
      </c>
      <c r="I9" s="6">
        <f>Inputs!B11</f>
        <v>0</v>
      </c>
      <c r="J9" s="10">
        <f>IF(E9&gt;0,'Revenue Model'!D9/E9,)</f>
        <v>0</v>
      </c>
      <c r="K9" s="6">
        <f>Inputs!B12/1200</f>
        <v>0</v>
      </c>
    </row>
    <row r="10" spans="1:11">
      <c r="A10">
        <v>9</v>
      </c>
      <c r="B10" s="7">
        <v>46143</v>
      </c>
      <c r="C10" s="8">
        <f>C9*(1+Inputs!B15/100)</f>
        <v>0</v>
      </c>
      <c r="D10" s="9">
        <f>D9*(1+Inputs!B12/1200)</f>
        <v>0</v>
      </c>
      <c r="E10" s="5">
        <f>C10*D10</f>
        <v>0</v>
      </c>
      <c r="F10" s="10">
        <f>'Revenue Model'!C10/E10</f>
        <v>0</v>
      </c>
      <c r="G10" s="10">
        <f>IF('Revenue Model'!F10&gt;0, E10/('Revenue Model'!F10*12),)</f>
        <v>0</v>
      </c>
      <c r="H10" s="10">
        <f>IF('Revenue Model'!G10&gt;0,'Revenue Model'!I10/'Revenue Model'!G10,)</f>
        <v>0</v>
      </c>
      <c r="I10" s="6">
        <f>Inputs!B11</f>
        <v>0</v>
      </c>
      <c r="J10" s="10">
        <f>IF(E10&gt;0,'Revenue Model'!D10/E10,)</f>
        <v>0</v>
      </c>
      <c r="K10" s="6">
        <f>Inputs!B12/1200</f>
        <v>0</v>
      </c>
    </row>
    <row r="11" spans="1:11">
      <c r="A11">
        <v>10</v>
      </c>
      <c r="B11" s="7">
        <v>46174</v>
      </c>
      <c r="C11" s="8">
        <f>C10*(1+Inputs!B15/100)</f>
        <v>0</v>
      </c>
      <c r="D11" s="9">
        <f>D10*(1+Inputs!B12/1200)</f>
        <v>0</v>
      </c>
      <c r="E11" s="5">
        <f>C11*D11</f>
        <v>0</v>
      </c>
      <c r="F11" s="10">
        <f>'Revenue Model'!C11/E11</f>
        <v>0</v>
      </c>
      <c r="G11" s="10">
        <f>IF('Revenue Model'!F11&gt;0, E11/('Revenue Model'!F11*12),)</f>
        <v>0</v>
      </c>
      <c r="H11" s="10">
        <f>IF('Revenue Model'!G11&gt;0,'Revenue Model'!I11/'Revenue Model'!G11,)</f>
        <v>0</v>
      </c>
      <c r="I11" s="6">
        <f>Inputs!B11</f>
        <v>0</v>
      </c>
      <c r="J11" s="10">
        <f>IF(E11&gt;0,'Revenue Model'!D11/E11,)</f>
        <v>0</v>
      </c>
      <c r="K11" s="6">
        <f>Inputs!B12/1200</f>
        <v>0</v>
      </c>
    </row>
    <row r="12" spans="1:11">
      <c r="A12">
        <v>11</v>
      </c>
      <c r="B12" s="7">
        <v>46204</v>
      </c>
      <c r="C12" s="8">
        <f>C11*(1+Inputs!B15/100)</f>
        <v>0</v>
      </c>
      <c r="D12" s="9">
        <f>D11*(1+Inputs!B12/1200)</f>
        <v>0</v>
      </c>
      <c r="E12" s="5">
        <f>C12*D12</f>
        <v>0</v>
      </c>
      <c r="F12" s="10">
        <f>'Revenue Model'!C12/E12</f>
        <v>0</v>
      </c>
      <c r="G12" s="10">
        <f>IF('Revenue Model'!F12&gt;0, E12/('Revenue Model'!F12*12),)</f>
        <v>0</v>
      </c>
      <c r="H12" s="10">
        <f>IF('Revenue Model'!G12&gt;0,'Revenue Model'!I12/'Revenue Model'!G12,)</f>
        <v>0</v>
      </c>
      <c r="I12" s="6">
        <f>Inputs!B11</f>
        <v>0</v>
      </c>
      <c r="J12" s="10">
        <f>IF(E12&gt;0,'Revenue Model'!D12/E12,)</f>
        <v>0</v>
      </c>
      <c r="K12" s="6">
        <f>Inputs!B12/1200</f>
        <v>0</v>
      </c>
    </row>
    <row r="13" spans="1:11">
      <c r="A13">
        <v>12</v>
      </c>
      <c r="B13" s="7">
        <v>46235</v>
      </c>
      <c r="C13" s="8">
        <f>C12*(1+Inputs!B15/100)</f>
        <v>0</v>
      </c>
      <c r="D13" s="9">
        <f>D12*(1+Inputs!B12/1200)</f>
        <v>0</v>
      </c>
      <c r="E13" s="5">
        <f>C13*D13</f>
        <v>0</v>
      </c>
      <c r="F13" s="10">
        <f>'Revenue Model'!C13/E13</f>
        <v>0</v>
      </c>
      <c r="G13" s="10">
        <f>IF('Revenue Model'!F13&gt;0, E13/('Revenue Model'!F13*12),)</f>
        <v>0</v>
      </c>
      <c r="H13" s="10">
        <f>IF('Revenue Model'!G13&gt;0,'Revenue Model'!I13/'Revenue Model'!G13,)</f>
        <v>0</v>
      </c>
      <c r="I13" s="6">
        <f>Inputs!B11</f>
        <v>0</v>
      </c>
      <c r="J13" s="10">
        <f>IF(E13&gt;0,'Revenue Model'!D13/E13,)</f>
        <v>0</v>
      </c>
      <c r="K13" s="6">
        <f>Inputs!B12/1200</f>
        <v>0</v>
      </c>
    </row>
    <row r="14" spans="1:11">
      <c r="A14">
        <v>13</v>
      </c>
      <c r="B14" s="7">
        <v>46266</v>
      </c>
      <c r="C14" s="8">
        <f>C13*(1+Inputs!B15/100)</f>
        <v>0</v>
      </c>
      <c r="D14" s="9">
        <f>D13*(1+Inputs!B12/1200)</f>
        <v>0</v>
      </c>
      <c r="E14" s="5">
        <f>C14*D14</f>
        <v>0</v>
      </c>
      <c r="F14" s="10">
        <f>'Revenue Model'!C14/E14</f>
        <v>0</v>
      </c>
      <c r="G14" s="10">
        <f>IF('Revenue Model'!F14&gt;0, E14/('Revenue Model'!F14*12),)</f>
        <v>0</v>
      </c>
      <c r="H14" s="10">
        <f>IF('Revenue Model'!G14&gt;0,'Revenue Model'!I14/'Revenue Model'!G14,)</f>
        <v>0</v>
      </c>
      <c r="I14" s="6">
        <f>Inputs!B11</f>
        <v>0</v>
      </c>
      <c r="J14" s="10">
        <f>IF(E14&gt;0,'Revenue Model'!D14/E14,)</f>
        <v>0</v>
      </c>
      <c r="K14" s="6">
        <f>Inputs!B12/1200</f>
        <v>0</v>
      </c>
    </row>
    <row r="15" spans="1:11">
      <c r="A15">
        <v>14</v>
      </c>
      <c r="B15" s="7">
        <v>46296</v>
      </c>
      <c r="C15" s="8">
        <f>C14*(1+Inputs!B15/100)</f>
        <v>0</v>
      </c>
      <c r="D15" s="9">
        <f>D14*(1+Inputs!B12/1200)</f>
        <v>0</v>
      </c>
      <c r="E15" s="5">
        <f>C15*D15</f>
        <v>0</v>
      </c>
      <c r="F15" s="10">
        <f>'Revenue Model'!C15/E15</f>
        <v>0</v>
      </c>
      <c r="G15" s="10">
        <f>IF('Revenue Model'!F15&gt;0, E15/('Revenue Model'!F15*12),)</f>
        <v>0</v>
      </c>
      <c r="H15" s="10">
        <f>IF('Revenue Model'!G15&gt;0,'Revenue Model'!I15/'Revenue Model'!G15,)</f>
        <v>0</v>
      </c>
      <c r="I15" s="6">
        <f>Inputs!B11</f>
        <v>0</v>
      </c>
      <c r="J15" s="10">
        <f>IF(E15&gt;0,'Revenue Model'!D15/E15,)</f>
        <v>0</v>
      </c>
      <c r="K15" s="6">
        <f>Inputs!B12/1200</f>
        <v>0</v>
      </c>
    </row>
    <row r="16" spans="1:11">
      <c r="A16">
        <v>15</v>
      </c>
      <c r="B16" s="7">
        <v>46327</v>
      </c>
      <c r="C16" s="8">
        <f>C15*(1+Inputs!B15/100)</f>
        <v>0</v>
      </c>
      <c r="D16" s="9">
        <f>D15*(1+Inputs!B12/1200)</f>
        <v>0</v>
      </c>
      <c r="E16" s="5">
        <f>C16*D16</f>
        <v>0</v>
      </c>
      <c r="F16" s="10">
        <f>'Revenue Model'!C16/E16</f>
        <v>0</v>
      </c>
      <c r="G16" s="10">
        <f>IF('Revenue Model'!F16&gt;0, E16/('Revenue Model'!F16*12),)</f>
        <v>0</v>
      </c>
      <c r="H16" s="10">
        <f>IF('Revenue Model'!G16&gt;0,'Revenue Model'!I16/'Revenue Model'!G16,)</f>
        <v>0</v>
      </c>
      <c r="I16" s="6">
        <f>Inputs!B11</f>
        <v>0</v>
      </c>
      <c r="J16" s="10">
        <f>IF(E16&gt;0,'Revenue Model'!D16/E16,)</f>
        <v>0</v>
      </c>
      <c r="K16" s="6">
        <f>Inputs!B12/1200</f>
        <v>0</v>
      </c>
    </row>
    <row r="17" spans="1:11">
      <c r="A17">
        <v>16</v>
      </c>
      <c r="B17" s="7">
        <v>46357</v>
      </c>
      <c r="C17" s="8">
        <f>C16*(1+Inputs!B15/100)</f>
        <v>0</v>
      </c>
      <c r="D17" s="9">
        <f>D16*(1+Inputs!B12/1200)</f>
        <v>0</v>
      </c>
      <c r="E17" s="5">
        <f>C17*D17</f>
        <v>0</v>
      </c>
      <c r="F17" s="10">
        <f>'Revenue Model'!C17/E17</f>
        <v>0</v>
      </c>
      <c r="G17" s="10">
        <f>IF('Revenue Model'!F17&gt;0, E17/('Revenue Model'!F17*12),)</f>
        <v>0</v>
      </c>
      <c r="H17" s="10">
        <f>IF('Revenue Model'!G17&gt;0,'Revenue Model'!I17/'Revenue Model'!G17,)</f>
        <v>0</v>
      </c>
      <c r="I17" s="6">
        <f>Inputs!B11</f>
        <v>0</v>
      </c>
      <c r="J17" s="10">
        <f>IF(E17&gt;0,'Revenue Model'!D17/E17,)</f>
        <v>0</v>
      </c>
      <c r="K17" s="6">
        <f>Inputs!B12/1200</f>
        <v>0</v>
      </c>
    </row>
    <row r="18" spans="1:11">
      <c r="A18">
        <v>17</v>
      </c>
      <c r="B18" s="7">
        <v>46388</v>
      </c>
      <c r="C18" s="8">
        <f>C17*(1+Inputs!B15/100)</f>
        <v>0</v>
      </c>
      <c r="D18" s="9">
        <f>D17*(1+Inputs!B12/1200)</f>
        <v>0</v>
      </c>
      <c r="E18" s="5">
        <f>C18*D18</f>
        <v>0</v>
      </c>
      <c r="F18" s="10">
        <f>'Revenue Model'!C18/E18</f>
        <v>0</v>
      </c>
      <c r="G18" s="10">
        <f>IF('Revenue Model'!F18&gt;0, E18/('Revenue Model'!F18*12),)</f>
        <v>0</v>
      </c>
      <c r="H18" s="10">
        <f>IF('Revenue Model'!G18&gt;0,'Revenue Model'!I18/'Revenue Model'!G18,)</f>
        <v>0</v>
      </c>
      <c r="I18" s="6">
        <f>Inputs!B11</f>
        <v>0</v>
      </c>
      <c r="J18" s="10">
        <f>IF(E18&gt;0,'Revenue Model'!D18/E18,)</f>
        <v>0</v>
      </c>
      <c r="K18" s="6">
        <f>Inputs!B12/1200</f>
        <v>0</v>
      </c>
    </row>
    <row r="19" spans="1:11">
      <c r="A19">
        <v>18</v>
      </c>
      <c r="B19" s="7">
        <v>46419</v>
      </c>
      <c r="C19" s="8">
        <f>C18*(1+Inputs!B15/100)</f>
        <v>0</v>
      </c>
      <c r="D19" s="9">
        <f>D18*(1+Inputs!B12/1200)</f>
        <v>0</v>
      </c>
      <c r="E19" s="5">
        <f>C19*D19</f>
        <v>0</v>
      </c>
      <c r="F19" s="10">
        <f>'Revenue Model'!C19/E19</f>
        <v>0</v>
      </c>
      <c r="G19" s="10">
        <f>IF('Revenue Model'!F19&gt;0, E19/('Revenue Model'!F19*12),)</f>
        <v>0</v>
      </c>
      <c r="H19" s="10">
        <f>IF('Revenue Model'!G19&gt;0,'Revenue Model'!I19/'Revenue Model'!G19,)</f>
        <v>0</v>
      </c>
      <c r="I19" s="6">
        <f>Inputs!B11</f>
        <v>0</v>
      </c>
      <c r="J19" s="10">
        <f>IF(E19&gt;0,'Revenue Model'!D19/E19,)</f>
        <v>0</v>
      </c>
      <c r="K19" s="6">
        <f>Inputs!B12/1200</f>
        <v>0</v>
      </c>
    </row>
    <row r="20" spans="1:11">
      <c r="A20">
        <v>19</v>
      </c>
      <c r="B20" s="7">
        <v>46447</v>
      </c>
      <c r="C20" s="8">
        <f>C19*(1+Inputs!B15/100)</f>
        <v>0</v>
      </c>
      <c r="D20" s="9">
        <f>D19*(1+Inputs!B12/1200)</f>
        <v>0</v>
      </c>
      <c r="E20" s="5">
        <f>C20*D20</f>
        <v>0</v>
      </c>
      <c r="F20" s="10">
        <f>'Revenue Model'!C20/E20</f>
        <v>0</v>
      </c>
      <c r="G20" s="10">
        <f>IF('Revenue Model'!F20&gt;0, E20/('Revenue Model'!F20*12),)</f>
        <v>0</v>
      </c>
      <c r="H20" s="10">
        <f>IF('Revenue Model'!G20&gt;0,'Revenue Model'!I20/'Revenue Model'!G20,)</f>
        <v>0</v>
      </c>
      <c r="I20" s="6">
        <f>Inputs!B11</f>
        <v>0</v>
      </c>
      <c r="J20" s="10">
        <f>IF(E20&gt;0,'Revenue Model'!D20/E20,)</f>
        <v>0</v>
      </c>
      <c r="K20" s="6">
        <f>Inputs!B12/1200</f>
        <v>0</v>
      </c>
    </row>
    <row r="21" spans="1:11">
      <c r="A21">
        <v>20</v>
      </c>
      <c r="B21" s="7">
        <v>46478</v>
      </c>
      <c r="C21" s="8">
        <f>C20*(1+Inputs!B15/100)</f>
        <v>0</v>
      </c>
      <c r="D21" s="9">
        <f>D20*(1+Inputs!B12/1200)</f>
        <v>0</v>
      </c>
      <c r="E21" s="5">
        <f>C21*D21</f>
        <v>0</v>
      </c>
      <c r="F21" s="10">
        <f>'Revenue Model'!C21/E21</f>
        <v>0</v>
      </c>
      <c r="G21" s="10">
        <f>IF('Revenue Model'!F21&gt;0, E21/('Revenue Model'!F21*12),)</f>
        <v>0</v>
      </c>
      <c r="H21" s="10">
        <f>IF('Revenue Model'!G21&gt;0,'Revenue Model'!I21/'Revenue Model'!G21,)</f>
        <v>0</v>
      </c>
      <c r="I21" s="6">
        <f>Inputs!B11</f>
        <v>0</v>
      </c>
      <c r="J21" s="10">
        <f>IF(E21&gt;0,'Revenue Model'!D21/E21,)</f>
        <v>0</v>
      </c>
      <c r="K21" s="6">
        <f>Inputs!B12/1200</f>
        <v>0</v>
      </c>
    </row>
    <row r="22" spans="1:11">
      <c r="A22">
        <v>21</v>
      </c>
      <c r="B22" s="7">
        <v>46508</v>
      </c>
      <c r="C22" s="8">
        <f>C21*(1+Inputs!B15/100)</f>
        <v>0</v>
      </c>
      <c r="D22" s="9">
        <f>D21*(1+Inputs!B12/1200)</f>
        <v>0</v>
      </c>
      <c r="E22" s="5">
        <f>C22*D22</f>
        <v>0</v>
      </c>
      <c r="F22" s="10">
        <f>'Revenue Model'!C22/E22</f>
        <v>0</v>
      </c>
      <c r="G22" s="10">
        <f>IF('Revenue Model'!F22&gt;0, E22/('Revenue Model'!F22*12),)</f>
        <v>0</v>
      </c>
      <c r="H22" s="10">
        <f>IF('Revenue Model'!G22&gt;0,'Revenue Model'!I22/'Revenue Model'!G22,)</f>
        <v>0</v>
      </c>
      <c r="I22" s="6">
        <f>Inputs!B11</f>
        <v>0</v>
      </c>
      <c r="J22" s="10">
        <f>IF(E22&gt;0,'Revenue Model'!D22/E22,)</f>
        <v>0</v>
      </c>
      <c r="K22" s="6">
        <f>Inputs!B12/1200</f>
        <v>0</v>
      </c>
    </row>
    <row r="23" spans="1:11">
      <c r="A23">
        <v>22</v>
      </c>
      <c r="B23" s="7">
        <v>46539</v>
      </c>
      <c r="C23" s="8">
        <f>C22*(1+Inputs!B15/100)</f>
        <v>0</v>
      </c>
      <c r="D23" s="9">
        <f>D22*(1+Inputs!B12/1200)</f>
        <v>0</v>
      </c>
      <c r="E23" s="5">
        <f>C23*D23</f>
        <v>0</v>
      </c>
      <c r="F23" s="10">
        <f>'Revenue Model'!C23/E23</f>
        <v>0</v>
      </c>
      <c r="G23" s="10">
        <f>IF('Revenue Model'!F23&gt;0, E23/('Revenue Model'!F23*12),)</f>
        <v>0</v>
      </c>
      <c r="H23" s="10">
        <f>IF('Revenue Model'!G23&gt;0,'Revenue Model'!I23/'Revenue Model'!G23,)</f>
        <v>0</v>
      </c>
      <c r="I23" s="6">
        <f>Inputs!B11</f>
        <v>0</v>
      </c>
      <c r="J23" s="10">
        <f>IF(E23&gt;0,'Revenue Model'!D23/E23,)</f>
        <v>0</v>
      </c>
      <c r="K23" s="6">
        <f>Inputs!B12/1200</f>
        <v>0</v>
      </c>
    </row>
    <row r="24" spans="1:11">
      <c r="A24">
        <v>23</v>
      </c>
      <c r="B24" s="7">
        <v>46569</v>
      </c>
      <c r="C24" s="8">
        <f>C23*(1+Inputs!B15/100)</f>
        <v>0</v>
      </c>
      <c r="D24" s="9">
        <f>D23*(1+Inputs!B12/1200)</f>
        <v>0</v>
      </c>
      <c r="E24" s="5">
        <f>C24*D24</f>
        <v>0</v>
      </c>
      <c r="F24" s="10">
        <f>'Revenue Model'!C24/E24</f>
        <v>0</v>
      </c>
      <c r="G24" s="10">
        <f>IF('Revenue Model'!F24&gt;0, E24/('Revenue Model'!F24*12),)</f>
        <v>0</v>
      </c>
      <c r="H24" s="10">
        <f>IF('Revenue Model'!G24&gt;0,'Revenue Model'!I24/'Revenue Model'!G24,)</f>
        <v>0</v>
      </c>
      <c r="I24" s="6">
        <f>Inputs!B11</f>
        <v>0</v>
      </c>
      <c r="J24" s="10">
        <f>IF(E24&gt;0,'Revenue Model'!D24/E24,)</f>
        <v>0</v>
      </c>
      <c r="K24" s="6">
        <f>Inputs!B12/1200</f>
        <v>0</v>
      </c>
    </row>
    <row r="25" spans="1:11">
      <c r="A25">
        <v>24</v>
      </c>
      <c r="B25" s="7">
        <v>46600</v>
      </c>
      <c r="C25" s="8">
        <f>C24*(1+Inputs!B15/100)</f>
        <v>0</v>
      </c>
      <c r="D25" s="9">
        <f>D24*(1+Inputs!B12/1200)</f>
        <v>0</v>
      </c>
      <c r="E25" s="5">
        <f>C25*D25</f>
        <v>0</v>
      </c>
      <c r="F25" s="10">
        <f>'Revenue Model'!C25/E25</f>
        <v>0</v>
      </c>
      <c r="G25" s="10">
        <f>IF('Revenue Model'!F25&gt;0, E25/('Revenue Model'!F25*12),)</f>
        <v>0</v>
      </c>
      <c r="H25" s="10">
        <f>IF('Revenue Model'!G25&gt;0,'Revenue Model'!I25/'Revenue Model'!G25,)</f>
        <v>0</v>
      </c>
      <c r="I25" s="6">
        <f>Inputs!B11</f>
        <v>0</v>
      </c>
      <c r="J25" s="10">
        <f>IF(E25&gt;0,'Revenue Model'!D25/E25,)</f>
        <v>0</v>
      </c>
      <c r="K25" s="6">
        <f>Inputs!B12/1200</f>
        <v>0</v>
      </c>
    </row>
    <row r="26" spans="1:11">
      <c r="A26">
        <v>25</v>
      </c>
      <c r="B26" s="7">
        <v>46631</v>
      </c>
      <c r="C26" s="8">
        <f>C25*(1+Inputs!B15/100)</f>
        <v>0</v>
      </c>
      <c r="D26" s="9">
        <f>D25*(1+Inputs!B12/1200)</f>
        <v>0</v>
      </c>
      <c r="E26" s="5">
        <f>C26*D26</f>
        <v>0</v>
      </c>
      <c r="F26" s="10">
        <f>'Revenue Model'!C26/E26</f>
        <v>0</v>
      </c>
      <c r="G26" s="10">
        <f>IF('Revenue Model'!F26&gt;0, E26/('Revenue Model'!F26*12),)</f>
        <v>0</v>
      </c>
      <c r="H26" s="10">
        <f>IF('Revenue Model'!G26&gt;0,'Revenue Model'!I26/'Revenue Model'!G26,)</f>
        <v>0</v>
      </c>
      <c r="I26" s="6">
        <f>Inputs!B11</f>
        <v>0</v>
      </c>
      <c r="J26" s="10">
        <f>IF(E26&gt;0,'Revenue Model'!D26/E26,)</f>
        <v>0</v>
      </c>
      <c r="K26" s="6">
        <f>Inputs!B12/1200</f>
        <v>0</v>
      </c>
    </row>
    <row r="27" spans="1:11">
      <c r="A27">
        <v>26</v>
      </c>
      <c r="B27" s="7">
        <v>46661</v>
      </c>
      <c r="C27" s="8">
        <f>C26*(1+Inputs!B15/100)</f>
        <v>0</v>
      </c>
      <c r="D27" s="9">
        <f>D26*(1+Inputs!B12/1200)</f>
        <v>0</v>
      </c>
      <c r="E27" s="5">
        <f>C27*D27</f>
        <v>0</v>
      </c>
      <c r="F27" s="10">
        <f>'Revenue Model'!C27/E27</f>
        <v>0</v>
      </c>
      <c r="G27" s="10">
        <f>IF('Revenue Model'!F27&gt;0, E27/('Revenue Model'!F27*12),)</f>
        <v>0</v>
      </c>
      <c r="H27" s="10">
        <f>IF('Revenue Model'!G27&gt;0,'Revenue Model'!I27/'Revenue Model'!G27,)</f>
        <v>0</v>
      </c>
      <c r="I27" s="6">
        <f>Inputs!B11</f>
        <v>0</v>
      </c>
      <c r="J27" s="10">
        <f>IF(E27&gt;0,'Revenue Model'!D27/E27,)</f>
        <v>0</v>
      </c>
      <c r="K27" s="6">
        <f>Inputs!B12/1200</f>
        <v>0</v>
      </c>
    </row>
    <row r="28" spans="1:11">
      <c r="A28">
        <v>27</v>
      </c>
      <c r="B28" s="7">
        <v>46692</v>
      </c>
      <c r="C28" s="8">
        <f>C27*(1+Inputs!B15/100)</f>
        <v>0</v>
      </c>
      <c r="D28" s="9">
        <f>D27*(1+Inputs!B12/1200)</f>
        <v>0</v>
      </c>
      <c r="E28" s="5">
        <f>C28*D28</f>
        <v>0</v>
      </c>
      <c r="F28" s="10">
        <f>'Revenue Model'!C28/E28</f>
        <v>0</v>
      </c>
      <c r="G28" s="10">
        <f>IF('Revenue Model'!F28&gt;0, E28/('Revenue Model'!F28*12),)</f>
        <v>0</v>
      </c>
      <c r="H28" s="10">
        <f>IF('Revenue Model'!G28&gt;0,'Revenue Model'!I28/'Revenue Model'!G28,)</f>
        <v>0</v>
      </c>
      <c r="I28" s="6">
        <f>Inputs!B11</f>
        <v>0</v>
      </c>
      <c r="J28" s="10">
        <f>IF(E28&gt;0,'Revenue Model'!D28/E28,)</f>
        <v>0</v>
      </c>
      <c r="K28" s="6">
        <f>Inputs!B12/1200</f>
        <v>0</v>
      </c>
    </row>
    <row r="29" spans="1:11">
      <c r="A29">
        <v>28</v>
      </c>
      <c r="B29" s="7">
        <v>46722</v>
      </c>
      <c r="C29" s="8">
        <f>C28*(1+Inputs!B15/100)</f>
        <v>0</v>
      </c>
      <c r="D29" s="9">
        <f>D28*(1+Inputs!B12/1200)</f>
        <v>0</v>
      </c>
      <c r="E29" s="5">
        <f>C29*D29</f>
        <v>0</v>
      </c>
      <c r="F29" s="10">
        <f>'Revenue Model'!C29/E29</f>
        <v>0</v>
      </c>
      <c r="G29" s="10">
        <f>IF('Revenue Model'!F29&gt;0, E29/('Revenue Model'!F29*12),)</f>
        <v>0</v>
      </c>
      <c r="H29" s="10">
        <f>IF('Revenue Model'!G29&gt;0,'Revenue Model'!I29/'Revenue Model'!G29,)</f>
        <v>0</v>
      </c>
      <c r="I29" s="6">
        <f>Inputs!B11</f>
        <v>0</v>
      </c>
      <c r="J29" s="10">
        <f>IF(E29&gt;0,'Revenue Model'!D29/E29,)</f>
        <v>0</v>
      </c>
      <c r="K29" s="6">
        <f>Inputs!B12/1200</f>
        <v>0</v>
      </c>
    </row>
    <row r="30" spans="1:11">
      <c r="A30">
        <v>29</v>
      </c>
      <c r="B30" s="7">
        <v>46753</v>
      </c>
      <c r="C30" s="8">
        <f>C29*(1+Inputs!B15/100)</f>
        <v>0</v>
      </c>
      <c r="D30" s="9">
        <f>D29*(1+Inputs!B12/1200)</f>
        <v>0</v>
      </c>
      <c r="E30" s="5">
        <f>C30*D30</f>
        <v>0</v>
      </c>
      <c r="F30" s="10">
        <f>'Revenue Model'!C30/E30</f>
        <v>0</v>
      </c>
      <c r="G30" s="10">
        <f>IF('Revenue Model'!F30&gt;0, E30/('Revenue Model'!F30*12),)</f>
        <v>0</v>
      </c>
      <c r="H30" s="10">
        <f>IF('Revenue Model'!G30&gt;0,'Revenue Model'!I30/'Revenue Model'!G30,)</f>
        <v>0</v>
      </c>
      <c r="I30" s="6">
        <f>Inputs!B11</f>
        <v>0</v>
      </c>
      <c r="J30" s="10">
        <f>IF(E30&gt;0,'Revenue Model'!D30/E30,)</f>
        <v>0</v>
      </c>
      <c r="K30" s="6">
        <f>Inputs!B12/1200</f>
        <v>0</v>
      </c>
    </row>
    <row r="31" spans="1:11">
      <c r="A31">
        <v>30</v>
      </c>
      <c r="B31" s="7">
        <v>46784</v>
      </c>
      <c r="C31" s="8">
        <f>C30*(1+Inputs!B15/100)</f>
        <v>0</v>
      </c>
      <c r="D31" s="9">
        <f>D30*(1+Inputs!B12/1200)</f>
        <v>0</v>
      </c>
      <c r="E31" s="5">
        <f>C31*D31</f>
        <v>0</v>
      </c>
      <c r="F31" s="10">
        <f>'Revenue Model'!C31/E31</f>
        <v>0</v>
      </c>
      <c r="G31" s="10">
        <f>IF('Revenue Model'!F31&gt;0, E31/('Revenue Model'!F31*12),)</f>
        <v>0</v>
      </c>
      <c r="H31" s="10">
        <f>IF('Revenue Model'!G31&gt;0,'Revenue Model'!I31/'Revenue Model'!G31,)</f>
        <v>0</v>
      </c>
      <c r="I31" s="6">
        <f>Inputs!B11</f>
        <v>0</v>
      </c>
      <c r="J31" s="10">
        <f>IF(E31&gt;0,'Revenue Model'!D31/E31,)</f>
        <v>0</v>
      </c>
      <c r="K31" s="6">
        <f>Inputs!B12/1200</f>
        <v>0</v>
      </c>
    </row>
    <row r="32" spans="1:11">
      <c r="A32">
        <v>31</v>
      </c>
      <c r="B32" s="7">
        <v>46813</v>
      </c>
      <c r="C32" s="8">
        <f>C31*(1+Inputs!B15/100)</f>
        <v>0</v>
      </c>
      <c r="D32" s="9">
        <f>D31*(1+Inputs!B12/1200)</f>
        <v>0</v>
      </c>
      <c r="E32" s="5">
        <f>C32*D32</f>
        <v>0</v>
      </c>
      <c r="F32" s="10">
        <f>'Revenue Model'!C32/E32</f>
        <v>0</v>
      </c>
      <c r="G32" s="10">
        <f>IF('Revenue Model'!F32&gt;0, E32/('Revenue Model'!F32*12),)</f>
        <v>0</v>
      </c>
      <c r="H32" s="10">
        <f>IF('Revenue Model'!G32&gt;0,'Revenue Model'!I32/'Revenue Model'!G32,)</f>
        <v>0</v>
      </c>
      <c r="I32" s="6">
        <f>Inputs!B11</f>
        <v>0</v>
      </c>
      <c r="J32" s="10">
        <f>IF(E32&gt;0,'Revenue Model'!D32/E32,)</f>
        <v>0</v>
      </c>
      <c r="K32" s="6">
        <f>Inputs!B12/1200</f>
        <v>0</v>
      </c>
    </row>
    <row r="33" spans="1:11">
      <c r="A33">
        <v>32</v>
      </c>
      <c r="B33" s="7">
        <v>46844</v>
      </c>
      <c r="C33" s="8">
        <f>C32*(1+Inputs!B15/100)</f>
        <v>0</v>
      </c>
      <c r="D33" s="9">
        <f>D32*(1+Inputs!B12/1200)</f>
        <v>0</v>
      </c>
      <c r="E33" s="5">
        <f>C33*D33</f>
        <v>0</v>
      </c>
      <c r="F33" s="10">
        <f>'Revenue Model'!C33/E33</f>
        <v>0</v>
      </c>
      <c r="G33" s="10">
        <f>IF('Revenue Model'!F33&gt;0, E33/('Revenue Model'!F33*12),)</f>
        <v>0</v>
      </c>
      <c r="H33" s="10">
        <f>IF('Revenue Model'!G33&gt;0,'Revenue Model'!I33/'Revenue Model'!G33,)</f>
        <v>0</v>
      </c>
      <c r="I33" s="6">
        <f>Inputs!B11</f>
        <v>0</v>
      </c>
      <c r="J33" s="10">
        <f>IF(E33&gt;0,'Revenue Model'!D33/E33,)</f>
        <v>0</v>
      </c>
      <c r="K33" s="6">
        <f>Inputs!B12/1200</f>
        <v>0</v>
      </c>
    </row>
    <row r="34" spans="1:11">
      <c r="A34">
        <v>33</v>
      </c>
      <c r="B34" s="7">
        <v>46874</v>
      </c>
      <c r="C34" s="8">
        <f>C33*(1+Inputs!B15/100)</f>
        <v>0</v>
      </c>
      <c r="D34" s="9">
        <f>D33*(1+Inputs!B12/1200)</f>
        <v>0</v>
      </c>
      <c r="E34" s="5">
        <f>C34*D34</f>
        <v>0</v>
      </c>
      <c r="F34" s="10">
        <f>'Revenue Model'!C34/E34</f>
        <v>0</v>
      </c>
      <c r="G34" s="10">
        <f>IF('Revenue Model'!F34&gt;0, E34/('Revenue Model'!F34*12),)</f>
        <v>0</v>
      </c>
      <c r="H34" s="10">
        <f>IF('Revenue Model'!G34&gt;0,'Revenue Model'!I34/'Revenue Model'!G34,)</f>
        <v>0</v>
      </c>
      <c r="I34" s="6">
        <f>Inputs!B11</f>
        <v>0</v>
      </c>
      <c r="J34" s="10">
        <f>IF(E34&gt;0,'Revenue Model'!D34/E34,)</f>
        <v>0</v>
      </c>
      <c r="K34" s="6">
        <f>Inputs!B12/1200</f>
        <v>0</v>
      </c>
    </row>
    <row r="35" spans="1:11">
      <c r="A35">
        <v>34</v>
      </c>
      <c r="B35" s="7">
        <v>46905</v>
      </c>
      <c r="C35" s="8">
        <f>C34*(1+Inputs!B15/100)</f>
        <v>0</v>
      </c>
      <c r="D35" s="9">
        <f>D34*(1+Inputs!B12/1200)</f>
        <v>0</v>
      </c>
      <c r="E35" s="5">
        <f>C35*D35</f>
        <v>0</v>
      </c>
      <c r="F35" s="10">
        <f>'Revenue Model'!C35/E35</f>
        <v>0</v>
      </c>
      <c r="G35" s="10">
        <f>IF('Revenue Model'!F35&gt;0, E35/('Revenue Model'!F35*12),)</f>
        <v>0</v>
      </c>
      <c r="H35" s="10">
        <f>IF('Revenue Model'!G35&gt;0,'Revenue Model'!I35/'Revenue Model'!G35,)</f>
        <v>0</v>
      </c>
      <c r="I35" s="6">
        <f>Inputs!B11</f>
        <v>0</v>
      </c>
      <c r="J35" s="10">
        <f>IF(E35&gt;0,'Revenue Model'!D35/E35,)</f>
        <v>0</v>
      </c>
      <c r="K35" s="6">
        <f>Inputs!B12/1200</f>
        <v>0</v>
      </c>
    </row>
    <row r="36" spans="1:11">
      <c r="A36">
        <v>35</v>
      </c>
      <c r="B36" s="7">
        <v>46935</v>
      </c>
      <c r="C36" s="8">
        <f>C35*(1+Inputs!B15/100)</f>
        <v>0</v>
      </c>
      <c r="D36" s="9">
        <f>D35*(1+Inputs!B12/1200)</f>
        <v>0</v>
      </c>
      <c r="E36" s="5">
        <f>C36*D36</f>
        <v>0</v>
      </c>
      <c r="F36" s="10">
        <f>'Revenue Model'!C36/E36</f>
        <v>0</v>
      </c>
      <c r="G36" s="10">
        <f>IF('Revenue Model'!F36&gt;0, E36/('Revenue Model'!F36*12),)</f>
        <v>0</v>
      </c>
      <c r="H36" s="10">
        <f>IF('Revenue Model'!G36&gt;0,'Revenue Model'!I36/'Revenue Model'!G36,)</f>
        <v>0</v>
      </c>
      <c r="I36" s="6">
        <f>Inputs!B11</f>
        <v>0</v>
      </c>
      <c r="J36" s="10">
        <f>IF(E36&gt;0,'Revenue Model'!D36/E36,)</f>
        <v>0</v>
      </c>
      <c r="K36" s="6">
        <f>Inputs!B12/1200</f>
        <v>0</v>
      </c>
    </row>
    <row r="37" spans="1:11">
      <c r="A37">
        <v>36</v>
      </c>
      <c r="B37" s="7">
        <v>46966</v>
      </c>
      <c r="C37" s="8">
        <f>C36*(1+Inputs!B15/100)</f>
        <v>0</v>
      </c>
      <c r="D37" s="9">
        <f>D36*(1+Inputs!B12/1200)</f>
        <v>0</v>
      </c>
      <c r="E37" s="5">
        <f>C37*D37</f>
        <v>0</v>
      </c>
      <c r="F37" s="10">
        <f>'Revenue Model'!C37/E37</f>
        <v>0</v>
      </c>
      <c r="G37" s="10">
        <f>IF('Revenue Model'!F37&gt;0, E37/('Revenue Model'!F37*12),)</f>
        <v>0</v>
      </c>
      <c r="H37" s="10">
        <f>IF('Revenue Model'!G37&gt;0,'Revenue Model'!I37/'Revenue Model'!G37,)</f>
        <v>0</v>
      </c>
      <c r="I37" s="6">
        <f>Inputs!B11</f>
        <v>0</v>
      </c>
      <c r="J37" s="10">
        <f>IF(E37&gt;0,'Revenue Model'!D37/E37,)</f>
        <v>0</v>
      </c>
      <c r="K37" s="6">
        <f>Inputs!B12/1200</f>
        <v>0</v>
      </c>
    </row>
    <row r="38" spans="1:11">
      <c r="A38">
        <v>37</v>
      </c>
      <c r="B38" s="7">
        <v>46997</v>
      </c>
      <c r="C38" s="8">
        <f>C37*(1+Inputs!B15/100)</f>
        <v>0</v>
      </c>
      <c r="D38" s="9">
        <f>D37*(1+Inputs!B12/1200)</f>
        <v>0</v>
      </c>
      <c r="E38" s="5">
        <f>C38*D38</f>
        <v>0</v>
      </c>
      <c r="F38" s="10">
        <f>'Revenue Model'!C38/E38</f>
        <v>0</v>
      </c>
      <c r="G38" s="10">
        <f>IF('Revenue Model'!F38&gt;0, E38/('Revenue Model'!F38*12),)</f>
        <v>0</v>
      </c>
      <c r="H38" s="10">
        <f>IF('Revenue Model'!G38&gt;0,'Revenue Model'!I38/'Revenue Model'!G38,)</f>
        <v>0</v>
      </c>
      <c r="I38" s="6">
        <f>Inputs!B11</f>
        <v>0</v>
      </c>
      <c r="J38" s="10">
        <f>IF(E38&gt;0,'Revenue Model'!D38/E38,)</f>
        <v>0</v>
      </c>
      <c r="K38" s="6">
        <f>Inputs!B12/1200</f>
        <v>0</v>
      </c>
    </row>
    <row r="39" spans="1:11">
      <c r="A39">
        <v>38</v>
      </c>
      <c r="B39" s="7">
        <v>47027</v>
      </c>
      <c r="C39" s="8">
        <f>C38*(1+Inputs!B15/100)</f>
        <v>0</v>
      </c>
      <c r="D39" s="9">
        <f>D38*(1+Inputs!B12/1200)</f>
        <v>0</v>
      </c>
      <c r="E39" s="5">
        <f>C39*D39</f>
        <v>0</v>
      </c>
      <c r="F39" s="10">
        <f>'Revenue Model'!C39/E39</f>
        <v>0</v>
      </c>
      <c r="G39" s="10">
        <f>IF('Revenue Model'!F39&gt;0, E39/('Revenue Model'!F39*12),)</f>
        <v>0</v>
      </c>
      <c r="H39" s="10">
        <f>IF('Revenue Model'!G39&gt;0,'Revenue Model'!I39/'Revenue Model'!G39,)</f>
        <v>0</v>
      </c>
      <c r="I39" s="6">
        <f>Inputs!B11</f>
        <v>0</v>
      </c>
      <c r="J39" s="10">
        <f>IF(E39&gt;0,'Revenue Model'!D39/E39,)</f>
        <v>0</v>
      </c>
      <c r="K39" s="6">
        <f>Inputs!B12/1200</f>
        <v>0</v>
      </c>
    </row>
    <row r="40" spans="1:11">
      <c r="A40">
        <v>39</v>
      </c>
      <c r="B40" s="7">
        <v>47058</v>
      </c>
      <c r="C40" s="8">
        <f>C39*(1+Inputs!B15/100)</f>
        <v>0</v>
      </c>
      <c r="D40" s="9">
        <f>D39*(1+Inputs!B12/1200)</f>
        <v>0</v>
      </c>
      <c r="E40" s="5">
        <f>C40*D40</f>
        <v>0</v>
      </c>
      <c r="F40" s="10">
        <f>'Revenue Model'!C40/E40</f>
        <v>0</v>
      </c>
      <c r="G40" s="10">
        <f>IF('Revenue Model'!F40&gt;0, E40/('Revenue Model'!F40*12),)</f>
        <v>0</v>
      </c>
      <c r="H40" s="10">
        <f>IF('Revenue Model'!G40&gt;0,'Revenue Model'!I40/'Revenue Model'!G40,)</f>
        <v>0</v>
      </c>
      <c r="I40" s="6">
        <f>Inputs!B11</f>
        <v>0</v>
      </c>
      <c r="J40" s="10">
        <f>IF(E40&gt;0,'Revenue Model'!D40/E40,)</f>
        <v>0</v>
      </c>
      <c r="K40" s="6">
        <f>Inputs!B12/1200</f>
        <v>0</v>
      </c>
    </row>
    <row r="41" spans="1:11">
      <c r="A41">
        <v>40</v>
      </c>
      <c r="B41" s="7">
        <v>47088</v>
      </c>
      <c r="C41" s="8">
        <f>C40*(1+Inputs!B15/100)</f>
        <v>0</v>
      </c>
      <c r="D41" s="9">
        <f>D40*(1+Inputs!B12/1200)</f>
        <v>0</v>
      </c>
      <c r="E41" s="5">
        <f>C41*D41</f>
        <v>0</v>
      </c>
      <c r="F41" s="10">
        <f>'Revenue Model'!C41/E41</f>
        <v>0</v>
      </c>
      <c r="G41" s="10">
        <f>IF('Revenue Model'!F41&gt;0, E41/('Revenue Model'!F41*12),)</f>
        <v>0</v>
      </c>
      <c r="H41" s="10">
        <f>IF('Revenue Model'!G41&gt;0,'Revenue Model'!I41/'Revenue Model'!G41,)</f>
        <v>0</v>
      </c>
      <c r="I41" s="6">
        <f>Inputs!B11</f>
        <v>0</v>
      </c>
      <c r="J41" s="10">
        <f>IF(E41&gt;0,'Revenue Model'!D41/E41,)</f>
        <v>0</v>
      </c>
      <c r="K41" s="6">
        <f>Inputs!B12/1200</f>
        <v>0</v>
      </c>
    </row>
    <row r="42" spans="1:11">
      <c r="A42">
        <v>41</v>
      </c>
      <c r="B42" s="7">
        <v>47119</v>
      </c>
      <c r="C42" s="8">
        <f>C41*(1+Inputs!B15/100)</f>
        <v>0</v>
      </c>
      <c r="D42" s="9">
        <f>D41*(1+Inputs!B12/1200)</f>
        <v>0</v>
      </c>
      <c r="E42" s="5">
        <f>C42*D42</f>
        <v>0</v>
      </c>
      <c r="F42" s="10">
        <f>'Revenue Model'!C42/E42</f>
        <v>0</v>
      </c>
      <c r="G42" s="10">
        <f>IF('Revenue Model'!F42&gt;0, E42/('Revenue Model'!F42*12),)</f>
        <v>0</v>
      </c>
      <c r="H42" s="10">
        <f>IF('Revenue Model'!G42&gt;0,'Revenue Model'!I42/'Revenue Model'!G42,)</f>
        <v>0</v>
      </c>
      <c r="I42" s="6">
        <f>Inputs!B11</f>
        <v>0</v>
      </c>
      <c r="J42" s="10">
        <f>IF(E42&gt;0,'Revenue Model'!D42/E42,)</f>
        <v>0</v>
      </c>
      <c r="K42" s="6">
        <f>Inputs!B12/1200</f>
        <v>0</v>
      </c>
    </row>
    <row r="43" spans="1:11">
      <c r="A43">
        <v>42</v>
      </c>
      <c r="B43" s="7">
        <v>47150</v>
      </c>
      <c r="C43" s="8">
        <f>C42*(1+Inputs!B15/100)</f>
        <v>0</v>
      </c>
      <c r="D43" s="9">
        <f>D42*(1+Inputs!B12/1200)</f>
        <v>0</v>
      </c>
      <c r="E43" s="5">
        <f>C43*D43</f>
        <v>0</v>
      </c>
      <c r="F43" s="10">
        <f>'Revenue Model'!C43/E43</f>
        <v>0</v>
      </c>
      <c r="G43" s="10">
        <f>IF('Revenue Model'!F43&gt;0, E43/('Revenue Model'!F43*12),)</f>
        <v>0</v>
      </c>
      <c r="H43" s="10">
        <f>IF('Revenue Model'!G43&gt;0,'Revenue Model'!I43/'Revenue Model'!G43,)</f>
        <v>0</v>
      </c>
      <c r="I43" s="6">
        <f>Inputs!B11</f>
        <v>0</v>
      </c>
      <c r="J43" s="10">
        <f>IF(E43&gt;0,'Revenue Model'!D43/E43,)</f>
        <v>0</v>
      </c>
      <c r="K43" s="6">
        <f>Inputs!B12/1200</f>
        <v>0</v>
      </c>
    </row>
    <row r="44" spans="1:11">
      <c r="A44">
        <v>43</v>
      </c>
      <c r="B44" s="7">
        <v>47178</v>
      </c>
      <c r="C44" s="8">
        <f>C43*(1+Inputs!B15/100)</f>
        <v>0</v>
      </c>
      <c r="D44" s="9">
        <f>D43*(1+Inputs!B12/1200)</f>
        <v>0</v>
      </c>
      <c r="E44" s="5">
        <f>C44*D44</f>
        <v>0</v>
      </c>
      <c r="F44" s="10">
        <f>'Revenue Model'!C44/E44</f>
        <v>0</v>
      </c>
      <c r="G44" s="10">
        <f>IF('Revenue Model'!F44&gt;0, E44/('Revenue Model'!F44*12),)</f>
        <v>0</v>
      </c>
      <c r="H44" s="10">
        <f>IF('Revenue Model'!G44&gt;0,'Revenue Model'!I44/'Revenue Model'!G44,)</f>
        <v>0</v>
      </c>
      <c r="I44" s="6">
        <f>Inputs!B11</f>
        <v>0</v>
      </c>
      <c r="J44" s="10">
        <f>IF(E44&gt;0,'Revenue Model'!D44/E44,)</f>
        <v>0</v>
      </c>
      <c r="K44" s="6">
        <f>Inputs!B12/1200</f>
        <v>0</v>
      </c>
    </row>
    <row r="45" spans="1:11">
      <c r="A45">
        <v>44</v>
      </c>
      <c r="B45" s="7">
        <v>47209</v>
      </c>
      <c r="C45" s="8">
        <f>C44*(1+Inputs!B15/100)</f>
        <v>0</v>
      </c>
      <c r="D45" s="9">
        <f>D44*(1+Inputs!B12/1200)</f>
        <v>0</v>
      </c>
      <c r="E45" s="5">
        <f>C45*D45</f>
        <v>0</v>
      </c>
      <c r="F45" s="10">
        <f>'Revenue Model'!C45/E45</f>
        <v>0</v>
      </c>
      <c r="G45" s="10">
        <f>IF('Revenue Model'!F45&gt;0, E45/('Revenue Model'!F45*12),)</f>
        <v>0</v>
      </c>
      <c r="H45" s="10">
        <f>IF('Revenue Model'!G45&gt;0,'Revenue Model'!I45/'Revenue Model'!G45,)</f>
        <v>0</v>
      </c>
      <c r="I45" s="6">
        <f>Inputs!B11</f>
        <v>0</v>
      </c>
      <c r="J45" s="10">
        <f>IF(E45&gt;0,'Revenue Model'!D45/E45,)</f>
        <v>0</v>
      </c>
      <c r="K45" s="6">
        <f>Inputs!B12/1200</f>
        <v>0</v>
      </c>
    </row>
    <row r="46" spans="1:11">
      <c r="A46">
        <v>45</v>
      </c>
      <c r="B46" s="7">
        <v>47239</v>
      </c>
      <c r="C46" s="8">
        <f>C45*(1+Inputs!B15/100)</f>
        <v>0</v>
      </c>
      <c r="D46" s="9">
        <f>D45*(1+Inputs!B12/1200)</f>
        <v>0</v>
      </c>
      <c r="E46" s="5">
        <f>C46*D46</f>
        <v>0</v>
      </c>
      <c r="F46" s="10">
        <f>'Revenue Model'!C46/E46</f>
        <v>0</v>
      </c>
      <c r="G46" s="10">
        <f>IF('Revenue Model'!F46&gt;0, E46/('Revenue Model'!F46*12),)</f>
        <v>0</v>
      </c>
      <c r="H46" s="10">
        <f>IF('Revenue Model'!G46&gt;0,'Revenue Model'!I46/'Revenue Model'!G46,)</f>
        <v>0</v>
      </c>
      <c r="I46" s="6">
        <f>Inputs!B11</f>
        <v>0</v>
      </c>
      <c r="J46" s="10">
        <f>IF(E46&gt;0,'Revenue Model'!D46/E46,)</f>
        <v>0</v>
      </c>
      <c r="K46" s="6">
        <f>Inputs!B12/1200</f>
        <v>0</v>
      </c>
    </row>
    <row r="47" spans="1:11">
      <c r="A47">
        <v>46</v>
      </c>
      <c r="B47" s="7">
        <v>47270</v>
      </c>
      <c r="C47" s="8">
        <f>C46*(1+Inputs!B15/100)</f>
        <v>0</v>
      </c>
      <c r="D47" s="9">
        <f>D46*(1+Inputs!B12/1200)</f>
        <v>0</v>
      </c>
      <c r="E47" s="5">
        <f>C47*D47</f>
        <v>0</v>
      </c>
      <c r="F47" s="10">
        <f>'Revenue Model'!C47/E47</f>
        <v>0</v>
      </c>
      <c r="G47" s="10">
        <f>IF('Revenue Model'!F47&gt;0, E47/('Revenue Model'!F47*12),)</f>
        <v>0</v>
      </c>
      <c r="H47" s="10">
        <f>IF('Revenue Model'!G47&gt;0,'Revenue Model'!I47/'Revenue Model'!G47,)</f>
        <v>0</v>
      </c>
      <c r="I47" s="6">
        <f>Inputs!B11</f>
        <v>0</v>
      </c>
      <c r="J47" s="10">
        <f>IF(E47&gt;0,'Revenue Model'!D47/E47,)</f>
        <v>0</v>
      </c>
      <c r="K47" s="6">
        <f>Inputs!B12/1200</f>
        <v>0</v>
      </c>
    </row>
    <row r="48" spans="1:11">
      <c r="A48">
        <v>47</v>
      </c>
      <c r="B48" s="7">
        <v>47300</v>
      </c>
      <c r="C48" s="8">
        <f>C47*(1+Inputs!B15/100)</f>
        <v>0</v>
      </c>
      <c r="D48" s="9">
        <f>D47*(1+Inputs!B12/1200)</f>
        <v>0</v>
      </c>
      <c r="E48" s="5">
        <f>C48*D48</f>
        <v>0</v>
      </c>
      <c r="F48" s="10">
        <f>'Revenue Model'!C48/E48</f>
        <v>0</v>
      </c>
      <c r="G48" s="10">
        <f>IF('Revenue Model'!F48&gt;0, E48/('Revenue Model'!F48*12),)</f>
        <v>0</v>
      </c>
      <c r="H48" s="10">
        <f>IF('Revenue Model'!G48&gt;0,'Revenue Model'!I48/'Revenue Model'!G48,)</f>
        <v>0</v>
      </c>
      <c r="I48" s="6">
        <f>Inputs!B11</f>
        <v>0</v>
      </c>
      <c r="J48" s="10">
        <f>IF(E48&gt;0,'Revenue Model'!D48/E48,)</f>
        <v>0</v>
      </c>
      <c r="K48" s="6">
        <f>Inputs!B12/1200</f>
        <v>0</v>
      </c>
    </row>
    <row r="49" spans="1:11">
      <c r="A49">
        <v>48</v>
      </c>
      <c r="B49" s="7">
        <v>47331</v>
      </c>
      <c r="C49" s="8">
        <f>C48*(1+Inputs!B15/100)</f>
        <v>0</v>
      </c>
      <c r="D49" s="9">
        <f>D48*(1+Inputs!B12/1200)</f>
        <v>0</v>
      </c>
      <c r="E49" s="5">
        <f>C49*D49</f>
        <v>0</v>
      </c>
      <c r="F49" s="10">
        <f>'Revenue Model'!C49/E49</f>
        <v>0</v>
      </c>
      <c r="G49" s="10">
        <f>IF('Revenue Model'!F49&gt;0, E49/('Revenue Model'!F49*12),)</f>
        <v>0</v>
      </c>
      <c r="H49" s="10">
        <f>IF('Revenue Model'!G49&gt;0,'Revenue Model'!I49/'Revenue Model'!G49,)</f>
        <v>0</v>
      </c>
      <c r="I49" s="6">
        <f>Inputs!B11</f>
        <v>0</v>
      </c>
      <c r="J49" s="10">
        <f>IF(E49&gt;0,'Revenue Model'!D49/E49,)</f>
        <v>0</v>
      </c>
      <c r="K49" s="6">
        <f>Inputs!B12/1200</f>
        <v>0</v>
      </c>
    </row>
    <row r="50" spans="1:11">
      <c r="A50">
        <v>49</v>
      </c>
      <c r="B50" s="7">
        <v>47362</v>
      </c>
      <c r="C50" s="8">
        <f>C49*(1+Inputs!B15/100)</f>
        <v>0</v>
      </c>
      <c r="D50" s="9">
        <f>D49*(1+Inputs!B12/1200)</f>
        <v>0</v>
      </c>
      <c r="E50" s="5">
        <f>C50*D50</f>
        <v>0</v>
      </c>
      <c r="F50" s="10">
        <f>'Revenue Model'!C50/E50</f>
        <v>0</v>
      </c>
      <c r="G50" s="10">
        <f>IF('Revenue Model'!F50&gt;0, E50/('Revenue Model'!F50*12),)</f>
        <v>0</v>
      </c>
      <c r="H50" s="10">
        <f>IF('Revenue Model'!G50&gt;0,'Revenue Model'!I50/'Revenue Model'!G50,)</f>
        <v>0</v>
      </c>
      <c r="I50" s="6">
        <f>Inputs!B11</f>
        <v>0</v>
      </c>
      <c r="J50" s="10">
        <f>IF(E50&gt;0,'Revenue Model'!D50/E50,)</f>
        <v>0</v>
      </c>
      <c r="K50" s="6">
        <f>Inputs!B12/1200</f>
        <v>0</v>
      </c>
    </row>
    <row r="51" spans="1:11">
      <c r="A51">
        <v>50</v>
      </c>
      <c r="B51" s="7">
        <v>47392</v>
      </c>
      <c r="C51" s="8">
        <f>C50*(1+Inputs!B15/100)</f>
        <v>0</v>
      </c>
      <c r="D51" s="9">
        <f>D50*(1+Inputs!B12/1200)</f>
        <v>0</v>
      </c>
      <c r="E51" s="5">
        <f>C51*D51</f>
        <v>0</v>
      </c>
      <c r="F51" s="10">
        <f>'Revenue Model'!C51/E51</f>
        <v>0</v>
      </c>
      <c r="G51" s="10">
        <f>IF('Revenue Model'!F51&gt;0, E51/('Revenue Model'!F51*12),)</f>
        <v>0</v>
      </c>
      <c r="H51" s="10">
        <f>IF('Revenue Model'!G51&gt;0,'Revenue Model'!I51/'Revenue Model'!G51,)</f>
        <v>0</v>
      </c>
      <c r="I51" s="6">
        <f>Inputs!B11</f>
        <v>0</v>
      </c>
      <c r="J51" s="10">
        <f>IF(E51&gt;0,'Revenue Model'!D51/E51,)</f>
        <v>0</v>
      </c>
      <c r="K51" s="6">
        <f>Inputs!B12/1200</f>
        <v>0</v>
      </c>
    </row>
    <row r="52" spans="1:11">
      <c r="A52">
        <v>51</v>
      </c>
      <c r="B52" s="7">
        <v>47423</v>
      </c>
      <c r="C52" s="8">
        <f>C51*(1+Inputs!B15/100)</f>
        <v>0</v>
      </c>
      <c r="D52" s="9">
        <f>D51*(1+Inputs!B12/1200)</f>
        <v>0</v>
      </c>
      <c r="E52" s="5">
        <f>C52*D52</f>
        <v>0</v>
      </c>
      <c r="F52" s="10">
        <f>'Revenue Model'!C52/E52</f>
        <v>0</v>
      </c>
      <c r="G52" s="10">
        <f>IF('Revenue Model'!F52&gt;0, E52/('Revenue Model'!F52*12),)</f>
        <v>0</v>
      </c>
      <c r="H52" s="10">
        <f>IF('Revenue Model'!G52&gt;0,'Revenue Model'!I52/'Revenue Model'!G52,)</f>
        <v>0</v>
      </c>
      <c r="I52" s="6">
        <f>Inputs!B11</f>
        <v>0</v>
      </c>
      <c r="J52" s="10">
        <f>IF(E52&gt;0,'Revenue Model'!D52/E52,)</f>
        <v>0</v>
      </c>
      <c r="K52" s="6">
        <f>Inputs!B12/1200</f>
        <v>0</v>
      </c>
    </row>
    <row r="53" spans="1:11">
      <c r="A53">
        <v>52</v>
      </c>
      <c r="B53" s="7">
        <v>47453</v>
      </c>
      <c r="C53" s="8">
        <f>C52*(1+Inputs!B15/100)</f>
        <v>0</v>
      </c>
      <c r="D53" s="9">
        <f>D52*(1+Inputs!B12/1200)</f>
        <v>0</v>
      </c>
      <c r="E53" s="5">
        <f>C53*D53</f>
        <v>0</v>
      </c>
      <c r="F53" s="10">
        <f>'Revenue Model'!C53/E53</f>
        <v>0</v>
      </c>
      <c r="G53" s="10">
        <f>IF('Revenue Model'!F53&gt;0, E53/('Revenue Model'!F53*12),)</f>
        <v>0</v>
      </c>
      <c r="H53" s="10">
        <f>IF('Revenue Model'!G53&gt;0,'Revenue Model'!I53/'Revenue Model'!G53,)</f>
        <v>0</v>
      </c>
      <c r="I53" s="6">
        <f>Inputs!B11</f>
        <v>0</v>
      </c>
      <c r="J53" s="10">
        <f>IF(E53&gt;0,'Revenue Model'!D53/E53,)</f>
        <v>0</v>
      </c>
      <c r="K53" s="6">
        <f>Inputs!B12/1200</f>
        <v>0</v>
      </c>
    </row>
    <row r="54" spans="1:11">
      <c r="A54">
        <v>53</v>
      </c>
      <c r="B54" s="7">
        <v>47484</v>
      </c>
      <c r="C54" s="8">
        <f>C53*(1+Inputs!B15/100)</f>
        <v>0</v>
      </c>
      <c r="D54" s="9">
        <f>D53*(1+Inputs!B12/1200)</f>
        <v>0</v>
      </c>
      <c r="E54" s="5">
        <f>C54*D54</f>
        <v>0</v>
      </c>
      <c r="F54" s="10">
        <f>'Revenue Model'!C54/E54</f>
        <v>0</v>
      </c>
      <c r="G54" s="10">
        <f>IF('Revenue Model'!F54&gt;0, E54/('Revenue Model'!F54*12),)</f>
        <v>0</v>
      </c>
      <c r="H54" s="10">
        <f>IF('Revenue Model'!G54&gt;0,'Revenue Model'!I54/'Revenue Model'!G54,)</f>
        <v>0</v>
      </c>
      <c r="I54" s="6">
        <f>Inputs!B11</f>
        <v>0</v>
      </c>
      <c r="J54" s="10">
        <f>IF(E54&gt;0,'Revenue Model'!D54/E54,)</f>
        <v>0</v>
      </c>
      <c r="K54" s="6">
        <f>Inputs!B12/1200</f>
        <v>0</v>
      </c>
    </row>
    <row r="55" spans="1:11">
      <c r="A55">
        <v>54</v>
      </c>
      <c r="B55" s="7">
        <v>47515</v>
      </c>
      <c r="C55" s="8">
        <f>C54*(1+Inputs!B15/100)</f>
        <v>0</v>
      </c>
      <c r="D55" s="9">
        <f>D54*(1+Inputs!B12/1200)</f>
        <v>0</v>
      </c>
      <c r="E55" s="5">
        <f>C55*D55</f>
        <v>0</v>
      </c>
      <c r="F55" s="10">
        <f>'Revenue Model'!C55/E55</f>
        <v>0</v>
      </c>
      <c r="G55" s="10">
        <f>IF('Revenue Model'!F55&gt;0, E55/('Revenue Model'!F55*12),)</f>
        <v>0</v>
      </c>
      <c r="H55" s="10">
        <f>IF('Revenue Model'!G55&gt;0,'Revenue Model'!I55/'Revenue Model'!G55,)</f>
        <v>0</v>
      </c>
      <c r="I55" s="6">
        <f>Inputs!B11</f>
        <v>0</v>
      </c>
      <c r="J55" s="10">
        <f>IF(E55&gt;0,'Revenue Model'!D55/E55,)</f>
        <v>0</v>
      </c>
      <c r="K55" s="6">
        <f>Inputs!B12/1200</f>
        <v>0</v>
      </c>
    </row>
    <row r="56" spans="1:11">
      <c r="A56">
        <v>55</v>
      </c>
      <c r="B56" s="7">
        <v>47543</v>
      </c>
      <c r="C56" s="8">
        <f>C55*(1+Inputs!B15/100)</f>
        <v>0</v>
      </c>
      <c r="D56" s="9">
        <f>D55*(1+Inputs!B12/1200)</f>
        <v>0</v>
      </c>
      <c r="E56" s="5">
        <f>C56*D56</f>
        <v>0</v>
      </c>
      <c r="F56" s="10">
        <f>'Revenue Model'!C56/E56</f>
        <v>0</v>
      </c>
      <c r="G56" s="10">
        <f>IF('Revenue Model'!F56&gt;0, E56/('Revenue Model'!F56*12),)</f>
        <v>0</v>
      </c>
      <c r="H56" s="10">
        <f>IF('Revenue Model'!G56&gt;0,'Revenue Model'!I56/'Revenue Model'!G56,)</f>
        <v>0</v>
      </c>
      <c r="I56" s="6">
        <f>Inputs!B11</f>
        <v>0</v>
      </c>
      <c r="J56" s="10">
        <f>IF(E56&gt;0,'Revenue Model'!D56/E56,)</f>
        <v>0</v>
      </c>
      <c r="K56" s="6">
        <f>Inputs!B12/1200</f>
        <v>0</v>
      </c>
    </row>
    <row r="57" spans="1:11">
      <c r="A57">
        <v>56</v>
      </c>
      <c r="B57" s="7">
        <v>47574</v>
      </c>
      <c r="C57" s="8">
        <f>C56*(1+Inputs!B15/100)</f>
        <v>0</v>
      </c>
      <c r="D57" s="9">
        <f>D56*(1+Inputs!B12/1200)</f>
        <v>0</v>
      </c>
      <c r="E57" s="5">
        <f>C57*D57</f>
        <v>0</v>
      </c>
      <c r="F57" s="10">
        <f>'Revenue Model'!C57/E57</f>
        <v>0</v>
      </c>
      <c r="G57" s="10">
        <f>IF('Revenue Model'!F57&gt;0, E57/('Revenue Model'!F57*12),)</f>
        <v>0</v>
      </c>
      <c r="H57" s="10">
        <f>IF('Revenue Model'!G57&gt;0,'Revenue Model'!I57/'Revenue Model'!G57,)</f>
        <v>0</v>
      </c>
      <c r="I57" s="6">
        <f>Inputs!B11</f>
        <v>0</v>
      </c>
      <c r="J57" s="10">
        <f>IF(E57&gt;0,'Revenue Model'!D57/E57,)</f>
        <v>0</v>
      </c>
      <c r="K57" s="6">
        <f>Inputs!B12/1200</f>
        <v>0</v>
      </c>
    </row>
    <row r="58" spans="1:11">
      <c r="A58">
        <v>57</v>
      </c>
      <c r="B58" s="7">
        <v>47604</v>
      </c>
      <c r="C58" s="8">
        <f>C57*(1+Inputs!B15/100)</f>
        <v>0</v>
      </c>
      <c r="D58" s="9">
        <f>D57*(1+Inputs!B12/1200)</f>
        <v>0</v>
      </c>
      <c r="E58" s="5">
        <f>C58*D58</f>
        <v>0</v>
      </c>
      <c r="F58" s="10">
        <f>'Revenue Model'!C58/E58</f>
        <v>0</v>
      </c>
      <c r="G58" s="10">
        <f>IF('Revenue Model'!F58&gt;0, E58/('Revenue Model'!F58*12),)</f>
        <v>0</v>
      </c>
      <c r="H58" s="10">
        <f>IF('Revenue Model'!G58&gt;0,'Revenue Model'!I58/'Revenue Model'!G58,)</f>
        <v>0</v>
      </c>
      <c r="I58" s="6">
        <f>Inputs!B11</f>
        <v>0</v>
      </c>
      <c r="J58" s="10">
        <f>IF(E58&gt;0,'Revenue Model'!D58/E58,)</f>
        <v>0</v>
      </c>
      <c r="K58" s="6">
        <f>Inputs!B12/1200</f>
        <v>0</v>
      </c>
    </row>
    <row r="59" spans="1:11">
      <c r="A59">
        <v>58</v>
      </c>
      <c r="B59" s="7">
        <v>47635</v>
      </c>
      <c r="C59" s="8">
        <f>C58*(1+Inputs!B15/100)</f>
        <v>0</v>
      </c>
      <c r="D59" s="9">
        <f>D58*(1+Inputs!B12/1200)</f>
        <v>0</v>
      </c>
      <c r="E59" s="5">
        <f>C59*D59</f>
        <v>0</v>
      </c>
      <c r="F59" s="10">
        <f>'Revenue Model'!C59/E59</f>
        <v>0</v>
      </c>
      <c r="G59" s="10">
        <f>IF('Revenue Model'!F59&gt;0, E59/('Revenue Model'!F59*12),)</f>
        <v>0</v>
      </c>
      <c r="H59" s="10">
        <f>IF('Revenue Model'!G59&gt;0,'Revenue Model'!I59/'Revenue Model'!G59,)</f>
        <v>0</v>
      </c>
      <c r="I59" s="6">
        <f>Inputs!B11</f>
        <v>0</v>
      </c>
      <c r="J59" s="10">
        <f>IF(E59&gt;0,'Revenue Model'!D59/E59,)</f>
        <v>0</v>
      </c>
      <c r="K59" s="6">
        <f>Inputs!B12/1200</f>
        <v>0</v>
      </c>
    </row>
    <row r="60" spans="1:11">
      <c r="A60">
        <v>59</v>
      </c>
      <c r="B60" s="7">
        <v>47665</v>
      </c>
      <c r="C60" s="8">
        <f>C59*(1+Inputs!B15/100)</f>
        <v>0</v>
      </c>
      <c r="D60" s="9">
        <f>D59*(1+Inputs!B12/1200)</f>
        <v>0</v>
      </c>
      <c r="E60" s="5">
        <f>C60*D60</f>
        <v>0</v>
      </c>
      <c r="F60" s="10">
        <f>'Revenue Model'!C60/E60</f>
        <v>0</v>
      </c>
      <c r="G60" s="10">
        <f>IF('Revenue Model'!F60&gt;0, E60/('Revenue Model'!F60*12),)</f>
        <v>0</v>
      </c>
      <c r="H60" s="10">
        <f>IF('Revenue Model'!G60&gt;0,'Revenue Model'!I60/'Revenue Model'!G60,)</f>
        <v>0</v>
      </c>
      <c r="I60" s="6">
        <f>Inputs!B11</f>
        <v>0</v>
      </c>
      <c r="J60" s="10">
        <f>IF(E60&gt;0,'Revenue Model'!D60/E60,)</f>
        <v>0</v>
      </c>
      <c r="K60" s="6">
        <f>Inputs!B12/1200</f>
        <v>0</v>
      </c>
    </row>
    <row r="61" spans="1:11">
      <c r="A61">
        <v>60</v>
      </c>
      <c r="B61" s="7">
        <v>47696</v>
      </c>
      <c r="C61" s="8">
        <f>C60*(1+Inputs!B15/100)</f>
        <v>0</v>
      </c>
      <c r="D61" s="9">
        <f>D60*(1+Inputs!B12/1200)</f>
        <v>0</v>
      </c>
      <c r="E61" s="5">
        <f>C61*D61</f>
        <v>0</v>
      </c>
      <c r="F61" s="10">
        <f>'Revenue Model'!C61/E61</f>
        <v>0</v>
      </c>
      <c r="G61" s="10">
        <f>IF('Revenue Model'!F61&gt;0, E61/('Revenue Model'!F61*12),)</f>
        <v>0</v>
      </c>
      <c r="H61" s="10">
        <f>IF('Revenue Model'!G61&gt;0,'Revenue Model'!I61/'Revenue Model'!G61,)</f>
        <v>0</v>
      </c>
      <c r="I61" s="6">
        <f>Inputs!B11</f>
        <v>0</v>
      </c>
      <c r="J61" s="10">
        <f>IF(E61&gt;0,'Revenue Model'!D61/E61,)</f>
        <v>0</v>
      </c>
      <c r="K61" s="6">
        <f>Inputs!B12/1200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4"/>
  <sheetViews>
    <sheetView workbookViewId="0"/>
  </sheetViews>
  <sheetFormatPr defaultRowHeight="15"/>
  <cols>
    <col min="1" max="1" width="14.7109375" customWidth="1"/>
    <col min="2" max="2" width="12.7109375" style="8" customWidth="1"/>
    <col min="3" max="4" width="18.7109375" style="5" customWidth="1"/>
    <col min="5" max="5" width="10.7109375" style="6" customWidth="1"/>
    <col min="6" max="6" width="18.7109375" style="5" customWidth="1"/>
    <col min="7" max="7" width="26.7109375" style="5" customWidth="1"/>
    <col min="8" max="9" width="18.7109375" style="10" customWidth="1"/>
  </cols>
  <sheetData>
    <row r="1" spans="1:9">
      <c r="A1" s="2" t="s">
        <v>43</v>
      </c>
      <c r="B1" s="2" t="s">
        <v>35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44</v>
      </c>
      <c r="H1" s="2" t="s">
        <v>38</v>
      </c>
      <c r="I1" s="2" t="s">
        <v>45</v>
      </c>
    </row>
    <row r="2" spans="1:9">
      <c r="A2" t="s">
        <v>49</v>
      </c>
      <c r="B2" s="8">
        <f>Inputs!B3*Inputs!B16</f>
        <v>0</v>
      </c>
      <c r="C2" s="5">
        <f>'Revenue Model'!C61*Inputs!B19</f>
        <v>0</v>
      </c>
      <c r="D2" s="5">
        <f>'Revenue Model'!D61*Inputs!B22</f>
        <v>0</v>
      </c>
      <c r="E2" s="6">
        <f>Inputs!B8/100</f>
        <v>0</v>
      </c>
      <c r="F2" s="5">
        <f>D2*E2</f>
        <v>0</v>
      </c>
      <c r="G2" s="5">
        <f>B2*Ratios!D61</f>
        <v>0</v>
      </c>
      <c r="H2" s="10">
        <f>IF(G2&gt;0,C2/G2,)</f>
        <v>0</v>
      </c>
      <c r="I2" s="10">
        <f>IF(F2&gt;0,G2/(F2*12),)</f>
        <v>0</v>
      </c>
    </row>
    <row r="3" spans="1:9">
      <c r="A3" t="s">
        <v>50</v>
      </c>
      <c r="B3" s="8">
        <f>Inputs!B3*Inputs!B17</f>
        <v>0</v>
      </c>
      <c r="C3" s="5">
        <f>'Revenue Model'!C61*Inputs!B20</f>
        <v>0</v>
      </c>
      <c r="D3" s="5">
        <f>'Revenue Model'!D61*Inputs!B23</f>
        <v>0</v>
      </c>
      <c r="E3" s="6">
        <f>Inputs!B8/100</f>
        <v>0</v>
      </c>
      <c r="F3" s="5">
        <f>D3*E3</f>
        <v>0</v>
      </c>
      <c r="G3" s="5">
        <f>B3*Ratios!D61</f>
        <v>0</v>
      </c>
      <c r="H3" s="10">
        <f>IF(G3&gt;0,C3/G3,)</f>
        <v>0</v>
      </c>
      <c r="I3" s="10">
        <f>IF(F3&gt;0,G3/(F3*12),)</f>
        <v>0</v>
      </c>
    </row>
    <row r="4" spans="1:9">
      <c r="A4" t="s">
        <v>51</v>
      </c>
      <c r="B4" s="8">
        <f>Inputs!B3*Inputs!B18</f>
        <v>0</v>
      </c>
      <c r="C4" s="5">
        <f>'Revenue Model'!C61*Inputs!B21</f>
        <v>0</v>
      </c>
      <c r="D4" s="5">
        <f>'Revenue Model'!D61*Inputs!B24</f>
        <v>0</v>
      </c>
      <c r="E4" s="6">
        <f>Inputs!B8/100</f>
        <v>0</v>
      </c>
      <c r="F4" s="5">
        <f>D4*E4</f>
        <v>0</v>
      </c>
      <c r="G4" s="5">
        <f>B4*Ratios!D61</f>
        <v>0</v>
      </c>
      <c r="H4" s="10">
        <f>IF(G4&gt;0,C4/G4,)</f>
        <v>0</v>
      </c>
      <c r="I4" s="10">
        <f>IF(F4&gt;0,G4/(F4*12),)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</vt:lpstr>
      <vt:lpstr>Revenue Model</vt:lpstr>
      <vt:lpstr>Ratios</vt:lpstr>
      <vt:lpstr>Scenarios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2025-09-04T15:43:26Z</dcterms:created>
  <dcterms:modified xsi:type="dcterms:W3CDTF">2025-09-04T15:43:26Z</dcterms:modified>
</cp:coreProperties>
</file>