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2975" windowHeight="1365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I21" i="3"/>
  <c r="H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N6" i="3" s="1"/>
  <c r="N22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O6" i="3" s="1"/>
  <c r="O22" s="1"/>
  <c r="I4" i="2"/>
  <c r="P6" i="3" s="1"/>
  <c r="F4" i="2"/>
  <c r="M6" i="3" s="1"/>
  <c r="M22" s="1"/>
  <c r="P22" s="1"/>
  <c r="I16"/>
  <c r="I13" s="1"/>
  <c r="H16"/>
  <c r="H11" s="1"/>
  <c r="G16"/>
  <c r="G13" s="1"/>
  <c r="E5" i="1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F4"/>
  <c r="G4"/>
  <c r="E4"/>
  <c r="G8" i="3" s="1"/>
  <c r="G23" s="1"/>
  <c r="H8" l="1"/>
  <c r="H23" s="1"/>
  <c r="I8"/>
  <c r="I23" s="1"/>
  <c r="I11"/>
  <c r="I6" s="1"/>
  <c r="I24" s="1"/>
  <c r="I14"/>
  <c r="I7" s="1"/>
  <c r="I22" s="1"/>
  <c r="M13"/>
  <c r="H13"/>
  <c r="H14"/>
  <c r="H6"/>
  <c r="H24" s="1"/>
  <c r="G11"/>
  <c r="G6" s="1"/>
  <c r="G24" s="1"/>
  <c r="G14"/>
  <c r="G7" s="1"/>
  <c r="G22" s="1"/>
  <c r="H7" l="1"/>
  <c r="H22" s="1"/>
  <c r="M11"/>
  <c r="O7" s="1"/>
  <c r="O15" s="1"/>
  <c r="O16" s="1"/>
  <c r="O21" s="1"/>
  <c r="M12" l="1"/>
  <c r="M7" s="1"/>
  <c r="M15" s="1"/>
  <c r="M16" s="1"/>
  <c r="M21" s="1"/>
  <c r="P21" s="1"/>
  <c r="N7"/>
  <c r="N15" s="1"/>
  <c r="N16" s="1"/>
  <c r="N21" s="1"/>
  <c r="P7"/>
  <c r="P15" s="1"/>
  <c r="P16" s="1"/>
</calcChain>
</file>

<file path=xl/sharedStrings.xml><?xml version="1.0" encoding="utf-8"?>
<sst xmlns="http://schemas.openxmlformats.org/spreadsheetml/2006/main" count="76" uniqueCount="55">
  <si>
    <t>구 분</t>
  </si>
  <si>
    <t>국고 3m</t>
    <phoneticPr fontId="1" type="noConversion"/>
  </si>
  <si>
    <t>국고 5y</t>
    <phoneticPr fontId="1" type="noConversion"/>
  </si>
  <si>
    <t>특수채 3년 AAA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</si>
  <si>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</si>
  <si>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</si>
  <si>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</si>
  <si>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</si>
  <si>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</si>
  <si>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</si>
  <si>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</si>
  <si>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</si>
  <si>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</si>
  <si>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</si>
  <si>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</si>
  <si>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</si>
  <si>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</si>
  <si>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</si>
  <si>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</si>
  <si>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</si>
  <si>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</si>
  <si>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</si>
  <si>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</si>
  <si>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</si>
  <si>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</si>
  <si>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</si>
  <si>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</si>
  <si>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</si>
  <si>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</si>
  <si>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</si>
  <si>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</si>
  <si>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</si>
  <si>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</si>
  <si>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</si>
  <si>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</si>
  <si>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</si>
  <si>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</si>
  <si>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</si>
  <si>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</si>
  <si>
    <t>금리모수</t>
    <phoneticPr fontId="1" type="noConversion"/>
  </si>
  <si>
    <t>주식모수</t>
    <phoneticPr fontId="1" type="noConversion"/>
  </si>
  <si>
    <t>구분</t>
    <phoneticPr fontId="1" type="noConversion"/>
  </si>
  <si>
    <t>표준편차</t>
    <phoneticPr fontId="1" type="noConversion"/>
  </si>
  <si>
    <t>조정수익률</t>
    <phoneticPr fontId="1" type="noConversion"/>
  </si>
  <si>
    <t>시작금리계산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</si>
  <si>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</si>
  <si>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</si>
  <si>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</si>
  <si>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장기평균계산</t>
    <phoneticPr fontId="1" type="noConversion"/>
  </si>
  <si>
    <t>샤프Ratio</t>
    <phoneticPr fontId="1" type="noConversion"/>
  </si>
  <si>
    <t>보증준비금모수</t>
    <phoneticPr fontId="1" type="noConversion"/>
  </si>
  <si>
    <t>단리수익률</t>
    <phoneticPr fontId="1" type="noConversion"/>
  </si>
  <si>
    <t>데이터개수</t>
    <phoneticPr fontId="1" type="noConversion"/>
  </si>
  <si>
    <t>변동성보정</t>
    <phoneticPr fontId="1" type="noConversion"/>
  </si>
  <si>
    <t>최종 모수</t>
    <phoneticPr fontId="1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</si>
</sst>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80" formatCode="0.00000_ "/>
    <numFmt numFmtId="181" formatCode="0.000_ "/>
    <numFmt numFmtId="182" formatCode="0.00000"/>
    <numFmt numFmtId="183" formatCode="0.0000_ "/>
    <numFmt numFmtId="184" formatCode="0.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>
      <alignment vertical="center"/>
    </xf>
    <xf numFmtId="182" fontId="0" fillId="0" borderId="0" xfId="0" applyNumberFormat="1" applyAlignment="1"/>
    <xf numFmtId="0" fontId="0" fillId="0" borderId="0" xfId="0" applyBorder="1">
      <alignment vertical="center"/>
    </xf>
    <xf numFmtId="181" fontId="0" fillId="0" borderId="0" xfId="0" applyNumberFormat="1" applyBorder="1">
      <alignment vertical="center"/>
    </xf>
    <xf numFmtId="181" fontId="0" fillId="0" borderId="0" xfId="0" applyNumberFormat="1" applyBorder="1" applyAlignment="1"/>
    <xf numFmtId="181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2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0" borderId="14" xfId="0" applyNumberFormat="1" applyBorder="1" applyAlignment="1"/>
    <xf numFmtId="183" fontId="0" fillId="0" borderId="15" xfId="0" applyNumberFormat="1" applyBorder="1" applyAlignment="1"/>
    <xf numFmtId="181" fontId="0" fillId="0" borderId="2" xfId="0" applyNumberForma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184" fontId="6" fillId="0" borderId="0" xfId="0" applyNumberFormat="1" applyFont="1">
      <alignment vertical="center"/>
    </xf>
    <xf numFmtId="181" fontId="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>
      <pane xSplit="1" ySplit="2" topLeftCell="B176" activePane="bottomRight" state="frozen"/>
      <selection pane="topRight" activeCell="B1" sqref="B1"/>
      <selection pane="bottomLeft" activeCell="A3" sqref="A3"/>
      <selection pane="bottomRight" sqref="A1:D1"/>
    </sheetView>
  </sheetViews>
  <sheetFormatPr defaultRowHeight="16.5"/>
  <cols>
    <col min="1" max="1" width="11.125" bestFit="1" customWidth="1"/>
    <col min="5" max="7" width="9" style="55"/>
  </cols>
  <sheetData>
    <row r="1" spans="1:7">
      <c r="A1" s="46" t="s">
        <v>4</v>
      </c>
      <c r="B1" s="46"/>
      <c r="C1" s="46"/>
      <c r="D1" s="46"/>
      <c r="E1" s="51" t="s">
        <v>5</v>
      </c>
      <c r="F1" s="52"/>
      <c r="G1" s="52"/>
    </row>
    <row r="2" spans="1:7" ht="33">
      <c r="A2" s="13" t="s">
        <v>0</v>
      </c>
      <c r="B2" s="14" t="s">
        <v>1</v>
      </c>
      <c r="C2" s="14" t="s">
        <v>2</v>
      </c>
      <c r="D2" s="15" t="s">
        <v>3</v>
      </c>
      <c r="E2" s="53" t="s">
        <v>1</v>
      </c>
      <c r="F2" s="53" t="s">
        <v>2</v>
      </c>
      <c r="G2" s="54" t="s">
        <v>3</v>
      </c>
    </row>
    <row r="3" spans="1:7">
      <c r="A3" s="1">
        <v>37621</v>
      </c>
      <c r="B3" s="2">
        <v>4.79</v>
      </c>
      <c r="C3" s="2">
        <v>5.35</v>
      </c>
      <c r="D3" s="2">
        <v>5.43</v>
      </c>
    </row>
    <row r="4" spans="1:7">
      <c r="A4" s="1">
        <v>37651</v>
      </c>
      <c r="B4" s="2">
        <v>4.42</v>
      </c>
      <c r="C4" s="2">
        <v>4.92</v>
      </c>
      <c r="D4" s="2">
        <v>5.04</v>
      </c>
      <c r="E4" s="55">
        <f>LN(B4/B3)</f>
        <v>-8.0390715333217164E-2</v>
      </c>
      <c r="F4" s="55">
        <f t="shared" ref="F4:G4" si="0">LN(C4/C3)</f>
        <v>-8.3788030403698394E-2</v>
      </c>
      <c r="G4" s="55">
        <f t="shared" si="0"/>
        <v>-7.4533051862566743E-2</v>
      </c>
    </row>
    <row r="5" spans="1:7">
      <c r="A5" s="1">
        <v>37680</v>
      </c>
      <c r="B5" s="2">
        <v>4.41</v>
      </c>
      <c r="C5" s="2">
        <v>4.78</v>
      </c>
      <c r="D5" s="2">
        <v>4.9000000000000004</v>
      </c>
      <c r="E5" s="55">
        <f t="shared" ref="E5:E68" si="1">LN(B5/B4)</f>
        <v>-2.2650066308521248E-3</v>
      </c>
      <c r="F5" s="55">
        <f t="shared" ref="F5:F68" si="2">LN(C5/C4)</f>
        <v>-2.8867984000852127E-2</v>
      </c>
      <c r="G5" s="55">
        <f t="shared" ref="G5:G68" si="3">LN(D5/D4)</f>
        <v>-2.8170876966696221E-2</v>
      </c>
    </row>
    <row r="6" spans="1:7">
      <c r="A6" s="1">
        <v>37711</v>
      </c>
      <c r="B6" s="2">
        <v>4.46</v>
      </c>
      <c r="C6" s="2">
        <v>4.76</v>
      </c>
      <c r="D6" s="2">
        <v>4.97</v>
      </c>
      <c r="E6" s="55">
        <f t="shared" si="1"/>
        <v>1.1274076573217941E-2</v>
      </c>
      <c r="F6" s="55">
        <f t="shared" si="2"/>
        <v>-4.1928782600360393E-3</v>
      </c>
      <c r="G6" s="55">
        <f t="shared" si="3"/>
        <v>1.4184634991956381E-2</v>
      </c>
    </row>
    <row r="7" spans="1:7">
      <c r="A7" s="1">
        <v>37741</v>
      </c>
      <c r="B7" s="2">
        <v>4.37</v>
      </c>
      <c r="C7" s="2">
        <v>4.6100000000000003</v>
      </c>
      <c r="D7" s="2">
        <v>4.84</v>
      </c>
      <c r="E7" s="55">
        <f t="shared" si="1"/>
        <v>-2.0385756924473863E-2</v>
      </c>
      <c r="F7" s="55">
        <f t="shared" si="2"/>
        <v>-3.2019811234771371E-2</v>
      </c>
      <c r="G7" s="55">
        <f t="shared" si="3"/>
        <v>-2.6505119379996969E-2</v>
      </c>
    </row>
    <row r="8" spans="1:7">
      <c r="A8" s="1">
        <v>37771</v>
      </c>
      <c r="B8" s="2">
        <v>4.12</v>
      </c>
      <c r="C8" s="2">
        <v>4.25</v>
      </c>
      <c r="D8" s="2">
        <v>4.6500000000000004</v>
      </c>
      <c r="E8" s="55">
        <f t="shared" si="1"/>
        <v>-5.8909845746063803E-2</v>
      </c>
      <c r="F8" s="55">
        <f t="shared" si="2"/>
        <v>-8.1308874072231752E-2</v>
      </c>
      <c r="G8" s="55">
        <f t="shared" si="3"/>
        <v>-4.0047501129275319E-2</v>
      </c>
    </row>
    <row r="9" spans="1:7">
      <c r="A9" s="1">
        <v>37802</v>
      </c>
      <c r="B9" s="2">
        <v>4.3499999999999996</v>
      </c>
      <c r="C9" s="2">
        <v>4.2699999999999996</v>
      </c>
      <c r="D9" s="2">
        <v>4.82</v>
      </c>
      <c r="E9" s="55">
        <f t="shared" si="1"/>
        <v>5.4322681739157573E-2</v>
      </c>
      <c r="F9" s="55">
        <f t="shared" si="2"/>
        <v>4.6948443042076635E-3</v>
      </c>
      <c r="G9" s="55">
        <f t="shared" si="3"/>
        <v>3.590670846324405E-2</v>
      </c>
    </row>
    <row r="10" spans="1:7">
      <c r="A10" s="1">
        <v>37833</v>
      </c>
      <c r="B10" s="2">
        <v>3.78</v>
      </c>
      <c r="C10" s="2">
        <v>4.99</v>
      </c>
      <c r="D10" s="2">
        <v>4.97</v>
      </c>
      <c r="E10" s="55">
        <f t="shared" si="1"/>
        <v>-0.14045183546909631</v>
      </c>
      <c r="F10" s="55">
        <f t="shared" si="2"/>
        <v>0.15582208252289428</v>
      </c>
      <c r="G10" s="55">
        <f t="shared" si="3"/>
        <v>3.0645912046028314E-2</v>
      </c>
    </row>
    <row r="11" spans="1:7">
      <c r="A11" s="1">
        <v>37862</v>
      </c>
      <c r="B11" s="2">
        <v>3.78</v>
      </c>
      <c r="C11" s="2">
        <v>4.7300000000000004</v>
      </c>
      <c r="D11" s="2">
        <v>4.83</v>
      </c>
      <c r="E11" s="55">
        <f t="shared" si="1"/>
        <v>0</v>
      </c>
      <c r="F11" s="55">
        <f t="shared" si="2"/>
        <v>-5.3510707259585635E-2</v>
      </c>
      <c r="G11" s="55">
        <f t="shared" si="3"/>
        <v>-2.8573372444056E-2</v>
      </c>
    </row>
    <row r="12" spans="1:7">
      <c r="A12" s="1">
        <v>37894</v>
      </c>
      <c r="B12" s="2">
        <v>3.84</v>
      </c>
      <c r="C12" s="2">
        <v>4.3499999999999996</v>
      </c>
      <c r="D12" s="2">
        <v>4.4400000000000004</v>
      </c>
      <c r="E12" s="55">
        <f t="shared" si="1"/>
        <v>1.5748356968139112E-2</v>
      </c>
      <c r="F12" s="55">
        <f t="shared" si="2"/>
        <v>-8.3749357403249014E-2</v>
      </c>
      <c r="G12" s="55">
        <f t="shared" si="3"/>
        <v>-8.4192091220347862E-2</v>
      </c>
    </row>
    <row r="13" spans="1:7">
      <c r="A13" s="1">
        <v>37925</v>
      </c>
      <c r="B13" s="2">
        <v>3.97</v>
      </c>
      <c r="C13" s="2">
        <v>4.78</v>
      </c>
      <c r="D13" s="2">
        <v>4.75</v>
      </c>
      <c r="E13" s="55">
        <f t="shared" si="1"/>
        <v>3.3293728099463626E-2</v>
      </c>
      <c r="F13" s="55">
        <f t="shared" si="2"/>
        <v>9.4264701402771989E-2</v>
      </c>
      <c r="G13" s="55">
        <f t="shared" si="3"/>
        <v>6.7490241602416304E-2</v>
      </c>
    </row>
    <row r="14" spans="1:7">
      <c r="A14" s="1">
        <v>37953</v>
      </c>
      <c r="B14" s="2">
        <v>4.24</v>
      </c>
      <c r="C14" s="2">
        <v>5.17</v>
      </c>
      <c r="D14" s="2">
        <v>5.21</v>
      </c>
      <c r="E14" s="55">
        <f t="shared" si="1"/>
        <v>6.5797174544767259E-2</v>
      </c>
      <c r="F14" s="55">
        <f t="shared" si="2"/>
        <v>7.8432142016973169E-2</v>
      </c>
      <c r="G14" s="55">
        <f t="shared" si="3"/>
        <v>9.2435237718725666E-2</v>
      </c>
    </row>
    <row r="15" spans="1:7">
      <c r="A15" s="1">
        <v>37986</v>
      </c>
      <c r="B15" s="2">
        <v>4.16</v>
      </c>
      <c r="C15" s="2">
        <v>5.05</v>
      </c>
      <c r="D15" s="2">
        <v>5.18</v>
      </c>
      <c r="E15" s="55">
        <f t="shared" si="1"/>
        <v>-1.9048194970694474E-2</v>
      </c>
      <c r="F15" s="55">
        <f t="shared" si="2"/>
        <v>-2.3484445233069379E-2</v>
      </c>
      <c r="G15" s="55">
        <f t="shared" si="3"/>
        <v>-5.7747994938839083E-3</v>
      </c>
    </row>
    <row r="16" spans="1:7">
      <c r="A16" s="1">
        <v>38016</v>
      </c>
      <c r="B16" s="2">
        <v>4</v>
      </c>
      <c r="C16" s="2">
        <v>5.24</v>
      </c>
      <c r="D16" s="2">
        <v>5.23</v>
      </c>
      <c r="E16" s="55">
        <f t="shared" si="1"/>
        <v>-3.9220713153281385E-2</v>
      </c>
      <c r="F16" s="55">
        <f t="shared" si="2"/>
        <v>3.6933255045682373E-2</v>
      </c>
      <c r="G16" s="55">
        <f t="shared" si="3"/>
        <v>9.6062218054399334E-3</v>
      </c>
    </row>
    <row r="17" spans="1:7">
      <c r="A17" s="1">
        <v>38044</v>
      </c>
      <c r="B17" s="2">
        <v>3.98</v>
      </c>
      <c r="C17" s="2">
        <v>5.08</v>
      </c>
      <c r="D17" s="2">
        <v>5</v>
      </c>
      <c r="E17" s="55">
        <f t="shared" si="1"/>
        <v>-5.0125418235442863E-3</v>
      </c>
      <c r="F17" s="55">
        <f t="shared" si="2"/>
        <v>-3.1010236742560322E-2</v>
      </c>
      <c r="G17" s="55">
        <f t="shared" si="3"/>
        <v>-4.4973365642731217E-2</v>
      </c>
    </row>
    <row r="18" spans="1:7">
      <c r="A18" s="1">
        <v>38077</v>
      </c>
      <c r="B18" s="2">
        <v>3.86</v>
      </c>
      <c r="C18" s="2">
        <v>4.8099999999999996</v>
      </c>
      <c r="D18" s="2">
        <v>4.72</v>
      </c>
      <c r="E18" s="55">
        <f t="shared" si="1"/>
        <v>-3.0614635819606863E-2</v>
      </c>
      <c r="F18" s="55">
        <f t="shared" si="2"/>
        <v>-5.4614177472720848E-2</v>
      </c>
      <c r="G18" s="55">
        <f t="shared" si="3"/>
        <v>-5.7629112836636416E-2</v>
      </c>
    </row>
    <row r="19" spans="1:7">
      <c r="A19" s="1">
        <v>38107</v>
      </c>
      <c r="B19" s="2">
        <v>3.8</v>
      </c>
      <c r="C19" s="2">
        <v>4.82</v>
      </c>
      <c r="D19" s="2">
        <v>4.62</v>
      </c>
      <c r="E19" s="55">
        <f t="shared" si="1"/>
        <v>-1.5666116744399463E-2</v>
      </c>
      <c r="F19" s="55">
        <f t="shared" si="2"/>
        <v>2.0768439448392907E-3</v>
      </c>
      <c r="G19" s="55">
        <f t="shared" si="3"/>
        <v>-2.1414094503816473E-2</v>
      </c>
    </row>
    <row r="20" spans="1:7">
      <c r="A20" s="1">
        <v>38138</v>
      </c>
      <c r="B20" s="2">
        <v>3.81</v>
      </c>
      <c r="C20" s="2">
        <v>4.51</v>
      </c>
      <c r="D20" s="2">
        <v>4.41</v>
      </c>
      <c r="E20" s="55">
        <f t="shared" si="1"/>
        <v>2.62812240626963E-3</v>
      </c>
      <c r="F20" s="55">
        <f t="shared" si="2"/>
        <v>-6.6476774547922071E-2</v>
      </c>
      <c r="G20" s="55">
        <f t="shared" si="3"/>
        <v>-4.6520015634892817E-2</v>
      </c>
    </row>
    <row r="21" spans="1:7">
      <c r="A21" s="1">
        <v>38168</v>
      </c>
      <c r="B21" s="2">
        <v>3.89</v>
      </c>
      <c r="C21" s="2">
        <v>4.53</v>
      </c>
      <c r="D21" s="2">
        <v>4.46</v>
      </c>
      <c r="E21" s="55">
        <f t="shared" si="1"/>
        <v>2.0779968491745435E-2</v>
      </c>
      <c r="F21" s="55">
        <f t="shared" si="2"/>
        <v>4.4247859803558569E-3</v>
      </c>
      <c r="G21" s="55">
        <f t="shared" si="3"/>
        <v>1.1274076573217941E-2</v>
      </c>
    </row>
    <row r="22" spans="1:7">
      <c r="A22" s="1">
        <v>38198</v>
      </c>
      <c r="B22" s="2">
        <v>3.83</v>
      </c>
      <c r="C22" s="2">
        <v>4.32</v>
      </c>
      <c r="D22" s="2">
        <v>4.24</v>
      </c>
      <c r="E22" s="55">
        <f t="shared" si="1"/>
        <v>-1.5544354437800344E-2</v>
      </c>
      <c r="F22" s="55">
        <f t="shared" si="2"/>
        <v>-4.7466537238923724E-2</v>
      </c>
      <c r="G22" s="55">
        <f t="shared" si="3"/>
        <v>-5.058549678810622E-2</v>
      </c>
    </row>
    <row r="23" spans="1:7">
      <c r="A23" s="1">
        <v>38230</v>
      </c>
      <c r="B23" s="2">
        <v>3.45</v>
      </c>
      <c r="C23" s="2">
        <v>3.75</v>
      </c>
      <c r="D23" s="2">
        <v>3.71</v>
      </c>
      <c r="E23" s="55">
        <f t="shared" si="1"/>
        <v>-0.10449057214928617</v>
      </c>
      <c r="F23" s="55">
        <f t="shared" si="2"/>
        <v>-0.14149956227369959</v>
      </c>
      <c r="G23" s="55">
        <f t="shared" si="3"/>
        <v>-0.13353139262452263</v>
      </c>
    </row>
    <row r="24" spans="1:7">
      <c r="A24" s="1">
        <v>38260</v>
      </c>
      <c r="B24" s="2">
        <v>3.44</v>
      </c>
      <c r="C24" s="2">
        <v>3.65</v>
      </c>
      <c r="D24" s="2">
        <v>3.68</v>
      </c>
      <c r="E24" s="55">
        <f t="shared" si="1"/>
        <v>-2.9027596579614626E-3</v>
      </c>
      <c r="F24" s="55">
        <f t="shared" si="2"/>
        <v>-2.7028672387919374E-2</v>
      </c>
      <c r="G24" s="55">
        <f t="shared" si="3"/>
        <v>-8.119124438504129E-3</v>
      </c>
    </row>
    <row r="25" spans="1:7">
      <c r="A25" s="1">
        <v>38289</v>
      </c>
      <c r="B25" s="2">
        <v>3.36</v>
      </c>
      <c r="C25" s="2">
        <v>3.55</v>
      </c>
      <c r="D25" s="2">
        <v>3.59</v>
      </c>
      <c r="E25" s="55">
        <f t="shared" si="1"/>
        <v>-2.3530497410194161E-2</v>
      </c>
      <c r="F25" s="55">
        <f t="shared" si="2"/>
        <v>-2.7779564107075706E-2</v>
      </c>
      <c r="G25" s="55">
        <f t="shared" si="3"/>
        <v>-2.4760549680652111E-2</v>
      </c>
    </row>
    <row r="26" spans="1:7">
      <c r="A26" s="1">
        <v>38321</v>
      </c>
      <c r="B26" s="2">
        <v>3.24</v>
      </c>
      <c r="C26" s="2">
        <v>3.45</v>
      </c>
      <c r="D26" s="2">
        <v>3.48</v>
      </c>
      <c r="E26" s="55">
        <f t="shared" si="1"/>
        <v>-3.6367644170874715E-2</v>
      </c>
      <c r="F26" s="55">
        <f t="shared" si="2"/>
        <v>-2.8573372444055885E-2</v>
      </c>
      <c r="G26" s="55">
        <f t="shared" si="3"/>
        <v>-3.1119908713804517E-2</v>
      </c>
    </row>
    <row r="27" spans="1:7">
      <c r="A27" s="1">
        <v>38352</v>
      </c>
      <c r="B27" s="2">
        <v>3.3</v>
      </c>
      <c r="C27" s="2">
        <v>3.38</v>
      </c>
      <c r="D27" s="2">
        <v>3.47</v>
      </c>
      <c r="E27" s="55">
        <f t="shared" si="1"/>
        <v>1.8349138668196398E-2</v>
      </c>
      <c r="F27" s="55">
        <f t="shared" si="2"/>
        <v>-2.0498521548341045E-2</v>
      </c>
      <c r="G27" s="55">
        <f t="shared" si="3"/>
        <v>-2.8776998276150581E-3</v>
      </c>
    </row>
    <row r="28" spans="1:7">
      <c r="A28" s="1">
        <v>38383</v>
      </c>
      <c r="B28" s="2">
        <v>3.52</v>
      </c>
      <c r="C28" s="2">
        <v>4.32</v>
      </c>
      <c r="D28" s="2">
        <v>4.24</v>
      </c>
      <c r="E28" s="55">
        <f t="shared" si="1"/>
        <v>6.4538521137571164E-2</v>
      </c>
      <c r="F28" s="55">
        <f t="shared" si="2"/>
        <v>0.24537969276109159</v>
      </c>
      <c r="G28" s="55">
        <f t="shared" si="3"/>
        <v>0.20040867528509848</v>
      </c>
    </row>
    <row r="29" spans="1:7">
      <c r="A29" s="1">
        <v>38411</v>
      </c>
      <c r="B29" s="2">
        <v>3.4</v>
      </c>
      <c r="C29" s="2">
        <v>4.29</v>
      </c>
      <c r="D29" s="2">
        <v>4.2300000000000004</v>
      </c>
      <c r="E29" s="55">
        <f t="shared" si="1"/>
        <v>-3.4685557987890102E-2</v>
      </c>
      <c r="F29" s="55">
        <f t="shared" si="2"/>
        <v>-6.9686693160934277E-3</v>
      </c>
      <c r="G29" s="55">
        <f t="shared" si="3"/>
        <v>-2.3612761856797088E-3</v>
      </c>
    </row>
    <row r="30" spans="1:7">
      <c r="A30" s="1">
        <v>38442</v>
      </c>
      <c r="B30" s="2">
        <v>3.45</v>
      </c>
      <c r="C30" s="2">
        <v>4.16</v>
      </c>
      <c r="D30" s="2">
        <v>4.1100000000000003</v>
      </c>
      <c r="E30" s="55">
        <f t="shared" si="1"/>
        <v>1.4598799421152851E-2</v>
      </c>
      <c r="F30" s="55">
        <f t="shared" si="2"/>
        <v>-3.077165866675366E-2</v>
      </c>
      <c r="G30" s="55">
        <f t="shared" si="3"/>
        <v>-2.8778964550043404E-2</v>
      </c>
    </row>
    <row r="31" spans="1:7">
      <c r="A31" s="1">
        <v>38471</v>
      </c>
      <c r="B31" s="2">
        <v>3.39</v>
      </c>
      <c r="C31" s="2">
        <v>3.99</v>
      </c>
      <c r="D31" s="2">
        <v>3.93</v>
      </c>
      <c r="E31" s="55">
        <f t="shared" si="1"/>
        <v>-1.7544309650909508E-2</v>
      </c>
      <c r="F31" s="55">
        <f t="shared" si="2"/>
        <v>-4.1723843371399789E-2</v>
      </c>
      <c r="G31" s="55">
        <f t="shared" si="3"/>
        <v>-4.478360262697343E-2</v>
      </c>
    </row>
    <row r="32" spans="1:7">
      <c r="A32" s="1">
        <v>38503</v>
      </c>
      <c r="B32" s="2">
        <v>3.44</v>
      </c>
      <c r="C32" s="2">
        <v>3.81</v>
      </c>
      <c r="D32" s="2">
        <v>3.83</v>
      </c>
      <c r="E32" s="55">
        <f t="shared" si="1"/>
        <v>1.4641549992947969E-2</v>
      </c>
      <c r="F32" s="55">
        <f t="shared" si="2"/>
        <v>-4.6162041763162492E-2</v>
      </c>
      <c r="G32" s="55">
        <f t="shared" si="3"/>
        <v>-2.5774622688615252E-2</v>
      </c>
    </row>
    <row r="33" spans="1:7">
      <c r="A33" s="1">
        <v>38533</v>
      </c>
      <c r="B33" s="2">
        <v>3.54</v>
      </c>
      <c r="C33" s="2">
        <v>4.25</v>
      </c>
      <c r="D33" s="2">
        <v>4.1900000000000004</v>
      </c>
      <c r="E33" s="55">
        <f t="shared" si="1"/>
        <v>2.8655255760376148E-2</v>
      </c>
      <c r="F33" s="55">
        <f t="shared" si="2"/>
        <v>0.10928979379771582</v>
      </c>
      <c r="G33" s="55">
        <f t="shared" si="3"/>
        <v>8.9835930741491765E-2</v>
      </c>
    </row>
    <row r="34" spans="1:7">
      <c r="A34" s="1">
        <v>38562</v>
      </c>
      <c r="B34" s="2">
        <v>3.38</v>
      </c>
      <c r="C34" s="2">
        <v>4.55</v>
      </c>
      <c r="D34" s="2">
        <v>4.4000000000000004</v>
      </c>
      <c r="E34" s="55">
        <f t="shared" si="1"/>
        <v>-4.6251017650755698E-2</v>
      </c>
      <c r="F34" s="55">
        <f t="shared" si="2"/>
        <v>6.8208250026533565E-2</v>
      </c>
      <c r="G34" s="55">
        <f t="shared" si="3"/>
        <v>4.8903806990169156E-2</v>
      </c>
    </row>
    <row r="35" spans="1:7">
      <c r="A35" s="1">
        <v>38595</v>
      </c>
      <c r="B35" s="2">
        <v>3.4</v>
      </c>
      <c r="C35" s="2">
        <v>4.45</v>
      </c>
      <c r="D35" s="2">
        <v>4.3600000000000003</v>
      </c>
      <c r="E35" s="55">
        <f t="shared" si="1"/>
        <v>5.899722127188322E-3</v>
      </c>
      <c r="F35" s="55">
        <f t="shared" si="2"/>
        <v>-2.2223136784710124E-2</v>
      </c>
      <c r="G35" s="55">
        <f t="shared" si="3"/>
        <v>-9.1324835632725868E-3</v>
      </c>
    </row>
    <row r="36" spans="1:7">
      <c r="A36" s="1">
        <v>38625</v>
      </c>
      <c r="B36" s="2">
        <v>3.78</v>
      </c>
      <c r="C36" s="2">
        <v>4.83</v>
      </c>
      <c r="D36" s="2">
        <v>4.8600000000000003</v>
      </c>
      <c r="E36" s="55">
        <f t="shared" si="1"/>
        <v>0.10594857800938065</v>
      </c>
      <c r="F36" s="55">
        <f t="shared" si="2"/>
        <v>8.1942371486332502E-2</v>
      </c>
      <c r="G36" s="55">
        <f t="shared" si="3"/>
        <v>0.10856638055145952</v>
      </c>
    </row>
    <row r="37" spans="1:7">
      <c r="A37" s="1">
        <v>38656</v>
      </c>
      <c r="B37" s="2">
        <v>3.68</v>
      </c>
      <c r="C37" s="2">
        <v>5.21</v>
      </c>
      <c r="D37" s="2">
        <v>5.24</v>
      </c>
      <c r="E37" s="55">
        <f t="shared" si="1"/>
        <v>-2.6811257450656701E-2</v>
      </c>
      <c r="F37" s="55">
        <f t="shared" si="2"/>
        <v>7.5733388100794233E-2</v>
      </c>
      <c r="G37" s="55">
        <f t="shared" si="3"/>
        <v>7.5283060420548373E-2</v>
      </c>
    </row>
    <row r="38" spans="1:7">
      <c r="A38" s="1">
        <v>38686</v>
      </c>
      <c r="B38" s="2">
        <v>3.75</v>
      </c>
      <c r="C38" s="2">
        <v>5.38</v>
      </c>
      <c r="D38" s="2">
        <v>5.37</v>
      </c>
      <c r="E38" s="55">
        <f t="shared" si="1"/>
        <v>1.8843087801479915E-2</v>
      </c>
      <c r="F38" s="55">
        <f t="shared" si="2"/>
        <v>3.2108518408417518E-2</v>
      </c>
      <c r="G38" s="55">
        <f t="shared" si="3"/>
        <v>2.4506410187822538E-2</v>
      </c>
    </row>
    <row r="39" spans="1:7">
      <c r="A39" s="1">
        <v>38716</v>
      </c>
      <c r="B39" s="2">
        <v>3.97</v>
      </c>
      <c r="C39" s="2">
        <v>5.36</v>
      </c>
      <c r="D39" s="2">
        <v>5.32</v>
      </c>
      <c r="E39" s="55">
        <f t="shared" si="1"/>
        <v>5.7010254716779576E-2</v>
      </c>
      <c r="F39" s="55">
        <f t="shared" si="2"/>
        <v>-3.7243990909823282E-3</v>
      </c>
      <c r="G39" s="55">
        <f t="shared" si="3"/>
        <v>-9.3546051672202379E-3</v>
      </c>
    </row>
    <row r="40" spans="1:7">
      <c r="A40" s="1">
        <v>38748</v>
      </c>
      <c r="B40" s="2">
        <v>4.12</v>
      </c>
      <c r="C40" s="2">
        <v>5.15</v>
      </c>
      <c r="D40" s="2">
        <v>5.12</v>
      </c>
      <c r="E40" s="55">
        <f t="shared" si="1"/>
        <v>3.7087068662336048E-2</v>
      </c>
      <c r="F40" s="55">
        <f t="shared" si="2"/>
        <v>-3.9967260407065872E-2</v>
      </c>
      <c r="G40" s="55">
        <f t="shared" si="3"/>
        <v>-3.8318864302136657E-2</v>
      </c>
    </row>
    <row r="41" spans="1:7">
      <c r="A41" s="1">
        <v>38776</v>
      </c>
      <c r="B41" s="2">
        <v>4.16</v>
      </c>
      <c r="C41" s="2">
        <v>5.05</v>
      </c>
      <c r="D41" s="2">
        <v>5.0599999999999996</v>
      </c>
      <c r="E41" s="55">
        <f t="shared" si="1"/>
        <v>9.6619109117368901E-3</v>
      </c>
      <c r="F41" s="55">
        <f t="shared" si="2"/>
        <v>-1.9608471388376424E-2</v>
      </c>
      <c r="G41" s="55">
        <f t="shared" si="3"/>
        <v>-1.1787955752042353E-2</v>
      </c>
    </row>
    <row r="42" spans="1:7">
      <c r="A42" s="1">
        <v>38807</v>
      </c>
      <c r="B42" s="2">
        <v>4.21</v>
      </c>
      <c r="C42" s="2">
        <v>5.13</v>
      </c>
      <c r="D42" s="2">
        <v>5.05</v>
      </c>
      <c r="E42" s="55">
        <f t="shared" si="1"/>
        <v>1.1947573421117982E-2</v>
      </c>
      <c r="F42" s="55">
        <f t="shared" si="2"/>
        <v>1.5717415895409724E-2</v>
      </c>
      <c r="G42" s="55">
        <f t="shared" si="3"/>
        <v>-1.9782400121057075E-3</v>
      </c>
    </row>
    <row r="43" spans="1:7">
      <c r="A43" s="1">
        <v>38835</v>
      </c>
      <c r="B43" s="2">
        <v>4.2300000000000004</v>
      </c>
      <c r="C43" s="2">
        <v>4.9800000000000004</v>
      </c>
      <c r="D43" s="2">
        <v>4.95</v>
      </c>
      <c r="E43" s="55">
        <f t="shared" si="1"/>
        <v>4.7393453638965681E-3</v>
      </c>
      <c r="F43" s="55">
        <f t="shared" si="2"/>
        <v>-2.9675768146116551E-2</v>
      </c>
      <c r="G43" s="55">
        <f t="shared" si="3"/>
        <v>-2.0000666706669428E-2</v>
      </c>
    </row>
    <row r="44" spans="1:7">
      <c r="A44" s="1">
        <v>38867</v>
      </c>
      <c r="B44" s="2">
        <v>4.21</v>
      </c>
      <c r="C44" s="2">
        <v>4.87</v>
      </c>
      <c r="D44" s="2">
        <v>4.88</v>
      </c>
      <c r="E44" s="55">
        <f t="shared" si="1"/>
        <v>-4.7393453638966705E-3</v>
      </c>
      <c r="F44" s="55">
        <f t="shared" si="2"/>
        <v>-2.2335953942063187E-2</v>
      </c>
      <c r="G44" s="55">
        <f t="shared" si="3"/>
        <v>-1.4242356715543216E-2</v>
      </c>
    </row>
    <row r="45" spans="1:7">
      <c r="A45" s="1">
        <v>38898</v>
      </c>
      <c r="B45" s="2">
        <v>4.51</v>
      </c>
      <c r="C45" s="2">
        <v>5.03</v>
      </c>
      <c r="D45" s="2">
        <v>5.08</v>
      </c>
      <c r="E45" s="55">
        <f t="shared" si="1"/>
        <v>6.8834505820296946E-2</v>
      </c>
      <c r="F45" s="55">
        <f t="shared" si="2"/>
        <v>3.2326047017149459E-2</v>
      </c>
      <c r="G45" s="55">
        <f t="shared" si="3"/>
        <v>4.0166041725334653E-2</v>
      </c>
    </row>
    <row r="46" spans="1:7">
      <c r="A46" s="1">
        <v>38929</v>
      </c>
      <c r="B46" s="2">
        <v>4.55</v>
      </c>
      <c r="C46" s="2">
        <v>4.93</v>
      </c>
      <c r="D46" s="2">
        <v>4.9800000000000004</v>
      </c>
      <c r="E46" s="55">
        <f t="shared" si="1"/>
        <v>8.8300794482719953E-3</v>
      </c>
      <c r="F46" s="55">
        <f t="shared" si="2"/>
        <v>-2.0080996057049244E-2</v>
      </c>
      <c r="G46" s="55">
        <f t="shared" si="3"/>
        <v>-1.9881370553828933E-2</v>
      </c>
    </row>
    <row r="47" spans="1:7">
      <c r="A47" s="1">
        <v>38960</v>
      </c>
      <c r="B47" s="2">
        <v>4.57</v>
      </c>
      <c r="C47" s="2">
        <v>4.82</v>
      </c>
      <c r="D47" s="2">
        <v>4.8899999999999997</v>
      </c>
      <c r="E47" s="55">
        <f t="shared" si="1"/>
        <v>4.3859719432544891E-3</v>
      </c>
      <c r="F47" s="55">
        <f t="shared" si="2"/>
        <v>-2.2565059992089676E-2</v>
      </c>
      <c r="G47" s="55">
        <f t="shared" si="3"/>
        <v>-1.8237587549781015E-2</v>
      </c>
    </row>
    <row r="48" spans="1:7">
      <c r="A48" s="1">
        <v>38989</v>
      </c>
      <c r="B48" s="2">
        <v>4.54</v>
      </c>
      <c r="C48" s="2">
        <v>4.5999999999999996</v>
      </c>
      <c r="D48" s="2">
        <v>4.71</v>
      </c>
      <c r="E48" s="55">
        <f t="shared" si="1"/>
        <v>-6.5861928528567265E-3</v>
      </c>
      <c r="F48" s="55">
        <f t="shared" si="2"/>
        <v>-4.6717624567459801E-2</v>
      </c>
      <c r="G48" s="55">
        <f t="shared" si="3"/>
        <v>-3.7504395458454173E-2</v>
      </c>
    </row>
    <row r="49" spans="1:7">
      <c r="A49" s="1">
        <v>39021</v>
      </c>
      <c r="B49" s="2">
        <v>4.54</v>
      </c>
      <c r="C49" s="2">
        <v>4.78</v>
      </c>
      <c r="D49" s="2">
        <v>4.84</v>
      </c>
      <c r="E49" s="55">
        <f t="shared" si="1"/>
        <v>0</v>
      </c>
      <c r="F49" s="55">
        <f t="shared" si="2"/>
        <v>3.83842430083155E-2</v>
      </c>
      <c r="G49" s="55">
        <f t="shared" si="3"/>
        <v>2.7226812700213952E-2</v>
      </c>
    </row>
    <row r="50" spans="1:7">
      <c r="A50" s="1">
        <v>39051</v>
      </c>
      <c r="B50" s="2">
        <v>4.6100000000000003</v>
      </c>
      <c r="C50" s="2">
        <v>4.87</v>
      </c>
      <c r="D50" s="2">
        <v>4.95</v>
      </c>
      <c r="E50" s="55">
        <f t="shared" si="1"/>
        <v>1.5300844955300543E-2</v>
      </c>
      <c r="F50" s="55">
        <f t="shared" si="2"/>
        <v>1.8653390591133835E-2</v>
      </c>
      <c r="G50" s="55">
        <f t="shared" si="3"/>
        <v>2.2472855852058576E-2</v>
      </c>
    </row>
    <row r="51" spans="1:7">
      <c r="A51" s="1">
        <v>39080</v>
      </c>
      <c r="B51" s="2">
        <v>4.7</v>
      </c>
      <c r="C51" s="2">
        <v>4.99</v>
      </c>
      <c r="D51" s="2">
        <v>5.0999999999999996</v>
      </c>
      <c r="E51" s="55">
        <f t="shared" si="1"/>
        <v>1.933465170745563E-2</v>
      </c>
      <c r="F51" s="55">
        <f t="shared" si="2"/>
        <v>2.4341972668928798E-2</v>
      </c>
      <c r="G51" s="55">
        <f t="shared" si="3"/>
        <v>2.9852963149681128E-2</v>
      </c>
    </row>
    <row r="52" spans="1:7">
      <c r="A52" s="1">
        <v>39113</v>
      </c>
      <c r="B52" s="2">
        <v>4.87</v>
      </c>
      <c r="C52" s="2">
        <v>5.03</v>
      </c>
      <c r="D52" s="2">
        <v>5.18</v>
      </c>
      <c r="E52" s="55">
        <f t="shared" si="1"/>
        <v>3.5531428378485407E-2</v>
      </c>
      <c r="F52" s="55">
        <f t="shared" si="2"/>
        <v>7.9840743482205486E-3</v>
      </c>
      <c r="G52" s="55">
        <f t="shared" si="3"/>
        <v>1.5564516541111548E-2</v>
      </c>
    </row>
    <row r="53" spans="1:7">
      <c r="A53" s="1">
        <v>39141</v>
      </c>
      <c r="B53" s="2">
        <v>4.84</v>
      </c>
      <c r="C53" s="2">
        <v>4.88</v>
      </c>
      <c r="D53" s="2">
        <v>5.05</v>
      </c>
      <c r="E53" s="55">
        <f t="shared" si="1"/>
        <v>-6.1792163659581201E-3</v>
      </c>
      <c r="F53" s="55">
        <f t="shared" si="2"/>
        <v>-3.0274764246592079E-2</v>
      </c>
      <c r="G53" s="55">
        <f t="shared" si="3"/>
        <v>-2.5416812984123183E-2</v>
      </c>
    </row>
    <row r="54" spans="1:7">
      <c r="A54" s="1">
        <v>39171</v>
      </c>
      <c r="B54" s="2">
        <v>4.8600000000000003</v>
      </c>
      <c r="C54" s="2">
        <v>4.8</v>
      </c>
      <c r="D54" s="2">
        <v>5.01</v>
      </c>
      <c r="E54" s="55">
        <f t="shared" si="1"/>
        <v>4.1237171838621562E-3</v>
      </c>
      <c r="F54" s="55">
        <f t="shared" si="2"/>
        <v>-1.6529301951210582E-2</v>
      </c>
      <c r="G54" s="55">
        <f t="shared" si="3"/>
        <v>-7.9523281904950345E-3</v>
      </c>
    </row>
    <row r="55" spans="1:7">
      <c r="A55" s="1">
        <v>39202</v>
      </c>
      <c r="B55" s="2">
        <v>4.99</v>
      </c>
      <c r="C55" s="2">
        <v>5.0599999999999996</v>
      </c>
      <c r="D55" s="2">
        <v>5.24</v>
      </c>
      <c r="E55" s="55">
        <f t="shared" si="1"/>
        <v>2.6397471851024944E-2</v>
      </c>
      <c r="F55" s="55">
        <f t="shared" si="2"/>
        <v>5.2750565385528962E-2</v>
      </c>
      <c r="G55" s="55">
        <f t="shared" si="3"/>
        <v>4.4885583236177459E-2</v>
      </c>
    </row>
    <row r="56" spans="1:7">
      <c r="A56" s="1">
        <v>39233</v>
      </c>
      <c r="B56" s="2">
        <v>4.87</v>
      </c>
      <c r="C56" s="2">
        <v>5.2</v>
      </c>
      <c r="D56" s="2">
        <v>5.33</v>
      </c>
      <c r="E56" s="55">
        <f t="shared" si="1"/>
        <v>-2.4341972668928898E-2</v>
      </c>
      <c r="F56" s="55">
        <f t="shared" si="2"/>
        <v>2.7292142288007554E-2</v>
      </c>
      <c r="G56" s="55">
        <f t="shared" si="3"/>
        <v>1.7029739844802268E-2</v>
      </c>
    </row>
    <row r="57" spans="1:7">
      <c r="A57" s="1">
        <v>39262</v>
      </c>
      <c r="B57" s="2">
        <v>4.9000000000000004</v>
      </c>
      <c r="C57" s="2">
        <v>5.38</v>
      </c>
      <c r="D57" s="2">
        <v>5.44</v>
      </c>
      <c r="E57" s="55">
        <f t="shared" si="1"/>
        <v>6.1412680220826492E-3</v>
      </c>
      <c r="F57" s="55">
        <f t="shared" si="2"/>
        <v>3.4029748586311255E-2</v>
      </c>
      <c r="G57" s="55">
        <f t="shared" si="3"/>
        <v>2.0427822690098223E-2</v>
      </c>
    </row>
    <row r="58" spans="1:7">
      <c r="A58" s="1">
        <v>39294</v>
      </c>
      <c r="B58" s="2">
        <v>4.97</v>
      </c>
      <c r="C58" s="2">
        <v>5.28</v>
      </c>
      <c r="D58" s="2">
        <v>5.41</v>
      </c>
      <c r="E58" s="55">
        <f t="shared" si="1"/>
        <v>1.4184634991956381E-2</v>
      </c>
      <c r="F58" s="55">
        <f t="shared" si="2"/>
        <v>-1.8762276455522892E-2</v>
      </c>
      <c r="G58" s="55">
        <f t="shared" si="3"/>
        <v>-5.529968009461198E-3</v>
      </c>
    </row>
    <row r="59" spans="1:7">
      <c r="A59" s="1">
        <v>39325</v>
      </c>
      <c r="B59" s="2">
        <v>5.19</v>
      </c>
      <c r="C59" s="2">
        <v>5.47</v>
      </c>
      <c r="D59" s="2">
        <v>5.7</v>
      </c>
      <c r="E59" s="55">
        <f t="shared" si="1"/>
        <v>4.3313857069259977E-2</v>
      </c>
      <c r="F59" s="55">
        <f t="shared" si="2"/>
        <v>3.535251871571965E-2</v>
      </c>
      <c r="G59" s="55">
        <f t="shared" si="3"/>
        <v>5.2217081982114326E-2</v>
      </c>
    </row>
    <row r="60" spans="1:7">
      <c r="A60" s="1">
        <v>39353</v>
      </c>
      <c r="B60" s="2">
        <v>5.18</v>
      </c>
      <c r="C60" s="2">
        <v>5.53</v>
      </c>
      <c r="D60" s="2">
        <v>5.79</v>
      </c>
      <c r="E60" s="55">
        <f t="shared" si="1"/>
        <v>-1.9286409064057082E-3</v>
      </c>
      <c r="F60" s="55">
        <f t="shared" si="2"/>
        <v>1.0909199100353751E-2</v>
      </c>
      <c r="G60" s="55">
        <f t="shared" si="3"/>
        <v>1.5666116744399456E-2</v>
      </c>
    </row>
    <row r="61" spans="1:7">
      <c r="A61" s="1">
        <v>39386</v>
      </c>
      <c r="B61" s="2">
        <v>5.17</v>
      </c>
      <c r="C61" s="2">
        <v>5.48</v>
      </c>
      <c r="D61" s="2">
        <v>5.78</v>
      </c>
      <c r="E61" s="55">
        <f t="shared" si="1"/>
        <v>-1.9323677510539241E-3</v>
      </c>
      <c r="F61" s="55">
        <f t="shared" si="2"/>
        <v>-9.0827145743192506E-3</v>
      </c>
      <c r="G61" s="55">
        <f t="shared" si="3"/>
        <v>-1.7286089006177425E-3</v>
      </c>
    </row>
    <row r="62" spans="1:7">
      <c r="A62" s="1">
        <v>39416</v>
      </c>
      <c r="B62" s="2">
        <v>5.2</v>
      </c>
      <c r="C62" s="2">
        <v>5.82</v>
      </c>
      <c r="D62" s="2">
        <v>6.28</v>
      </c>
      <c r="E62" s="55">
        <f t="shared" si="1"/>
        <v>5.7859370670439265E-3</v>
      </c>
      <c r="F62" s="55">
        <f t="shared" si="2"/>
        <v>6.0195160783422165E-2</v>
      </c>
      <c r="G62" s="55">
        <f t="shared" si="3"/>
        <v>8.2966297795821195E-2</v>
      </c>
    </row>
    <row r="63" spans="1:7">
      <c r="A63" s="1">
        <v>39447</v>
      </c>
      <c r="B63" s="2">
        <v>5.25</v>
      </c>
      <c r="C63" s="2">
        <v>5.76</v>
      </c>
      <c r="D63" s="2">
        <v>6.55</v>
      </c>
      <c r="E63" s="55">
        <f t="shared" si="1"/>
        <v>9.5694510161506725E-3</v>
      </c>
      <c r="F63" s="55">
        <f t="shared" si="2"/>
        <v>-1.0362787035546659E-2</v>
      </c>
      <c r="G63" s="55">
        <f t="shared" si="3"/>
        <v>4.2095069167053183E-2</v>
      </c>
    </row>
    <row r="64" spans="1:7">
      <c r="A64" s="1">
        <v>39478</v>
      </c>
      <c r="B64" s="2">
        <v>5.05</v>
      </c>
      <c r="C64" s="2">
        <v>5.1100000000000003</v>
      </c>
      <c r="D64" s="2">
        <v>5.33</v>
      </c>
      <c r="E64" s="55">
        <f t="shared" si="1"/>
        <v>-3.8839833316264012E-2</v>
      </c>
      <c r="F64" s="55">
        <f t="shared" si="2"/>
        <v>-0.11973807049218667</v>
      </c>
      <c r="G64" s="55">
        <f t="shared" si="3"/>
        <v>-0.20611381146940738</v>
      </c>
    </row>
    <row r="65" spans="1:7">
      <c r="A65" s="1">
        <v>39507</v>
      </c>
      <c r="B65" s="2">
        <v>4.9000000000000004</v>
      </c>
      <c r="C65" s="2">
        <v>5.08</v>
      </c>
      <c r="D65" s="2">
        <v>5.27</v>
      </c>
      <c r="E65" s="55">
        <f t="shared" si="1"/>
        <v>-3.0153038170687443E-2</v>
      </c>
      <c r="F65" s="55">
        <f t="shared" si="2"/>
        <v>-5.8881426252225975E-3</v>
      </c>
      <c r="G65" s="55">
        <f t="shared" si="3"/>
        <v>-1.1320875624482311E-2</v>
      </c>
    </row>
    <row r="66" spans="1:7">
      <c r="A66" s="1">
        <v>39538</v>
      </c>
      <c r="B66" s="2">
        <v>5.04</v>
      </c>
      <c r="C66" s="2">
        <v>5.12</v>
      </c>
      <c r="D66" s="2">
        <v>5.58</v>
      </c>
      <c r="E66" s="55">
        <f t="shared" si="1"/>
        <v>2.8170876966696224E-2</v>
      </c>
      <c r="F66" s="55">
        <f t="shared" si="2"/>
        <v>7.8431774610258787E-3</v>
      </c>
      <c r="G66" s="55">
        <f t="shared" si="3"/>
        <v>5.7158413839948623E-2</v>
      </c>
    </row>
    <row r="67" spans="1:7">
      <c r="A67" s="1">
        <v>39568</v>
      </c>
      <c r="B67" s="2">
        <v>4.91</v>
      </c>
      <c r="C67" s="2">
        <v>4.96</v>
      </c>
      <c r="D67" s="2">
        <v>5.35</v>
      </c>
      <c r="E67" s="55">
        <f t="shared" si="1"/>
        <v>-2.6132140276848057E-2</v>
      </c>
      <c r="F67" s="55">
        <f t="shared" si="2"/>
        <v>-3.1748698314580298E-2</v>
      </c>
      <c r="G67" s="55">
        <f t="shared" si="3"/>
        <v>-4.2092215485304507E-2</v>
      </c>
    </row>
    <row r="68" spans="1:7">
      <c r="A68" s="1">
        <v>39598</v>
      </c>
      <c r="B68" s="2">
        <v>4.96</v>
      </c>
      <c r="C68" s="2">
        <v>5.54</v>
      </c>
      <c r="D68" s="2">
        <v>5.92</v>
      </c>
      <c r="E68" s="55">
        <f t="shared" si="1"/>
        <v>1.0131798930406955E-2</v>
      </c>
      <c r="F68" s="55">
        <f t="shared" si="2"/>
        <v>0.11058876002235633</v>
      </c>
      <c r="G68" s="55">
        <f t="shared" si="3"/>
        <v>0.10123988798799928</v>
      </c>
    </row>
    <row r="69" spans="1:7">
      <c r="A69" s="1">
        <v>39629</v>
      </c>
      <c r="B69" s="2">
        <v>5.0599999999999996</v>
      </c>
      <c r="C69" s="2">
        <v>5.98</v>
      </c>
      <c r="D69" s="2">
        <v>6.36</v>
      </c>
      <c r="E69" s="55">
        <f t="shared" ref="E69:E132" si="4">LN(B69/B68)</f>
        <v>1.9960742562537933E-2</v>
      </c>
      <c r="F69" s="55">
        <f t="shared" ref="F69:F132" si="5">LN(C69/C68)</f>
        <v>7.642606720334795E-2</v>
      </c>
      <c r="G69" s="55">
        <f t="shared" ref="G69:G132" si="6">LN(D69/D68)</f>
        <v>7.169192845611648E-2</v>
      </c>
    </row>
    <row r="70" spans="1:7">
      <c r="A70" s="1">
        <v>39660</v>
      </c>
      <c r="B70" s="2">
        <v>5.32</v>
      </c>
      <c r="C70" s="2">
        <v>5.86</v>
      </c>
      <c r="D70" s="2">
        <v>6.58</v>
      </c>
      <c r="E70" s="55">
        <f t="shared" si="4"/>
        <v>5.0106820054178977E-2</v>
      </c>
      <c r="F70" s="55">
        <f t="shared" si="5"/>
        <v>-2.0270964373619107E-2</v>
      </c>
      <c r="G70" s="55">
        <f t="shared" si="6"/>
        <v>3.4006367985194942E-2</v>
      </c>
    </row>
    <row r="71" spans="1:7">
      <c r="A71" s="1">
        <v>39689</v>
      </c>
      <c r="B71" s="2">
        <v>5.3</v>
      </c>
      <c r="C71" s="2">
        <v>5.86</v>
      </c>
      <c r="D71" s="2">
        <v>6.8</v>
      </c>
      <c r="E71" s="55">
        <f t="shared" si="4"/>
        <v>-3.7664827954770048E-3</v>
      </c>
      <c r="F71" s="55">
        <f t="shared" si="5"/>
        <v>0</v>
      </c>
      <c r="G71" s="55">
        <f t="shared" si="6"/>
        <v>3.288786684483521E-2</v>
      </c>
    </row>
    <row r="72" spans="1:7">
      <c r="A72" s="1">
        <v>39721</v>
      </c>
      <c r="B72" s="2">
        <v>5.39</v>
      </c>
      <c r="C72" s="2">
        <v>5.74</v>
      </c>
      <c r="D72" s="2">
        <v>6.86</v>
      </c>
      <c r="E72" s="55">
        <f t="shared" si="4"/>
        <v>1.6838564362829524E-2</v>
      </c>
      <c r="F72" s="55">
        <f t="shared" si="5"/>
        <v>-2.0690393257446166E-2</v>
      </c>
      <c r="G72" s="55">
        <f t="shared" si="6"/>
        <v>8.7848295557328114E-3</v>
      </c>
    </row>
    <row r="73" spans="1:7">
      <c r="A73" s="1">
        <v>39752</v>
      </c>
      <c r="B73" s="2">
        <v>4.8</v>
      </c>
      <c r="C73" s="2">
        <v>4.72</v>
      </c>
      <c r="D73" s="2">
        <v>7.01</v>
      </c>
      <c r="E73" s="55">
        <f t="shared" si="4"/>
        <v>-0.11592946700706057</v>
      </c>
      <c r="F73" s="55">
        <f t="shared" si="5"/>
        <v>-0.19565041073401115</v>
      </c>
      <c r="G73" s="55">
        <f t="shared" si="6"/>
        <v>2.163025930870472E-2</v>
      </c>
    </row>
    <row r="74" spans="1:7">
      <c r="A74" s="1">
        <v>39780</v>
      </c>
      <c r="B74" s="2">
        <v>4.21</v>
      </c>
      <c r="C74" s="2">
        <v>5.03</v>
      </c>
      <c r="D74" s="2">
        <v>7.15</v>
      </c>
      <c r="E74" s="55">
        <f t="shared" si="4"/>
        <v>-0.1311532702195552</v>
      </c>
      <c r="F74" s="55">
        <f t="shared" si="5"/>
        <v>6.3611184514183974E-2</v>
      </c>
      <c r="G74" s="55">
        <f t="shared" si="6"/>
        <v>1.9774655659417741E-2</v>
      </c>
    </row>
    <row r="75" spans="1:7">
      <c r="A75" s="1">
        <v>39812</v>
      </c>
      <c r="B75" s="2">
        <v>2.7</v>
      </c>
      <c r="C75" s="2">
        <v>3.77</v>
      </c>
      <c r="D75" s="2">
        <v>4.91</v>
      </c>
      <c r="E75" s="55">
        <f t="shared" si="4"/>
        <v>-0.44421087468400661</v>
      </c>
      <c r="F75" s="55">
        <f t="shared" si="5"/>
        <v>-0.28834498265172842</v>
      </c>
      <c r="G75" s="55">
        <f t="shared" si="6"/>
        <v>-0.37583841489948711</v>
      </c>
    </row>
    <row r="76" spans="1:7">
      <c r="A76" s="1">
        <v>39843</v>
      </c>
      <c r="B76" s="2">
        <v>1.99</v>
      </c>
      <c r="C76" s="2">
        <v>4.0999999999999996</v>
      </c>
      <c r="D76" s="2">
        <v>4.79</v>
      </c>
      <c r="E76" s="55">
        <f t="shared" si="4"/>
        <v>-0.30511713427388248</v>
      </c>
      <c r="F76" s="55">
        <f t="shared" si="5"/>
        <v>8.3911972250342651E-2</v>
      </c>
      <c r="G76" s="55">
        <f t="shared" si="6"/>
        <v>-2.4743530383605401E-2</v>
      </c>
    </row>
    <row r="77" spans="1:7">
      <c r="A77" s="1">
        <v>39871</v>
      </c>
      <c r="B77" s="2">
        <v>1.69</v>
      </c>
      <c r="C77" s="2">
        <v>4.57</v>
      </c>
      <c r="D77" s="2">
        <v>4.99</v>
      </c>
      <c r="E77" s="55">
        <f t="shared" si="4"/>
        <v>-0.1634061098014189</v>
      </c>
      <c r="F77" s="55">
        <f t="shared" si="5"/>
        <v>0.10852623119585131</v>
      </c>
      <c r="G77" s="55">
        <f t="shared" si="6"/>
        <v>4.0905498340603537E-2</v>
      </c>
    </row>
    <row r="78" spans="1:7">
      <c r="A78" s="1">
        <v>39903</v>
      </c>
      <c r="B78" s="2">
        <v>1.86</v>
      </c>
      <c r="C78" s="2">
        <v>4.6900000000000004</v>
      </c>
      <c r="D78" s="2">
        <v>4.82</v>
      </c>
      <c r="E78" s="55">
        <f t="shared" si="4"/>
        <v>9.5847958790127835E-2</v>
      </c>
      <c r="F78" s="55">
        <f t="shared" si="5"/>
        <v>2.5919377552074713E-2</v>
      </c>
      <c r="G78" s="55">
        <f t="shared" si="6"/>
        <v>-3.4661981700918394E-2</v>
      </c>
    </row>
    <row r="79" spans="1:7">
      <c r="A79" s="1">
        <v>39933</v>
      </c>
      <c r="B79" s="2">
        <v>1.9</v>
      </c>
      <c r="C79" s="2">
        <v>4.17</v>
      </c>
      <c r="D79" s="2">
        <v>4.33</v>
      </c>
      <c r="E79" s="55">
        <f t="shared" si="4"/>
        <v>2.1277398447284879E-2</v>
      </c>
      <c r="F79" s="55">
        <f t="shared" si="5"/>
        <v>-0.11751654664747806</v>
      </c>
      <c r="G79" s="55">
        <f t="shared" si="6"/>
        <v>-0.10720638604811054</v>
      </c>
    </row>
    <row r="80" spans="1:7">
      <c r="A80" s="1">
        <v>39962</v>
      </c>
      <c r="B80" s="2">
        <v>1.96</v>
      </c>
      <c r="C80" s="2">
        <v>4.67</v>
      </c>
      <c r="D80" s="2">
        <v>4.4800000000000004</v>
      </c>
      <c r="E80" s="55">
        <f t="shared" si="4"/>
        <v>3.1090587070031182E-2</v>
      </c>
      <c r="F80" s="55">
        <f t="shared" si="5"/>
        <v>0.11324303587009579</v>
      </c>
      <c r="G80" s="55">
        <f t="shared" si="6"/>
        <v>3.4055504412495378E-2</v>
      </c>
    </row>
    <row r="81" spans="1:7">
      <c r="A81" s="1">
        <v>39994</v>
      </c>
      <c r="B81" s="2">
        <v>1.99</v>
      </c>
      <c r="C81" s="2">
        <v>4.6399999999999997</v>
      </c>
      <c r="D81" s="2">
        <v>4.83</v>
      </c>
      <c r="E81" s="55">
        <f t="shared" si="4"/>
        <v>1.5190165493975238E-2</v>
      </c>
      <c r="F81" s="55">
        <f t="shared" si="5"/>
        <v>-6.4447054426420951E-3</v>
      </c>
      <c r="G81" s="55">
        <f t="shared" si="6"/>
        <v>7.5223421237587532E-2</v>
      </c>
    </row>
    <row r="82" spans="1:7">
      <c r="A82" s="1">
        <v>40025</v>
      </c>
      <c r="B82" s="2">
        <v>2.0699999999999998</v>
      </c>
      <c r="C82" s="2">
        <v>4.7699999999999996</v>
      </c>
      <c r="D82" s="2">
        <v>4.96</v>
      </c>
      <c r="E82" s="55">
        <f t="shared" si="4"/>
        <v>3.9413968540876629E-2</v>
      </c>
      <c r="F82" s="55">
        <f t="shared" si="5"/>
        <v>2.7631938662085884E-2</v>
      </c>
      <c r="G82" s="55">
        <f t="shared" si="6"/>
        <v>2.655927307235488E-2</v>
      </c>
    </row>
    <row r="83" spans="1:7">
      <c r="A83" s="1">
        <v>40056</v>
      </c>
      <c r="B83" s="2">
        <v>2.2799999999999998</v>
      </c>
      <c r="C83" s="2">
        <v>4.9000000000000004</v>
      </c>
      <c r="D83" s="2">
        <v>5</v>
      </c>
      <c r="E83" s="55">
        <f t="shared" si="4"/>
        <v>9.6626835689071697E-2</v>
      </c>
      <c r="F83" s="55">
        <f t="shared" si="5"/>
        <v>2.6888900216331217E-2</v>
      </c>
      <c r="G83" s="55">
        <f t="shared" si="6"/>
        <v>8.0321716972642527E-3</v>
      </c>
    </row>
    <row r="84" spans="1:7">
      <c r="A84" s="1">
        <v>40086</v>
      </c>
      <c r="B84" s="2">
        <v>2.42</v>
      </c>
      <c r="C84" s="2">
        <v>4.8099999999999996</v>
      </c>
      <c r="D84" s="2">
        <v>5.0599999999999996</v>
      </c>
      <c r="E84" s="55">
        <f t="shared" si="4"/>
        <v>5.9592097202245599E-2</v>
      </c>
      <c r="F84" s="55">
        <f t="shared" si="5"/>
        <v>-1.8538120998911226E-2</v>
      </c>
      <c r="G84" s="55">
        <f t="shared" si="6"/>
        <v>1.1928570865273812E-2</v>
      </c>
    </row>
    <row r="85" spans="1:7">
      <c r="A85" s="1">
        <v>40116</v>
      </c>
      <c r="B85" s="2">
        <v>2.1800000000000002</v>
      </c>
      <c r="C85" s="2">
        <v>4.9400000000000004</v>
      </c>
      <c r="D85" s="2">
        <v>5.1100000000000003</v>
      </c>
      <c r="E85" s="55">
        <f t="shared" si="4"/>
        <v>-0.10444266336759726</v>
      </c>
      <c r="F85" s="55">
        <f t="shared" si="5"/>
        <v>2.6668247082161489E-2</v>
      </c>
      <c r="G85" s="55">
        <f t="shared" si="6"/>
        <v>9.8329209162390536E-3</v>
      </c>
    </row>
    <row r="86" spans="1:7">
      <c r="A86" s="1">
        <v>40147</v>
      </c>
      <c r="B86" s="2">
        <v>2.17</v>
      </c>
      <c r="C86" s="2">
        <v>4.6100000000000003</v>
      </c>
      <c r="D86" s="2">
        <v>4.8</v>
      </c>
      <c r="E86" s="55">
        <f t="shared" si="4"/>
        <v>-4.5977092486295425E-3</v>
      </c>
      <c r="F86" s="55">
        <f t="shared" si="5"/>
        <v>-6.9137474191274015E-2</v>
      </c>
      <c r="G86" s="55">
        <f t="shared" si="6"/>
        <v>-6.2583486301767882E-2</v>
      </c>
    </row>
    <row r="87" spans="1:7">
      <c r="A87" s="1">
        <v>40177</v>
      </c>
      <c r="B87" s="2">
        <v>2.39</v>
      </c>
      <c r="C87" s="2">
        <v>4.92</v>
      </c>
      <c r="D87" s="2">
        <v>5.12</v>
      </c>
      <c r="E87" s="55">
        <f t="shared" si="4"/>
        <v>9.6566198391051114E-2</v>
      </c>
      <c r="F87" s="55">
        <f t="shared" si="5"/>
        <v>6.5080673495659519E-2</v>
      </c>
      <c r="G87" s="55">
        <f t="shared" si="6"/>
        <v>6.4538521137571164E-2</v>
      </c>
    </row>
    <row r="88" spans="1:7">
      <c r="A88" s="1">
        <v>40207</v>
      </c>
      <c r="B88" s="2">
        <v>2.39</v>
      </c>
      <c r="C88" s="2">
        <v>4.82</v>
      </c>
      <c r="D88" s="2">
        <v>4.9000000000000004</v>
      </c>
      <c r="E88" s="55">
        <f t="shared" si="4"/>
        <v>0</v>
      </c>
      <c r="F88" s="55">
        <f t="shared" si="5"/>
        <v>-2.0534602441707753E-2</v>
      </c>
      <c r="G88" s="55">
        <f t="shared" si="6"/>
        <v>-4.3919233934835489E-2</v>
      </c>
    </row>
    <row r="89" spans="1:7">
      <c r="A89" s="1">
        <v>40235</v>
      </c>
      <c r="B89" s="2">
        <v>2.2000000000000002</v>
      </c>
      <c r="C89" s="2">
        <v>4.62</v>
      </c>
      <c r="D89" s="2">
        <v>4.58</v>
      </c>
      <c r="E89" s="55">
        <f t="shared" si="4"/>
        <v>-8.2836005579149052E-2</v>
      </c>
      <c r="F89" s="55">
        <f t="shared" si="5"/>
        <v>-4.2379222968861534E-2</v>
      </c>
      <c r="G89" s="55">
        <f t="shared" si="6"/>
        <v>-6.7536206990487346E-2</v>
      </c>
    </row>
    <row r="90" spans="1:7">
      <c r="A90" s="1">
        <v>40268</v>
      </c>
      <c r="B90" s="2">
        <v>2.12</v>
      </c>
      <c r="C90" s="2">
        <v>4.51</v>
      </c>
      <c r="D90" s="2">
        <v>4.2300000000000004</v>
      </c>
      <c r="E90" s="55">
        <f t="shared" si="4"/>
        <v>-3.7041271680349097E-2</v>
      </c>
      <c r="F90" s="55">
        <f t="shared" si="5"/>
        <v>-2.409755157906053E-2</v>
      </c>
      <c r="G90" s="55">
        <f t="shared" si="6"/>
        <v>-7.9497005067906884E-2</v>
      </c>
    </row>
    <row r="91" spans="1:7">
      <c r="A91" s="1">
        <v>40298</v>
      </c>
      <c r="B91" s="2">
        <v>2.0699999999999998</v>
      </c>
      <c r="C91" s="2">
        <v>4.2699999999999996</v>
      </c>
      <c r="D91" s="2">
        <v>4.13</v>
      </c>
      <c r="E91" s="55">
        <f t="shared" si="4"/>
        <v>-2.3867481406643545E-2</v>
      </c>
      <c r="F91" s="55">
        <f t="shared" si="5"/>
        <v>-5.4683326274053805E-2</v>
      </c>
      <c r="G91" s="55">
        <f t="shared" si="6"/>
        <v>-2.3924586085245364E-2</v>
      </c>
    </row>
    <row r="92" spans="1:7">
      <c r="A92" s="1">
        <v>40329</v>
      </c>
      <c r="B92" s="2">
        <v>2.16</v>
      </c>
      <c r="C92" s="2">
        <v>4.3600000000000003</v>
      </c>
      <c r="D92" s="2">
        <v>4.4000000000000004</v>
      </c>
      <c r="E92" s="55">
        <f t="shared" si="4"/>
        <v>4.2559614418796111E-2</v>
      </c>
      <c r="F92" s="55">
        <f t="shared" si="5"/>
        <v>2.0858230120410007E-2</v>
      </c>
      <c r="G92" s="55">
        <f t="shared" si="6"/>
        <v>6.3327133951274109E-2</v>
      </c>
    </row>
    <row r="93" spans="1:7">
      <c r="A93" s="1">
        <v>40359</v>
      </c>
      <c r="B93" s="2">
        <v>2.23</v>
      </c>
      <c r="C93" s="2">
        <v>4.4400000000000004</v>
      </c>
      <c r="D93" s="2">
        <v>4.46</v>
      </c>
      <c r="E93" s="55">
        <f t="shared" si="4"/>
        <v>3.1893363775953788E-2</v>
      </c>
      <c r="F93" s="55">
        <f t="shared" si="5"/>
        <v>1.8182319083190547E-2</v>
      </c>
      <c r="G93" s="55">
        <f t="shared" si="6"/>
        <v>1.3544225107757034E-2</v>
      </c>
    </row>
    <row r="94" spans="1:7">
      <c r="A94" s="1">
        <v>40389</v>
      </c>
      <c r="B94" s="2">
        <v>2.38</v>
      </c>
      <c r="C94" s="2">
        <v>4.38</v>
      </c>
      <c r="D94" s="2">
        <v>4.37</v>
      </c>
      <c r="E94" s="55">
        <f t="shared" si="4"/>
        <v>6.5098902211355905E-2</v>
      </c>
      <c r="F94" s="55">
        <f t="shared" si="5"/>
        <v>-1.3605652055778709E-2</v>
      </c>
      <c r="G94" s="55">
        <f t="shared" si="6"/>
        <v>-2.0385756924473863E-2</v>
      </c>
    </row>
    <row r="95" spans="1:7">
      <c r="A95" s="1">
        <v>40421</v>
      </c>
      <c r="B95" s="2">
        <v>2.5499999999999998</v>
      </c>
      <c r="C95" s="2">
        <v>4</v>
      </c>
      <c r="D95" s="2">
        <v>4.0999999999999996</v>
      </c>
      <c r="E95" s="55">
        <f t="shared" si="4"/>
        <v>6.8992871486951421E-2</v>
      </c>
      <c r="F95" s="55">
        <f t="shared" si="5"/>
        <v>-9.0754363268464075E-2</v>
      </c>
      <c r="G95" s="55">
        <f t="shared" si="6"/>
        <v>-6.3776035397236808E-2</v>
      </c>
    </row>
    <row r="96" spans="1:7">
      <c r="A96" s="1">
        <v>40451</v>
      </c>
      <c r="B96" s="2">
        <v>2.41</v>
      </c>
      <c r="C96" s="2">
        <v>3.71</v>
      </c>
      <c r="D96" s="2">
        <v>3.8</v>
      </c>
      <c r="E96" s="55">
        <f t="shared" si="4"/>
        <v>-5.6466611667771061E-2</v>
      </c>
      <c r="F96" s="55">
        <f t="shared" si="5"/>
        <v>-7.5262484500546858E-2</v>
      </c>
      <c r="G96" s="55">
        <f t="shared" si="6"/>
        <v>-7.5985906977921985E-2</v>
      </c>
    </row>
    <row r="97" spans="1:7">
      <c r="A97" s="1">
        <v>40480</v>
      </c>
      <c r="B97" s="2">
        <v>2.37</v>
      </c>
      <c r="C97" s="2">
        <v>3.86</v>
      </c>
      <c r="D97" s="2">
        <v>3.71</v>
      </c>
      <c r="E97" s="55">
        <f t="shared" si="4"/>
        <v>-1.6736792355523864E-2</v>
      </c>
      <c r="F97" s="55">
        <f t="shared" si="5"/>
        <v>3.963530685739565E-2</v>
      </c>
      <c r="G97" s="55">
        <f t="shared" si="6"/>
        <v>-2.3969190112996277E-2</v>
      </c>
    </row>
    <row r="98" spans="1:7">
      <c r="A98" s="1">
        <v>40512</v>
      </c>
      <c r="B98" s="2">
        <v>2.5099999999999998</v>
      </c>
      <c r="C98" s="2">
        <v>3.88</v>
      </c>
      <c r="D98" s="2">
        <v>3.66</v>
      </c>
      <c r="E98" s="55">
        <f t="shared" si="4"/>
        <v>5.7392797996652652E-2</v>
      </c>
      <c r="F98" s="55">
        <f t="shared" si="5"/>
        <v>5.1679701584425976E-3</v>
      </c>
      <c r="G98" s="55">
        <f t="shared" si="6"/>
        <v>-1.356872920606879E-2</v>
      </c>
    </row>
    <row r="99" spans="1:7">
      <c r="A99" s="1">
        <v>40542</v>
      </c>
      <c r="B99" s="2">
        <v>2.54</v>
      </c>
      <c r="C99" s="2">
        <v>4.08</v>
      </c>
      <c r="D99" s="2">
        <v>3.89</v>
      </c>
      <c r="E99" s="55">
        <f t="shared" si="4"/>
        <v>1.1881327886752686E-2</v>
      </c>
      <c r="F99" s="55">
        <f t="shared" si="5"/>
        <v>5.0261834780888297E-2</v>
      </c>
      <c r="G99" s="55">
        <f t="shared" si="6"/>
        <v>6.0946010217080002E-2</v>
      </c>
    </row>
    <row r="100" spans="1:7">
      <c r="A100" s="1">
        <v>40574</v>
      </c>
      <c r="B100" s="2">
        <v>2.9</v>
      </c>
      <c r="C100" s="2">
        <v>4.41</v>
      </c>
      <c r="D100" s="2">
        <v>4.3600000000000003</v>
      </c>
      <c r="E100" s="55">
        <f t="shared" si="4"/>
        <v>0.13254665596198309</v>
      </c>
      <c r="F100" s="55">
        <f t="shared" si="5"/>
        <v>7.7777701042684236E-2</v>
      </c>
      <c r="G100" s="55">
        <f t="shared" si="6"/>
        <v>0.114062899730588</v>
      </c>
    </row>
    <row r="101" spans="1:7">
      <c r="A101" s="1">
        <v>40602</v>
      </c>
      <c r="B101" s="2">
        <v>3.02</v>
      </c>
      <c r="C101" s="2">
        <v>4.28</v>
      </c>
      <c r="D101" s="2">
        <v>4.2699999999999996</v>
      </c>
      <c r="E101" s="55">
        <f t="shared" si="4"/>
        <v>4.0546094394350009E-2</v>
      </c>
      <c r="F101" s="55">
        <f t="shared" si="5"/>
        <v>-2.9921679865049157E-2</v>
      </c>
      <c r="G101" s="55">
        <f t="shared" si="6"/>
        <v>-2.0858230120409924E-2</v>
      </c>
    </row>
    <row r="102" spans="1:7">
      <c r="A102" s="1">
        <v>40633</v>
      </c>
      <c r="B102" s="3">
        <v>3.04</v>
      </c>
      <c r="C102" s="3">
        <v>4.1100000000000003</v>
      </c>
      <c r="D102" s="3">
        <v>4.17</v>
      </c>
      <c r="E102" s="55">
        <f t="shared" si="4"/>
        <v>6.6006840313520927E-3</v>
      </c>
      <c r="F102" s="55">
        <f t="shared" si="5"/>
        <v>-4.0529981085562217E-2</v>
      </c>
      <c r="G102" s="55">
        <f t="shared" si="6"/>
        <v>-2.3697791429823017E-2</v>
      </c>
    </row>
    <row r="103" spans="1:7">
      <c r="A103" s="1">
        <v>40662</v>
      </c>
      <c r="B103" s="3">
        <v>3.17</v>
      </c>
      <c r="C103" s="3">
        <v>4.0999999999999996</v>
      </c>
      <c r="D103" s="3">
        <v>4.1900000000000004</v>
      </c>
      <c r="E103" s="55">
        <f t="shared" si="4"/>
        <v>4.1874072471058801E-2</v>
      </c>
      <c r="F103" s="55">
        <f t="shared" si="5"/>
        <v>-2.4360547978813383E-3</v>
      </c>
      <c r="G103" s="55">
        <f t="shared" si="6"/>
        <v>4.7846981233364734E-3</v>
      </c>
    </row>
    <row r="104" spans="1:7">
      <c r="A104" s="1">
        <v>40694</v>
      </c>
      <c r="B104" s="3">
        <v>3.14</v>
      </c>
      <c r="C104" s="3">
        <v>3.87</v>
      </c>
      <c r="D104" s="3">
        <v>4.01</v>
      </c>
      <c r="E104" s="55">
        <f t="shared" si="4"/>
        <v>-9.5087879690271878E-3</v>
      </c>
      <c r="F104" s="55">
        <f t="shared" si="5"/>
        <v>-5.7732466668571618E-2</v>
      </c>
      <c r="G104" s="55">
        <f t="shared" si="6"/>
        <v>-4.3909492615568667E-2</v>
      </c>
    </row>
    <row r="105" spans="1:7">
      <c r="A105" s="1">
        <v>40724</v>
      </c>
      <c r="B105" s="3">
        <v>3.34</v>
      </c>
      <c r="C105" s="3">
        <v>4.01</v>
      </c>
      <c r="D105" s="3">
        <v>4.17</v>
      </c>
      <c r="E105" s="55">
        <f t="shared" si="4"/>
        <v>6.1748007068447033E-2</v>
      </c>
      <c r="F105" s="55">
        <f t="shared" si="5"/>
        <v>3.5536734276787371E-2</v>
      </c>
      <c r="G105" s="55">
        <f t="shared" si="6"/>
        <v>3.9124794492232225E-2</v>
      </c>
    </row>
    <row r="106" spans="1:7">
      <c r="A106" s="4">
        <v>40753</v>
      </c>
      <c r="B106" s="3">
        <v>3.39</v>
      </c>
      <c r="C106" s="3">
        <v>4.0199999999999996</v>
      </c>
      <c r="D106" s="3">
        <v>4.24</v>
      </c>
      <c r="E106" s="55">
        <f t="shared" si="4"/>
        <v>1.4859114403749905E-2</v>
      </c>
      <c r="F106" s="55">
        <f t="shared" si="5"/>
        <v>2.4906613124518304E-3</v>
      </c>
      <c r="G106" s="55">
        <f t="shared" si="6"/>
        <v>1.6647233433156428E-2</v>
      </c>
    </row>
    <row r="107" spans="1:7">
      <c r="A107" s="4">
        <v>40786</v>
      </c>
      <c r="B107" s="3">
        <v>3.32</v>
      </c>
      <c r="C107" s="3">
        <v>3.62</v>
      </c>
      <c r="D107" s="3">
        <v>3.97</v>
      </c>
      <c r="E107" s="55">
        <f t="shared" si="4"/>
        <v>-2.0865138463961787E-2</v>
      </c>
      <c r="F107" s="55">
        <f t="shared" si="5"/>
        <v>-0.10480787679324988</v>
      </c>
      <c r="G107" s="55">
        <f t="shared" si="6"/>
        <v>-6.5797174544767301E-2</v>
      </c>
    </row>
    <row r="108" spans="1:7">
      <c r="A108" s="4">
        <v>40816</v>
      </c>
      <c r="B108" s="3">
        <v>3.34</v>
      </c>
      <c r="C108" s="3">
        <v>3.66</v>
      </c>
      <c r="D108" s="3">
        <v>4.03</v>
      </c>
      <c r="E108" s="55">
        <f t="shared" si="4"/>
        <v>6.0060240602119487E-3</v>
      </c>
      <c r="F108" s="55">
        <f t="shared" si="5"/>
        <v>1.0989121575595165E-2</v>
      </c>
      <c r="G108" s="55">
        <f t="shared" si="6"/>
        <v>1.5000281259492598E-2</v>
      </c>
    </row>
    <row r="109" spans="1:7">
      <c r="A109" s="4">
        <v>40847</v>
      </c>
      <c r="B109" s="3">
        <v>3.39</v>
      </c>
      <c r="C109" s="3">
        <v>3.63</v>
      </c>
      <c r="D109" s="3">
        <v>4</v>
      </c>
      <c r="E109" s="55">
        <f t="shared" si="4"/>
        <v>1.4859114403749905E-2</v>
      </c>
      <c r="F109" s="55">
        <f t="shared" si="5"/>
        <v>-8.230499136515591E-3</v>
      </c>
      <c r="G109" s="55">
        <f t="shared" si="6"/>
        <v>-7.472014838701066E-3</v>
      </c>
    </row>
    <row r="110" spans="1:7">
      <c r="A110" s="4">
        <v>40877</v>
      </c>
      <c r="B110" s="3">
        <v>3.34</v>
      </c>
      <c r="C110" s="3">
        <v>3.48</v>
      </c>
      <c r="D110" s="3">
        <v>3.77</v>
      </c>
      <c r="E110" s="55">
        <f t="shared" si="4"/>
        <v>-1.4859114403749941E-2</v>
      </c>
      <c r="F110" s="55">
        <f t="shared" si="5"/>
        <v>-4.2200354490376416E-2</v>
      </c>
      <c r="G110" s="55">
        <f t="shared" si="6"/>
        <v>-5.9219359659971216E-2</v>
      </c>
    </row>
    <row r="111" spans="1:7">
      <c r="A111" s="4">
        <v>40907</v>
      </c>
      <c r="B111" s="3">
        <v>3.4</v>
      </c>
      <c r="C111" s="3">
        <v>3.46</v>
      </c>
      <c r="D111" s="3">
        <v>3.77</v>
      </c>
      <c r="E111" s="55">
        <f t="shared" si="4"/>
        <v>1.7804624633506686E-2</v>
      </c>
      <c r="F111" s="55">
        <f t="shared" si="5"/>
        <v>-5.7637047167501294E-3</v>
      </c>
      <c r="G111" s="55">
        <f t="shared" si="6"/>
        <v>0</v>
      </c>
    </row>
    <row r="112" spans="1:7">
      <c r="A112" s="4">
        <v>40939</v>
      </c>
      <c r="B112" s="3">
        <v>3.35</v>
      </c>
      <c r="C112" s="3">
        <v>3.49</v>
      </c>
      <c r="D112" s="3">
        <v>3.77</v>
      </c>
      <c r="E112" s="55">
        <f t="shared" si="4"/>
        <v>-1.4815085785140587E-2</v>
      </c>
      <c r="F112" s="55">
        <f t="shared" si="5"/>
        <v>8.6331471447028754E-3</v>
      </c>
      <c r="G112" s="55">
        <f t="shared" si="6"/>
        <v>0</v>
      </c>
    </row>
    <row r="113" spans="1:7">
      <c r="A113" s="4">
        <v>40968</v>
      </c>
      <c r="B113" s="3">
        <v>3.39</v>
      </c>
      <c r="C113" s="3">
        <v>3.55</v>
      </c>
      <c r="D113" s="3">
        <v>3.79</v>
      </c>
      <c r="E113" s="55">
        <f t="shared" si="4"/>
        <v>1.1869575555383729E-2</v>
      </c>
      <c r="F113" s="55">
        <f t="shared" si="5"/>
        <v>1.70458672729886E-2</v>
      </c>
      <c r="G113" s="55">
        <f t="shared" si="6"/>
        <v>5.29101763441568E-3</v>
      </c>
    </row>
    <row r="114" spans="1:7">
      <c r="A114" s="4">
        <v>40998</v>
      </c>
      <c r="B114" s="3">
        <v>3.43</v>
      </c>
      <c r="C114" s="3">
        <v>3.69</v>
      </c>
      <c r="D114" s="3">
        <v>3.88</v>
      </c>
      <c r="E114" s="55">
        <f t="shared" si="4"/>
        <v>1.17303397854896E-2</v>
      </c>
      <c r="F114" s="55">
        <f t="shared" si="5"/>
        <v>3.8678854565111338E-2</v>
      </c>
      <c r="G114" s="55">
        <f t="shared" si="6"/>
        <v>2.3469134540847095E-2</v>
      </c>
    </row>
    <row r="115" spans="1:7">
      <c r="A115" s="4">
        <v>41029</v>
      </c>
      <c r="B115" s="3">
        <v>3.36</v>
      </c>
      <c r="C115" s="3">
        <v>3.56</v>
      </c>
      <c r="D115" s="3">
        <v>3.76</v>
      </c>
      <c r="E115" s="55">
        <f t="shared" si="4"/>
        <v>-2.0619287202735818E-2</v>
      </c>
      <c r="F115" s="55">
        <f t="shared" si="5"/>
        <v>-3.5865913188496697E-2</v>
      </c>
      <c r="G115" s="55">
        <f t="shared" si="6"/>
        <v>-3.1416196233378928E-2</v>
      </c>
    </row>
    <row r="116" spans="1:7">
      <c r="A116" s="4">
        <v>41060</v>
      </c>
      <c r="B116" s="3">
        <v>3.31</v>
      </c>
      <c r="C116" s="3">
        <v>3.43</v>
      </c>
      <c r="D116" s="3">
        <v>3.64</v>
      </c>
      <c r="E116" s="55">
        <f t="shared" si="4"/>
        <v>-1.499278458614128E-2</v>
      </c>
      <c r="F116" s="55">
        <f t="shared" si="5"/>
        <v>-3.7200283686090463E-2</v>
      </c>
      <c r="G116" s="55">
        <f t="shared" si="6"/>
        <v>-3.2435275753153733E-2</v>
      </c>
    </row>
    <row r="117" spans="1:7">
      <c r="A117" s="4">
        <v>41089</v>
      </c>
      <c r="B117" s="3">
        <v>3.27</v>
      </c>
      <c r="C117" s="3">
        <v>3.42</v>
      </c>
      <c r="D117" s="3">
        <v>3.65</v>
      </c>
      <c r="E117" s="55">
        <f t="shared" si="4"/>
        <v>-1.2158204479809519E-2</v>
      </c>
      <c r="F117" s="55">
        <f t="shared" si="5"/>
        <v>-2.9197101033348618E-3</v>
      </c>
      <c r="G117" s="55">
        <f t="shared" si="6"/>
        <v>2.7434859457508339E-3</v>
      </c>
    </row>
    <row r="118" spans="1:7">
      <c r="A118" s="4">
        <v>41121</v>
      </c>
      <c r="B118" s="3">
        <v>2.8</v>
      </c>
      <c r="C118" s="3">
        <v>2.97</v>
      </c>
      <c r="D118" s="3">
        <v>3.08</v>
      </c>
      <c r="E118" s="55">
        <f t="shared" si="4"/>
        <v>-0.15517056772800389</v>
      </c>
      <c r="F118" s="55">
        <f t="shared" si="5"/>
        <v>-0.14107859825990549</v>
      </c>
      <c r="G118" s="55">
        <f t="shared" si="6"/>
        <v>-0.16979757060891693</v>
      </c>
    </row>
    <row r="119" spans="1:7">
      <c r="A119" s="4">
        <v>41152</v>
      </c>
      <c r="B119" s="3">
        <v>2.84</v>
      </c>
      <c r="C119" s="3">
        <v>2.85</v>
      </c>
      <c r="D119" s="3">
        <v>2.98</v>
      </c>
      <c r="E119" s="55">
        <f t="shared" si="4"/>
        <v>1.4184634991956381E-2</v>
      </c>
      <c r="F119" s="55">
        <f t="shared" si="5"/>
        <v>-4.1242958534049134E-2</v>
      </c>
      <c r="G119" s="55">
        <f t="shared" si="6"/>
        <v>-3.3006296468170084E-2</v>
      </c>
    </row>
    <row r="120" spans="1:7">
      <c r="A120" s="4">
        <v>41180</v>
      </c>
      <c r="B120" s="3">
        <v>2.82</v>
      </c>
      <c r="C120" s="3">
        <v>2.86</v>
      </c>
      <c r="D120" s="3">
        <v>3</v>
      </c>
      <c r="E120" s="55">
        <f t="shared" si="4"/>
        <v>-7.067167223092443E-3</v>
      </c>
      <c r="F120" s="55">
        <f t="shared" si="5"/>
        <v>3.5026305512020745E-3</v>
      </c>
      <c r="G120" s="55">
        <f t="shared" si="6"/>
        <v>6.6889881507967101E-3</v>
      </c>
    </row>
    <row r="121" spans="1:7">
      <c r="A121" s="5">
        <v>41213</v>
      </c>
      <c r="B121" s="3">
        <v>2.71</v>
      </c>
      <c r="C121" s="3">
        <v>2.84</v>
      </c>
      <c r="D121" s="3">
        <v>2.96</v>
      </c>
      <c r="E121" s="55">
        <f t="shared" si="4"/>
        <v>-3.9788250058412689E-2</v>
      </c>
      <c r="F121" s="55">
        <f t="shared" si="5"/>
        <v>-7.0175726586465346E-3</v>
      </c>
      <c r="G121" s="55">
        <f t="shared" si="6"/>
        <v>-1.3423020332140661E-2</v>
      </c>
    </row>
    <row r="122" spans="1:7">
      <c r="A122" s="5">
        <v>41243</v>
      </c>
      <c r="B122" s="3">
        <v>2.72</v>
      </c>
      <c r="C122" s="3">
        <v>2.91</v>
      </c>
      <c r="D122" s="3">
        <v>3.01</v>
      </c>
      <c r="E122" s="55">
        <f t="shared" si="4"/>
        <v>3.6832454162965891E-3</v>
      </c>
      <c r="F122" s="55">
        <f t="shared" si="5"/>
        <v>2.4349029010286551E-2</v>
      </c>
      <c r="G122" s="55">
        <f t="shared" si="6"/>
        <v>1.6750810424815351E-2</v>
      </c>
    </row>
    <row r="123" spans="1:7">
      <c r="A123" s="5">
        <v>41271</v>
      </c>
      <c r="B123" s="3">
        <v>2.73</v>
      </c>
      <c r="C123" s="3">
        <v>2.97</v>
      </c>
      <c r="D123" s="3">
        <v>3.05</v>
      </c>
      <c r="E123" s="55">
        <f t="shared" si="4"/>
        <v>3.6697288889624017E-3</v>
      </c>
      <c r="F123" s="55">
        <f t="shared" si="5"/>
        <v>2.0408871631207033E-2</v>
      </c>
      <c r="G123" s="55">
        <f t="shared" si="6"/>
        <v>1.3201511858535981E-2</v>
      </c>
    </row>
    <row r="124" spans="1:7">
      <c r="A124" s="4">
        <v>41305</v>
      </c>
      <c r="B124" s="3">
        <v>2.71</v>
      </c>
      <c r="C124" s="3">
        <v>2.89</v>
      </c>
      <c r="D124" s="3">
        <v>2.93</v>
      </c>
      <c r="E124" s="55">
        <f t="shared" si="4"/>
        <v>-7.352974305258806E-3</v>
      </c>
      <c r="F124" s="55">
        <f t="shared" si="5"/>
        <v>-2.7305450690267446E-2</v>
      </c>
      <c r="G124" s="55">
        <f t="shared" si="6"/>
        <v>-4.0139167590344152E-2</v>
      </c>
    </row>
    <row r="125" spans="1:7">
      <c r="A125" s="4">
        <v>41333</v>
      </c>
      <c r="B125" s="3">
        <v>2.62</v>
      </c>
      <c r="C125" s="3">
        <v>2.74</v>
      </c>
      <c r="D125" s="3">
        <v>2.81</v>
      </c>
      <c r="E125" s="55">
        <f t="shared" si="4"/>
        <v>-3.3774317118604041E-2</v>
      </c>
      <c r="F125" s="55">
        <f t="shared" si="5"/>
        <v>-5.3298581724361957E-2</v>
      </c>
      <c r="G125" s="55">
        <f t="shared" si="6"/>
        <v>-4.1817939683321599E-2</v>
      </c>
    </row>
    <row r="126" spans="1:7">
      <c r="A126" s="4">
        <v>41362</v>
      </c>
      <c r="B126" s="3">
        <v>2.5499999999999998</v>
      </c>
      <c r="C126" s="3">
        <v>2.58</v>
      </c>
      <c r="D126" s="3">
        <v>2.73</v>
      </c>
      <c r="E126" s="55">
        <f t="shared" si="4"/>
        <v>-2.7080958602670811E-2</v>
      </c>
      <c r="F126" s="55">
        <f t="shared" si="5"/>
        <v>-6.0168521466452844E-2</v>
      </c>
      <c r="G126" s="55">
        <f t="shared" si="6"/>
        <v>-2.8882874148786052E-2</v>
      </c>
    </row>
    <row r="127" spans="1:7">
      <c r="A127" s="4">
        <v>41394</v>
      </c>
      <c r="B127" s="3">
        <v>2.61</v>
      </c>
      <c r="C127" s="3">
        <v>2.5499999999999998</v>
      </c>
      <c r="D127" s="3">
        <v>2.7</v>
      </c>
      <c r="E127" s="55">
        <f t="shared" si="4"/>
        <v>2.3256862164267183E-2</v>
      </c>
      <c r="F127" s="55">
        <f t="shared" si="5"/>
        <v>-1.1696039763191411E-2</v>
      </c>
      <c r="G127" s="55">
        <f t="shared" si="6"/>
        <v>-1.1049836186584935E-2</v>
      </c>
    </row>
    <row r="128" spans="1:7">
      <c r="A128" s="4">
        <v>41425</v>
      </c>
      <c r="B128" s="3">
        <v>2.56</v>
      </c>
      <c r="C128" s="3">
        <v>2.9</v>
      </c>
      <c r="D128" s="3">
        <v>2.96</v>
      </c>
      <c r="E128" s="55">
        <f t="shared" si="4"/>
        <v>-1.9342962843130872E-2</v>
      </c>
      <c r="F128" s="55">
        <f t="shared" si="5"/>
        <v>0.12861737782209354</v>
      </c>
      <c r="G128" s="55">
        <f t="shared" si="6"/>
        <v>9.1937495325685431E-2</v>
      </c>
    </row>
    <row r="129" spans="1:7">
      <c r="A129" s="4">
        <v>41453</v>
      </c>
      <c r="B129" s="3">
        <v>2.58</v>
      </c>
      <c r="C129" s="3">
        <v>3.14</v>
      </c>
      <c r="D129" s="3">
        <v>3.19</v>
      </c>
      <c r="E129" s="55">
        <f t="shared" si="4"/>
        <v>7.782140442054949E-3</v>
      </c>
      <c r="F129" s="55">
        <f t="shared" si="5"/>
        <v>7.9512062927733815E-2</v>
      </c>
      <c r="G129" s="55">
        <f t="shared" si="6"/>
        <v>7.4831648460784134E-2</v>
      </c>
    </row>
    <row r="130" spans="1:7">
      <c r="A130" s="4">
        <v>41486</v>
      </c>
      <c r="B130" s="3">
        <v>2.58</v>
      </c>
      <c r="C130" s="3">
        <v>3.2</v>
      </c>
      <c r="D130" s="3">
        <v>3.16</v>
      </c>
      <c r="E130" s="55">
        <f t="shared" si="4"/>
        <v>0</v>
      </c>
      <c r="F130" s="55">
        <f t="shared" si="5"/>
        <v>1.8928009885518859E-2</v>
      </c>
      <c r="G130" s="55">
        <f t="shared" si="6"/>
        <v>-9.4488891979323964E-3</v>
      </c>
    </row>
    <row r="131" spans="1:7">
      <c r="A131" s="4">
        <v>41516</v>
      </c>
      <c r="B131" s="3">
        <v>2.5499999999999998</v>
      </c>
      <c r="C131" s="3">
        <v>3.16</v>
      </c>
      <c r="D131" s="3">
        <v>3.08</v>
      </c>
      <c r="E131" s="55">
        <f t="shared" si="4"/>
        <v>-1.1696039763191411E-2</v>
      </c>
      <c r="F131" s="55">
        <f t="shared" si="5"/>
        <v>-1.2578782206860073E-2</v>
      </c>
      <c r="G131" s="55">
        <f t="shared" si="6"/>
        <v>-2.564243061333767E-2</v>
      </c>
    </row>
    <row r="132" spans="1:7">
      <c r="A132" s="4">
        <v>41547</v>
      </c>
      <c r="B132" s="3">
        <v>2.54</v>
      </c>
      <c r="C132" s="3">
        <v>3.05</v>
      </c>
      <c r="D132" s="3">
        <v>3.07</v>
      </c>
      <c r="E132" s="55">
        <f t="shared" si="4"/>
        <v>-3.9292781398894382E-3</v>
      </c>
      <c r="F132" s="55">
        <f t="shared" si="5"/>
        <v>-3.5430436979500567E-2</v>
      </c>
      <c r="G132" s="55">
        <f t="shared" si="6"/>
        <v>-3.2520353863773432E-3</v>
      </c>
    </row>
    <row r="133" spans="1:7">
      <c r="A133" s="4">
        <v>41578</v>
      </c>
      <c r="B133" s="6">
        <v>2.5350000000000001</v>
      </c>
      <c r="C133" s="6">
        <v>3.0489999999999999</v>
      </c>
      <c r="D133" s="6">
        <v>3.0920000000000001</v>
      </c>
      <c r="E133" s="55">
        <f t="shared" ref="E133:E196" si="7">LN(B133/B132)</f>
        <v>-1.9704439872987251E-3</v>
      </c>
      <c r="F133" s="55">
        <f t="shared" ref="F133:F196" si="8">LN(C133/C132)</f>
        <v>-3.2792261320245536E-4</v>
      </c>
      <c r="G133" s="55">
        <f t="shared" ref="G133:G196" si="9">LN(D133/D132)</f>
        <v>7.1405691260697903E-3</v>
      </c>
    </row>
    <row r="134" spans="1:7">
      <c r="A134" s="4">
        <v>41607</v>
      </c>
      <c r="B134" s="6">
        <v>2.5299999999999998</v>
      </c>
      <c r="C134" s="6">
        <v>3.3450000000000002</v>
      </c>
      <c r="D134" s="6">
        <v>3.2549999999999999</v>
      </c>
      <c r="E134" s="55">
        <f t="shared" si="7"/>
        <v>-1.9743343037177405E-3</v>
      </c>
      <c r="F134" s="55">
        <f t="shared" si="8"/>
        <v>9.2653025574074191E-2</v>
      </c>
      <c r="G134" s="55">
        <f t="shared" si="9"/>
        <v>5.1374144935357073E-2</v>
      </c>
    </row>
    <row r="135" spans="1:7">
      <c r="A135" s="4">
        <v>41639</v>
      </c>
      <c r="B135" s="6">
        <v>2.5619999999999998</v>
      </c>
      <c r="C135" s="6">
        <v>3.23</v>
      </c>
      <c r="D135" s="6">
        <v>3.1419999999999999</v>
      </c>
      <c r="E135" s="55">
        <f t="shared" si="7"/>
        <v>1.2568900735113563E-2</v>
      </c>
      <c r="F135" s="55">
        <f t="shared" si="8"/>
        <v>-3.4984556345626625E-2</v>
      </c>
      <c r="G135" s="55">
        <f t="shared" si="9"/>
        <v>-3.5332735827103168E-2</v>
      </c>
    </row>
    <row r="136" spans="1:7">
      <c r="A136" s="7">
        <v>41668</v>
      </c>
      <c r="B136" s="6">
        <v>2.5760000000000001</v>
      </c>
      <c r="C136" s="6">
        <v>3.2250000000000001</v>
      </c>
      <c r="D136" s="6">
        <v>3.101</v>
      </c>
      <c r="E136" s="55">
        <f t="shared" si="7"/>
        <v>5.4496047675646848E-3</v>
      </c>
      <c r="F136" s="55">
        <f t="shared" si="8"/>
        <v>-1.5491869868293781E-3</v>
      </c>
      <c r="G136" s="55">
        <f t="shared" si="9"/>
        <v>-1.3134899715117462E-2</v>
      </c>
    </row>
    <row r="137" spans="1:7">
      <c r="A137" s="7">
        <v>41698</v>
      </c>
      <c r="B137" s="6">
        <v>2.5630000000000002</v>
      </c>
      <c r="C137" s="6">
        <v>3.1259999999999999</v>
      </c>
      <c r="D137" s="6">
        <v>3.04</v>
      </c>
      <c r="E137" s="55">
        <f t="shared" si="7"/>
        <v>-5.0593608601730428E-3</v>
      </c>
      <c r="F137" s="55">
        <f t="shared" si="8"/>
        <v>-3.1178718248451011E-2</v>
      </c>
      <c r="G137" s="55">
        <f t="shared" si="9"/>
        <v>-1.9867124700181538E-2</v>
      </c>
    </row>
    <row r="138" spans="1:7">
      <c r="A138" s="7">
        <v>41729</v>
      </c>
      <c r="B138" s="6">
        <v>2.5750000000000002</v>
      </c>
      <c r="C138" s="6">
        <v>3.1549999999999998</v>
      </c>
      <c r="D138" s="6">
        <v>3.0680000000000001</v>
      </c>
      <c r="E138" s="55">
        <f t="shared" si="7"/>
        <v>4.6710867337653242E-3</v>
      </c>
      <c r="F138" s="55">
        <f t="shared" si="8"/>
        <v>9.234263993891538E-3</v>
      </c>
      <c r="G138" s="55">
        <f t="shared" si="9"/>
        <v>9.1683680868795067E-3</v>
      </c>
    </row>
    <row r="139" spans="1:7">
      <c r="A139" s="7">
        <v>41759</v>
      </c>
      <c r="B139" s="6">
        <v>2.58</v>
      </c>
      <c r="C139" s="6">
        <v>3.165</v>
      </c>
      <c r="D139" s="6">
        <v>3.0630000000000002</v>
      </c>
      <c r="E139" s="55">
        <f t="shared" si="7"/>
        <v>1.9398648178264545E-3</v>
      </c>
      <c r="F139" s="55">
        <f t="shared" si="8"/>
        <v>3.1645596029631616E-3</v>
      </c>
      <c r="G139" s="55">
        <f t="shared" si="9"/>
        <v>-1.6310556543714942E-3</v>
      </c>
    </row>
    <row r="140" spans="1:7">
      <c r="A140" s="7">
        <v>41789</v>
      </c>
      <c r="B140" s="6">
        <v>2.5720000000000001</v>
      </c>
      <c r="C140" s="6">
        <v>3.0350000000000001</v>
      </c>
      <c r="D140" s="6">
        <v>2.99</v>
      </c>
      <c r="E140" s="55">
        <f t="shared" si="7"/>
        <v>-3.10559255815313E-3</v>
      </c>
      <c r="F140" s="55">
        <f t="shared" si="8"/>
        <v>-4.1941631084677869E-2</v>
      </c>
      <c r="G140" s="55">
        <f t="shared" si="9"/>
        <v>-2.4121440448043135E-2</v>
      </c>
    </row>
    <row r="141" spans="1:7">
      <c r="A141" s="7">
        <v>41820</v>
      </c>
      <c r="B141" s="6">
        <v>2.5619999999999998</v>
      </c>
      <c r="C141" s="6">
        <v>2.8809999999999998</v>
      </c>
      <c r="D141" s="6">
        <v>2.86</v>
      </c>
      <c r="E141" s="55">
        <f t="shared" si="7"/>
        <v>-3.8956029008305739E-3</v>
      </c>
      <c r="F141" s="55">
        <f t="shared" si="8"/>
        <v>-5.2073968409070269E-2</v>
      </c>
      <c r="G141" s="55">
        <f t="shared" si="9"/>
        <v>-4.4451762570833921E-2</v>
      </c>
    </row>
    <row r="142" spans="1:7">
      <c r="A142" s="8">
        <v>41851</v>
      </c>
      <c r="B142" s="6">
        <v>2.395</v>
      </c>
      <c r="C142" s="6">
        <v>2.76</v>
      </c>
      <c r="D142" s="6">
        <v>2.6930000000000001</v>
      </c>
      <c r="E142" s="55">
        <f t="shared" si="7"/>
        <v>-6.7404972611663908E-2</v>
      </c>
      <c r="F142" s="55">
        <f t="shared" si="8"/>
        <v>-4.2906776373332782E-2</v>
      </c>
      <c r="G142" s="55">
        <f t="shared" si="9"/>
        <v>-6.0165811002299251E-2</v>
      </c>
    </row>
    <row r="143" spans="1:7">
      <c r="A143" s="8">
        <v>41880</v>
      </c>
      <c r="B143" s="6">
        <v>2.3029999999999999</v>
      </c>
      <c r="C143" s="6">
        <v>2.7349999999999999</v>
      </c>
      <c r="D143" s="6">
        <v>2.6789999999999998</v>
      </c>
      <c r="E143" s="55">
        <f t="shared" si="7"/>
        <v>-3.9170610024330442E-2</v>
      </c>
      <c r="F143" s="55">
        <f t="shared" si="8"/>
        <v>-9.0992438551140333E-3</v>
      </c>
      <c r="G143" s="55">
        <f t="shared" si="9"/>
        <v>-5.2122232669902114E-3</v>
      </c>
    </row>
    <row r="144" spans="1:7">
      <c r="A144" s="8">
        <v>41912</v>
      </c>
      <c r="B144" s="6">
        <v>2.181</v>
      </c>
      <c r="C144" s="6">
        <v>2.4950000000000001</v>
      </c>
      <c r="D144" s="6">
        <v>2.4409999999999998</v>
      </c>
      <c r="E144" s="55">
        <f t="shared" si="7"/>
        <v>-5.4429133619056075E-2</v>
      </c>
      <c r="F144" s="55">
        <f t="shared" si="8"/>
        <v>-9.1842706670462473E-2</v>
      </c>
      <c r="G144" s="55">
        <f t="shared" si="9"/>
        <v>-9.3035799151648654E-2</v>
      </c>
    </row>
    <row r="145" spans="1:7">
      <c r="A145" s="8">
        <v>41943</v>
      </c>
      <c r="B145" s="6">
        <v>2.0310000000000001</v>
      </c>
      <c r="C145" s="6">
        <v>2.2949999999999999</v>
      </c>
      <c r="D145" s="6">
        <v>2.286</v>
      </c>
      <c r="E145" s="55">
        <f t="shared" si="7"/>
        <v>-7.125520462124435E-2</v>
      </c>
      <c r="F145" s="55">
        <f t="shared" si="8"/>
        <v>-8.3555885690973594E-2</v>
      </c>
      <c r="G145" s="55">
        <f t="shared" si="9"/>
        <v>-6.5604226038203983E-2</v>
      </c>
    </row>
    <row r="146" spans="1:7">
      <c r="A146" s="8">
        <v>41971</v>
      </c>
      <c r="B146" s="6">
        <v>2.0179999999999998</v>
      </c>
      <c r="C146" s="6">
        <v>2.23</v>
      </c>
      <c r="D146" s="6">
        <v>2.2210000000000001</v>
      </c>
      <c r="E146" s="55">
        <f t="shared" si="7"/>
        <v>-6.4213606668306082E-3</v>
      </c>
      <c r="F146" s="55">
        <f t="shared" si="8"/>
        <v>-2.873125804048102E-2</v>
      </c>
      <c r="G146" s="55">
        <f t="shared" si="9"/>
        <v>-2.8846020460328498E-2</v>
      </c>
    </row>
    <row r="147" spans="1:7">
      <c r="A147" s="8">
        <v>42004</v>
      </c>
      <c r="B147" s="6">
        <v>2.0659999999999998</v>
      </c>
      <c r="C147" s="6">
        <v>2.2850000000000001</v>
      </c>
      <c r="D147" s="6">
        <v>2.278</v>
      </c>
      <c r="E147" s="55">
        <f t="shared" si="7"/>
        <v>2.3507448766029643E-2</v>
      </c>
      <c r="F147" s="55">
        <f t="shared" si="8"/>
        <v>2.436443887414081E-2</v>
      </c>
      <c r="G147" s="55">
        <f t="shared" si="9"/>
        <v>2.534032011269988E-2</v>
      </c>
    </row>
    <row r="148" spans="1:7">
      <c r="A148" s="8">
        <v>42034</v>
      </c>
      <c r="B148" s="6">
        <v>1.98</v>
      </c>
      <c r="C148" s="6">
        <v>2.0470000000000002</v>
      </c>
      <c r="D148" s="6">
        <v>2.077</v>
      </c>
      <c r="E148" s="55">
        <f t="shared" si="7"/>
        <v>-4.2517525991002815E-2</v>
      </c>
      <c r="F148" s="55">
        <f t="shared" si="8"/>
        <v>-0.10999071766701556</v>
      </c>
      <c r="G148" s="55">
        <f t="shared" si="9"/>
        <v>-9.2373320131015166E-2</v>
      </c>
    </row>
    <row r="149" spans="1:7">
      <c r="A149" s="8">
        <v>42062</v>
      </c>
      <c r="B149" s="6">
        <v>1.9970000000000001</v>
      </c>
      <c r="C149" s="6">
        <v>2.1070000000000002</v>
      </c>
      <c r="D149" s="6">
        <v>2.1219999999999999</v>
      </c>
      <c r="E149" s="55">
        <f t="shared" si="7"/>
        <v>8.549209727234405E-3</v>
      </c>
      <c r="F149" s="55">
        <f t="shared" si="8"/>
        <v>2.8889828142899612E-2</v>
      </c>
      <c r="G149" s="55">
        <f t="shared" si="9"/>
        <v>2.1434495297816214E-2</v>
      </c>
    </row>
    <row r="150" spans="1:7">
      <c r="A150" s="8">
        <v>42094</v>
      </c>
      <c r="B150" s="6">
        <v>1.718</v>
      </c>
      <c r="C150" s="6">
        <v>1.802</v>
      </c>
      <c r="D150" s="6">
        <v>1.8109999999999999</v>
      </c>
      <c r="E150" s="55">
        <f t="shared" si="7"/>
        <v>-0.15048523087161458</v>
      </c>
      <c r="F150" s="55">
        <f t="shared" si="8"/>
        <v>-0.15636797563590588</v>
      </c>
      <c r="G150" s="55">
        <f t="shared" si="9"/>
        <v>-0.15847986129051506</v>
      </c>
    </row>
    <row r="151" spans="1:7">
      <c r="A151" s="8">
        <v>42124</v>
      </c>
      <c r="B151" s="6">
        <v>1.7210000000000001</v>
      </c>
      <c r="C151" s="6">
        <v>2.0499999999999998</v>
      </c>
      <c r="D151" s="6">
        <v>1.962</v>
      </c>
      <c r="E151" s="55">
        <f t="shared" si="7"/>
        <v>1.7446936673388544E-3</v>
      </c>
      <c r="F151" s="55">
        <f t="shared" si="8"/>
        <v>0.12894263396417047</v>
      </c>
      <c r="G151" s="55">
        <f t="shared" si="9"/>
        <v>8.0085182241895106E-2</v>
      </c>
    </row>
    <row r="152" spans="1:7">
      <c r="A152" s="8">
        <v>42153</v>
      </c>
      <c r="B152" s="6">
        <v>1.6919999999999999</v>
      </c>
      <c r="C152" s="6">
        <v>1.915</v>
      </c>
      <c r="D152" s="6">
        <v>1.9019999999999999</v>
      </c>
      <c r="E152" s="55">
        <f t="shared" si="7"/>
        <v>-1.6994256045370873E-2</v>
      </c>
      <c r="F152" s="55">
        <f t="shared" si="8"/>
        <v>-6.8122170517707442E-2</v>
      </c>
      <c r="G152" s="55">
        <f t="shared" si="9"/>
        <v>-3.1058397019972855E-2</v>
      </c>
    </row>
    <row r="153" spans="1:7">
      <c r="A153" s="8">
        <v>42185</v>
      </c>
      <c r="B153" s="6">
        <v>1.5669999999999999</v>
      </c>
      <c r="C153" s="6">
        <v>2.0699999999999998</v>
      </c>
      <c r="D153" s="6">
        <v>1.925</v>
      </c>
      <c r="E153" s="55">
        <f t="shared" si="7"/>
        <v>-7.6748297810147789E-2</v>
      </c>
      <c r="F153" s="55">
        <f t="shared" si="8"/>
        <v>7.7830984644668255E-2</v>
      </c>
      <c r="G153" s="55">
        <f t="shared" si="9"/>
        <v>1.2020003616549129E-2</v>
      </c>
    </row>
    <row r="154" spans="1:7">
      <c r="A154" s="8">
        <v>42216</v>
      </c>
      <c r="B154" s="6">
        <v>1.5109999999999999</v>
      </c>
      <c r="C154" s="6">
        <v>2.032</v>
      </c>
      <c r="D154" s="6">
        <v>1.879</v>
      </c>
      <c r="E154" s="55">
        <f t="shared" si="7"/>
        <v>-3.639128008328131E-2</v>
      </c>
      <c r="F154" s="55">
        <f t="shared" si="8"/>
        <v>-1.8528077561042126E-2</v>
      </c>
      <c r="G154" s="55">
        <f t="shared" si="9"/>
        <v>-2.418624730841936E-2</v>
      </c>
    </row>
    <row r="155" spans="1:7">
      <c r="A155" s="8">
        <v>42247</v>
      </c>
      <c r="B155" s="6">
        <v>1.532</v>
      </c>
      <c r="C155" s="6">
        <v>1.927</v>
      </c>
      <c r="D155" s="6">
        <v>1.839</v>
      </c>
      <c r="E155" s="55">
        <f t="shared" si="7"/>
        <v>1.3802388027797067E-2</v>
      </c>
      <c r="F155" s="55">
        <f t="shared" si="8"/>
        <v>-5.305614028400614E-2</v>
      </c>
      <c r="G155" s="55">
        <f t="shared" si="9"/>
        <v>-2.1517774809144265E-2</v>
      </c>
    </row>
    <row r="156" spans="1:7">
      <c r="A156" s="8">
        <v>42277</v>
      </c>
      <c r="B156" s="6">
        <v>1.5</v>
      </c>
      <c r="C156" s="6">
        <v>1.722</v>
      </c>
      <c r="D156" s="6">
        <v>1.6839999999999999</v>
      </c>
      <c r="E156" s="55">
        <f t="shared" si="7"/>
        <v>-2.1108963210235168E-2</v>
      </c>
      <c r="F156" s="55">
        <f t="shared" si="8"/>
        <v>-0.11247798342669033</v>
      </c>
      <c r="G156" s="55">
        <f t="shared" si="9"/>
        <v>-8.8050029802049096E-2</v>
      </c>
    </row>
    <row r="157" spans="1:7">
      <c r="A157" s="8">
        <v>42307</v>
      </c>
      <c r="B157" s="6">
        <v>1.5109999999999999</v>
      </c>
      <c r="C157" s="6">
        <v>1.7949999999999999</v>
      </c>
      <c r="D157" s="6">
        <v>1.7629999999999999</v>
      </c>
      <c r="E157" s="55">
        <f t="shared" si="7"/>
        <v>7.3065751824379944E-3</v>
      </c>
      <c r="F157" s="55">
        <f t="shared" si="8"/>
        <v>4.1518615934703122E-2</v>
      </c>
      <c r="G157" s="55">
        <f t="shared" si="9"/>
        <v>4.5844987595598075E-2</v>
      </c>
    </row>
    <row r="158" spans="1:7">
      <c r="A158" s="8">
        <v>42338</v>
      </c>
      <c r="B158" s="6">
        <v>1.6479999999999999</v>
      </c>
      <c r="C158" s="6">
        <v>1.962</v>
      </c>
      <c r="D158" s="6">
        <v>1.972</v>
      </c>
      <c r="E158" s="55">
        <f t="shared" si="7"/>
        <v>8.6790748196677384E-2</v>
      </c>
      <c r="F158" s="55">
        <f t="shared" si="8"/>
        <v>8.8959339202929116E-2</v>
      </c>
      <c r="G158" s="55">
        <f t="shared" si="9"/>
        <v>0.11203135276471045</v>
      </c>
    </row>
    <row r="159" spans="1:7">
      <c r="A159" s="8">
        <v>42369</v>
      </c>
      <c r="B159" s="6">
        <v>1.55</v>
      </c>
      <c r="C159" s="6">
        <v>1.82</v>
      </c>
      <c r="D159" s="6">
        <v>1.823</v>
      </c>
      <c r="E159" s="55">
        <f t="shared" si="7"/>
        <v>-6.1307500556124619E-2</v>
      </c>
      <c r="F159" s="55">
        <f t="shared" si="8"/>
        <v>-7.512786005446731E-2</v>
      </c>
      <c r="G159" s="55">
        <f t="shared" si="9"/>
        <v>-7.8564760483917723E-2</v>
      </c>
    </row>
    <row r="160" spans="1:7">
      <c r="A160" s="8">
        <v>42398</v>
      </c>
      <c r="B160" s="6">
        <v>1.496</v>
      </c>
      <c r="C160" s="6">
        <v>1.7</v>
      </c>
      <c r="D160" s="6">
        <v>1.704</v>
      </c>
      <c r="E160" s="55">
        <f t="shared" si="7"/>
        <v>-3.5460051378869824E-2</v>
      </c>
      <c r="F160" s="55">
        <f t="shared" si="8"/>
        <v>-6.820825002653369E-2</v>
      </c>
      <c r="G160" s="55">
        <f t="shared" si="9"/>
        <v>-6.7505067289401963E-2</v>
      </c>
    </row>
    <row r="161" spans="1:7">
      <c r="A161" s="8">
        <v>42429</v>
      </c>
      <c r="B161" s="6">
        <v>1.4630000000000001</v>
      </c>
      <c r="C161" s="6">
        <v>1.5549999999999999</v>
      </c>
      <c r="D161" s="6">
        <v>1.597</v>
      </c>
      <c r="E161" s="55">
        <f t="shared" si="7"/>
        <v>-2.2305757514298162E-2</v>
      </c>
      <c r="F161" s="55">
        <f t="shared" si="8"/>
        <v>-8.9152705430972978E-2</v>
      </c>
      <c r="G161" s="55">
        <f t="shared" si="9"/>
        <v>-6.485155917424866E-2</v>
      </c>
    </row>
    <row r="162" spans="1:7">
      <c r="A162" s="8">
        <v>42460</v>
      </c>
      <c r="B162" s="6">
        <v>1.498</v>
      </c>
      <c r="C162" s="6">
        <v>1.552</v>
      </c>
      <c r="D162" s="6">
        <v>1.589</v>
      </c>
      <c r="E162" s="55">
        <f t="shared" si="7"/>
        <v>2.3641763057040494E-2</v>
      </c>
      <c r="F162" s="55">
        <f t="shared" si="8"/>
        <v>-1.9311238701704074E-3</v>
      </c>
      <c r="G162" s="55">
        <f t="shared" si="9"/>
        <v>-5.0219816782964121E-3</v>
      </c>
    </row>
    <row r="163" spans="1:7">
      <c r="A163" s="8">
        <v>42489</v>
      </c>
      <c r="B163" s="6">
        <v>1.4930000000000001</v>
      </c>
      <c r="C163" s="6">
        <v>1.55</v>
      </c>
      <c r="D163" s="6">
        <v>1.59</v>
      </c>
      <c r="E163" s="55">
        <f t="shared" si="7"/>
        <v>-3.3433665379743313E-3</v>
      </c>
      <c r="F163" s="55">
        <f t="shared" si="8"/>
        <v>-1.2894908298717507E-3</v>
      </c>
      <c r="G163" s="55">
        <f t="shared" si="9"/>
        <v>6.2912867756136114E-4</v>
      </c>
    </row>
    <row r="164" spans="1:7">
      <c r="A164" s="8">
        <v>42521</v>
      </c>
      <c r="B164" s="6">
        <v>1.49</v>
      </c>
      <c r="C164" s="6">
        <v>1.5820000000000001</v>
      </c>
      <c r="D164" s="6">
        <v>1.631</v>
      </c>
      <c r="E164" s="55">
        <f t="shared" si="7"/>
        <v>-2.0113985996856498E-3</v>
      </c>
      <c r="F164" s="55">
        <f t="shared" si="8"/>
        <v>2.0434938414306974E-2</v>
      </c>
      <c r="G164" s="55">
        <f t="shared" si="9"/>
        <v>2.5459307406736548E-2</v>
      </c>
    </row>
    <row r="165" spans="1:7">
      <c r="A165" s="8">
        <v>42551</v>
      </c>
      <c r="B165" s="6">
        <v>1.268</v>
      </c>
      <c r="C165" s="6">
        <v>1.2969999999999999</v>
      </c>
      <c r="D165" s="6">
        <v>1.389</v>
      </c>
      <c r="E165" s="55">
        <f t="shared" si="7"/>
        <v>-0.16133526394233358</v>
      </c>
      <c r="F165" s="55">
        <f t="shared" si="8"/>
        <v>-0.19863596401115544</v>
      </c>
      <c r="G165" s="55">
        <f t="shared" si="9"/>
        <v>-0.16060925986667007</v>
      </c>
    </row>
    <row r="166" spans="1:7">
      <c r="A166" s="8">
        <v>42580</v>
      </c>
      <c r="B166" s="6">
        <v>1.2230000000000001</v>
      </c>
      <c r="C166" s="6">
        <v>1.2350000000000001</v>
      </c>
      <c r="D166" s="6">
        <v>1.34</v>
      </c>
      <c r="E166" s="55">
        <f t="shared" si="7"/>
        <v>-3.6133999309998763E-2</v>
      </c>
      <c r="F166" s="55">
        <f t="shared" si="8"/>
        <v>-4.8982935254366207E-2</v>
      </c>
      <c r="G166" s="55">
        <f t="shared" si="9"/>
        <v>-3.5914449809386656E-2</v>
      </c>
    </row>
    <row r="167" spans="1:7">
      <c r="A167" s="8">
        <v>42613</v>
      </c>
      <c r="B167" s="6">
        <v>1.256</v>
      </c>
      <c r="C167" s="6">
        <v>1.357</v>
      </c>
      <c r="D167" s="6">
        <v>1.4319999999999999</v>
      </c>
      <c r="E167" s="55">
        <f t="shared" si="7"/>
        <v>2.6625211340971486E-2</v>
      </c>
      <c r="F167" s="55">
        <f t="shared" si="8"/>
        <v>9.420541077279157E-2</v>
      </c>
      <c r="G167" s="55">
        <f t="shared" si="9"/>
        <v>6.6402454575633804E-2</v>
      </c>
    </row>
    <row r="168" spans="1:7">
      <c r="A168" s="8">
        <v>42643</v>
      </c>
      <c r="B168" s="6">
        <v>1.2589999999999999</v>
      </c>
      <c r="C168" s="6">
        <v>1.27</v>
      </c>
      <c r="D168" s="6">
        <v>1.4219999999999999</v>
      </c>
      <c r="E168" s="55">
        <f t="shared" si="7"/>
        <v>2.3856870162031526E-3</v>
      </c>
      <c r="F168" s="55">
        <f t="shared" si="8"/>
        <v>-6.6259480382232172E-2</v>
      </c>
      <c r="G168" s="55">
        <f t="shared" si="9"/>
        <v>-7.0077371574048001E-3</v>
      </c>
    </row>
    <row r="169" spans="1:7">
      <c r="A169" s="8">
        <v>42674</v>
      </c>
      <c r="B169" s="6">
        <v>1.321</v>
      </c>
      <c r="C169" s="6">
        <v>1.4970000000000001</v>
      </c>
      <c r="D169" s="6">
        <v>1.625</v>
      </c>
      <c r="E169" s="55">
        <f t="shared" si="7"/>
        <v>4.8071270477978274E-2</v>
      </c>
      <c r="F169" s="55">
        <f t="shared" si="8"/>
        <v>0.16444620496699155</v>
      </c>
      <c r="G169" s="55">
        <f t="shared" si="9"/>
        <v>0.13344348440065168</v>
      </c>
    </row>
    <row r="170" spans="1:7">
      <c r="A170" s="8">
        <v>42704</v>
      </c>
      <c r="B170" s="6">
        <v>1.526</v>
      </c>
      <c r="C170" s="6">
        <v>1.911</v>
      </c>
      <c r="D170" s="6">
        <v>1.901</v>
      </c>
      <c r="E170" s="55">
        <f t="shared" si="7"/>
        <v>0.144260907322077</v>
      </c>
      <c r="F170" s="55">
        <f t="shared" si="8"/>
        <v>0.24416355982064455</v>
      </c>
      <c r="G170" s="55">
        <f t="shared" si="9"/>
        <v>0.15687224772459121</v>
      </c>
    </row>
    <row r="171" spans="1:7">
      <c r="A171" s="8">
        <v>42734</v>
      </c>
      <c r="B171" s="6">
        <v>1.3160000000000001</v>
      </c>
      <c r="C171" s="6">
        <v>1.8069999999999999</v>
      </c>
      <c r="D171" s="6">
        <v>1.831</v>
      </c>
      <c r="E171" s="55">
        <f t="shared" si="7"/>
        <v>-0.14805309995913976</v>
      </c>
      <c r="F171" s="55">
        <f t="shared" si="8"/>
        <v>-5.5958653648044608E-2</v>
      </c>
      <c r="G171" s="55">
        <f t="shared" si="9"/>
        <v>-3.7517797813918501E-2</v>
      </c>
    </row>
    <row r="172" spans="1:7">
      <c r="A172" s="8">
        <v>42766</v>
      </c>
      <c r="B172" s="6">
        <v>1.29</v>
      </c>
      <c r="C172" s="6">
        <v>1.85</v>
      </c>
      <c r="D172" s="6">
        <v>1.84</v>
      </c>
      <c r="E172" s="55">
        <f t="shared" si="7"/>
        <v>-1.9954614529544702E-2</v>
      </c>
      <c r="F172" s="55">
        <f t="shared" si="8"/>
        <v>2.3517627480142099E-2</v>
      </c>
      <c r="G172" s="55">
        <f t="shared" si="9"/>
        <v>4.9033059285207153E-3</v>
      </c>
    </row>
    <row r="173" spans="1:7">
      <c r="A173" s="8">
        <v>42794</v>
      </c>
      <c r="B173" s="6">
        <v>1.276</v>
      </c>
      <c r="C173" s="6">
        <v>1.8520000000000001</v>
      </c>
      <c r="D173" s="6">
        <v>1.8140000000000001</v>
      </c>
      <c r="E173" s="55">
        <f t="shared" si="7"/>
        <v>-1.091203345098265E-2</v>
      </c>
      <c r="F173" s="55">
        <f t="shared" si="8"/>
        <v>1.0804971337541789E-3</v>
      </c>
      <c r="G173" s="55">
        <f t="shared" si="9"/>
        <v>-1.4231219927949365E-2</v>
      </c>
    </row>
    <row r="174" spans="1:7">
      <c r="A174" s="8">
        <v>42825</v>
      </c>
      <c r="B174" s="6">
        <v>1.304</v>
      </c>
      <c r="C174" s="6">
        <v>1.8520000000000001</v>
      </c>
      <c r="D174" s="6">
        <v>1.827</v>
      </c>
      <c r="E174" s="55">
        <f t="shared" si="7"/>
        <v>2.1706278581863074E-2</v>
      </c>
      <c r="F174" s="55">
        <f t="shared" si="8"/>
        <v>0</v>
      </c>
      <c r="G174" s="55">
        <f t="shared" si="9"/>
        <v>7.1409257029247551E-3</v>
      </c>
    </row>
    <row r="175" spans="1:7">
      <c r="A175" s="8">
        <v>42853</v>
      </c>
      <c r="B175" s="6">
        <v>1.304</v>
      </c>
      <c r="C175" s="6">
        <v>1.8620000000000001</v>
      </c>
      <c r="D175" s="6">
        <v>1.8260000000000001</v>
      </c>
      <c r="E175" s="55">
        <f t="shared" si="7"/>
        <v>0</v>
      </c>
      <c r="F175" s="55">
        <f t="shared" si="8"/>
        <v>5.3850426308877739E-3</v>
      </c>
      <c r="G175" s="55">
        <f t="shared" si="9"/>
        <v>-5.4749522309286336E-4</v>
      </c>
    </row>
    <row r="176" spans="1:7">
      <c r="A176" s="8">
        <v>42886</v>
      </c>
      <c r="B176" s="6">
        <v>1.2729999999999999</v>
      </c>
      <c r="C176" s="6">
        <v>1.89</v>
      </c>
      <c r="D176" s="6">
        <v>1.821</v>
      </c>
      <c r="E176" s="55">
        <f t="shared" si="7"/>
        <v>-2.4060143929191886E-2</v>
      </c>
      <c r="F176" s="55">
        <f t="shared" si="8"/>
        <v>1.4925650216675574E-2</v>
      </c>
      <c r="G176" s="55">
        <f t="shared" si="9"/>
        <v>-2.7419814273059082E-3</v>
      </c>
    </row>
    <row r="177" spans="1:7">
      <c r="A177" s="8">
        <v>42916</v>
      </c>
      <c r="B177" s="6">
        <v>1.3009999999999999</v>
      </c>
      <c r="C177" s="6">
        <v>1.9019999999999999</v>
      </c>
      <c r="D177" s="6">
        <v>1.853</v>
      </c>
      <c r="E177" s="55">
        <f t="shared" si="7"/>
        <v>2.1756879955098805E-2</v>
      </c>
      <c r="F177" s="55">
        <f t="shared" si="8"/>
        <v>6.3291350516475296E-3</v>
      </c>
      <c r="G177" s="55">
        <f t="shared" si="9"/>
        <v>1.7420146557751894E-2</v>
      </c>
    </row>
    <row r="178" spans="1:7">
      <c r="A178" s="8">
        <v>42947</v>
      </c>
      <c r="B178" s="6">
        <v>1.2549999999999999</v>
      </c>
      <c r="C178" s="6">
        <v>1.925</v>
      </c>
      <c r="D178" s="6">
        <v>1.8759999999999999</v>
      </c>
      <c r="E178" s="55">
        <f t="shared" si="7"/>
        <v>-3.5997626946620995E-2</v>
      </c>
      <c r="F178" s="55">
        <f t="shared" si="8"/>
        <v>1.2020003616549129E-2</v>
      </c>
      <c r="G178" s="55">
        <f t="shared" si="9"/>
        <v>1.2335903280810219E-2</v>
      </c>
    </row>
    <row r="179" spans="1:7">
      <c r="A179" s="8">
        <v>42978</v>
      </c>
      <c r="B179" s="6">
        <v>1.246</v>
      </c>
      <c r="C179" s="6">
        <v>1.9670000000000001</v>
      </c>
      <c r="D179" s="6">
        <v>1.91</v>
      </c>
      <c r="E179" s="55">
        <f t="shared" si="7"/>
        <v>-7.197152218485779E-3</v>
      </c>
      <c r="F179" s="55">
        <f t="shared" si="8"/>
        <v>2.1583571667174391E-2</v>
      </c>
      <c r="G179" s="55">
        <f t="shared" si="9"/>
        <v>1.796139147450564E-2</v>
      </c>
    </row>
    <row r="180" spans="1:7">
      <c r="A180" s="8">
        <v>43007</v>
      </c>
      <c r="B180" s="6">
        <v>1.282</v>
      </c>
      <c r="C180" s="6">
        <v>2.077</v>
      </c>
      <c r="D180" s="6">
        <v>2.0579999999999998</v>
      </c>
      <c r="E180" s="55">
        <f t="shared" si="7"/>
        <v>2.8482938133216902E-2</v>
      </c>
      <c r="F180" s="55">
        <f t="shared" si="8"/>
        <v>5.4415005487053157E-2</v>
      </c>
      <c r="G180" s="55">
        <f t="shared" si="9"/>
        <v>7.4631395353319419E-2</v>
      </c>
    </row>
    <row r="181" spans="1:7">
      <c r="A181" s="8">
        <v>43039</v>
      </c>
      <c r="B181" s="6">
        <v>1.3520000000000001</v>
      </c>
      <c r="C181" s="6">
        <v>2.4020000000000001</v>
      </c>
      <c r="D181" s="6">
        <v>2.36</v>
      </c>
      <c r="E181" s="55">
        <f t="shared" si="7"/>
        <v>5.3163619122294163E-2</v>
      </c>
      <c r="F181" s="55">
        <f t="shared" si="8"/>
        <v>0.14537717876381662</v>
      </c>
      <c r="G181" s="55">
        <f t="shared" si="9"/>
        <v>0.13692698162566089</v>
      </c>
    </row>
    <row r="182" spans="1:7">
      <c r="A182" s="8">
        <v>43069</v>
      </c>
      <c r="B182" s="6">
        <v>1.504</v>
      </c>
      <c r="C182" s="6">
        <v>2.262</v>
      </c>
      <c r="D182" s="6">
        <v>2.2839999999999998</v>
      </c>
      <c r="E182" s="55">
        <f t="shared" si="7"/>
        <v>0.10654324790687565</v>
      </c>
      <c r="F182" s="55">
        <f t="shared" si="8"/>
        <v>-6.0052345963863177E-2</v>
      </c>
      <c r="G182" s="55">
        <f t="shared" si="9"/>
        <v>-3.2733327243754967E-2</v>
      </c>
    </row>
    <row r="183" spans="1:7">
      <c r="A183" s="8">
        <v>43098</v>
      </c>
      <c r="B183" s="6">
        <v>1.5089999999999999</v>
      </c>
      <c r="C183" s="6">
        <v>2.347</v>
      </c>
      <c r="D183" s="6">
        <v>2.3340000000000001</v>
      </c>
      <c r="E183" s="55">
        <f t="shared" si="7"/>
        <v>3.3189542580637169E-3</v>
      </c>
      <c r="F183" s="55">
        <f t="shared" si="8"/>
        <v>3.6888539174957706E-2</v>
      </c>
      <c r="G183" s="55">
        <f t="shared" si="9"/>
        <v>2.1655242070600475E-2</v>
      </c>
    </row>
    <row r="184" spans="1:7">
      <c r="A184" s="8">
        <v>43131</v>
      </c>
      <c r="B184" s="6">
        <v>1.5049999999999999</v>
      </c>
      <c r="C184" s="6">
        <v>2.5659999999999998</v>
      </c>
      <c r="D184" s="6">
        <v>2.4500000000000002</v>
      </c>
      <c r="E184" s="55">
        <f t="shared" si="7"/>
        <v>-2.6542815848728286E-3</v>
      </c>
      <c r="F184" s="55">
        <f t="shared" si="8"/>
        <v>8.9210349324558139E-2</v>
      </c>
      <c r="G184" s="55">
        <f t="shared" si="9"/>
        <v>4.8504490692271349E-2</v>
      </c>
    </row>
    <row r="185" spans="1:7">
      <c r="A185" s="8">
        <v>43159</v>
      </c>
      <c r="B185" s="6">
        <v>1.5049999999999999</v>
      </c>
      <c r="C185" s="6">
        <v>2.5169999999999999</v>
      </c>
      <c r="D185" s="6">
        <v>2.448</v>
      </c>
      <c r="E185" s="55">
        <f t="shared" si="7"/>
        <v>0</v>
      </c>
      <c r="F185" s="55">
        <f t="shared" si="8"/>
        <v>-1.9280550040265836E-2</v>
      </c>
      <c r="G185" s="55">
        <f t="shared" si="9"/>
        <v>-8.1665990655608906E-4</v>
      </c>
    </row>
    <row r="186" spans="1:7">
      <c r="A186" s="8">
        <v>43189</v>
      </c>
      <c r="B186" s="6">
        <v>1.5169999999999999</v>
      </c>
      <c r="C186" s="6">
        <v>2.4249999999999998</v>
      </c>
      <c r="D186" s="6">
        <v>2.4009999999999998</v>
      </c>
      <c r="E186" s="55">
        <f t="shared" si="7"/>
        <v>7.9418021655561534E-3</v>
      </c>
      <c r="F186" s="55">
        <f t="shared" si="8"/>
        <v>-3.7236191763732343E-2</v>
      </c>
      <c r="G186" s="55">
        <f t="shared" si="9"/>
        <v>-1.9386047410963524E-2</v>
      </c>
    </row>
    <row r="187" spans="1:7">
      <c r="A187" s="8">
        <v>43220</v>
      </c>
      <c r="B187" s="9">
        <v>1.5309999999999999</v>
      </c>
      <c r="C187" s="9">
        <v>2.4900000000000002</v>
      </c>
      <c r="D187" s="9">
        <v>2.4009999999999998</v>
      </c>
      <c r="E187" s="55">
        <f t="shared" si="7"/>
        <v>9.1864163091515735E-3</v>
      </c>
      <c r="F187" s="55">
        <f t="shared" si="8"/>
        <v>2.6451186087169853E-2</v>
      </c>
      <c r="G187" s="55">
        <f t="shared" si="9"/>
        <v>0</v>
      </c>
    </row>
    <row r="188" spans="1:7">
      <c r="A188" s="8">
        <v>43251</v>
      </c>
      <c r="B188" s="9">
        <v>1.548</v>
      </c>
      <c r="C188" s="9">
        <v>2.4769999999999999</v>
      </c>
      <c r="D188" s="9">
        <v>2.38</v>
      </c>
      <c r="E188" s="55">
        <f t="shared" si="7"/>
        <v>1.1042658491988695E-2</v>
      </c>
      <c r="F188" s="55">
        <f t="shared" si="8"/>
        <v>-5.2345599693938288E-3</v>
      </c>
      <c r="G188" s="55">
        <f t="shared" si="9"/>
        <v>-8.7848295557328027E-3</v>
      </c>
    </row>
    <row r="189" spans="1:7">
      <c r="A189" s="8">
        <v>43280</v>
      </c>
      <c r="B189" s="9">
        <v>1.5780000000000001</v>
      </c>
      <c r="C189" s="9">
        <v>2.351</v>
      </c>
      <c r="D189" s="9">
        <v>2.2930000000000001</v>
      </c>
      <c r="E189" s="55">
        <f t="shared" si="7"/>
        <v>1.9194447256147159E-2</v>
      </c>
      <c r="F189" s="55">
        <f t="shared" si="8"/>
        <v>-5.2207380949289964E-2</v>
      </c>
      <c r="G189" s="55">
        <f t="shared" si="9"/>
        <v>-3.7239483807615804E-2</v>
      </c>
    </row>
    <row r="190" spans="1:7">
      <c r="A190" s="8">
        <v>43312</v>
      </c>
      <c r="B190" s="9">
        <v>1.579</v>
      </c>
      <c r="C190" s="9">
        <v>2.3620000000000001</v>
      </c>
      <c r="D190" s="9">
        <v>2.282</v>
      </c>
      <c r="E190" s="55">
        <f t="shared" si="7"/>
        <v>6.3351284982256261E-4</v>
      </c>
      <c r="F190" s="55">
        <f t="shared" si="8"/>
        <v>4.6679482172380712E-3</v>
      </c>
      <c r="G190" s="55">
        <f t="shared" si="9"/>
        <v>-4.8087524358835744E-3</v>
      </c>
    </row>
    <row r="191" spans="1:7">
      <c r="A191" s="8">
        <v>43343</v>
      </c>
      <c r="B191" s="9">
        <v>1.546</v>
      </c>
      <c r="C191" s="9">
        <v>2.1019999999999999</v>
      </c>
      <c r="D191" s="9">
        <v>2.0640000000000001</v>
      </c>
      <c r="E191" s="55">
        <f t="shared" si="7"/>
        <v>-2.1120785108274805E-2</v>
      </c>
      <c r="F191" s="55">
        <f t="shared" si="8"/>
        <v>-0.11661944532041131</v>
      </c>
      <c r="G191" s="55">
        <f t="shared" si="9"/>
        <v>-0.10040640382056756</v>
      </c>
    </row>
    <row r="192" spans="1:7">
      <c r="A192" s="8">
        <v>43371</v>
      </c>
      <c r="B192" s="9">
        <v>1.5669999999999999</v>
      </c>
      <c r="C192" s="9">
        <v>2.1749999999999998</v>
      </c>
      <c r="D192" s="9">
        <v>2.165</v>
      </c>
      <c r="E192" s="55">
        <f t="shared" si="7"/>
        <v>1.3492013208653517E-2</v>
      </c>
      <c r="F192" s="55">
        <f t="shared" si="8"/>
        <v>3.413939208588803E-2</v>
      </c>
      <c r="G192" s="55">
        <f t="shared" si="9"/>
        <v>4.7774513835136846E-2</v>
      </c>
    </row>
    <row r="193" spans="1:7">
      <c r="A193" s="8">
        <v>43404</v>
      </c>
      <c r="B193" s="9">
        <v>1.6120000000000001</v>
      </c>
      <c r="C193" s="9">
        <v>2.0750000000000002</v>
      </c>
      <c r="D193" s="9">
        <v>2.14</v>
      </c>
      <c r="E193" s="55">
        <f t="shared" si="7"/>
        <v>2.8312680710552773E-2</v>
      </c>
      <c r="F193" s="55">
        <f t="shared" si="8"/>
        <v>-4.706751085798562E-2</v>
      </c>
      <c r="G193" s="55">
        <f t="shared" si="9"/>
        <v>-1.1614532420693002E-2</v>
      </c>
    </row>
    <row r="194" spans="1:7">
      <c r="A194" s="8">
        <v>43434</v>
      </c>
      <c r="B194" s="9">
        <v>1.75</v>
      </c>
      <c r="C194" s="9">
        <v>1.9750000000000001</v>
      </c>
      <c r="D194" s="9">
        <v>2.085</v>
      </c>
      <c r="E194" s="55">
        <f t="shared" si="7"/>
        <v>8.2140143850986114E-2</v>
      </c>
      <c r="F194" s="55">
        <f t="shared" si="8"/>
        <v>-4.9392755329576474E-2</v>
      </c>
      <c r="G194" s="55">
        <f t="shared" si="9"/>
        <v>-2.603697378299543E-2</v>
      </c>
    </row>
    <row r="195" spans="1:7">
      <c r="A195" s="8">
        <v>43465</v>
      </c>
      <c r="B195" s="9">
        <v>1.746</v>
      </c>
      <c r="C195" s="9">
        <v>1.8919999999999999</v>
      </c>
      <c r="D195" s="9">
        <v>2.0099999999999998</v>
      </c>
      <c r="E195" s="55">
        <f t="shared" si="7"/>
        <v>-2.2883305180122736E-3</v>
      </c>
      <c r="F195" s="55">
        <f t="shared" si="8"/>
        <v>-4.2933927723398754E-2</v>
      </c>
      <c r="G195" s="55">
        <f t="shared" si="9"/>
        <v>-3.6634133179780502E-2</v>
      </c>
    </row>
    <row r="196" spans="1:7">
      <c r="A196" s="8">
        <v>43496</v>
      </c>
      <c r="B196" s="9">
        <v>1.7549999999999999</v>
      </c>
      <c r="C196" s="9">
        <v>1.885</v>
      </c>
      <c r="D196" s="9">
        <v>1.9770000000000001</v>
      </c>
      <c r="E196" s="55">
        <f t="shared" si="7"/>
        <v>5.1413995004186523E-3</v>
      </c>
      <c r="F196" s="55">
        <f t="shared" si="8"/>
        <v>-3.7066497297124348E-3</v>
      </c>
      <c r="G196" s="55">
        <f t="shared" si="9"/>
        <v>-1.6554177882504413E-2</v>
      </c>
    </row>
    <row r="197" spans="1:7">
      <c r="A197" s="8">
        <v>43524</v>
      </c>
      <c r="B197" s="9">
        <v>1.75</v>
      </c>
      <c r="C197" s="9">
        <v>1.88</v>
      </c>
      <c r="D197" s="9">
        <v>1.962</v>
      </c>
      <c r="E197" s="55">
        <f t="shared" ref="E197:E204" si="10">LN(B197/B196)</f>
        <v>-2.8530689824063991E-3</v>
      </c>
      <c r="F197" s="55">
        <f t="shared" ref="F197:F204" si="11">LN(C197/C196)</f>
        <v>-2.6560440581162963E-3</v>
      </c>
      <c r="G197" s="55">
        <f t="shared" ref="G197:G204" si="12">LN(D197/D196)</f>
        <v>-7.6161830453086218E-3</v>
      </c>
    </row>
    <row r="198" spans="1:7">
      <c r="A198" s="8">
        <v>43553</v>
      </c>
      <c r="B198" s="9">
        <v>1.7470000000000001</v>
      </c>
      <c r="C198" s="9">
        <v>1.706</v>
      </c>
      <c r="D198" s="9">
        <v>1.8380000000000001</v>
      </c>
      <c r="E198" s="55">
        <f t="shared" si="10"/>
        <v>-1.7157567835031273E-3</v>
      </c>
      <c r="F198" s="55">
        <f t="shared" si="11"/>
        <v>-9.7120327772370452E-2</v>
      </c>
      <c r="G198" s="55">
        <f t="shared" si="12"/>
        <v>-6.5286337209675929E-2</v>
      </c>
    </row>
    <row r="199" spans="1:7">
      <c r="A199" s="8">
        <v>43585</v>
      </c>
      <c r="B199" s="9">
        <v>1.738</v>
      </c>
      <c r="C199" s="9">
        <v>1.7270000000000001</v>
      </c>
      <c r="D199" s="9">
        <v>1.8340000000000001</v>
      </c>
      <c r="E199" s="55">
        <f t="shared" si="10"/>
        <v>-5.1650043087192775E-3</v>
      </c>
      <c r="F199" s="55">
        <f t="shared" si="11"/>
        <v>1.2234350095054304E-2</v>
      </c>
      <c r="G199" s="55">
        <f t="shared" si="12"/>
        <v>-2.1786500992221499E-3</v>
      </c>
    </row>
    <row r="200" spans="1:7">
      <c r="A200" s="8">
        <v>43616</v>
      </c>
      <c r="B200" s="9">
        <v>1.6180000000000001</v>
      </c>
      <c r="C200" s="9">
        <v>1.59</v>
      </c>
      <c r="D200" s="9">
        <v>1.7030000000000001</v>
      </c>
      <c r="E200" s="55">
        <f t="shared" si="10"/>
        <v>-7.15442082069003E-2</v>
      </c>
      <c r="F200" s="55">
        <f t="shared" si="11"/>
        <v>-8.2651782932401385E-2</v>
      </c>
      <c r="G200" s="55">
        <f t="shared" si="12"/>
        <v>-7.4107972153721849E-2</v>
      </c>
    </row>
    <row r="201" spans="1:7">
      <c r="A201" s="8">
        <v>43644</v>
      </c>
      <c r="B201" s="9">
        <v>1.518</v>
      </c>
      <c r="C201" s="9">
        <v>1.5049999999999999</v>
      </c>
      <c r="D201" s="9">
        <v>1.6120000000000001</v>
      </c>
      <c r="E201" s="55">
        <f t="shared" si="10"/>
        <v>-6.3797139662861838E-2</v>
      </c>
      <c r="F201" s="55">
        <f t="shared" si="11"/>
        <v>-5.4941118031301209E-2</v>
      </c>
      <c r="G201" s="55">
        <f t="shared" si="12"/>
        <v>-5.4915757596114653E-2</v>
      </c>
    </row>
    <row r="202" spans="1:7">
      <c r="A202" s="8">
        <v>43677</v>
      </c>
      <c r="B202" s="9">
        <v>1.379</v>
      </c>
      <c r="C202" s="9">
        <v>1.32</v>
      </c>
      <c r="D202" s="9">
        <v>1.415</v>
      </c>
      <c r="E202" s="55">
        <f t="shared" si="10"/>
        <v>-9.603508016227337E-2</v>
      </c>
      <c r="F202" s="55">
        <f t="shared" si="11"/>
        <v>-0.13116116160255947</v>
      </c>
      <c r="G202" s="55">
        <f t="shared" si="12"/>
        <v>-0.13034611298923568</v>
      </c>
    </row>
    <row r="203" spans="1:7">
      <c r="A203" s="8">
        <v>43707</v>
      </c>
      <c r="B203" s="9">
        <v>1.246</v>
      </c>
      <c r="C203" s="9">
        <v>1.252</v>
      </c>
      <c r="D203" s="9">
        <v>1.353</v>
      </c>
      <c r="E203" s="55">
        <f t="shared" si="10"/>
        <v>-0.10142017844590331</v>
      </c>
      <c r="F203" s="55">
        <f t="shared" si="11"/>
        <v>-5.2889463920372699E-2</v>
      </c>
      <c r="G203" s="55">
        <f t="shared" si="12"/>
        <v>-4.480518190654996E-2</v>
      </c>
    </row>
    <row r="204" spans="1:7">
      <c r="A204" s="10">
        <v>43738</v>
      </c>
      <c r="B204" s="11">
        <v>1.2390000000000001</v>
      </c>
      <c r="C204" s="11">
        <v>1.355</v>
      </c>
      <c r="D204" s="12">
        <v>1.4730000000000001</v>
      </c>
      <c r="E204" s="55">
        <f t="shared" si="10"/>
        <v>-5.633817718255908E-3</v>
      </c>
      <c r="F204" s="55">
        <f t="shared" si="11"/>
        <v>7.9059181653757318E-2</v>
      </c>
      <c r="G204" s="55">
        <f t="shared" si="12"/>
        <v>8.4976788291842381E-2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pane xSplit="1" ySplit="2" topLeftCell="B189" activePane="bottomRight" state="frozen"/>
      <selection pane="topRight" activeCell="B1" sqref="B1"/>
      <selection pane="bottomLeft" activeCell="A3" sqref="A3"/>
      <selection pane="bottomRight" sqref="A1:E1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style="55" bestFit="1" customWidth="1"/>
    <col min="8" max="8" width="21.875" style="55" bestFit="1" customWidth="1"/>
    <col min="9" max="9" width="20" style="55" bestFit="1" customWidth="1"/>
  </cols>
  <sheetData>
    <row r="1" spans="1:9">
      <c r="A1" s="47" t="s">
        <v>4</v>
      </c>
      <c r="B1" s="47"/>
      <c r="C1" s="47"/>
      <c r="D1" s="47"/>
      <c r="E1" s="47"/>
      <c r="F1" s="56" t="s">
        <v>5</v>
      </c>
      <c r="G1" s="56"/>
      <c r="H1" s="56"/>
      <c r="I1" s="56"/>
    </row>
    <row r="2" spans="1:9">
      <c r="A2" t="s">
        <v>24</v>
      </c>
      <c r="B2" t="s">
        <v>19</v>
      </c>
      <c r="C2" t="s">
        <v>20</v>
      </c>
      <c r="D2" t="s">
        <v>21</v>
      </c>
      <c r="E2" t="s">
        <v>22</v>
      </c>
      <c r="F2" s="55" t="s">
        <v>19</v>
      </c>
      <c r="G2" s="55" t="s">
        <v>20</v>
      </c>
      <c r="H2" s="55" t="s">
        <v>21</v>
      </c>
      <c r="I2" s="55" t="s">
        <v>22</v>
      </c>
    </row>
    <row r="3" spans="1:9">
      <c r="A3" s="16">
        <v>37621</v>
      </c>
      <c r="B3">
        <v>627.54999999999995</v>
      </c>
      <c r="D3">
        <v>2588528.1009999998</v>
      </c>
      <c r="E3">
        <v>498764.451</v>
      </c>
      <c r="F3" s="55" t="s">
        <v>23</v>
      </c>
      <c r="G3" s="55" t="s">
        <v>23</v>
      </c>
      <c r="H3" s="55" t="s">
        <v>23</v>
      </c>
      <c r="I3" s="55" t="s">
        <v>23</v>
      </c>
    </row>
    <row r="4" spans="1:9">
      <c r="A4" s="16">
        <v>37652</v>
      </c>
      <c r="B4">
        <v>591.86</v>
      </c>
      <c r="D4">
        <v>2484916.6030000001</v>
      </c>
      <c r="E4">
        <v>491567.65</v>
      </c>
      <c r="F4" s="55">
        <f>LN(B4/B3)</f>
        <v>-5.8553228676274431E-2</v>
      </c>
      <c r="H4" s="55">
        <f t="shared" ref="H4:I4" si="0">LN(D4/D3)</f>
        <v>-4.0850314570683506E-2</v>
      </c>
      <c r="I4" s="55">
        <f t="shared" si="0"/>
        <v>-1.453437222676544E-2</v>
      </c>
    </row>
    <row r="5" spans="1:9">
      <c r="A5" s="16">
        <v>37680</v>
      </c>
      <c r="B5">
        <v>575.42999999999995</v>
      </c>
      <c r="D5">
        <v>2483248.0699999998</v>
      </c>
      <c r="E5">
        <v>486306.26799999998</v>
      </c>
      <c r="F5" s="55">
        <f t="shared" ref="F5:F68" si="1">LN(B5/B4)</f>
        <v>-2.815253302847448E-2</v>
      </c>
      <c r="H5" s="55">
        <f t="shared" ref="H5:H68" si="2">LN(D5/D4)</f>
        <v>-6.7168991873416855E-4</v>
      </c>
      <c r="I5" s="55">
        <f t="shared" ref="I5:I68" si="3">LN(E5/E4)</f>
        <v>-1.0760963503903537E-2</v>
      </c>
    </row>
    <row r="6" spans="1:9">
      <c r="A6" s="16">
        <v>37711</v>
      </c>
      <c r="B6">
        <v>535.70000000000005</v>
      </c>
      <c r="D6">
        <v>2602564.784</v>
      </c>
      <c r="E6">
        <v>496585.45600000001</v>
      </c>
      <c r="F6" s="55">
        <f t="shared" si="1"/>
        <v>-7.1543284514791569E-2</v>
      </c>
      <c r="H6" s="55">
        <f t="shared" si="2"/>
        <v>4.6930005278936329E-2</v>
      </c>
      <c r="I6" s="55">
        <f t="shared" si="3"/>
        <v>2.091697900280768E-2</v>
      </c>
    </row>
    <row r="7" spans="1:9">
      <c r="A7" s="16">
        <v>37741</v>
      </c>
      <c r="B7">
        <v>599.35</v>
      </c>
      <c r="D7">
        <v>2746411.5959999999</v>
      </c>
      <c r="E7">
        <v>523917.766</v>
      </c>
      <c r="F7" s="55">
        <f t="shared" si="1"/>
        <v>0.11227143176619421</v>
      </c>
      <c r="H7" s="55">
        <f t="shared" si="2"/>
        <v>5.3797771222345664E-2</v>
      </c>
      <c r="I7" s="55">
        <f t="shared" si="3"/>
        <v>5.3579151398383373E-2</v>
      </c>
    </row>
    <row r="8" spans="1:9">
      <c r="A8" s="16">
        <v>37771</v>
      </c>
      <c r="B8">
        <v>633.41999999999996</v>
      </c>
      <c r="D8">
        <v>2882605.2850000001</v>
      </c>
      <c r="E8">
        <v>557246.13</v>
      </c>
      <c r="F8" s="55">
        <f t="shared" si="1"/>
        <v>5.5287974576549603E-2</v>
      </c>
      <c r="H8" s="55">
        <f t="shared" si="2"/>
        <v>4.839931267244417E-2</v>
      </c>
      <c r="I8" s="55">
        <f t="shared" si="3"/>
        <v>6.167229053262395E-2</v>
      </c>
    </row>
    <row r="9" spans="1:9">
      <c r="A9" s="16">
        <v>37802</v>
      </c>
      <c r="B9">
        <v>669.93</v>
      </c>
      <c r="D9">
        <v>2902064.4160000002</v>
      </c>
      <c r="E9">
        <v>582680.66500000004</v>
      </c>
      <c r="F9" s="55">
        <f t="shared" si="1"/>
        <v>5.603952008524709E-2</v>
      </c>
      <c r="H9" s="55">
        <f t="shared" si="2"/>
        <v>6.7278532416251849E-3</v>
      </c>
      <c r="I9" s="55">
        <f t="shared" si="3"/>
        <v>4.4632264434768795E-2</v>
      </c>
    </row>
    <row r="10" spans="1:9">
      <c r="A10" s="16">
        <v>37833</v>
      </c>
      <c r="B10">
        <v>713.52</v>
      </c>
      <c r="D10">
        <v>2929146.9</v>
      </c>
      <c r="E10">
        <v>612399.86100000003</v>
      </c>
      <c r="F10" s="55">
        <f t="shared" si="1"/>
        <v>6.3037238043046492E-2</v>
      </c>
      <c r="H10" s="55">
        <f t="shared" si="2"/>
        <v>9.2888689029095479E-3</v>
      </c>
      <c r="I10" s="55">
        <f t="shared" si="3"/>
        <v>4.9746144949342763E-2</v>
      </c>
    </row>
    <row r="11" spans="1:9">
      <c r="A11" s="16">
        <v>37862</v>
      </c>
      <c r="B11">
        <v>759.47</v>
      </c>
      <c r="D11">
        <v>2988439.892</v>
      </c>
      <c r="E11">
        <v>652479.45499999996</v>
      </c>
      <c r="F11" s="55">
        <f t="shared" si="1"/>
        <v>6.2410354226907015E-2</v>
      </c>
      <c r="H11" s="55">
        <f t="shared" si="2"/>
        <v>2.004025575568507E-2</v>
      </c>
      <c r="I11" s="55">
        <f t="shared" si="3"/>
        <v>6.3394215303426885E-2</v>
      </c>
    </row>
    <row r="12" spans="1:9">
      <c r="A12" s="16">
        <v>37894</v>
      </c>
      <c r="B12">
        <v>697.52</v>
      </c>
      <c r="D12">
        <v>2932986.8829999999</v>
      </c>
      <c r="E12">
        <v>641001.16799999995</v>
      </c>
      <c r="F12" s="55">
        <f t="shared" si="1"/>
        <v>-8.5089634465299407E-2</v>
      </c>
      <c r="H12" s="55">
        <f t="shared" si="2"/>
        <v>-1.873015820712105E-2</v>
      </c>
      <c r="I12" s="55">
        <f t="shared" si="3"/>
        <v>-1.7748373039201116E-2</v>
      </c>
    </row>
    <row r="13" spans="1:9">
      <c r="A13" s="16">
        <v>37925</v>
      </c>
      <c r="B13">
        <v>782.36</v>
      </c>
      <c r="D13">
        <v>3200799.1460000002</v>
      </c>
      <c r="E13">
        <v>716402.95700000005</v>
      </c>
      <c r="F13" s="55">
        <f t="shared" si="1"/>
        <v>0.11478380554975755</v>
      </c>
      <c r="H13" s="55">
        <f t="shared" si="2"/>
        <v>8.7379193979992636E-2</v>
      </c>
      <c r="I13" s="55">
        <f t="shared" si="3"/>
        <v>0.11121151868849857</v>
      </c>
    </row>
    <row r="14" spans="1:9">
      <c r="A14" s="16">
        <v>37953</v>
      </c>
      <c r="B14">
        <v>796.18</v>
      </c>
      <c r="D14">
        <v>3301387.1850000001</v>
      </c>
      <c r="E14">
        <v>736604.79200000002</v>
      </c>
      <c r="F14" s="55">
        <f t="shared" si="1"/>
        <v>1.7510298264649827E-2</v>
      </c>
      <c r="H14" s="55">
        <f t="shared" si="2"/>
        <v>3.0942227484657893E-2</v>
      </c>
      <c r="I14" s="55">
        <f t="shared" si="3"/>
        <v>2.7808711795523928E-2</v>
      </c>
    </row>
    <row r="15" spans="1:9">
      <c r="A15" s="16">
        <v>37986</v>
      </c>
      <c r="B15">
        <v>810.71</v>
      </c>
      <c r="D15">
        <v>3478515.0180000002</v>
      </c>
      <c r="E15">
        <v>783071.69200000004</v>
      </c>
      <c r="F15" s="55">
        <f t="shared" si="1"/>
        <v>1.8085116002738291E-2</v>
      </c>
      <c r="H15" s="55">
        <f t="shared" si="2"/>
        <v>5.2262744513206734E-2</v>
      </c>
      <c r="I15" s="55">
        <f t="shared" si="3"/>
        <v>6.1172742907575274E-2</v>
      </c>
    </row>
    <row r="16" spans="1:9">
      <c r="A16" s="16">
        <v>38016</v>
      </c>
      <c r="B16">
        <v>848.5</v>
      </c>
      <c r="D16">
        <v>3481694.5669999998</v>
      </c>
      <c r="E16">
        <v>798631.97199999995</v>
      </c>
      <c r="F16" s="55">
        <f t="shared" si="1"/>
        <v>4.5559677737575861E-2</v>
      </c>
      <c r="H16" s="55">
        <f t="shared" si="2"/>
        <v>9.1363605717406388E-4</v>
      </c>
      <c r="I16" s="55">
        <f t="shared" si="3"/>
        <v>1.9675976425602697E-2</v>
      </c>
    </row>
    <row r="17" spans="1:9">
      <c r="A17" s="16">
        <v>38044</v>
      </c>
      <c r="B17">
        <v>883.42</v>
      </c>
      <c r="D17">
        <v>3548785.858</v>
      </c>
      <c r="E17">
        <v>837253.72400000005</v>
      </c>
      <c r="F17" s="55">
        <f t="shared" si="1"/>
        <v>4.0330654032638392E-2</v>
      </c>
      <c r="H17" s="55">
        <f t="shared" si="2"/>
        <v>1.9086413349360152E-2</v>
      </c>
      <c r="I17" s="55">
        <f t="shared" si="3"/>
        <v>4.7226930670219526E-2</v>
      </c>
    </row>
    <row r="18" spans="1:9">
      <c r="A18" s="16">
        <v>38077</v>
      </c>
      <c r="B18">
        <v>880.5</v>
      </c>
      <c r="D18">
        <v>3438008.7429999998</v>
      </c>
      <c r="E18">
        <v>826702.74399999995</v>
      </c>
      <c r="F18" s="55">
        <f t="shared" si="1"/>
        <v>-3.3108107706585968E-3</v>
      </c>
      <c r="H18" s="55">
        <f t="shared" si="2"/>
        <v>-3.1713083151245776E-2</v>
      </c>
      <c r="I18" s="55">
        <f t="shared" si="3"/>
        <v>-1.2681968085195748E-2</v>
      </c>
    </row>
    <row r="19" spans="1:9">
      <c r="A19" s="16">
        <v>38107</v>
      </c>
      <c r="B19">
        <v>862.84</v>
      </c>
      <c r="D19">
        <v>3448564.74</v>
      </c>
      <c r="E19">
        <v>776925.478</v>
      </c>
      <c r="F19" s="55">
        <f t="shared" si="1"/>
        <v>-2.0260653809744674E-2</v>
      </c>
      <c r="H19" s="55">
        <f t="shared" si="2"/>
        <v>3.0656770870138412E-3</v>
      </c>
      <c r="I19" s="55">
        <f t="shared" si="3"/>
        <v>-6.2100755616032365E-2</v>
      </c>
    </row>
    <row r="20" spans="1:9">
      <c r="A20" s="16">
        <v>38138</v>
      </c>
      <c r="B20">
        <v>803.84</v>
      </c>
      <c r="D20">
        <v>3442893.872</v>
      </c>
      <c r="E20">
        <v>752990.62399999995</v>
      </c>
      <c r="F20" s="55">
        <f t="shared" si="1"/>
        <v>-7.0829029726791642E-2</v>
      </c>
      <c r="H20" s="55">
        <f t="shared" si="2"/>
        <v>-1.6457674925629538E-3</v>
      </c>
      <c r="I20" s="55">
        <f t="shared" si="3"/>
        <v>-3.1291659662939876E-2</v>
      </c>
    </row>
    <row r="21" spans="1:9">
      <c r="A21" s="16">
        <v>38168</v>
      </c>
      <c r="B21">
        <v>785.79</v>
      </c>
      <c r="D21">
        <v>3501272.4819999998</v>
      </c>
      <c r="E21">
        <v>753462.98499999999</v>
      </c>
      <c r="F21" s="55">
        <f t="shared" si="1"/>
        <v>-2.271066324078894E-2</v>
      </c>
      <c r="H21" s="55">
        <f t="shared" si="2"/>
        <v>1.6814109106716012E-2</v>
      </c>
      <c r="I21" s="55">
        <f t="shared" si="3"/>
        <v>6.2711657718312285E-4</v>
      </c>
    </row>
    <row r="22" spans="1:9">
      <c r="A22" s="16">
        <v>38198</v>
      </c>
      <c r="B22">
        <v>735.34</v>
      </c>
      <c r="D22">
        <v>3428932.0279999999</v>
      </c>
      <c r="E22">
        <v>749107.59900000005</v>
      </c>
      <c r="F22" s="55">
        <f t="shared" si="1"/>
        <v>-6.6356603871558228E-2</v>
      </c>
      <c r="H22" s="55">
        <f t="shared" si="2"/>
        <v>-2.0877618111394009E-2</v>
      </c>
      <c r="I22" s="55">
        <f t="shared" si="3"/>
        <v>-5.7972626969382615E-3</v>
      </c>
    </row>
    <row r="23" spans="1:9">
      <c r="A23" s="16">
        <v>38230</v>
      </c>
      <c r="B23">
        <v>803.57</v>
      </c>
      <c r="D23">
        <v>3393375.41</v>
      </c>
      <c r="E23">
        <v>768686.99199999997</v>
      </c>
      <c r="F23" s="55">
        <f t="shared" si="1"/>
        <v>8.8731322950572136E-2</v>
      </c>
      <c r="H23" s="55">
        <f t="shared" si="2"/>
        <v>-1.0423728414554212E-2</v>
      </c>
      <c r="I23" s="55">
        <f t="shared" si="3"/>
        <v>2.5801224060280507E-2</v>
      </c>
    </row>
    <row r="24" spans="1:9">
      <c r="A24" s="16">
        <v>38260</v>
      </c>
      <c r="B24">
        <v>835.09</v>
      </c>
      <c r="D24">
        <v>3457604.4959999998</v>
      </c>
      <c r="E24">
        <v>812837.19900000002</v>
      </c>
      <c r="F24" s="55">
        <f t="shared" si="1"/>
        <v>3.8475203235719256E-2</v>
      </c>
      <c r="H24" s="55">
        <f t="shared" si="2"/>
        <v>1.8750884912636729E-2</v>
      </c>
      <c r="I24" s="55">
        <f t="shared" si="3"/>
        <v>5.5846988127510606E-2</v>
      </c>
    </row>
    <row r="25" spans="1:9">
      <c r="A25" s="16">
        <v>38289</v>
      </c>
      <c r="B25">
        <v>834.84</v>
      </c>
      <c r="D25">
        <v>3447670.9909999999</v>
      </c>
      <c r="E25">
        <v>809902.98800000001</v>
      </c>
      <c r="F25" s="55">
        <f t="shared" si="1"/>
        <v>-2.9941375011846333E-4</v>
      </c>
      <c r="H25" s="55">
        <f t="shared" si="2"/>
        <v>-2.877079088537023E-3</v>
      </c>
      <c r="I25" s="55">
        <f t="shared" si="3"/>
        <v>-3.6163696706821812E-3</v>
      </c>
    </row>
    <row r="26" spans="1:9">
      <c r="A26" s="16">
        <v>38321</v>
      </c>
      <c r="B26">
        <v>878.06</v>
      </c>
      <c r="D26">
        <v>3397029.9279999998</v>
      </c>
      <c r="E26">
        <v>828057.73499999999</v>
      </c>
      <c r="F26" s="55">
        <f t="shared" si="1"/>
        <v>5.0474838706531459E-2</v>
      </c>
      <c r="H26" s="55">
        <f t="shared" si="2"/>
        <v>-1.4797428738805955E-2</v>
      </c>
      <c r="I26" s="55">
        <f t="shared" si="3"/>
        <v>2.2168407622724949E-2</v>
      </c>
    </row>
    <row r="27" spans="1:9">
      <c r="A27" s="16">
        <v>38352</v>
      </c>
      <c r="B27">
        <v>895.92</v>
      </c>
      <c r="D27">
        <v>3482990.55</v>
      </c>
      <c r="E27">
        <v>856912.77399999998</v>
      </c>
      <c r="F27" s="55">
        <f t="shared" si="1"/>
        <v>2.013619484435614E-2</v>
      </c>
      <c r="H27" s="55">
        <f t="shared" si="2"/>
        <v>2.4989778935668585E-2</v>
      </c>
      <c r="I27" s="55">
        <f t="shared" si="3"/>
        <v>3.4253252572447962E-2</v>
      </c>
    </row>
    <row r="28" spans="1:9">
      <c r="A28" s="16">
        <v>38383</v>
      </c>
      <c r="B28">
        <v>932.7</v>
      </c>
      <c r="D28">
        <v>3378253.8169999998</v>
      </c>
      <c r="E28">
        <v>852815.39500000002</v>
      </c>
      <c r="F28" s="55">
        <f t="shared" si="1"/>
        <v>4.023248245837989E-2</v>
      </c>
      <c r="H28" s="55">
        <f t="shared" si="2"/>
        <v>-3.0532324391533618E-2</v>
      </c>
      <c r="I28" s="55">
        <f t="shared" si="3"/>
        <v>-4.7930272407240874E-3</v>
      </c>
    </row>
    <row r="29" spans="1:9">
      <c r="A29" s="16">
        <v>38411</v>
      </c>
      <c r="B29">
        <v>1011.36</v>
      </c>
      <c r="D29">
        <v>3398630.0440000002</v>
      </c>
      <c r="E29">
        <v>904241.46699999995</v>
      </c>
      <c r="F29" s="55">
        <f t="shared" si="1"/>
        <v>8.096763299117081E-2</v>
      </c>
      <c r="H29" s="55">
        <f t="shared" si="2"/>
        <v>6.0134683790730907E-3</v>
      </c>
      <c r="I29" s="55">
        <f t="shared" si="3"/>
        <v>5.8553328691105251E-2</v>
      </c>
    </row>
    <row r="30" spans="1:9">
      <c r="A30" s="16">
        <v>38442</v>
      </c>
      <c r="B30">
        <v>965.68</v>
      </c>
      <c r="D30">
        <v>3382259.8530000001</v>
      </c>
      <c r="E30">
        <v>856878.82499999995</v>
      </c>
      <c r="F30" s="55">
        <f t="shared" si="1"/>
        <v>-4.6218722331117013E-2</v>
      </c>
      <c r="H30" s="55">
        <f t="shared" si="2"/>
        <v>-4.8283405428083473E-3</v>
      </c>
      <c r="I30" s="55">
        <f t="shared" si="3"/>
        <v>-5.3799920036473138E-2</v>
      </c>
    </row>
    <row r="31" spans="1:9">
      <c r="A31" s="16">
        <v>38471</v>
      </c>
      <c r="B31">
        <v>911.3</v>
      </c>
      <c r="D31">
        <v>3250934.7620000001</v>
      </c>
      <c r="E31">
        <v>818928.35600000003</v>
      </c>
      <c r="F31" s="55">
        <f t="shared" si="1"/>
        <v>-5.7960364890790546E-2</v>
      </c>
      <c r="H31" s="55">
        <f t="shared" si="2"/>
        <v>-3.9601507582488114E-2</v>
      </c>
      <c r="I31" s="55">
        <f t="shared" si="3"/>
        <v>-4.5299911586362679E-2</v>
      </c>
    </row>
    <row r="32" spans="1:9">
      <c r="A32" s="16">
        <v>38503</v>
      </c>
      <c r="B32">
        <v>970.21</v>
      </c>
      <c r="D32">
        <v>3347384.66</v>
      </c>
      <c r="E32">
        <v>857029.22400000005</v>
      </c>
      <c r="F32" s="55">
        <f t="shared" si="1"/>
        <v>6.2640391409081148E-2</v>
      </c>
      <c r="H32" s="55">
        <f t="shared" si="2"/>
        <v>2.9236768361598574E-2</v>
      </c>
      <c r="I32" s="55">
        <f t="shared" si="3"/>
        <v>4.5475415751214422E-2</v>
      </c>
    </row>
    <row r="33" spans="1:9">
      <c r="A33" s="16">
        <v>38533</v>
      </c>
      <c r="B33">
        <v>1008.16</v>
      </c>
      <c r="D33">
        <v>3466629.2</v>
      </c>
      <c r="E33">
        <v>909921.15700000001</v>
      </c>
      <c r="F33" s="55">
        <f t="shared" si="1"/>
        <v>3.8369623282583122E-2</v>
      </c>
      <c r="H33" s="55">
        <f t="shared" si="2"/>
        <v>3.5003367302775708E-2</v>
      </c>
      <c r="I33" s="55">
        <f t="shared" si="3"/>
        <v>5.9885936731601939E-2</v>
      </c>
    </row>
    <row r="34" spans="1:9">
      <c r="A34" s="16">
        <v>38562</v>
      </c>
      <c r="B34">
        <v>1111.29</v>
      </c>
      <c r="D34">
        <v>3562307.7779999999</v>
      </c>
      <c r="E34">
        <v>967194.63800000004</v>
      </c>
      <c r="F34" s="55">
        <f t="shared" si="1"/>
        <v>9.7394615487108913E-2</v>
      </c>
      <c r="H34" s="55">
        <f t="shared" si="2"/>
        <v>2.7225877357896971E-2</v>
      </c>
      <c r="I34" s="55">
        <f t="shared" si="3"/>
        <v>6.1041800349296946E-2</v>
      </c>
    </row>
    <row r="35" spans="1:9">
      <c r="A35" s="16">
        <v>38595</v>
      </c>
      <c r="B35">
        <v>1083.33</v>
      </c>
      <c r="D35">
        <v>3617213.1009999998</v>
      </c>
      <c r="E35">
        <v>983075.87399999995</v>
      </c>
      <c r="F35" s="55">
        <f t="shared" si="1"/>
        <v>-2.5481871952991529E-2</v>
      </c>
      <c r="H35" s="55">
        <f t="shared" si="2"/>
        <v>1.5295280653439706E-2</v>
      </c>
      <c r="I35" s="55">
        <f t="shared" si="3"/>
        <v>1.628654788593617E-2</v>
      </c>
    </row>
    <row r="36" spans="1:9">
      <c r="A36" s="16">
        <v>38625</v>
      </c>
      <c r="B36">
        <v>1221.01</v>
      </c>
      <c r="D36">
        <v>3740558.4920000001</v>
      </c>
      <c r="E36">
        <v>1082951.939</v>
      </c>
      <c r="F36" s="55">
        <f t="shared" si="1"/>
        <v>0.11963875435749398</v>
      </c>
      <c r="H36" s="55">
        <f t="shared" si="2"/>
        <v>3.3531061949835538E-2</v>
      </c>
      <c r="I36" s="55">
        <f t="shared" si="3"/>
        <v>9.675956502834103E-2</v>
      </c>
    </row>
    <row r="37" spans="1:9">
      <c r="A37" s="16">
        <v>38656</v>
      </c>
      <c r="B37">
        <v>1158.1099999999999</v>
      </c>
      <c r="D37">
        <v>3654402.7280000001</v>
      </c>
      <c r="E37">
        <v>1013264.782</v>
      </c>
      <c r="F37" s="55">
        <f t="shared" si="1"/>
        <v>-5.2889019099388847E-2</v>
      </c>
      <c r="H37" s="55">
        <f t="shared" si="2"/>
        <v>-2.3302262153084757E-2</v>
      </c>
      <c r="I37" s="55">
        <f t="shared" si="3"/>
        <v>-6.6513014259877892E-2</v>
      </c>
    </row>
    <row r="38" spans="1:9">
      <c r="A38" s="16">
        <v>38686</v>
      </c>
      <c r="B38">
        <v>1297.44</v>
      </c>
      <c r="D38">
        <v>3741948.9909999999</v>
      </c>
      <c r="E38">
        <v>1086645.8600000001</v>
      </c>
      <c r="F38" s="55">
        <f t="shared" si="1"/>
        <v>0.11360372621027924</v>
      </c>
      <c r="H38" s="55">
        <f t="shared" si="2"/>
        <v>2.3673928741902842E-2</v>
      </c>
      <c r="I38" s="55">
        <f t="shared" si="3"/>
        <v>6.9918184168336742E-2</v>
      </c>
    </row>
    <row r="39" spans="1:9">
      <c r="A39" s="16">
        <v>38716</v>
      </c>
      <c r="B39">
        <v>1379.37</v>
      </c>
      <c r="D39">
        <v>3738812.8709999998</v>
      </c>
      <c r="E39">
        <v>1124844.568</v>
      </c>
      <c r="F39" s="55">
        <f t="shared" si="1"/>
        <v>6.1233780978097743E-2</v>
      </c>
      <c r="H39" s="55">
        <f t="shared" si="2"/>
        <v>-8.3844940971969373E-4</v>
      </c>
      <c r="I39" s="55">
        <f t="shared" si="3"/>
        <v>3.4549105045455886E-2</v>
      </c>
    </row>
    <row r="40" spans="1:9">
      <c r="A40" s="16">
        <v>38748</v>
      </c>
      <c r="B40">
        <v>1399.83</v>
      </c>
      <c r="D40">
        <v>3731086.7409999999</v>
      </c>
      <c r="E40">
        <v>1194991.5319999999</v>
      </c>
      <c r="F40" s="55">
        <f t="shared" si="1"/>
        <v>1.4723927484530563E-2</v>
      </c>
      <c r="H40" s="55">
        <f t="shared" si="2"/>
        <v>-2.0686041731207963E-3</v>
      </c>
      <c r="I40" s="55">
        <f t="shared" si="3"/>
        <v>6.0494234832510096E-2</v>
      </c>
    </row>
    <row r="41" spans="1:9">
      <c r="A41" s="16">
        <v>38776</v>
      </c>
      <c r="B41">
        <v>1371.59</v>
      </c>
      <c r="D41">
        <v>3751632.2650000001</v>
      </c>
      <c r="E41">
        <v>1201705.378</v>
      </c>
      <c r="F41" s="55">
        <f t="shared" si="1"/>
        <v>-2.0380149852010171E-2</v>
      </c>
      <c r="H41" s="55">
        <f t="shared" si="2"/>
        <v>5.4914732505331456E-3</v>
      </c>
      <c r="I41" s="55">
        <f t="shared" si="3"/>
        <v>5.6025970858253719E-3</v>
      </c>
    </row>
    <row r="42" spans="1:9">
      <c r="A42" s="16">
        <v>38807</v>
      </c>
      <c r="B42">
        <v>1359.6</v>
      </c>
      <c r="D42">
        <v>3838387.8</v>
      </c>
      <c r="E42">
        <v>1213289.5730000001</v>
      </c>
      <c r="F42" s="55">
        <f t="shared" si="1"/>
        <v>-8.7801119849043666E-3</v>
      </c>
      <c r="H42" s="55">
        <f t="shared" si="2"/>
        <v>2.2861418744382619E-2</v>
      </c>
      <c r="I42" s="55">
        <f t="shared" si="3"/>
        <v>9.5936298696237318E-3</v>
      </c>
    </row>
    <row r="43" spans="1:9">
      <c r="A43" s="16">
        <v>38835</v>
      </c>
      <c r="B43">
        <v>1419.73</v>
      </c>
      <c r="D43">
        <v>3841112.227</v>
      </c>
      <c r="E43">
        <v>1261813.2339999999</v>
      </c>
      <c r="F43" s="55">
        <f t="shared" si="1"/>
        <v>4.3276173849212812E-2</v>
      </c>
      <c r="H43" s="55">
        <f t="shared" si="2"/>
        <v>7.0953241870424751E-4</v>
      </c>
      <c r="I43" s="55">
        <f t="shared" si="3"/>
        <v>3.9214434969696774E-2</v>
      </c>
    </row>
    <row r="44" spans="1:9">
      <c r="A44" s="16">
        <v>38868</v>
      </c>
      <c r="B44">
        <v>1317.7</v>
      </c>
      <c r="D44">
        <v>3723186.96</v>
      </c>
      <c r="E44">
        <v>1132867.531</v>
      </c>
      <c r="F44" s="55">
        <f t="shared" si="1"/>
        <v>-7.4578920119967251E-2</v>
      </c>
      <c r="H44" s="55">
        <f t="shared" si="2"/>
        <v>-3.1181955913077514E-2</v>
      </c>
      <c r="I44" s="55">
        <f t="shared" si="3"/>
        <v>-0.10779770468035717</v>
      </c>
    </row>
    <row r="45" spans="1:9">
      <c r="A45" s="16">
        <v>38898</v>
      </c>
      <c r="B45">
        <v>1295.1500000000001</v>
      </c>
      <c r="D45">
        <v>3735442.787</v>
      </c>
      <c r="E45">
        <v>1134051.4469999999</v>
      </c>
      <c r="F45" s="55">
        <f t="shared" si="1"/>
        <v>-1.7261274009528177E-2</v>
      </c>
      <c r="H45" s="55">
        <f t="shared" si="2"/>
        <v>3.2863510982770851E-3</v>
      </c>
      <c r="I45" s="55">
        <f t="shared" si="3"/>
        <v>1.0445155906573585E-3</v>
      </c>
    </row>
    <row r="46" spans="1:9">
      <c r="A46" s="16">
        <v>38929</v>
      </c>
      <c r="B46">
        <v>1297.82</v>
      </c>
      <c r="D46">
        <v>3787306.338</v>
      </c>
      <c r="E46">
        <v>1159219.3840000001</v>
      </c>
      <c r="F46" s="55">
        <f t="shared" si="1"/>
        <v>2.0594152216684325E-3</v>
      </c>
      <c r="H46" s="55">
        <f t="shared" si="2"/>
        <v>1.3788675352544274E-2</v>
      </c>
      <c r="I46" s="55">
        <f t="shared" si="3"/>
        <v>2.1950261760339276E-2</v>
      </c>
    </row>
    <row r="47" spans="1:9">
      <c r="A47" s="16">
        <v>38960</v>
      </c>
      <c r="B47">
        <v>1352.74</v>
      </c>
      <c r="D47">
        <v>3911145.3810000001</v>
      </c>
      <c r="E47">
        <v>1196552.192</v>
      </c>
      <c r="F47" s="55">
        <f t="shared" si="1"/>
        <v>4.1446231383255441E-2</v>
      </c>
      <c r="H47" s="55">
        <f t="shared" si="2"/>
        <v>3.2175229769923992E-2</v>
      </c>
      <c r="I47" s="55">
        <f t="shared" si="3"/>
        <v>3.1697414213225424E-2</v>
      </c>
    </row>
    <row r="48" spans="1:9">
      <c r="A48" s="16">
        <v>38989</v>
      </c>
      <c r="B48">
        <v>1371.41</v>
      </c>
      <c r="D48">
        <v>3897146.7370000002</v>
      </c>
      <c r="E48">
        <v>1187786.2490000001</v>
      </c>
      <c r="F48" s="55">
        <f t="shared" si="1"/>
        <v>1.3707242495656261E-2</v>
      </c>
      <c r="H48" s="55">
        <f t="shared" si="2"/>
        <v>-3.5855879329756988E-3</v>
      </c>
      <c r="I48" s="55">
        <f t="shared" si="3"/>
        <v>-7.3529683070901958E-3</v>
      </c>
    </row>
    <row r="49" spans="1:9">
      <c r="A49" s="16">
        <v>39021</v>
      </c>
      <c r="B49">
        <v>1364.55</v>
      </c>
      <c r="D49">
        <v>4022620.307</v>
      </c>
      <c r="E49">
        <v>1238612.8959999999</v>
      </c>
      <c r="F49" s="55">
        <f t="shared" si="1"/>
        <v>-5.0147037060779562E-3</v>
      </c>
      <c r="H49" s="55">
        <f t="shared" si="2"/>
        <v>3.1688828467787165E-2</v>
      </c>
      <c r="I49" s="55">
        <f t="shared" si="3"/>
        <v>4.1900841555010643E-2</v>
      </c>
    </row>
    <row r="50" spans="1:9">
      <c r="A50" s="16">
        <v>39051</v>
      </c>
      <c r="B50">
        <v>1432.21</v>
      </c>
      <c r="D50">
        <v>4066977.6340000001</v>
      </c>
      <c r="E50">
        <v>1312709.017</v>
      </c>
      <c r="F50" s="55">
        <f t="shared" si="1"/>
        <v>4.8394001877329895E-2</v>
      </c>
      <c r="H50" s="55">
        <f t="shared" si="2"/>
        <v>1.0966619572913616E-2</v>
      </c>
      <c r="I50" s="55">
        <f t="shared" si="3"/>
        <v>5.8100832629329753E-2</v>
      </c>
    </row>
    <row r="51" spans="1:9">
      <c r="A51" s="16">
        <v>39080</v>
      </c>
      <c r="B51">
        <v>1434.46</v>
      </c>
      <c r="D51">
        <v>4153657.0019999999</v>
      </c>
      <c r="E51">
        <v>1372902.2080000001</v>
      </c>
      <c r="F51" s="55">
        <f t="shared" si="1"/>
        <v>1.5697659388984732E-3</v>
      </c>
      <c r="H51" s="55">
        <f t="shared" si="2"/>
        <v>2.1089023985692099E-2</v>
      </c>
      <c r="I51" s="55">
        <f t="shared" si="3"/>
        <v>4.4833945342425713E-2</v>
      </c>
    </row>
    <row r="52" spans="1:9">
      <c r="A52" s="16">
        <v>39113</v>
      </c>
      <c r="B52">
        <v>1360.23</v>
      </c>
      <c r="D52">
        <v>4255500.0089999996</v>
      </c>
      <c r="E52">
        <v>1375840.5490000001</v>
      </c>
      <c r="F52" s="55">
        <f t="shared" si="1"/>
        <v>-5.3134668674029342E-2</v>
      </c>
      <c r="H52" s="55">
        <f t="shared" si="2"/>
        <v>2.422311453942716E-2</v>
      </c>
      <c r="I52" s="55">
        <f t="shared" si="3"/>
        <v>2.1379535147421323E-3</v>
      </c>
    </row>
    <row r="53" spans="1:9">
      <c r="A53" s="16">
        <v>39141</v>
      </c>
      <c r="B53">
        <v>1417.34</v>
      </c>
      <c r="D53">
        <v>4238708.3360000001</v>
      </c>
      <c r="E53">
        <v>1369033.2490000001</v>
      </c>
      <c r="F53" s="55">
        <f t="shared" si="1"/>
        <v>4.1128072373149027E-2</v>
      </c>
      <c r="H53" s="55">
        <f t="shared" si="2"/>
        <v>-3.9536809532724742E-3</v>
      </c>
      <c r="I53" s="55">
        <f t="shared" si="3"/>
        <v>-4.9600196270862297E-3</v>
      </c>
    </row>
    <row r="54" spans="1:9">
      <c r="A54" s="16">
        <v>39171</v>
      </c>
      <c r="B54">
        <v>1452.55</v>
      </c>
      <c r="D54">
        <v>4310310.9819999998</v>
      </c>
      <c r="E54">
        <v>1421305.1470000001</v>
      </c>
      <c r="F54" s="55">
        <f t="shared" si="1"/>
        <v>2.4538757089983355E-2</v>
      </c>
      <c r="H54" s="55">
        <f t="shared" si="2"/>
        <v>1.6751470012482245E-2</v>
      </c>
      <c r="I54" s="55">
        <f t="shared" si="3"/>
        <v>3.7470734006614569E-2</v>
      </c>
    </row>
    <row r="55" spans="1:9">
      <c r="A55" s="16">
        <v>39202</v>
      </c>
      <c r="B55">
        <v>1542.24</v>
      </c>
      <c r="D55">
        <v>4454598.3710000003</v>
      </c>
      <c r="E55">
        <v>1472950.6640000001</v>
      </c>
      <c r="F55" s="55">
        <f t="shared" si="1"/>
        <v>5.9915272494146195E-2</v>
      </c>
      <c r="H55" s="55">
        <f t="shared" si="2"/>
        <v>3.2926849336782096E-2</v>
      </c>
      <c r="I55" s="55">
        <f t="shared" si="3"/>
        <v>3.5692076280139685E-2</v>
      </c>
    </row>
    <row r="56" spans="1:9">
      <c r="A56" s="16">
        <v>39233</v>
      </c>
      <c r="B56">
        <v>1700.91</v>
      </c>
      <c r="D56">
        <v>4573474.7410000004</v>
      </c>
      <c r="E56">
        <v>1541401.578</v>
      </c>
      <c r="F56" s="55">
        <f t="shared" si="1"/>
        <v>9.792749690750753E-2</v>
      </c>
      <c r="H56" s="55">
        <f t="shared" si="2"/>
        <v>2.6336348749566155E-2</v>
      </c>
      <c r="I56" s="55">
        <f t="shared" si="3"/>
        <v>4.542447473688481E-2</v>
      </c>
    </row>
    <row r="57" spans="1:9">
      <c r="A57" s="16">
        <v>39262</v>
      </c>
      <c r="B57">
        <v>1743.6</v>
      </c>
      <c r="D57">
        <v>4511441.0199999996</v>
      </c>
      <c r="E57">
        <v>1604225.0759999999</v>
      </c>
      <c r="F57" s="55">
        <f t="shared" si="1"/>
        <v>2.4788539421072016E-2</v>
      </c>
      <c r="H57" s="55">
        <f t="shared" si="2"/>
        <v>-1.365663408561567E-2</v>
      </c>
      <c r="I57" s="55">
        <f t="shared" si="3"/>
        <v>3.9948703190035441E-2</v>
      </c>
    </row>
    <row r="58" spans="1:9">
      <c r="A58" s="16">
        <v>39294</v>
      </c>
      <c r="B58">
        <v>1933.27</v>
      </c>
      <c r="D58">
        <v>4395948.8710000003</v>
      </c>
      <c r="E58">
        <v>1683381.534</v>
      </c>
      <c r="F58" s="55">
        <f t="shared" si="1"/>
        <v>0.10326092834489849</v>
      </c>
      <c r="H58" s="55">
        <f t="shared" si="2"/>
        <v>-2.5933213436722145E-2</v>
      </c>
      <c r="I58" s="55">
        <f t="shared" si="3"/>
        <v>4.816376697270279E-2</v>
      </c>
    </row>
    <row r="59" spans="1:9">
      <c r="A59" s="16">
        <v>39325</v>
      </c>
      <c r="B59">
        <v>1873.24</v>
      </c>
      <c r="D59">
        <v>4486081.9400000004</v>
      </c>
      <c r="E59">
        <v>1682496.861</v>
      </c>
      <c r="F59" s="55">
        <f t="shared" si="1"/>
        <v>-3.1543317794726175E-2</v>
      </c>
      <c r="H59" s="55">
        <f t="shared" si="2"/>
        <v>2.029629597375137E-2</v>
      </c>
      <c r="I59" s="55">
        <f t="shared" si="3"/>
        <v>-5.2567140968959607E-4</v>
      </c>
    </row>
    <row r="60" spans="1:9">
      <c r="A60" s="16">
        <v>39353</v>
      </c>
      <c r="B60">
        <v>1946.48</v>
      </c>
      <c r="D60">
        <v>4577699.0140000004</v>
      </c>
      <c r="E60">
        <v>1819459.7930000001</v>
      </c>
      <c r="F60" s="55">
        <f t="shared" si="1"/>
        <v>3.8353061231014951E-2</v>
      </c>
      <c r="H60" s="55">
        <f t="shared" si="2"/>
        <v>2.0216771544870227E-2</v>
      </c>
      <c r="I60" s="55">
        <f t="shared" si="3"/>
        <v>7.8260723137914726E-2</v>
      </c>
    </row>
    <row r="61" spans="1:9">
      <c r="A61" s="16">
        <v>39386</v>
      </c>
      <c r="B61">
        <v>2064.85</v>
      </c>
      <c r="D61">
        <v>4664869.2350000003</v>
      </c>
      <c r="E61">
        <v>1999266.615</v>
      </c>
      <c r="F61" s="55">
        <f t="shared" si="1"/>
        <v>5.9034971386170428E-2</v>
      </c>
      <c r="H61" s="55">
        <f t="shared" si="2"/>
        <v>1.886332963226928E-2</v>
      </c>
      <c r="I61" s="55">
        <f t="shared" si="3"/>
        <v>9.4240780814967562E-2</v>
      </c>
    </row>
    <row r="62" spans="1:9">
      <c r="A62" s="16">
        <v>39416</v>
      </c>
      <c r="B62">
        <v>1906</v>
      </c>
      <c r="D62">
        <v>4582857.449</v>
      </c>
      <c r="E62">
        <v>1901852.3060000001</v>
      </c>
      <c r="F62" s="55">
        <f t="shared" si="1"/>
        <v>-8.0050779317447793E-2</v>
      </c>
      <c r="H62" s="55">
        <f t="shared" si="2"/>
        <v>-1.7737102079155801E-2</v>
      </c>
      <c r="I62" s="55">
        <f t="shared" si="3"/>
        <v>-4.9952111649000971E-2</v>
      </c>
    </row>
    <row r="63" spans="1:9">
      <c r="A63" s="16">
        <v>39447</v>
      </c>
      <c r="B63">
        <v>1897.13</v>
      </c>
      <c r="D63">
        <v>4580355.3049999997</v>
      </c>
      <c r="E63">
        <v>1932005.6170000001</v>
      </c>
      <c r="F63" s="55">
        <f t="shared" si="1"/>
        <v>-4.664587370434241E-3</v>
      </c>
      <c r="H63" s="55">
        <f t="shared" si="2"/>
        <v>-5.4612811671279459E-4</v>
      </c>
      <c r="I63" s="55">
        <f t="shared" si="3"/>
        <v>1.573033397318685E-2</v>
      </c>
    </row>
    <row r="64" spans="1:9">
      <c r="A64" s="16">
        <v>39478</v>
      </c>
      <c r="B64">
        <v>1624.68</v>
      </c>
      <c r="D64">
        <v>4265705.9809999997</v>
      </c>
      <c r="E64">
        <v>1705203.423</v>
      </c>
      <c r="F64" s="55">
        <f t="shared" si="1"/>
        <v>-0.15503134454869336</v>
      </c>
      <c r="H64" s="55">
        <f t="shared" si="2"/>
        <v>-7.1168876426171132E-2</v>
      </c>
      <c r="I64" s="55">
        <f t="shared" si="3"/>
        <v>-0.12487422983993046</v>
      </c>
    </row>
    <row r="65" spans="1:9">
      <c r="A65" s="16">
        <v>39507</v>
      </c>
      <c r="B65">
        <v>1711.62</v>
      </c>
      <c r="D65">
        <v>4231838.58</v>
      </c>
      <c r="E65">
        <v>1826835.5179999999</v>
      </c>
      <c r="F65" s="55">
        <f t="shared" si="1"/>
        <v>5.2129417152497595E-2</v>
      </c>
      <c r="H65" s="55">
        <f t="shared" si="2"/>
        <v>-7.9711450954310457E-3</v>
      </c>
      <c r="I65" s="55">
        <f t="shared" si="3"/>
        <v>6.8900831585038985E-2</v>
      </c>
    </row>
    <row r="66" spans="1:9">
      <c r="A66" s="16">
        <v>39538</v>
      </c>
      <c r="B66">
        <v>1703.99</v>
      </c>
      <c r="D66">
        <v>4415701.9610000001</v>
      </c>
      <c r="E66">
        <v>1822072.622</v>
      </c>
      <c r="F66" s="55">
        <f t="shared" si="1"/>
        <v>-4.467730620077391E-3</v>
      </c>
      <c r="H66" s="55">
        <f t="shared" si="2"/>
        <v>4.2530264875184833E-2</v>
      </c>
      <c r="I66" s="55">
        <f t="shared" si="3"/>
        <v>-2.6105884402976174E-3</v>
      </c>
    </row>
    <row r="67" spans="1:9">
      <c r="A67" s="16">
        <v>39568</v>
      </c>
      <c r="B67">
        <v>1825.47</v>
      </c>
      <c r="D67">
        <v>4719391.8219999997</v>
      </c>
      <c r="E67">
        <v>1999062.527</v>
      </c>
      <c r="F67" s="55">
        <f t="shared" si="1"/>
        <v>6.886492827947549E-2</v>
      </c>
      <c r="H67" s="55">
        <f t="shared" si="2"/>
        <v>6.6513124042625701E-2</v>
      </c>
      <c r="I67" s="55">
        <f t="shared" si="3"/>
        <v>9.2703677727843325E-2</v>
      </c>
    </row>
    <row r="68" spans="1:9">
      <c r="A68" s="16">
        <v>39598</v>
      </c>
      <c r="B68">
        <v>1852.02</v>
      </c>
      <c r="D68">
        <v>4903388.2240000004</v>
      </c>
      <c r="E68">
        <v>2081798.97</v>
      </c>
      <c r="F68" s="55">
        <f t="shared" si="1"/>
        <v>1.4439447176967969E-2</v>
      </c>
      <c r="H68" s="55">
        <f t="shared" si="2"/>
        <v>3.8246500419861461E-2</v>
      </c>
      <c r="I68" s="55">
        <f t="shared" si="3"/>
        <v>4.0554075166311473E-2</v>
      </c>
    </row>
    <row r="69" spans="1:9">
      <c r="A69" s="16">
        <v>39629</v>
      </c>
      <c r="B69">
        <v>1674.92</v>
      </c>
      <c r="D69">
        <v>4599262.7790000001</v>
      </c>
      <c r="E69">
        <v>1909783.753</v>
      </c>
      <c r="F69" s="55">
        <f t="shared" ref="F69:F132" si="4">LN(B69/B68)</f>
        <v>-0.10051153235934869</v>
      </c>
      <c r="H69" s="55">
        <f t="shared" ref="H69:H132" si="5">LN(D69/D68)</f>
        <v>-6.4030415227711052E-2</v>
      </c>
      <c r="I69" s="55">
        <f t="shared" ref="I69:I132" si="6">LN(E69/E68)</f>
        <v>-8.624239201070924E-2</v>
      </c>
    </row>
    <row r="70" spans="1:9">
      <c r="A70" s="16">
        <v>39660</v>
      </c>
      <c r="B70">
        <v>1594.67</v>
      </c>
      <c r="D70">
        <v>4336972.2719999999</v>
      </c>
      <c r="E70">
        <v>1777342.7350000001</v>
      </c>
      <c r="F70" s="55">
        <f t="shared" si="4"/>
        <v>-4.9098584663358112E-2</v>
      </c>
      <c r="H70" s="55">
        <f t="shared" si="5"/>
        <v>-5.8719553743063133E-2</v>
      </c>
      <c r="I70" s="55">
        <f t="shared" si="6"/>
        <v>-7.1870613929951047E-2</v>
      </c>
    </row>
    <row r="71" spans="1:9">
      <c r="A71" s="16">
        <v>39689</v>
      </c>
      <c r="B71">
        <v>1474.24</v>
      </c>
      <c r="D71">
        <v>4604823.8169999998</v>
      </c>
      <c r="E71">
        <v>1760930.4820000001</v>
      </c>
      <c r="F71" s="55">
        <f t="shared" si="4"/>
        <v>-7.8524215513624512E-2</v>
      </c>
      <c r="H71" s="55">
        <f t="shared" si="5"/>
        <v>5.9927938435814454E-2</v>
      </c>
      <c r="I71" s="55">
        <f t="shared" si="6"/>
        <v>-9.2770510932920925E-3</v>
      </c>
    </row>
    <row r="72" spans="1:9">
      <c r="A72" s="16">
        <v>39721</v>
      </c>
      <c r="B72">
        <v>1448.06</v>
      </c>
      <c r="D72">
        <v>4447243.1100000003</v>
      </c>
      <c r="E72">
        <v>1591884.068</v>
      </c>
      <c r="F72" s="55">
        <f t="shared" si="4"/>
        <v>-1.7917873196268731E-2</v>
      </c>
      <c r="H72" s="55">
        <f t="shared" si="5"/>
        <v>-3.4820031559120952E-2</v>
      </c>
      <c r="I72" s="55">
        <f t="shared" si="6"/>
        <v>-0.10092408913848072</v>
      </c>
    </row>
    <row r="73" spans="1:9">
      <c r="A73" s="16">
        <v>39752</v>
      </c>
      <c r="B73">
        <v>1113.06</v>
      </c>
      <c r="D73">
        <v>4067876.1069999998</v>
      </c>
      <c r="E73">
        <v>1304866.3689999999</v>
      </c>
      <c r="F73" s="55">
        <f t="shared" si="4"/>
        <v>-0.26311175037294665</v>
      </c>
      <c r="H73" s="55">
        <f t="shared" si="5"/>
        <v>-8.9163356133876284E-2</v>
      </c>
      <c r="I73" s="55">
        <f t="shared" si="6"/>
        <v>-0.19881762686474821</v>
      </c>
    </row>
    <row r="74" spans="1:9">
      <c r="A74" s="16">
        <v>39780</v>
      </c>
      <c r="B74">
        <v>1076.07</v>
      </c>
      <c r="D74">
        <v>4153756.02</v>
      </c>
      <c r="E74">
        <v>1316516.578</v>
      </c>
      <c r="F74" s="55">
        <f t="shared" si="4"/>
        <v>-3.3797463810559557E-2</v>
      </c>
      <c r="H74" s="55">
        <f t="shared" si="5"/>
        <v>2.0891967762280684E-2</v>
      </c>
      <c r="I74" s="55">
        <f t="shared" si="6"/>
        <v>8.8886560572225149E-3</v>
      </c>
    </row>
    <row r="75" spans="1:9">
      <c r="A75" s="16">
        <v>39813</v>
      </c>
      <c r="B75">
        <v>1124.47</v>
      </c>
      <c r="D75">
        <v>3677612.6260000002</v>
      </c>
      <c r="E75">
        <v>1217158.706</v>
      </c>
      <c r="F75" s="55">
        <f t="shared" si="4"/>
        <v>4.3996298151926676E-2</v>
      </c>
      <c r="H75" s="55">
        <f t="shared" si="5"/>
        <v>-0.12174919125712111</v>
      </c>
      <c r="I75" s="55">
        <f t="shared" si="6"/>
        <v>-7.8470079292366934E-2</v>
      </c>
    </row>
    <row r="76" spans="1:9">
      <c r="A76" s="16">
        <v>39843</v>
      </c>
      <c r="B76">
        <v>1162.1099999999999</v>
      </c>
      <c r="D76">
        <v>3716662.0049999999</v>
      </c>
      <c r="E76">
        <v>1261271.9839999999</v>
      </c>
      <c r="F76" s="55">
        <f t="shared" si="4"/>
        <v>3.2925504783536431E-2</v>
      </c>
      <c r="H76" s="55">
        <f t="shared" si="5"/>
        <v>1.0562156255838367E-2</v>
      </c>
      <c r="I76" s="55">
        <f t="shared" si="6"/>
        <v>3.5601509798195451E-2</v>
      </c>
    </row>
    <row r="77" spans="1:9">
      <c r="A77" s="16">
        <v>39871</v>
      </c>
      <c r="B77">
        <v>1063.03</v>
      </c>
      <c r="D77">
        <v>3671125.5079999999</v>
      </c>
      <c r="E77">
        <v>1308835.9650000001</v>
      </c>
      <c r="F77" s="55">
        <f t="shared" si="4"/>
        <v>-8.9113997346355694E-2</v>
      </c>
      <c r="H77" s="55">
        <f t="shared" si="5"/>
        <v>-1.2327661997571451E-2</v>
      </c>
      <c r="I77" s="55">
        <f t="shared" si="6"/>
        <v>3.7017442998378496E-2</v>
      </c>
    </row>
    <row r="78" spans="1:9">
      <c r="A78" s="16">
        <v>39903</v>
      </c>
      <c r="B78">
        <v>1206.26</v>
      </c>
      <c r="D78">
        <v>3521784.3139999998</v>
      </c>
      <c r="E78">
        <v>1334758.186</v>
      </c>
      <c r="F78" s="55">
        <f t="shared" si="4"/>
        <v>0.12640134281738827</v>
      </c>
      <c r="H78" s="55">
        <f t="shared" si="5"/>
        <v>-4.1530524417349286E-2</v>
      </c>
      <c r="I78" s="55">
        <f t="shared" si="6"/>
        <v>1.9611975503846423E-2</v>
      </c>
    </row>
    <row r="79" spans="1:9">
      <c r="A79" s="16">
        <v>39933</v>
      </c>
      <c r="B79">
        <v>1369.36</v>
      </c>
      <c r="D79">
        <v>3679211.1239999998</v>
      </c>
      <c r="E79">
        <v>1461280.6939999999</v>
      </c>
      <c r="F79" s="55">
        <f t="shared" si="4"/>
        <v>0.12681881361313591</v>
      </c>
      <c r="H79" s="55">
        <f t="shared" si="5"/>
        <v>4.3730592160151106E-2</v>
      </c>
      <c r="I79" s="55">
        <f t="shared" si="6"/>
        <v>9.0563097524154465E-2</v>
      </c>
    </row>
    <row r="80" spans="1:9">
      <c r="A80" s="16">
        <v>39962</v>
      </c>
      <c r="B80">
        <v>1395.89</v>
      </c>
      <c r="D80">
        <v>3927101.28</v>
      </c>
      <c r="E80">
        <v>1673421.848</v>
      </c>
      <c r="F80" s="55">
        <f t="shared" si="4"/>
        <v>1.9188727268692404E-2</v>
      </c>
      <c r="H80" s="55">
        <f t="shared" si="5"/>
        <v>6.5203205220834851E-2</v>
      </c>
      <c r="I80" s="55">
        <f t="shared" si="6"/>
        <v>0.13555730196046437</v>
      </c>
    </row>
    <row r="81" spans="1:9">
      <c r="A81" s="16">
        <v>39994</v>
      </c>
      <c r="B81">
        <v>1390.07</v>
      </c>
      <c r="D81">
        <v>3967164.3139999998</v>
      </c>
      <c r="E81">
        <v>1674907.098</v>
      </c>
      <c r="F81" s="55">
        <f t="shared" si="4"/>
        <v>-4.1780990871412441E-3</v>
      </c>
      <c r="H81" s="55">
        <f t="shared" si="5"/>
        <v>1.0149994947981146E-2</v>
      </c>
      <c r="I81" s="55">
        <f t="shared" si="6"/>
        <v>8.8715901057950786E-4</v>
      </c>
    </row>
    <row r="82" spans="1:9">
      <c r="A82" s="16">
        <v>40025</v>
      </c>
      <c r="B82">
        <v>1557.29</v>
      </c>
      <c r="C82">
        <v>1051.75</v>
      </c>
      <c r="D82">
        <v>4136405.145</v>
      </c>
      <c r="E82">
        <v>1791689.0319999999</v>
      </c>
      <c r="F82" s="55">
        <f t="shared" si="4"/>
        <v>0.11359302554139554</v>
      </c>
      <c r="H82" s="55">
        <f t="shared" si="5"/>
        <v>4.1775527271940283E-2</v>
      </c>
      <c r="I82" s="55">
        <f t="shared" si="6"/>
        <v>6.7401068386194404E-2</v>
      </c>
    </row>
    <row r="83" spans="1:9">
      <c r="A83" s="16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 s="55">
        <f t="shared" si="4"/>
        <v>2.1949730749357868E-2</v>
      </c>
      <c r="G83" s="55">
        <f t="shared" ref="G83:G132" si="7">LN(C83/C82)</f>
        <v>5.1613661414922338E-2</v>
      </c>
      <c r="H83" s="55">
        <f t="shared" si="5"/>
        <v>6.2254208413230039E-2</v>
      </c>
      <c r="I83" s="55">
        <f t="shared" si="6"/>
        <v>1.8085245096890558E-2</v>
      </c>
    </row>
    <row r="84" spans="1:9">
      <c r="A84" s="16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 s="55">
        <f t="shared" si="4"/>
        <v>4.9805238634334961E-2</v>
      </c>
      <c r="G84" s="55">
        <f t="shared" si="7"/>
        <v>3.6187356978372373E-2</v>
      </c>
      <c r="H84" s="55">
        <f t="shared" si="5"/>
        <v>-2.1268022964579556E-2</v>
      </c>
      <c r="I84" s="55">
        <f t="shared" si="6"/>
        <v>2.634980383613094E-2</v>
      </c>
    </row>
    <row r="85" spans="1:9">
      <c r="A85" s="16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 s="55">
        <f t="shared" si="4"/>
        <v>-5.6840639941837648E-2</v>
      </c>
      <c r="G85" s="55">
        <f t="shared" si="7"/>
        <v>-1.2320088535702118E-2</v>
      </c>
      <c r="H85" s="55">
        <f t="shared" si="5"/>
        <v>-6.7781907506621938E-3</v>
      </c>
      <c r="I85" s="55">
        <f t="shared" si="6"/>
        <v>1.2283826460760854E-2</v>
      </c>
    </row>
    <row r="86" spans="1:9">
      <c r="A86" s="16">
        <v>40147</v>
      </c>
      <c r="B86">
        <v>1555.6</v>
      </c>
      <c r="C86">
        <v>1103.22</v>
      </c>
      <c r="D86">
        <v>4373606.75</v>
      </c>
      <c r="E86">
        <v>1940606.9080000001</v>
      </c>
      <c r="F86" s="55">
        <f t="shared" si="4"/>
        <v>-1.6000137270618515E-2</v>
      </c>
      <c r="G86" s="55">
        <f t="shared" si="7"/>
        <v>-2.770319693441773E-2</v>
      </c>
      <c r="H86" s="55">
        <f t="shared" si="5"/>
        <v>2.155292908736002E-2</v>
      </c>
      <c r="I86" s="55">
        <f t="shared" si="6"/>
        <v>2.3123119688291342E-2</v>
      </c>
    </row>
    <row r="87" spans="1:9">
      <c r="A87" s="16">
        <v>40178</v>
      </c>
      <c r="B87">
        <v>1682.77</v>
      </c>
      <c r="C87">
        <v>1158.7</v>
      </c>
      <c r="D87">
        <v>4422429.534</v>
      </c>
      <c r="E87">
        <v>2003384.22</v>
      </c>
      <c r="F87" s="55">
        <f t="shared" si="4"/>
        <v>7.8579921845390172E-2</v>
      </c>
      <c r="G87" s="55">
        <f t="shared" si="7"/>
        <v>4.9065510609211549E-2</v>
      </c>
      <c r="H87" s="55">
        <f t="shared" si="5"/>
        <v>1.1101201454622961E-2</v>
      </c>
      <c r="I87" s="55">
        <f t="shared" si="6"/>
        <v>3.1837097228219646E-2</v>
      </c>
    </row>
    <row r="88" spans="1:9">
      <c r="A88" s="16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 s="55">
        <f t="shared" si="4"/>
        <v>-4.8920018033502294E-2</v>
      </c>
      <c r="G88" s="55">
        <f t="shared" si="7"/>
        <v>-5.9553412733097541E-2</v>
      </c>
      <c r="H88" s="55">
        <f t="shared" si="5"/>
        <v>-4.0844874984523126E-2</v>
      </c>
      <c r="I88" s="55">
        <f t="shared" si="6"/>
        <v>-5.6051402554585295E-2</v>
      </c>
    </row>
    <row r="89" spans="1:9">
      <c r="A89" s="16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 s="55">
        <f t="shared" si="4"/>
        <v>-4.9108484341055629E-3</v>
      </c>
      <c r="G89" s="55">
        <f t="shared" si="7"/>
        <v>2.140505096111844E-2</v>
      </c>
      <c r="H89" s="55">
        <f t="shared" si="5"/>
        <v>1.0632232445046012E-2</v>
      </c>
      <c r="I89" s="55">
        <f t="shared" si="6"/>
        <v>-3.6201528711347809E-5</v>
      </c>
    </row>
    <row r="90" spans="1:9">
      <c r="A90" s="16">
        <v>40268</v>
      </c>
      <c r="B90">
        <v>1692.85</v>
      </c>
      <c r="C90">
        <v>1170.18</v>
      </c>
      <c r="D90">
        <v>4462630.28</v>
      </c>
      <c r="E90">
        <v>2003933.122</v>
      </c>
      <c r="F90" s="55">
        <f t="shared" si="4"/>
        <v>5.9803120430405088E-2</v>
      </c>
      <c r="G90" s="55">
        <f t="shared" si="7"/>
        <v>4.8007257881504554E-2</v>
      </c>
      <c r="H90" s="55">
        <f t="shared" si="5"/>
        <v>3.9261770213745856E-2</v>
      </c>
      <c r="I90" s="55">
        <f t="shared" si="6"/>
        <v>5.6361553938817102E-2</v>
      </c>
    </row>
    <row r="91" spans="1:9">
      <c r="A91" s="16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 s="55">
        <f t="shared" si="4"/>
        <v>2.8367764180492402E-2</v>
      </c>
      <c r="G91" s="55">
        <f t="shared" si="7"/>
        <v>1.1428404493108954E-2</v>
      </c>
      <c r="H91" s="55">
        <f t="shared" si="5"/>
        <v>-1.6923654999848763E-2</v>
      </c>
      <c r="I91" s="55">
        <f t="shared" si="6"/>
        <v>-5.3584633938133256E-3</v>
      </c>
    </row>
    <row r="92" spans="1:9">
      <c r="A92" s="16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 s="55">
        <f t="shared" si="4"/>
        <v>-5.9323116653265784E-2</v>
      </c>
      <c r="G92" s="55">
        <f t="shared" si="7"/>
        <v>-8.0329893027077937E-3</v>
      </c>
      <c r="H92" s="55">
        <f t="shared" si="5"/>
        <v>-1.8705146074387932E-2</v>
      </c>
      <c r="I92" s="55">
        <f t="shared" si="6"/>
        <v>-1.0659528993638161E-2</v>
      </c>
    </row>
    <row r="93" spans="1:9">
      <c r="A93" s="16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 s="55">
        <f t="shared" si="4"/>
        <v>3.4163715835199733E-2</v>
      </c>
      <c r="G93" s="55">
        <f t="shared" si="7"/>
        <v>5.1392083539219334E-2</v>
      </c>
      <c r="H93" s="55">
        <f t="shared" si="5"/>
        <v>-2.0610343966468558E-2</v>
      </c>
      <c r="I93" s="55">
        <f t="shared" si="6"/>
        <v>6.6930860354720125E-3</v>
      </c>
    </row>
    <row r="94" spans="1:9">
      <c r="A94" s="16">
        <v>40389</v>
      </c>
      <c r="B94">
        <v>1759.33</v>
      </c>
      <c r="C94">
        <v>1278.49</v>
      </c>
      <c r="D94">
        <v>4417166.7860000003</v>
      </c>
      <c r="E94">
        <v>2083880.746</v>
      </c>
      <c r="F94" s="55">
        <f t="shared" si="4"/>
        <v>3.5311192284091984E-2</v>
      </c>
      <c r="G94" s="55">
        <f t="shared" si="7"/>
        <v>3.3734612192474311E-2</v>
      </c>
      <c r="H94" s="55">
        <f t="shared" si="5"/>
        <v>4.5999295882946649E-2</v>
      </c>
      <c r="I94" s="55">
        <f t="shared" si="6"/>
        <v>4.8444994587058365E-2</v>
      </c>
    </row>
    <row r="95" spans="1:9">
      <c r="A95" s="16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 s="55">
        <f t="shared" si="4"/>
        <v>-9.4687293697895795E-3</v>
      </c>
      <c r="G95" s="55">
        <f t="shared" si="7"/>
        <v>-6.7809107937839026E-3</v>
      </c>
      <c r="H95" s="55">
        <f t="shared" si="5"/>
        <v>-2.5481812697390669E-2</v>
      </c>
      <c r="I95" s="55">
        <f t="shared" si="6"/>
        <v>-7.1247602987188291E-3</v>
      </c>
    </row>
    <row r="96" spans="1:9">
      <c r="A96" s="16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 s="55">
        <f t="shared" si="4"/>
        <v>7.1975651394399459E-2</v>
      </c>
      <c r="G96" s="55">
        <f t="shared" si="7"/>
        <v>9.0620767934644353E-2</v>
      </c>
      <c r="H96" s="55">
        <f t="shared" si="5"/>
        <v>3.6455859339285655E-2</v>
      </c>
      <c r="I96" s="55">
        <f t="shared" si="6"/>
        <v>5.2451856000851317E-2</v>
      </c>
    </row>
    <row r="97" spans="1:9">
      <c r="A97" s="16">
        <v>40480</v>
      </c>
      <c r="B97">
        <v>1882.95</v>
      </c>
      <c r="C97">
        <v>1393.96</v>
      </c>
      <c r="D97">
        <v>4587457.1629999997</v>
      </c>
      <c r="E97">
        <v>2221777.659</v>
      </c>
      <c r="F97" s="55">
        <f t="shared" si="4"/>
        <v>5.3997191714196457E-3</v>
      </c>
      <c r="G97" s="55">
        <f t="shared" si="7"/>
        <v>2.6290663286881364E-3</v>
      </c>
      <c r="H97" s="55">
        <f t="shared" si="5"/>
        <v>2.6853337009919143E-2</v>
      </c>
      <c r="I97" s="55">
        <f t="shared" si="6"/>
        <v>1.8748628406936314E-2</v>
      </c>
    </row>
    <row r="98" spans="1:9">
      <c r="A98" s="16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 s="55">
        <f t="shared" si="4"/>
        <v>1.144806804243139E-2</v>
      </c>
      <c r="G98" s="55">
        <f t="shared" si="7"/>
        <v>-3.7890713321415311E-2</v>
      </c>
      <c r="H98" s="55">
        <f t="shared" si="5"/>
        <v>8.5400802516845137E-3</v>
      </c>
      <c r="I98" s="55">
        <f t="shared" si="6"/>
        <v>3.1747669722814037E-3</v>
      </c>
    </row>
    <row r="99" spans="1:9">
      <c r="A99" s="16">
        <v>40543</v>
      </c>
      <c r="B99">
        <v>2051</v>
      </c>
      <c r="C99">
        <v>1437.65</v>
      </c>
      <c r="D99">
        <v>4828660.1500000004</v>
      </c>
      <c r="E99">
        <v>2320931.227</v>
      </c>
      <c r="F99" s="55">
        <f t="shared" si="4"/>
        <v>7.4039715097622236E-2</v>
      </c>
      <c r="G99" s="55">
        <f t="shared" si="7"/>
        <v>6.8751931870966385E-2</v>
      </c>
      <c r="H99" s="55">
        <f t="shared" si="5"/>
        <v>4.2703071702101962E-2</v>
      </c>
      <c r="I99" s="55">
        <f t="shared" si="6"/>
        <v>4.0486106364005646E-2</v>
      </c>
    </row>
    <row r="100" spans="1:9">
      <c r="A100" s="16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 s="55">
        <f t="shared" si="4"/>
        <v>9.0906848970693805E-3</v>
      </c>
      <c r="G100" s="55">
        <f t="shared" si="7"/>
        <v>8.5054433334973735E-3</v>
      </c>
      <c r="H100" s="55">
        <f t="shared" si="5"/>
        <v>1.6956496277435638E-2</v>
      </c>
      <c r="I100" s="55">
        <f t="shared" si="6"/>
        <v>-3.2923034019231079E-2</v>
      </c>
    </row>
    <row r="101" spans="1:9">
      <c r="A101" s="16">
        <v>40602</v>
      </c>
      <c r="B101">
        <v>1939.3</v>
      </c>
      <c r="C101">
        <v>1361.91</v>
      </c>
      <c r="D101">
        <v>5111625.5559999999</v>
      </c>
      <c r="E101">
        <v>2236643.17</v>
      </c>
      <c r="F101" s="55">
        <f t="shared" si="4"/>
        <v>-6.5091080767254922E-2</v>
      </c>
      <c r="G101" s="55">
        <f t="shared" si="7"/>
        <v>-6.2627153156263521E-2</v>
      </c>
      <c r="H101" s="55">
        <f t="shared" si="5"/>
        <v>3.9991942546000254E-2</v>
      </c>
      <c r="I101" s="55">
        <f t="shared" si="6"/>
        <v>-4.0693050272616353E-3</v>
      </c>
    </row>
    <row r="102" spans="1:9">
      <c r="A102" s="16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 s="55">
        <f t="shared" si="4"/>
        <v>8.2795658930229526E-2</v>
      </c>
      <c r="G102" s="55">
        <f t="shared" si="7"/>
        <v>0.11149186658595991</v>
      </c>
      <c r="H102" s="55">
        <f t="shared" si="5"/>
        <v>-3.3903031359926561E-2</v>
      </c>
      <c r="I102" s="55">
        <f t="shared" si="6"/>
        <v>3.282345185940861E-2</v>
      </c>
    </row>
    <row r="103" spans="1:9">
      <c r="A103" s="16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 s="55">
        <f t="shared" si="4"/>
        <v>3.9855847027266564E-2</v>
      </c>
      <c r="G103" s="55">
        <f t="shared" si="7"/>
        <v>6.1471917491812481E-2</v>
      </c>
      <c r="H103" s="55">
        <f t="shared" si="5"/>
        <v>1.4740339264775722E-2</v>
      </c>
      <c r="I103" s="55">
        <f t="shared" si="6"/>
        <v>3.287062639280421E-3</v>
      </c>
    </row>
    <row r="104" spans="1:9">
      <c r="A104" s="16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 s="55">
        <f t="shared" si="4"/>
        <v>-2.3019220119512233E-2</v>
      </c>
      <c r="G104" s="55">
        <f t="shared" si="7"/>
        <v>-3.6595738925215372E-2</v>
      </c>
      <c r="H104" s="55">
        <f t="shared" si="5"/>
        <v>-1.0073298334673575E-2</v>
      </c>
      <c r="I104" s="55">
        <f t="shared" si="6"/>
        <v>-1.6314823128302808E-2</v>
      </c>
    </row>
    <row r="105" spans="1:9">
      <c r="A105" s="16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 s="55">
        <f t="shared" si="4"/>
        <v>-1.9693506867863746E-2</v>
      </c>
      <c r="G105" s="55">
        <f t="shared" si="7"/>
        <v>4.7792372261918847E-2</v>
      </c>
      <c r="H105" s="55">
        <f t="shared" si="5"/>
        <v>-2.5430261132360948E-2</v>
      </c>
      <c r="I105" s="55">
        <f t="shared" si="6"/>
        <v>-2.4951347402251495E-2</v>
      </c>
    </row>
    <row r="106" spans="1:9">
      <c r="A106" s="16">
        <v>40753</v>
      </c>
      <c r="B106">
        <v>2133.21</v>
      </c>
      <c r="C106">
        <v>1731.1</v>
      </c>
      <c r="D106">
        <v>4692698.59</v>
      </c>
      <c r="E106">
        <v>2188546.9569999999</v>
      </c>
      <c r="F106" s="55">
        <f t="shared" si="4"/>
        <v>1.5362025336131423E-2</v>
      </c>
      <c r="G106" s="55">
        <f t="shared" si="7"/>
        <v>5.5708500937237115E-2</v>
      </c>
      <c r="H106" s="55">
        <f t="shared" si="5"/>
        <v>-3.084340547887018E-2</v>
      </c>
      <c r="I106" s="55">
        <f t="shared" si="6"/>
        <v>-1.6582667345136744E-2</v>
      </c>
    </row>
    <row r="107" spans="1:9">
      <c r="A107" s="16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 s="55">
        <f t="shared" si="4"/>
        <v>-0.12629760175783444</v>
      </c>
      <c r="G107" s="55">
        <f t="shared" si="7"/>
        <v>-8.6458019740363781E-2</v>
      </c>
      <c r="H107" s="55">
        <f t="shared" si="5"/>
        <v>-6.31542194516901E-2</v>
      </c>
      <c r="I107" s="55">
        <f t="shared" si="6"/>
        <v>-8.3752006839012183E-2</v>
      </c>
    </row>
    <row r="108" spans="1:9">
      <c r="A108" s="16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 s="55">
        <f t="shared" si="4"/>
        <v>-6.0548498848885364E-2</v>
      </c>
      <c r="G108" s="55">
        <f t="shared" si="7"/>
        <v>-7.3573240756316632E-2</v>
      </c>
      <c r="H108" s="55">
        <f t="shared" si="5"/>
        <v>1.4003392352669784E-2</v>
      </c>
      <c r="I108" s="55">
        <f t="shared" si="6"/>
        <v>-5.3487595068716642E-2</v>
      </c>
    </row>
    <row r="109" spans="1:9">
      <c r="A109" s="16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 s="55">
        <f t="shared" si="4"/>
        <v>7.5813472734590173E-2</v>
      </c>
      <c r="G109" s="55">
        <f t="shared" si="7"/>
        <v>7.8636860810780279E-2</v>
      </c>
      <c r="H109" s="55">
        <f t="shared" si="5"/>
        <v>3.8415263515201643E-2</v>
      </c>
      <c r="I109" s="55">
        <f t="shared" si="6"/>
        <v>6.4206446969200748E-2</v>
      </c>
    </row>
    <row r="110" spans="1:9">
      <c r="A110" s="16">
        <v>40877</v>
      </c>
      <c r="B110">
        <v>1847.51</v>
      </c>
      <c r="C110">
        <v>1548.09</v>
      </c>
      <c r="D110">
        <v>4650336.227</v>
      </c>
      <c r="E110">
        <v>1948558.2890000001</v>
      </c>
      <c r="F110" s="55">
        <f t="shared" si="4"/>
        <v>-3.2756473108717106E-2</v>
      </c>
      <c r="G110" s="55">
        <f t="shared" si="7"/>
        <v>-3.0340731902264738E-2</v>
      </c>
      <c r="H110" s="55">
        <f t="shared" si="5"/>
        <v>1.6672781431969377E-3</v>
      </c>
      <c r="I110" s="55">
        <f t="shared" si="6"/>
        <v>-4.3114918573225809E-2</v>
      </c>
    </row>
    <row r="111" spans="1:9">
      <c r="A111" s="16">
        <v>40907</v>
      </c>
      <c r="B111">
        <v>1825.74</v>
      </c>
      <c r="C111">
        <v>1524.15</v>
      </c>
      <c r="D111">
        <v>4722080.6140000001</v>
      </c>
      <c r="E111">
        <v>1955311.253</v>
      </c>
      <c r="F111" s="55">
        <f t="shared" si="4"/>
        <v>-1.1853402243530816E-2</v>
      </c>
      <c r="G111" s="55">
        <f t="shared" si="7"/>
        <v>-1.5585035394518637E-2</v>
      </c>
      <c r="H111" s="55">
        <f t="shared" si="5"/>
        <v>1.5309986654015752E-2</v>
      </c>
      <c r="I111" s="55">
        <f t="shared" si="6"/>
        <v>3.4596293051727396E-3</v>
      </c>
    </row>
    <row r="112" spans="1:9">
      <c r="A112" s="16">
        <v>40939</v>
      </c>
      <c r="B112">
        <v>1955.79</v>
      </c>
      <c r="C112">
        <v>1583.62</v>
      </c>
      <c r="D112">
        <v>4816527.84</v>
      </c>
      <c r="E112">
        <v>2114300.9509999999</v>
      </c>
      <c r="F112" s="55">
        <f t="shared" si="4"/>
        <v>6.8808819583795422E-2</v>
      </c>
      <c r="G112" s="55">
        <f t="shared" si="7"/>
        <v>3.8276488004106157E-2</v>
      </c>
      <c r="H112" s="55">
        <f t="shared" si="5"/>
        <v>1.980379280865209E-2</v>
      </c>
      <c r="I112" s="55">
        <f t="shared" si="6"/>
        <v>7.817484878222114E-2</v>
      </c>
    </row>
    <row r="113" spans="1:9">
      <c r="A113" s="16">
        <v>40968</v>
      </c>
      <c r="B113">
        <v>2030.25</v>
      </c>
      <c r="C113">
        <v>1628.78</v>
      </c>
      <c r="D113">
        <v>5018663.5379999997</v>
      </c>
      <c r="E113">
        <v>2225462.39</v>
      </c>
      <c r="F113" s="55">
        <f t="shared" si="4"/>
        <v>3.7364734294655873E-2</v>
      </c>
      <c r="G113" s="55">
        <f t="shared" si="7"/>
        <v>2.8117902698320835E-2</v>
      </c>
      <c r="H113" s="55">
        <f t="shared" si="5"/>
        <v>4.111036743913183E-2</v>
      </c>
      <c r="I113" s="55">
        <f t="shared" si="6"/>
        <v>5.1240471514999927E-2</v>
      </c>
    </row>
    <row r="114" spans="1:9">
      <c r="A114" s="16">
        <v>40998</v>
      </c>
      <c r="B114">
        <v>2014.04</v>
      </c>
      <c r="C114">
        <v>1574.06</v>
      </c>
      <c r="D114">
        <v>5154822.5010000002</v>
      </c>
      <c r="E114">
        <v>2180558.915</v>
      </c>
      <c r="F114" s="55">
        <f t="shared" si="4"/>
        <v>-8.0162831080514783E-3</v>
      </c>
      <c r="G114" s="55">
        <f t="shared" si="7"/>
        <v>-3.4172999610691424E-2</v>
      </c>
      <c r="H114" s="55">
        <f t="shared" si="5"/>
        <v>2.6769013711613755E-2</v>
      </c>
      <c r="I114" s="55">
        <f t="shared" si="6"/>
        <v>-2.0383482789834279E-2</v>
      </c>
    </row>
    <row r="115" spans="1:9">
      <c r="A115" s="16">
        <v>41029</v>
      </c>
      <c r="B115">
        <v>1981.99</v>
      </c>
      <c r="C115">
        <v>1537.19</v>
      </c>
      <c r="D115">
        <v>5090914.835</v>
      </c>
      <c r="E115">
        <v>2151317.554</v>
      </c>
      <c r="F115" s="55">
        <f t="shared" si="4"/>
        <v>-1.6041264585941642E-2</v>
      </c>
      <c r="G115" s="55">
        <f t="shared" si="7"/>
        <v>-2.3702194356581031E-2</v>
      </c>
      <c r="H115" s="55">
        <f t="shared" si="5"/>
        <v>-1.2475138240668839E-2</v>
      </c>
      <c r="I115" s="55">
        <f t="shared" si="6"/>
        <v>-1.3500756709416965E-2</v>
      </c>
    </row>
    <row r="116" spans="1:9">
      <c r="A116" s="16">
        <v>41060</v>
      </c>
      <c r="B116">
        <v>1843.47</v>
      </c>
      <c r="C116">
        <v>1476.45</v>
      </c>
      <c r="D116">
        <v>4862640.2989999996</v>
      </c>
      <c r="E116">
        <v>1995863.507</v>
      </c>
      <c r="F116" s="55">
        <f t="shared" si="4"/>
        <v>-7.2451725319743421E-2</v>
      </c>
      <c r="G116" s="55">
        <f t="shared" si="7"/>
        <v>-4.0315516591824876E-2</v>
      </c>
      <c r="H116" s="55">
        <f t="shared" si="5"/>
        <v>-4.5875984446614948E-2</v>
      </c>
      <c r="I116" s="55">
        <f t="shared" si="6"/>
        <v>-7.5003677974094768E-2</v>
      </c>
    </row>
    <row r="117" spans="1:9">
      <c r="A117" s="16">
        <v>41089</v>
      </c>
      <c r="B117">
        <v>1854.01</v>
      </c>
      <c r="C117">
        <v>1553.48</v>
      </c>
      <c r="D117">
        <v>4947868.16</v>
      </c>
      <c r="E117">
        <v>2006916.48</v>
      </c>
      <c r="F117" s="55">
        <f t="shared" si="4"/>
        <v>5.7011957057284991E-3</v>
      </c>
      <c r="G117" s="55">
        <f t="shared" si="7"/>
        <v>5.0857017851765884E-2</v>
      </c>
      <c r="H117" s="55">
        <f t="shared" si="5"/>
        <v>1.7375247273020578E-2</v>
      </c>
      <c r="I117" s="55">
        <f t="shared" si="6"/>
        <v>5.5226623140272801E-3</v>
      </c>
    </row>
    <row r="118" spans="1:9">
      <c r="A118" s="16">
        <v>41121</v>
      </c>
      <c r="B118">
        <v>1881.99</v>
      </c>
      <c r="C118">
        <v>1564.85</v>
      </c>
      <c r="D118">
        <v>4958173.517</v>
      </c>
      <c r="E118">
        <v>2025178.0589999999</v>
      </c>
      <c r="F118" s="55">
        <f t="shared" si="4"/>
        <v>1.4978866780415653E-2</v>
      </c>
      <c r="G118" s="55">
        <f t="shared" si="7"/>
        <v>7.2923971402068877E-3</v>
      </c>
      <c r="H118" s="55">
        <f t="shared" si="5"/>
        <v>2.0806213124606042E-3</v>
      </c>
      <c r="I118" s="55">
        <f t="shared" si="6"/>
        <v>9.0581724647001514E-3</v>
      </c>
    </row>
    <row r="119" spans="1:9">
      <c r="A119" s="16">
        <v>41152</v>
      </c>
      <c r="B119">
        <v>1905.12</v>
      </c>
      <c r="C119">
        <v>1678.73</v>
      </c>
      <c r="D119">
        <v>5101686.1279999996</v>
      </c>
      <c r="E119">
        <v>2025401.243</v>
      </c>
      <c r="F119" s="55">
        <f t="shared" si="4"/>
        <v>1.221527106793714E-2</v>
      </c>
      <c r="G119" s="55">
        <f t="shared" si="7"/>
        <v>7.0247582404966591E-2</v>
      </c>
      <c r="H119" s="55">
        <f t="shared" si="5"/>
        <v>2.85336680444883E-2</v>
      </c>
      <c r="I119" s="55">
        <f t="shared" si="6"/>
        <v>1.1019855856961125E-4</v>
      </c>
    </row>
    <row r="120" spans="1:9">
      <c r="A120" s="16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 s="55">
        <f t="shared" si="4"/>
        <v>4.6705384055157943E-2</v>
      </c>
      <c r="G120" s="55">
        <f t="shared" si="7"/>
        <v>3.6795384600855435E-2</v>
      </c>
      <c r="H120" s="55">
        <f t="shared" si="5"/>
        <v>9.0500317489638112E-3</v>
      </c>
      <c r="I120" s="55">
        <f t="shared" si="6"/>
        <v>4.0290407998204374E-2</v>
      </c>
    </row>
    <row r="121" spans="1:9">
      <c r="A121" s="16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 s="55">
        <f t="shared" si="4"/>
        <v>-4.3069187885903706E-2</v>
      </c>
      <c r="G121" s="55">
        <f t="shared" si="7"/>
        <v>3.5727652025856413E-2</v>
      </c>
      <c r="H121" s="55">
        <f t="shared" si="5"/>
        <v>-2.7191123475946578E-2</v>
      </c>
      <c r="I121" s="55">
        <f t="shared" si="6"/>
        <v>-2.667831633823653E-2</v>
      </c>
    </row>
    <row r="122" spans="1:9">
      <c r="A122" s="16">
        <v>41243</v>
      </c>
      <c r="B122">
        <v>1932.9</v>
      </c>
      <c r="C122">
        <v>1862.25</v>
      </c>
      <c r="D122">
        <v>5044684.193</v>
      </c>
      <c r="E122">
        <v>2066211.9240000001</v>
      </c>
      <c r="F122" s="55">
        <f t="shared" si="4"/>
        <v>1.0840270940587328E-2</v>
      </c>
      <c r="G122" s="55">
        <f t="shared" si="7"/>
        <v>3.122484228940434E-2</v>
      </c>
      <c r="H122" s="55">
        <f t="shared" si="5"/>
        <v>6.9050471323098004E-3</v>
      </c>
      <c r="I122" s="55">
        <f t="shared" si="6"/>
        <v>6.3370251153384242E-3</v>
      </c>
    </row>
    <row r="123" spans="1:9">
      <c r="A123" s="16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 s="55">
        <f t="shared" si="4"/>
        <v>3.264962584600873E-2</v>
      </c>
      <c r="G123" s="55">
        <f t="shared" si="7"/>
        <v>1.6197812935186996E-2</v>
      </c>
      <c r="H123" s="55">
        <f t="shared" si="5"/>
        <v>1.3360328212545455E-3</v>
      </c>
      <c r="I123" s="55">
        <f t="shared" si="6"/>
        <v>3.0028320835580685E-2</v>
      </c>
    </row>
    <row r="124" spans="1:9">
      <c r="A124" s="16">
        <v>41305</v>
      </c>
      <c r="B124">
        <v>1961.94</v>
      </c>
      <c r="C124">
        <v>1908.15</v>
      </c>
      <c r="D124">
        <v>5431661.892</v>
      </c>
      <c r="E124">
        <v>2208222.122</v>
      </c>
      <c r="F124" s="55">
        <f t="shared" si="4"/>
        <v>-1.7737312040771728E-2</v>
      </c>
      <c r="G124" s="55">
        <f t="shared" si="7"/>
        <v>8.1509392787571036E-3</v>
      </c>
      <c r="H124" s="55">
        <f t="shared" si="5"/>
        <v>7.2574057928728064E-2</v>
      </c>
      <c r="I124" s="55">
        <f t="shared" si="6"/>
        <v>3.6442458854339013E-2</v>
      </c>
    </row>
    <row r="125" spans="1:9">
      <c r="A125" s="16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 s="55">
        <f t="shared" si="4"/>
        <v>3.2371452821910812E-2</v>
      </c>
      <c r="G125" s="55">
        <f t="shared" si="7"/>
        <v>3.5810479763759256E-2</v>
      </c>
      <c r="H125" s="55">
        <f t="shared" si="5"/>
        <v>1.1464200828089693E-3</v>
      </c>
      <c r="I125" s="55">
        <f t="shared" si="6"/>
        <v>-1.3499838490094869E-2</v>
      </c>
    </row>
    <row r="126" spans="1:9">
      <c r="A126" s="16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 s="55">
        <f t="shared" si="4"/>
        <v>-1.0716036047098386E-2</v>
      </c>
      <c r="G126" s="55">
        <f t="shared" si="7"/>
        <v>3.9279637079883689E-2</v>
      </c>
      <c r="H126" s="55">
        <f t="shared" si="5"/>
        <v>4.7591912846446399E-2</v>
      </c>
      <c r="I126" s="55">
        <f t="shared" si="6"/>
        <v>6.7813376322075781E-3</v>
      </c>
    </row>
    <row r="127" spans="1:9">
      <c r="A127" s="16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 s="55">
        <f t="shared" si="4"/>
        <v>-2.0631445050884014E-2</v>
      </c>
      <c r="G127" s="55">
        <f t="shared" si="7"/>
        <v>6.9630181832156218E-2</v>
      </c>
      <c r="H127" s="55">
        <f t="shared" si="5"/>
        <v>2.1502390920079915E-2</v>
      </c>
      <c r="I127" s="55">
        <f t="shared" si="6"/>
        <v>-2.2949628132209274E-3</v>
      </c>
    </row>
    <row r="128" spans="1:9">
      <c r="A128" s="16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 s="55">
        <f t="shared" si="4"/>
        <v>1.8714291435925647E-2</v>
      </c>
      <c r="G128" s="55">
        <f t="shared" si="7"/>
        <v>7.2336232390392517E-3</v>
      </c>
      <c r="H128" s="55">
        <f t="shared" si="5"/>
        <v>2.6877311825204957E-2</v>
      </c>
      <c r="I128" s="55">
        <f t="shared" si="6"/>
        <v>1.0521616845320801E-4</v>
      </c>
    </row>
    <row r="129" spans="1:9">
      <c r="A129" s="16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 s="55">
        <f t="shared" si="4"/>
        <v>-7.1312199957426867E-2</v>
      </c>
      <c r="G129" s="55">
        <f t="shared" si="7"/>
        <v>-5.2286809596198781E-2</v>
      </c>
      <c r="H129" s="55">
        <f t="shared" si="5"/>
        <v>-1.4025688941059147E-2</v>
      </c>
      <c r="I129" s="55">
        <f t="shared" si="6"/>
        <v>-5.4756533911507033E-2</v>
      </c>
    </row>
    <row r="130" spans="1:9">
      <c r="A130" s="16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 s="55">
        <f t="shared" si="4"/>
        <v>2.6851124050884394E-2</v>
      </c>
      <c r="G130" s="55">
        <f t="shared" si="7"/>
        <v>4.8290160374530919E-2</v>
      </c>
      <c r="H130" s="55">
        <f t="shared" si="5"/>
        <v>3.5908986619217931E-2</v>
      </c>
      <c r="I130" s="55">
        <f t="shared" si="6"/>
        <v>-4.7458593721266271E-3</v>
      </c>
    </row>
    <row r="131" spans="1:9">
      <c r="A131" s="16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 s="55">
        <f t="shared" si="4"/>
        <v>6.4212449080679381E-3</v>
      </c>
      <c r="G131" s="55">
        <f t="shared" si="7"/>
        <v>4.0596736751766331E-3</v>
      </c>
      <c r="H131" s="55">
        <f t="shared" si="5"/>
        <v>-3.4622557074593281E-2</v>
      </c>
      <c r="I131" s="55">
        <f t="shared" si="6"/>
        <v>-3.0466860032644424E-2</v>
      </c>
    </row>
    <row r="132" spans="1:9">
      <c r="A132" s="16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 s="55">
        <f t="shared" si="4"/>
        <v>3.5993812390820334E-2</v>
      </c>
      <c r="G132" s="55">
        <f t="shared" si="7"/>
        <v>4.7571201526528467E-2</v>
      </c>
      <c r="H132" s="55">
        <f t="shared" si="5"/>
        <v>1.7804824016774558E-2</v>
      </c>
      <c r="I132" s="55">
        <f t="shared" si="6"/>
        <v>3.1930689576062439E-2</v>
      </c>
    </row>
    <row r="133" spans="1:9">
      <c r="A133" s="16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 s="55">
        <f t="shared" ref="F133:F196" si="8">LN(B133/B132)</f>
        <v>1.6454102858292873E-2</v>
      </c>
      <c r="G133" s="55">
        <f t="shared" ref="G133:G196" si="9">LN(C133/C132)</f>
        <v>3.2312975150767093E-3</v>
      </c>
      <c r="H133" s="55">
        <f t="shared" ref="H133:H196" si="10">LN(D133/D132)</f>
        <v>2.9536619789886056E-2</v>
      </c>
      <c r="I133" s="55">
        <f t="shared" ref="I133:I196" si="11">LN(E133/E132)</f>
        <v>3.8492147427642509E-2</v>
      </c>
    </row>
    <row r="134" spans="1:9">
      <c r="A134" s="16">
        <v>41607</v>
      </c>
      <c r="B134">
        <v>2044.87</v>
      </c>
      <c r="C134">
        <v>2372.04</v>
      </c>
      <c r="D134">
        <v>6263845.7869999995</v>
      </c>
      <c r="E134">
        <v>2099794.574</v>
      </c>
      <c r="F134" s="55">
        <f t="shared" si="8"/>
        <v>7.2540907456761523E-3</v>
      </c>
      <c r="G134" s="55">
        <f t="shared" si="9"/>
        <v>1.4796712701556724E-2</v>
      </c>
      <c r="H134" s="55">
        <f t="shared" si="10"/>
        <v>1.0828974788718356E-2</v>
      </c>
      <c r="I134" s="55">
        <f t="shared" si="11"/>
        <v>-2.1893540232050795E-2</v>
      </c>
    </row>
    <row r="135" spans="1:9">
      <c r="A135" s="16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 s="55">
        <f t="shared" si="8"/>
        <v>-1.6533051177830639E-2</v>
      </c>
      <c r="G135" s="55">
        <f t="shared" si="9"/>
        <v>-3.8648982729604679E-3</v>
      </c>
      <c r="H135" s="55">
        <f t="shared" si="10"/>
        <v>1.6463999112194937E-2</v>
      </c>
      <c r="I135" s="55">
        <f t="shared" si="11"/>
        <v>-1.9322660888369692E-2</v>
      </c>
    </row>
    <row r="136" spans="1:9">
      <c r="A136" s="16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 s="55">
        <f t="shared" si="8"/>
        <v>-3.5520585660493084E-2</v>
      </c>
      <c r="G136" s="55">
        <f t="shared" si="9"/>
        <v>3.808169839620244E-4</v>
      </c>
      <c r="H136" s="55">
        <f t="shared" si="10"/>
        <v>-8.0834761611452022E-3</v>
      </c>
      <c r="I136" s="55">
        <f t="shared" si="11"/>
        <v>-3.7477155055624996E-2</v>
      </c>
    </row>
    <row r="137" spans="1:9">
      <c r="A137" s="16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 s="55">
        <f t="shared" si="8"/>
        <v>1.9811213234987714E-2</v>
      </c>
      <c r="G137" s="55">
        <f t="shared" si="9"/>
        <v>2.2041534465950047E-2</v>
      </c>
      <c r="H137" s="55">
        <f t="shared" si="10"/>
        <v>3.6171478213877797E-2</v>
      </c>
      <c r="I137" s="55">
        <f t="shared" si="11"/>
        <v>1.9610000579639658E-2</v>
      </c>
    </row>
    <row r="138" spans="1:9">
      <c r="A138" s="16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 s="55">
        <f t="shared" si="8"/>
        <v>2.8343775279640027E-3</v>
      </c>
      <c r="G138" s="55">
        <f t="shared" si="9"/>
        <v>4.1562139420895768E-2</v>
      </c>
      <c r="H138" s="55">
        <f t="shared" si="10"/>
        <v>-5.6879194492268602E-3</v>
      </c>
      <c r="I138" s="55">
        <f t="shared" si="11"/>
        <v>2.2750224950586494E-2</v>
      </c>
    </row>
    <row r="139" spans="1:9">
      <c r="A139" s="16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 s="55">
        <f t="shared" si="8"/>
        <v>-1.2068849941084592E-2</v>
      </c>
      <c r="G139" s="55">
        <f t="shared" si="9"/>
        <v>-3.5234408655635653E-3</v>
      </c>
      <c r="H139" s="55">
        <f t="shared" si="10"/>
        <v>-1.6545454703940983E-2</v>
      </c>
      <c r="I139" s="55">
        <f t="shared" si="11"/>
        <v>-2.356749376027599E-2</v>
      </c>
    </row>
    <row r="140" spans="1:9">
      <c r="A140" s="16">
        <v>41789</v>
      </c>
      <c r="B140">
        <v>1994.96</v>
      </c>
      <c r="C140">
        <v>2580.77</v>
      </c>
      <c r="D140">
        <v>6458510.6310000001</v>
      </c>
      <c r="E140">
        <v>2067292.709</v>
      </c>
      <c r="F140" s="55">
        <f t="shared" si="8"/>
        <v>1.6766678239988193E-2</v>
      </c>
      <c r="G140" s="55">
        <f t="shared" si="9"/>
        <v>2.7741307886717411E-2</v>
      </c>
      <c r="H140" s="55">
        <f t="shared" si="10"/>
        <v>8.2857722728006556E-3</v>
      </c>
      <c r="I140" s="55">
        <f t="shared" si="11"/>
        <v>2.2407447354793917E-2</v>
      </c>
    </row>
    <row r="141" spans="1:9">
      <c r="A141" s="16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 s="55">
        <f t="shared" si="8"/>
        <v>3.6275704813100444E-3</v>
      </c>
      <c r="G141" s="55">
        <f t="shared" si="9"/>
        <v>-1.4452365021593196E-2</v>
      </c>
      <c r="H141" s="55">
        <f t="shared" si="10"/>
        <v>8.8832510399020886E-3</v>
      </c>
      <c r="I141" s="55">
        <f t="shared" si="11"/>
        <v>1.7392217078626961E-2</v>
      </c>
    </row>
    <row r="142" spans="1:9">
      <c r="A142" s="16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 s="55">
        <f t="shared" si="8"/>
        <v>3.6249196604477014E-2</v>
      </c>
      <c r="G142" s="55">
        <f t="shared" si="9"/>
        <v>4.6891268252262822E-2</v>
      </c>
      <c r="H142" s="55">
        <f t="shared" si="10"/>
        <v>4.1447046306967699E-3</v>
      </c>
      <c r="I142" s="55">
        <f t="shared" si="11"/>
        <v>3.9944990616384082E-2</v>
      </c>
    </row>
    <row r="143" spans="1:9">
      <c r="A143" s="16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 s="55">
        <f t="shared" si="8"/>
        <v>-3.6577226846233588E-3</v>
      </c>
      <c r="G143" s="55">
        <f t="shared" si="9"/>
        <v>4.6736364500582828E-2</v>
      </c>
      <c r="H143" s="55">
        <f t="shared" si="10"/>
        <v>6.1764541001529567E-3</v>
      </c>
      <c r="I143" s="55">
        <f t="shared" si="11"/>
        <v>6.6547388770802872E-3</v>
      </c>
    </row>
    <row r="144" spans="1:9">
      <c r="A144" s="16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 s="55">
        <f t="shared" si="8"/>
        <v>-2.3700979540632178E-2</v>
      </c>
      <c r="G144" s="55">
        <f t="shared" si="9"/>
        <v>6.0993317100375682E-3</v>
      </c>
      <c r="H144" s="55">
        <f t="shared" si="10"/>
        <v>1.3955332846378059E-2</v>
      </c>
      <c r="I144" s="55">
        <f t="shared" si="11"/>
        <v>-3.5741150692093257E-2</v>
      </c>
    </row>
    <row r="145" spans="1:9">
      <c r="A145" s="16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 s="55">
        <f t="shared" si="8"/>
        <v>-2.7939937970970122E-2</v>
      </c>
      <c r="G145" s="55">
        <f t="shared" si="9"/>
        <v>-1.6564112496010065E-2</v>
      </c>
      <c r="H145" s="55">
        <f t="shared" si="10"/>
        <v>2.1788506104251485E-2</v>
      </c>
      <c r="I145" s="55">
        <f t="shared" si="11"/>
        <v>2.6939226154875887E-2</v>
      </c>
    </row>
    <row r="146" spans="1:9">
      <c r="A146" s="16">
        <v>41971</v>
      </c>
      <c r="B146">
        <v>1980.78</v>
      </c>
      <c r="C146">
        <v>2705.97</v>
      </c>
      <c r="D146">
        <v>7217282.9119999995</v>
      </c>
      <c r="E146">
        <v>2240467.094</v>
      </c>
      <c r="F146" s="55">
        <f t="shared" si="8"/>
        <v>8.2885796215639539E-3</v>
      </c>
      <c r="G146" s="55">
        <f t="shared" si="9"/>
        <v>-2.133784775134278E-2</v>
      </c>
      <c r="H146" s="55">
        <f t="shared" si="10"/>
        <v>5.6131566639947839E-2</v>
      </c>
      <c r="I146" s="55">
        <f t="shared" si="11"/>
        <v>2.5254464980597406E-2</v>
      </c>
    </row>
    <row r="147" spans="1:9">
      <c r="A147" s="16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 s="55">
        <f t="shared" si="8"/>
        <v>-3.3465037350453829E-2</v>
      </c>
      <c r="G147" s="55">
        <f t="shared" si="9"/>
        <v>-1.5346445935320724E-2</v>
      </c>
      <c r="H147" s="55">
        <f t="shared" si="10"/>
        <v>-3.4127570363630032E-2</v>
      </c>
      <c r="I147" s="55">
        <f t="shared" si="11"/>
        <v>-6.4980613643779078E-2</v>
      </c>
    </row>
    <row r="148" spans="1:9">
      <c r="A148" s="16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 s="55">
        <f t="shared" si="8"/>
        <v>1.7424144196507976E-2</v>
      </c>
      <c r="G148" s="55">
        <f t="shared" si="9"/>
        <v>6.1317524359834924E-2</v>
      </c>
      <c r="H148" s="55">
        <f t="shared" si="10"/>
        <v>-7.5442538342679992E-3</v>
      </c>
      <c r="I148" s="55">
        <f t="shared" si="11"/>
        <v>1.655934163102768E-2</v>
      </c>
    </row>
    <row r="149" spans="1:9">
      <c r="A149" s="16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 s="55">
        <f t="shared" si="8"/>
        <v>1.8572042244670014E-2</v>
      </c>
      <c r="G149" s="55">
        <f t="shared" si="9"/>
        <v>2.8482894083410579E-2</v>
      </c>
      <c r="H149" s="55">
        <f t="shared" si="10"/>
        <v>5.3987548824200086E-2</v>
      </c>
      <c r="I149" s="55">
        <f t="shared" si="11"/>
        <v>2.7191675425290909E-2</v>
      </c>
    </row>
    <row r="150" spans="1:9">
      <c r="A150" s="16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 s="55">
        <f t="shared" si="8"/>
        <v>2.7432726779445606E-2</v>
      </c>
      <c r="G150" s="55">
        <f t="shared" si="9"/>
        <v>4.0840518393926994E-2</v>
      </c>
      <c r="H150" s="55">
        <f t="shared" si="10"/>
        <v>-8.0421086539708246E-3</v>
      </c>
      <c r="I150" s="55">
        <f t="shared" si="11"/>
        <v>-7.0409276017568976E-3</v>
      </c>
    </row>
    <row r="151" spans="1:9">
      <c r="A151" s="16">
        <v>42124</v>
      </c>
      <c r="B151">
        <v>2127.17</v>
      </c>
      <c r="C151">
        <v>3195.48</v>
      </c>
      <c r="D151">
        <v>7212320.017</v>
      </c>
      <c r="E151">
        <v>2279828.7349999999</v>
      </c>
      <c r="F151" s="55">
        <f t="shared" si="8"/>
        <v>4.133787540416381E-2</v>
      </c>
      <c r="G151" s="55">
        <f t="shared" si="9"/>
        <v>5.0982377172682065E-2</v>
      </c>
      <c r="H151" s="55">
        <f t="shared" si="10"/>
        <v>-4.9614928626534648E-3</v>
      </c>
      <c r="I151" s="55">
        <f t="shared" si="11"/>
        <v>4.5686479870169674E-2</v>
      </c>
    </row>
    <row r="152" spans="1:9">
      <c r="A152" s="16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 s="55">
        <f t="shared" si="8"/>
        <v>-5.8322124218079616E-3</v>
      </c>
      <c r="G152" s="55">
        <f t="shared" si="9"/>
        <v>6.446165179692849E-2</v>
      </c>
      <c r="H152" s="55">
        <f t="shared" si="10"/>
        <v>3.7099273001045673E-2</v>
      </c>
      <c r="I152" s="55">
        <f t="shared" si="11"/>
        <v>-7.8538299583545846E-3</v>
      </c>
    </row>
    <row r="153" spans="1:9">
      <c r="A153" s="16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 s="55">
        <f t="shared" si="8"/>
        <v>-1.938470820566145E-2</v>
      </c>
      <c r="G153" s="55">
        <f t="shared" si="9"/>
        <v>-2.1036866246947169E-2</v>
      </c>
      <c r="H153" s="55">
        <f t="shared" si="10"/>
        <v>-1.9255975252322938E-2</v>
      </c>
      <c r="I153" s="55">
        <f t="shared" si="11"/>
        <v>-2.1678059303543173E-2</v>
      </c>
    </row>
    <row r="154" spans="1:9">
      <c r="A154" s="16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 s="55">
        <f t="shared" si="8"/>
        <v>-2.1460929491764973E-2</v>
      </c>
      <c r="G154" s="55">
        <f t="shared" si="9"/>
        <v>4.3115500741012442E-3</v>
      </c>
      <c r="H154" s="55">
        <f t="shared" si="10"/>
        <v>5.7093600239140244E-2</v>
      </c>
      <c r="I154" s="55">
        <f t="shared" si="11"/>
        <v>-3.2202632824852639E-2</v>
      </c>
    </row>
    <row r="155" spans="1:9">
      <c r="A155" s="16">
        <v>42247</v>
      </c>
      <c r="B155">
        <v>1941.49</v>
      </c>
      <c r="C155">
        <v>3175.04</v>
      </c>
      <c r="D155">
        <v>7389268.9479999999</v>
      </c>
      <c r="E155">
        <v>1984314.358</v>
      </c>
      <c r="F155" s="55">
        <f t="shared" si="8"/>
        <v>-4.4658888162120207E-2</v>
      </c>
      <c r="G155" s="55">
        <f t="shared" si="9"/>
        <v>-5.4153416220763619E-2</v>
      </c>
      <c r="H155" s="55">
        <f t="shared" si="10"/>
        <v>-5.0698769621089698E-2</v>
      </c>
      <c r="I155" s="55">
        <f t="shared" si="11"/>
        <v>-7.7092358946234243E-2</v>
      </c>
    </row>
    <row r="156" spans="1:9">
      <c r="A156" s="16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 s="55">
        <f t="shared" si="8"/>
        <v>1.0921400463605528E-2</v>
      </c>
      <c r="G156" s="55">
        <f t="shared" si="9"/>
        <v>2.7734304241986918E-2</v>
      </c>
      <c r="H156" s="55">
        <f t="shared" si="10"/>
        <v>-3.4536743774452726E-2</v>
      </c>
      <c r="I156" s="55">
        <f t="shared" si="11"/>
        <v>-2.7601375881795783E-2</v>
      </c>
    </row>
    <row r="157" spans="1:9">
      <c r="A157" s="16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 s="55">
        <f t="shared" si="8"/>
        <v>3.3397555238342612E-2</v>
      </c>
      <c r="G157" s="55">
        <f t="shared" si="9"/>
        <v>-3.1818187741866131E-3</v>
      </c>
      <c r="H157" s="55">
        <f t="shared" si="10"/>
        <v>3.8942208093023005E-2</v>
      </c>
      <c r="I157" s="55">
        <f t="shared" si="11"/>
        <v>3.1379729910567929E-2</v>
      </c>
    </row>
    <row r="158" spans="1:9">
      <c r="A158" s="16">
        <v>42338</v>
      </c>
      <c r="B158">
        <v>1991.97</v>
      </c>
      <c r="C158">
        <v>3232.05</v>
      </c>
      <c r="D158">
        <v>7500461.1339999996</v>
      </c>
      <c r="E158">
        <v>1943254.888</v>
      </c>
      <c r="F158" s="55">
        <f t="shared" si="8"/>
        <v>-1.8650576413523447E-2</v>
      </c>
      <c r="G158" s="55">
        <f t="shared" si="9"/>
        <v>-6.7561053220776572E-3</v>
      </c>
      <c r="H158" s="55">
        <f t="shared" si="10"/>
        <v>1.053023329272877E-2</v>
      </c>
      <c r="I158" s="55">
        <f t="shared" si="11"/>
        <v>-2.4687452413943382E-2</v>
      </c>
    </row>
    <row r="159" spans="1:9">
      <c r="A159" s="16">
        <v>42369</v>
      </c>
      <c r="B159">
        <v>1961.31</v>
      </c>
      <c r="C159">
        <v>3354.92</v>
      </c>
      <c r="D159">
        <v>7479209.3250000002</v>
      </c>
      <c r="E159">
        <v>1928774.858</v>
      </c>
      <c r="F159" s="55">
        <f t="shared" si="8"/>
        <v>-1.5511481476653334E-2</v>
      </c>
      <c r="G159" s="55">
        <f t="shared" si="9"/>
        <v>3.7311314295681908E-2</v>
      </c>
      <c r="H159" s="55">
        <f t="shared" si="10"/>
        <v>-2.8374220002093387E-3</v>
      </c>
      <c r="I159" s="55">
        <f t="shared" si="11"/>
        <v>-7.4793317465888581E-3</v>
      </c>
    </row>
    <row r="160" spans="1:9">
      <c r="A160" s="16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 s="55">
        <f t="shared" si="8"/>
        <v>-2.5431422441400731E-2</v>
      </c>
      <c r="G160" s="55">
        <f t="shared" si="9"/>
        <v>-9.9963836823288629E-3</v>
      </c>
      <c r="H160" s="55">
        <f t="shared" si="10"/>
        <v>-3.0412432898515796E-2</v>
      </c>
      <c r="I160" s="55">
        <f t="shared" si="11"/>
        <v>-3.6008420600532207E-2</v>
      </c>
    </row>
    <row r="161" spans="1:9">
      <c r="A161" s="16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 s="55">
        <f t="shared" si="8"/>
        <v>2.4028929842487075E-3</v>
      </c>
      <c r="G161" s="55">
        <f t="shared" si="9"/>
        <v>-2.1508888623422491E-2</v>
      </c>
      <c r="H161" s="55">
        <f t="shared" si="10"/>
        <v>1.4369188516130053E-2</v>
      </c>
      <c r="I161" s="55">
        <f t="shared" si="11"/>
        <v>1.9698579445216028E-2</v>
      </c>
    </row>
    <row r="162" spans="1:9">
      <c r="A162" s="16">
        <v>42460</v>
      </c>
      <c r="B162">
        <v>1995.85</v>
      </c>
      <c r="C162">
        <v>3359.3</v>
      </c>
      <c r="D162">
        <v>7251276.4809999997</v>
      </c>
      <c r="E162">
        <v>1981434.59</v>
      </c>
      <c r="F162" s="55">
        <f t="shared" si="8"/>
        <v>4.0485936890514863E-2</v>
      </c>
      <c r="G162" s="55">
        <f t="shared" si="9"/>
        <v>3.2809966111230632E-2</v>
      </c>
      <c r="H162" s="55">
        <f t="shared" si="10"/>
        <v>-1.4906317089355451E-2</v>
      </c>
      <c r="I162" s="55">
        <f t="shared" si="11"/>
        <v>4.3245951160948502E-2</v>
      </c>
    </row>
    <row r="163" spans="1:9">
      <c r="A163" s="16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 s="55">
        <f t="shared" si="8"/>
        <v>-8.5213037737730789E-4</v>
      </c>
      <c r="G163" s="55">
        <f t="shared" si="9"/>
        <v>-1.5343498184862213E-2</v>
      </c>
      <c r="H163" s="55">
        <f t="shared" si="10"/>
        <v>1.9863701409269342E-2</v>
      </c>
      <c r="I163" s="55">
        <f t="shared" si="11"/>
        <v>9.1580091827654087E-3</v>
      </c>
    </row>
    <row r="164" spans="1:9">
      <c r="A164" s="16">
        <v>42521</v>
      </c>
      <c r="B164">
        <v>1983.4</v>
      </c>
      <c r="C164">
        <v>3330.69</v>
      </c>
      <c r="D164">
        <v>7722487.227</v>
      </c>
      <c r="E164">
        <v>1997208.4820000001</v>
      </c>
      <c r="F164" s="55">
        <f t="shared" si="8"/>
        <v>-5.4053506174807234E-3</v>
      </c>
      <c r="G164" s="55">
        <f t="shared" si="9"/>
        <v>6.7903689825974667E-3</v>
      </c>
      <c r="H164" s="55">
        <f t="shared" si="10"/>
        <v>4.3095270688353636E-2</v>
      </c>
      <c r="I164" s="55">
        <f t="shared" si="11"/>
        <v>-1.228685359544033E-3</v>
      </c>
    </row>
    <row r="165" spans="1:9">
      <c r="A165" s="16">
        <v>42551</v>
      </c>
      <c r="B165">
        <v>1970.35</v>
      </c>
      <c r="C165">
        <v>3192.7</v>
      </c>
      <c r="D165">
        <v>7402950.6050000004</v>
      </c>
      <c r="E165">
        <v>2014579.412</v>
      </c>
      <c r="F165" s="55">
        <f t="shared" si="8"/>
        <v>-6.6013518259238121E-3</v>
      </c>
      <c r="G165" s="55">
        <f t="shared" si="9"/>
        <v>-4.2312535944280374E-2</v>
      </c>
      <c r="H165" s="55">
        <f t="shared" si="10"/>
        <v>-4.2257840667488215E-2</v>
      </c>
      <c r="I165" s="55">
        <f t="shared" si="11"/>
        <v>8.659998494810613E-3</v>
      </c>
    </row>
    <row r="166" spans="1:9">
      <c r="A166" s="16">
        <v>42580</v>
      </c>
      <c r="B166">
        <v>2016.19</v>
      </c>
      <c r="C166">
        <v>3223.72</v>
      </c>
      <c r="D166">
        <v>7458206.0140000004</v>
      </c>
      <c r="E166">
        <v>2045932.632</v>
      </c>
      <c r="F166" s="55">
        <f t="shared" si="8"/>
        <v>2.2998399856026201E-2</v>
      </c>
      <c r="G166" s="55">
        <f t="shared" si="9"/>
        <v>9.6690184467539825E-3</v>
      </c>
      <c r="H166" s="55">
        <f t="shared" si="10"/>
        <v>7.4362534548133062E-3</v>
      </c>
      <c r="I166" s="55">
        <f t="shared" si="11"/>
        <v>1.5443295225288971E-2</v>
      </c>
    </row>
    <row r="167" spans="1:9">
      <c r="A167" s="16">
        <v>42613</v>
      </c>
      <c r="B167">
        <v>2034.65</v>
      </c>
      <c r="C167">
        <v>3199.26</v>
      </c>
      <c r="D167">
        <v>7489773.4689999996</v>
      </c>
      <c r="E167">
        <v>2103524.199</v>
      </c>
      <c r="F167" s="55">
        <f t="shared" si="8"/>
        <v>9.1142221305724556E-3</v>
      </c>
      <c r="G167" s="55">
        <f t="shared" si="9"/>
        <v>-7.6164391743081044E-3</v>
      </c>
      <c r="H167" s="55">
        <f t="shared" si="10"/>
        <v>4.2236480139768951E-3</v>
      </c>
      <c r="I167" s="55">
        <f t="shared" si="11"/>
        <v>2.7760387840877483E-2</v>
      </c>
    </row>
    <row r="168" spans="1:9">
      <c r="A168" s="16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 s="55">
        <f t="shared" si="8"/>
        <v>4.4038244127056186E-3</v>
      </c>
      <c r="G168" s="55">
        <f t="shared" si="9"/>
        <v>1.3499118368285242E-2</v>
      </c>
      <c r="H168" s="55">
        <f t="shared" si="10"/>
        <v>-9.81282539540871E-3</v>
      </c>
      <c r="I168" s="55">
        <f t="shared" si="11"/>
        <v>-2.489517877536845E-3</v>
      </c>
    </row>
    <row r="169" spans="1:9">
      <c r="A169" s="16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 s="55">
        <f t="shared" si="8"/>
        <v>-1.7493819476174184E-2</v>
      </c>
      <c r="G169" s="55">
        <f t="shared" si="9"/>
        <v>-4.9442448874026282E-2</v>
      </c>
      <c r="H169" s="55">
        <f t="shared" si="10"/>
        <v>2.1883874782441817E-2</v>
      </c>
      <c r="I169" s="55">
        <f t="shared" si="11"/>
        <v>4.3632884028782973E-2</v>
      </c>
    </row>
    <row r="170" spans="1:9">
      <c r="A170" s="16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 s="55">
        <f t="shared" si="8"/>
        <v>-1.2380941131968677E-2</v>
      </c>
      <c r="G170" s="55">
        <f t="shared" si="9"/>
        <v>-2.3074593705879651E-2</v>
      </c>
      <c r="H170" s="55">
        <f t="shared" si="10"/>
        <v>4.2508488456227851E-2</v>
      </c>
      <c r="I170" s="55">
        <f t="shared" si="11"/>
        <v>-1.9365663879702236E-2</v>
      </c>
    </row>
    <row r="171" spans="1:9">
      <c r="A171" s="16">
        <v>42733</v>
      </c>
      <c r="B171">
        <v>2026.46</v>
      </c>
      <c r="C171">
        <v>3166.44</v>
      </c>
      <c r="D171">
        <v>8309958.9040000001</v>
      </c>
      <c r="E171">
        <v>2211392.398</v>
      </c>
      <c r="F171" s="55">
        <f t="shared" si="8"/>
        <v>2.1437550690960535E-2</v>
      </c>
      <c r="G171" s="55">
        <f t="shared" si="9"/>
        <v>4.8706319577465754E-2</v>
      </c>
      <c r="H171" s="55">
        <f t="shared" si="10"/>
        <v>4.933657303236362E-2</v>
      </c>
      <c r="I171" s="55">
        <f t="shared" si="11"/>
        <v>2.8230531065398391E-2</v>
      </c>
    </row>
    <row r="172" spans="1:9">
      <c r="A172" s="16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 s="55">
        <f t="shared" si="8"/>
        <v>2.0083576232076236E-2</v>
      </c>
      <c r="G172" s="55">
        <f t="shared" si="9"/>
        <v>-1.0186112364552304E-2</v>
      </c>
      <c r="H172" s="55">
        <f t="shared" si="10"/>
        <v>-2.2271561478457165E-2</v>
      </c>
      <c r="I172" s="55">
        <f t="shared" si="11"/>
        <v>6.9780535744666857E-3</v>
      </c>
    </row>
    <row r="173" spans="1:9">
      <c r="A173" s="16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 s="55">
        <f t="shared" si="8"/>
        <v>1.1574442606322543E-2</v>
      </c>
      <c r="G173" s="55">
        <f t="shared" si="9"/>
        <v>2.3008588972435375E-3</v>
      </c>
      <c r="H173" s="55">
        <f t="shared" si="10"/>
        <v>7.0353991780467079E-3</v>
      </c>
      <c r="I173" s="55">
        <f t="shared" si="11"/>
        <v>9.4187516166167294E-3</v>
      </c>
    </row>
    <row r="174" spans="1:9">
      <c r="A174" s="16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 s="55">
        <f t="shared" si="8"/>
        <v>3.226625024432004E-2</v>
      </c>
      <c r="G174" s="55">
        <f t="shared" si="9"/>
        <v>1.0956541880077745E-2</v>
      </c>
      <c r="H174" s="55">
        <f t="shared" si="10"/>
        <v>8.5607021548999619E-4</v>
      </c>
      <c r="I174" s="55">
        <f t="shared" si="11"/>
        <v>1.472622217964086E-2</v>
      </c>
    </row>
    <row r="175" spans="1:9">
      <c r="A175" s="16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 s="55">
        <f t="shared" si="8"/>
        <v>2.0712337968513916E-2</v>
      </c>
      <c r="G175" s="55">
        <f t="shared" si="9"/>
        <v>-1.2412538886421461E-3</v>
      </c>
      <c r="H175" s="55">
        <f t="shared" si="10"/>
        <v>3.207491041025809E-2</v>
      </c>
      <c r="I175" s="55">
        <f t="shared" si="11"/>
        <v>3.8749051913554232E-2</v>
      </c>
    </row>
    <row r="176" spans="1:9">
      <c r="A176" s="16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 s="55">
        <f t="shared" si="8"/>
        <v>6.2372777105519674E-2</v>
      </c>
      <c r="G176" s="55">
        <f t="shared" si="9"/>
        <v>7.652043283263682E-2</v>
      </c>
      <c r="H176" s="55">
        <f t="shared" si="10"/>
        <v>6.9847085463310334E-3</v>
      </c>
      <c r="I176" s="55">
        <f t="shared" si="11"/>
        <v>1.4441418241746681E-2</v>
      </c>
    </row>
    <row r="177" spans="1:9">
      <c r="A177" s="16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 s="55">
        <f t="shared" si="8"/>
        <v>1.8742227009407218E-2</v>
      </c>
      <c r="G177" s="55">
        <f t="shared" si="9"/>
        <v>-1.1253000241089078E-2</v>
      </c>
      <c r="H177" s="55">
        <f t="shared" si="10"/>
        <v>2.5211196472733798E-2</v>
      </c>
      <c r="I177" s="55">
        <f t="shared" si="11"/>
        <v>3.1680414948396865E-2</v>
      </c>
    </row>
    <row r="178" spans="1:9">
      <c r="A178" s="16">
        <v>42947</v>
      </c>
      <c r="B178">
        <v>2402.71</v>
      </c>
      <c r="C178">
        <v>3342.35</v>
      </c>
      <c r="D178">
        <v>8782000</v>
      </c>
      <c r="E178">
        <v>2584884.841</v>
      </c>
      <c r="F178" s="55">
        <f t="shared" si="8"/>
        <v>4.5552273991371272E-3</v>
      </c>
      <c r="G178" s="55">
        <f t="shared" si="9"/>
        <v>-1.3031243147198765E-2</v>
      </c>
      <c r="H178" s="55">
        <f t="shared" si="10"/>
        <v>5.3587853070224938E-3</v>
      </c>
      <c r="I178" s="55">
        <f t="shared" si="11"/>
        <v>4.0064684078524301E-2</v>
      </c>
    </row>
    <row r="179" spans="1:9">
      <c r="A179" s="16">
        <v>42978</v>
      </c>
      <c r="B179">
        <v>2363.19</v>
      </c>
      <c r="C179">
        <v>3336.26</v>
      </c>
      <c r="D179">
        <v>8815730</v>
      </c>
      <c r="E179">
        <v>2648593.0299999998</v>
      </c>
      <c r="F179" s="55">
        <f t="shared" si="8"/>
        <v>-1.6584865755797144E-2</v>
      </c>
      <c r="G179" s="55">
        <f t="shared" si="9"/>
        <v>-1.8237332881980862E-3</v>
      </c>
      <c r="H179" s="55">
        <f t="shared" si="10"/>
        <v>3.8334536677420167E-3</v>
      </c>
      <c r="I179" s="55">
        <f t="shared" si="11"/>
        <v>2.4347608896427942E-2</v>
      </c>
    </row>
    <row r="180" spans="1:9">
      <c r="A180" s="16">
        <v>43008</v>
      </c>
      <c r="B180">
        <v>2394.4699999999998</v>
      </c>
      <c r="C180">
        <v>3348.08</v>
      </c>
      <c r="D180">
        <v>9173940</v>
      </c>
      <c r="E180">
        <v>2684568.986</v>
      </c>
      <c r="F180" s="55">
        <f t="shared" si="8"/>
        <v>1.3149510774826022E-2</v>
      </c>
      <c r="G180" s="55">
        <f t="shared" si="9"/>
        <v>3.536628094956063E-3</v>
      </c>
      <c r="H180" s="55">
        <f t="shared" si="10"/>
        <v>3.9829230123957581E-2</v>
      </c>
      <c r="I180" s="55">
        <f t="shared" si="11"/>
        <v>1.3491621517309958E-2</v>
      </c>
    </row>
    <row r="181" spans="1:9">
      <c r="A181" s="16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 s="55">
        <f t="shared" si="8"/>
        <v>5.2457175151988431E-2</v>
      </c>
      <c r="G181" s="55">
        <f t="shared" si="9"/>
        <v>2.7529092743091076E-2</v>
      </c>
      <c r="H181" s="55">
        <f t="shared" si="10"/>
        <v>-4.1912706751482034E-3</v>
      </c>
      <c r="I181" s="55">
        <f t="shared" si="11"/>
        <v>1.1356834249952428E-2</v>
      </c>
    </row>
    <row r="182" spans="1:9">
      <c r="A182" s="16">
        <v>43069</v>
      </c>
      <c r="B182">
        <v>2476.37</v>
      </c>
      <c r="C182">
        <v>3641.83</v>
      </c>
      <c r="D182">
        <v>9074150</v>
      </c>
      <c r="E182">
        <v>2643894.2400000002</v>
      </c>
      <c r="F182" s="55">
        <f t="shared" si="8"/>
        <v>-1.8825308932393228E-2</v>
      </c>
      <c r="G182" s="55">
        <f t="shared" si="9"/>
        <v>5.6570162618891057E-2</v>
      </c>
      <c r="H182" s="55">
        <f t="shared" si="10"/>
        <v>-6.7458734037464932E-3</v>
      </c>
      <c r="I182" s="55">
        <f t="shared" si="11"/>
        <v>-2.6624101506160753E-2</v>
      </c>
    </row>
    <row r="183" spans="1:9">
      <c r="A183" s="16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 s="55">
        <f t="shared" si="8"/>
        <v>-3.5923385976227695E-3</v>
      </c>
      <c r="G183" s="55">
        <f t="shared" si="9"/>
        <v>-7.9976717360012734E-3</v>
      </c>
      <c r="H183" s="55">
        <f t="shared" si="10"/>
        <v>-4.1522474583845018E-3</v>
      </c>
      <c r="I183" s="55">
        <f t="shared" si="11"/>
        <v>1.7876348915827206E-2</v>
      </c>
    </row>
    <row r="184" spans="1:9">
      <c r="A184" s="16">
        <v>43131</v>
      </c>
      <c r="B184">
        <v>2566.46</v>
      </c>
      <c r="C184">
        <v>3709.81</v>
      </c>
      <c r="D184">
        <v>9534350</v>
      </c>
      <c r="E184">
        <v>2921826.6490000002</v>
      </c>
      <c r="F184" s="55">
        <f t="shared" si="8"/>
        <v>3.9326077836757928E-2</v>
      </c>
      <c r="G184" s="55">
        <f t="shared" si="9"/>
        <v>2.6492031539574645E-2</v>
      </c>
      <c r="H184" s="55">
        <f t="shared" si="10"/>
        <v>5.3623602434396012E-2</v>
      </c>
      <c r="I184" s="55">
        <f t="shared" si="11"/>
        <v>8.2079715316921514E-2</v>
      </c>
    </row>
    <row r="185" spans="1:9">
      <c r="A185" s="16">
        <v>43159</v>
      </c>
      <c r="B185">
        <v>2427.36</v>
      </c>
      <c r="C185">
        <v>3474.05</v>
      </c>
      <c r="D185">
        <v>9253600</v>
      </c>
      <c r="E185">
        <v>2821087.733</v>
      </c>
      <c r="F185" s="55">
        <f t="shared" si="8"/>
        <v>-5.5723270451495999E-2</v>
      </c>
      <c r="G185" s="55">
        <f t="shared" si="9"/>
        <v>-6.5659602023597816E-2</v>
      </c>
      <c r="H185" s="55">
        <f t="shared" si="10"/>
        <v>-2.9888401829287287E-2</v>
      </c>
      <c r="I185" s="55">
        <f t="shared" si="11"/>
        <v>-3.5086453921350437E-2</v>
      </c>
    </row>
    <row r="186" spans="1:9">
      <c r="A186" s="16">
        <v>43190</v>
      </c>
      <c r="B186">
        <v>2445.85</v>
      </c>
      <c r="C186">
        <v>3370.87</v>
      </c>
      <c r="D186">
        <v>8878290</v>
      </c>
      <c r="E186">
        <v>2714449.13</v>
      </c>
      <c r="F186" s="55">
        <f t="shared" si="8"/>
        <v>7.588463755293309E-3</v>
      </c>
      <c r="G186" s="55">
        <f t="shared" si="9"/>
        <v>-3.0150189062274183E-2</v>
      </c>
      <c r="H186" s="55">
        <f t="shared" si="10"/>
        <v>-4.1403694106058313E-2</v>
      </c>
      <c r="I186" s="55">
        <f t="shared" si="11"/>
        <v>-3.8533497412512004E-2</v>
      </c>
    </row>
    <row r="187" spans="1:9">
      <c r="A187" s="16">
        <v>43220</v>
      </c>
      <c r="B187">
        <v>2515.38</v>
      </c>
      <c r="C187">
        <v>3393.66</v>
      </c>
      <c r="D187">
        <v>9062110</v>
      </c>
      <c r="E187">
        <v>2725899.1069999998</v>
      </c>
      <c r="F187" s="55">
        <f t="shared" si="8"/>
        <v>2.8031174804663498E-2</v>
      </c>
      <c r="G187" s="55">
        <f t="shared" si="9"/>
        <v>6.7381137274091013E-3</v>
      </c>
      <c r="H187" s="55">
        <f t="shared" si="10"/>
        <v>2.0493013879028139E-2</v>
      </c>
      <c r="I187" s="55">
        <f t="shared" si="11"/>
        <v>4.2092871291244975E-3</v>
      </c>
    </row>
    <row r="188" spans="1:9">
      <c r="A188" s="16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 s="55">
        <f t="shared" si="8"/>
        <v>-3.7413316636583531E-2</v>
      </c>
      <c r="G188" s="55">
        <f t="shared" si="9"/>
        <v>-4.061132972473059E-2</v>
      </c>
      <c r="H188" s="55">
        <f t="shared" si="10"/>
        <v>1.8352730038871255E-2</v>
      </c>
      <c r="I188" s="55">
        <f t="shared" si="11"/>
        <v>-2.4665943506977813E-2</v>
      </c>
    </row>
    <row r="189" spans="1:9">
      <c r="A189" s="16">
        <v>43281</v>
      </c>
      <c r="B189">
        <v>2326.13</v>
      </c>
      <c r="C189">
        <v>3162.68</v>
      </c>
      <c r="D189">
        <v>9497180</v>
      </c>
      <c r="E189">
        <v>2624906.1310000001</v>
      </c>
      <c r="F189" s="55">
        <f t="shared" si="8"/>
        <v>-4.0804626466519674E-2</v>
      </c>
      <c r="G189" s="55">
        <f t="shared" si="9"/>
        <v>-2.9877885856742312E-2</v>
      </c>
      <c r="H189" s="55">
        <f t="shared" si="10"/>
        <v>2.8540197623997707E-2</v>
      </c>
      <c r="I189" s="55">
        <f t="shared" si="11"/>
        <v>-1.3087241925302667E-2</v>
      </c>
    </row>
    <row r="190" spans="1:9">
      <c r="A190" s="16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 s="55">
        <f t="shared" si="8"/>
        <v>-1.3359815618442189E-2</v>
      </c>
      <c r="G190" s="55">
        <f t="shared" si="9"/>
        <v>4.8364995434558119E-4</v>
      </c>
      <c r="H190" s="55">
        <f t="shared" si="10"/>
        <v>2.974224304131444E-2</v>
      </c>
      <c r="I190" s="55">
        <f t="shared" si="11"/>
        <v>2.1333284205459276E-2</v>
      </c>
    </row>
    <row r="191" spans="1:9">
      <c r="A191" s="16">
        <v>43343</v>
      </c>
      <c r="B191">
        <v>2322.88</v>
      </c>
      <c r="C191">
        <v>3123.12</v>
      </c>
      <c r="D191">
        <v>9956410</v>
      </c>
      <c r="E191">
        <v>2622132.08</v>
      </c>
      <c r="F191" s="55">
        <f t="shared" si="8"/>
        <v>1.196166825828195E-2</v>
      </c>
      <c r="G191" s="55">
        <f t="shared" si="9"/>
        <v>-1.3070917229846305E-2</v>
      </c>
      <c r="H191" s="55">
        <f t="shared" si="10"/>
        <v>1.7479409378483354E-2</v>
      </c>
      <c r="I191" s="55">
        <f t="shared" si="11"/>
        <v>-2.2390662157327355E-2</v>
      </c>
    </row>
    <row r="192" spans="1:9">
      <c r="A192" s="16">
        <v>43373</v>
      </c>
      <c r="B192">
        <v>2343.0700000000002</v>
      </c>
      <c r="C192">
        <v>3160.35</v>
      </c>
      <c r="D192">
        <v>9950480</v>
      </c>
      <c r="E192">
        <v>2592013.798</v>
      </c>
      <c r="F192" s="55">
        <f t="shared" si="8"/>
        <v>8.6542401920935656E-3</v>
      </c>
      <c r="G192" s="55">
        <f t="shared" si="9"/>
        <v>1.1850278804637349E-2</v>
      </c>
      <c r="H192" s="55">
        <f t="shared" si="10"/>
        <v>-5.9577364172937002E-4</v>
      </c>
      <c r="I192" s="55">
        <f t="shared" si="11"/>
        <v>-1.1552656054952414E-2</v>
      </c>
    </row>
    <row r="193" spans="1:9">
      <c r="A193" s="16">
        <v>43404</v>
      </c>
      <c r="B193">
        <v>2029.69</v>
      </c>
      <c r="C193">
        <v>2735.04</v>
      </c>
      <c r="D193">
        <v>9489420</v>
      </c>
      <c r="E193">
        <v>2435080</v>
      </c>
      <c r="F193" s="55">
        <f t="shared" si="8"/>
        <v>-0.14357896327360378</v>
      </c>
      <c r="G193" s="55">
        <f t="shared" si="9"/>
        <v>-0.14453671996359563</v>
      </c>
      <c r="H193" s="55">
        <f t="shared" si="10"/>
        <v>-4.7443297424069913E-2</v>
      </c>
      <c r="I193" s="55">
        <f t="shared" si="11"/>
        <v>-6.2455491574017717E-2</v>
      </c>
    </row>
    <row r="194" spans="1:9">
      <c r="A194" s="16">
        <v>43434</v>
      </c>
      <c r="B194">
        <v>2096.86</v>
      </c>
      <c r="C194">
        <v>2890.42</v>
      </c>
      <c r="D194">
        <v>9423090</v>
      </c>
      <c r="E194">
        <v>2488320</v>
      </c>
      <c r="F194" s="55">
        <f t="shared" si="8"/>
        <v>3.2557915617259077E-2</v>
      </c>
      <c r="G194" s="55">
        <f t="shared" si="9"/>
        <v>5.5255759289352502E-2</v>
      </c>
      <c r="H194" s="55">
        <f t="shared" si="10"/>
        <v>-7.0144335115080421E-3</v>
      </c>
      <c r="I194" s="55">
        <f t="shared" si="11"/>
        <v>2.1628173765462066E-2</v>
      </c>
    </row>
    <row r="195" spans="1:9">
      <c r="A195" s="16">
        <v>43465</v>
      </c>
      <c r="B195">
        <v>2041.04</v>
      </c>
      <c r="C195">
        <v>2847.57</v>
      </c>
      <c r="D195">
        <v>8653880</v>
      </c>
      <c r="E195">
        <v>2408240</v>
      </c>
      <c r="F195" s="55">
        <f t="shared" si="8"/>
        <v>-2.6981505778264171E-2</v>
      </c>
      <c r="G195" s="55">
        <f t="shared" si="9"/>
        <v>-1.493582128030925E-2</v>
      </c>
      <c r="H195" s="55">
        <f t="shared" si="10"/>
        <v>-8.5155284990983224E-2</v>
      </c>
      <c r="I195" s="55">
        <f t="shared" si="11"/>
        <v>-3.2711593715614745E-2</v>
      </c>
    </row>
    <row r="196" spans="1:9">
      <c r="A196" s="16">
        <v>43496</v>
      </c>
      <c r="B196">
        <v>2204.85</v>
      </c>
      <c r="C196">
        <v>3004.4</v>
      </c>
      <c r="D196">
        <v>9331390</v>
      </c>
      <c r="E196">
        <v>2619640</v>
      </c>
      <c r="F196" s="55">
        <f t="shared" si="8"/>
        <v>7.7199997502145637E-2</v>
      </c>
      <c r="G196" s="55">
        <f t="shared" si="9"/>
        <v>5.3611881825160301E-2</v>
      </c>
      <c r="H196" s="55">
        <f t="shared" si="10"/>
        <v>7.5376210255375345E-2</v>
      </c>
      <c r="I196" s="55">
        <f t="shared" si="11"/>
        <v>8.4140713497820374E-2</v>
      </c>
    </row>
    <row r="197" spans="1:9">
      <c r="A197" s="16">
        <v>43524</v>
      </c>
      <c r="B197">
        <v>2195.44</v>
      </c>
      <c r="C197">
        <v>3085.33</v>
      </c>
      <c r="D197">
        <v>9717540</v>
      </c>
      <c r="E197">
        <v>2653310</v>
      </c>
      <c r="F197" s="55">
        <f t="shared" ref="F197:F204" si="12">LN(B197/B196)</f>
        <v>-4.2769973545044139E-3</v>
      </c>
      <c r="G197" s="55">
        <f t="shared" ref="G197:G204" si="13">LN(C197/C196)</f>
        <v>2.6580740012668466E-2</v>
      </c>
      <c r="H197" s="55">
        <f t="shared" ref="H197:H204" si="14">LN(D197/D196)</f>
        <v>4.0548514479045859E-2</v>
      </c>
      <c r="I197" s="55">
        <f t="shared" ref="I197:I204" si="15">LN(E197/E196)</f>
        <v>1.2771013427686962E-2</v>
      </c>
    </row>
    <row r="198" spans="1:9">
      <c r="A198" s="16">
        <v>43553</v>
      </c>
      <c r="B198">
        <v>2140.67</v>
      </c>
      <c r="C198">
        <v>3081.76</v>
      </c>
      <c r="D198">
        <v>9960950</v>
      </c>
      <c r="E198">
        <v>2705750</v>
      </c>
      <c r="F198" s="55">
        <f t="shared" si="12"/>
        <v>-2.5263617874158567E-2</v>
      </c>
      <c r="G198" s="55">
        <f t="shared" si="13"/>
        <v>-1.1577584886129915E-3</v>
      </c>
      <c r="H198" s="55">
        <f t="shared" si="14"/>
        <v>2.4739948553260806E-2</v>
      </c>
      <c r="I198" s="55">
        <f t="shared" si="15"/>
        <v>1.9571221013453252E-2</v>
      </c>
    </row>
    <row r="199" spans="1:9">
      <c r="A199" s="16">
        <v>43585</v>
      </c>
      <c r="B199">
        <v>2203.59</v>
      </c>
      <c r="C199">
        <v>3132.11</v>
      </c>
      <c r="D199">
        <v>10565130</v>
      </c>
      <c r="E199">
        <v>2828890</v>
      </c>
      <c r="F199" s="55">
        <f t="shared" si="12"/>
        <v>2.8968984432140861E-2</v>
      </c>
      <c r="G199" s="55">
        <f t="shared" si="13"/>
        <v>1.6206036486266798E-2</v>
      </c>
      <c r="H199" s="55">
        <f t="shared" si="14"/>
        <v>5.8886507198167883E-2</v>
      </c>
      <c r="I199" s="55">
        <f t="shared" si="15"/>
        <v>4.4505270372822495E-2</v>
      </c>
    </row>
    <row r="200" spans="1:9">
      <c r="A200" s="16">
        <v>43616</v>
      </c>
      <c r="B200">
        <v>2041.74</v>
      </c>
      <c r="C200">
        <v>2925.79</v>
      </c>
      <c r="D200">
        <v>10183090</v>
      </c>
      <c r="E200">
        <v>2681940</v>
      </c>
      <c r="F200" s="55">
        <f t="shared" si="12"/>
        <v>-7.6285463092468447E-2</v>
      </c>
      <c r="G200" s="55">
        <f t="shared" si="13"/>
        <v>-6.8142369152651455E-2</v>
      </c>
      <c r="H200" s="55">
        <f t="shared" si="14"/>
        <v>-3.6830454361934564E-2</v>
      </c>
      <c r="I200" s="55">
        <f t="shared" si="15"/>
        <v>-5.3343995321350382E-2</v>
      </c>
    </row>
    <row r="201" spans="1:9">
      <c r="A201" s="16">
        <v>43644</v>
      </c>
      <c r="B201">
        <v>2130.62</v>
      </c>
      <c r="C201">
        <v>3029.32</v>
      </c>
      <c r="D201">
        <v>10567940</v>
      </c>
      <c r="E201">
        <v>2775230</v>
      </c>
      <c r="F201" s="55">
        <f t="shared" si="12"/>
        <v>4.2610631693051827E-2</v>
      </c>
      <c r="G201" s="55">
        <f t="shared" si="13"/>
        <v>3.4773642205158398E-2</v>
      </c>
      <c r="H201" s="55">
        <f t="shared" si="14"/>
        <v>3.7096388276558444E-2</v>
      </c>
      <c r="I201" s="55">
        <f t="shared" si="15"/>
        <v>3.4193213402093602E-2</v>
      </c>
    </row>
    <row r="202" spans="1:9">
      <c r="A202" s="16">
        <v>43677</v>
      </c>
      <c r="B202">
        <v>2024.55</v>
      </c>
      <c r="C202">
        <v>2869.55</v>
      </c>
      <c r="D202">
        <v>10850460</v>
      </c>
      <c r="E202">
        <v>2802280</v>
      </c>
      <c r="F202" s="55">
        <f t="shared" si="12"/>
        <v>-5.1065563536767153E-2</v>
      </c>
      <c r="G202" s="55">
        <f t="shared" si="13"/>
        <v>-5.418294883963725E-2</v>
      </c>
      <c r="H202" s="55">
        <f t="shared" si="14"/>
        <v>2.6382585714259912E-2</v>
      </c>
      <c r="I202" s="55">
        <f t="shared" si="15"/>
        <v>9.6997448980113005E-3</v>
      </c>
    </row>
    <row r="203" spans="1:9">
      <c r="A203" s="16">
        <v>43707</v>
      </c>
      <c r="B203">
        <v>1967.79</v>
      </c>
      <c r="C203">
        <v>2758.27</v>
      </c>
      <c r="D203">
        <v>10871680</v>
      </c>
      <c r="E203">
        <v>2726120</v>
      </c>
      <c r="F203" s="55">
        <f t="shared" si="12"/>
        <v>-2.8436368021905911E-2</v>
      </c>
      <c r="G203" s="55">
        <f t="shared" si="13"/>
        <v>-3.955155144657186E-2</v>
      </c>
      <c r="H203" s="55">
        <f t="shared" si="14"/>
        <v>1.9537676076202912E-3</v>
      </c>
      <c r="I203" s="55">
        <f t="shared" si="15"/>
        <v>-2.7554018696310353E-2</v>
      </c>
    </row>
    <row r="204" spans="1:9">
      <c r="A204" s="16">
        <v>43738</v>
      </c>
      <c r="B204">
        <v>2063.0500000000002</v>
      </c>
      <c r="C204">
        <v>2799.17</v>
      </c>
      <c r="D204">
        <v>11010150</v>
      </c>
      <c r="E204">
        <v>2754530</v>
      </c>
      <c r="F204" s="55">
        <f t="shared" si="12"/>
        <v>4.7274384724772266E-2</v>
      </c>
      <c r="G204" s="55">
        <f t="shared" si="13"/>
        <v>1.4719273059756462E-2</v>
      </c>
      <c r="H204" s="55">
        <f t="shared" si="14"/>
        <v>1.2656331611230162E-2</v>
      </c>
      <c r="I204" s="55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P28"/>
  <sheetViews>
    <sheetView workbookViewId="0">
      <selection activeCell="B2" sqref="B2"/>
    </sheetView>
  </sheetViews>
  <sheetFormatPr defaultRowHeight="16.5"/>
  <cols>
    <col min="5" max="5" width="13" bestFit="1" customWidth="1"/>
    <col min="6" max="6" width="16" bestFit="1" customWidth="1"/>
    <col min="7" max="8" width="10.5" bestFit="1" customWidth="1"/>
    <col min="9" max="9" width="15.5" bestFit="1" customWidth="1"/>
    <col min="10" max="10" width="10.5" bestFit="1" customWidth="1"/>
    <col min="11" max="11" width="15.125" bestFit="1" customWidth="1"/>
    <col min="12" max="12" width="16" bestFit="1" customWidth="1"/>
    <col min="13" max="13" width="12.75" bestFit="1" customWidth="1"/>
    <col min="14" max="14" width="15.5" bestFit="1" customWidth="1"/>
    <col min="15" max="15" width="21.875" bestFit="1" customWidth="1"/>
    <col min="16" max="16" width="20" bestFit="1" customWidth="1"/>
  </cols>
  <sheetData>
    <row r="2" spans="5:16">
      <c r="E2" s="45" t="s">
        <v>38</v>
      </c>
    </row>
    <row r="5" spans="5:16">
      <c r="E5" s="57" t="s">
        <v>39</v>
      </c>
      <c r="F5" s="57" t="s">
        <v>6</v>
      </c>
      <c r="G5" s="57" t="s">
        <v>7</v>
      </c>
      <c r="H5" s="57" t="s">
        <v>8</v>
      </c>
      <c r="I5" s="57" t="s">
        <v>9</v>
      </c>
      <c r="J5" s="57"/>
      <c r="K5" s="57" t="s">
        <v>40</v>
      </c>
      <c r="L5" s="57" t="s">
        <v>41</v>
      </c>
      <c r="M5" s="57" t="s">
        <v>19</v>
      </c>
      <c r="N5" s="57" t="s">
        <v>20</v>
      </c>
      <c r="O5" s="57" t="s">
        <v>21</v>
      </c>
      <c r="P5" s="57" t="s">
        <v>22</v>
      </c>
    </row>
    <row r="6" spans="5:16">
      <c r="E6" s="57"/>
      <c r="F6" s="57" t="s">
        <v>10</v>
      </c>
      <c r="G6" s="58">
        <f ca="1">G11</f>
        <v>1.288</v>
      </c>
      <c r="H6" s="58">
        <f ca="1">H11</f>
        <v>1.3089999999999999</v>
      </c>
      <c r="I6" s="58">
        <f ca="1">I11</f>
        <v>1.4136666666666666</v>
      </c>
      <c r="J6" s="57"/>
      <c r="K6" s="57"/>
      <c r="L6" s="57" t="s">
        <v>42</v>
      </c>
      <c r="M6" s="57">
        <f>STDEV(주식데이터!F:F)*SQRT(12)</f>
        <v>0.18250293257305153</v>
      </c>
      <c r="N6" s="57">
        <f>STDEV(주식데이터!G:G)*SQRT(12)</f>
        <v>0.14018946990079614</v>
      </c>
      <c r="O6" s="57">
        <f>STDEV(주식데이터!H:H)*SQRT(12)</f>
        <v>0.11069097341186701</v>
      </c>
      <c r="P6" s="57">
        <f>STDEV(주식데이터!I:I)*SQRT(12)</f>
        <v>0.15274955835845344</v>
      </c>
    </row>
    <row r="7" spans="5:16">
      <c r="E7" s="57"/>
      <c r="F7" s="57" t="s">
        <v>11</v>
      </c>
      <c r="G7" s="58">
        <f ca="1">ROUND(AVERAGE(G13:G14),1)</f>
        <v>2</v>
      </c>
      <c r="H7" s="58">
        <f ca="1">ROUND(AVERAGE(H13:H14),1)</f>
        <v>2.8</v>
      </c>
      <c r="I7" s="58">
        <f ca="1">ROUND(AVERAGE(I13:I14),1)</f>
        <v>2.9</v>
      </c>
      <c r="J7" s="57"/>
      <c r="K7" s="57"/>
      <c r="L7" s="57" t="s">
        <v>43</v>
      </c>
      <c r="M7" s="58">
        <f ca="1">M12</f>
        <v>0.06</v>
      </c>
      <c r="N7" s="57">
        <f ca="1">N6*$M$13+$M$11</f>
        <v>5.0725965424074856E-2</v>
      </c>
      <c r="O7" s="57">
        <f t="shared" ref="O7:P7" ca="1" si="0">O6*$M$13+$M$11</f>
        <v>4.4260645426628442E-2</v>
      </c>
      <c r="P7" s="57">
        <f t="shared" ca="1" si="0"/>
        <v>5.3478817289100047E-2</v>
      </c>
    </row>
    <row r="8" spans="5:16">
      <c r="E8" s="57"/>
      <c r="F8" s="57" t="s">
        <v>12</v>
      </c>
      <c r="G8" s="59">
        <f ca="1">STDEV(OFFSET(금리데이터!E3,1,0,G16,1))*SQRT(12)*100</f>
        <v>21.332152442728813</v>
      </c>
      <c r="H8" s="59">
        <f ca="1">STDEV(OFFSET(금리데이터!F3,1,0,H16,1))*SQRT(12)*100</f>
        <v>23.674833453506857</v>
      </c>
      <c r="I8" s="59">
        <f ca="1">STDEV(OFFSET(금리데이터!G3,1,0,I16,1))*SQRT(12)*100</f>
        <v>21.422139416616762</v>
      </c>
      <c r="J8" s="57"/>
      <c r="K8" s="57"/>
      <c r="L8" s="57"/>
      <c r="M8" s="57"/>
      <c r="N8" s="57"/>
      <c r="O8" s="57"/>
      <c r="P8" s="57"/>
    </row>
    <row r="9" spans="5:16">
      <c r="E9" s="57"/>
      <c r="F9" s="57" t="s">
        <v>13</v>
      </c>
      <c r="G9" s="58">
        <v>1</v>
      </c>
      <c r="H9" s="58">
        <v>1</v>
      </c>
      <c r="I9" s="58">
        <v>1</v>
      </c>
      <c r="J9" s="57"/>
      <c r="K9" s="57"/>
      <c r="L9" s="57"/>
      <c r="M9" s="57"/>
      <c r="N9" s="57"/>
      <c r="O9" s="57"/>
      <c r="P9" s="57"/>
    </row>
    <row r="10" spans="5:16">
      <c r="E10" s="57"/>
      <c r="F10" s="57"/>
      <c r="G10" s="58"/>
      <c r="H10" s="58"/>
      <c r="I10" s="58"/>
      <c r="J10" s="57"/>
      <c r="K10" s="57"/>
      <c r="L10" s="57"/>
      <c r="M10" s="57"/>
      <c r="N10" s="57"/>
      <c r="O10" s="57"/>
      <c r="P10" s="57"/>
    </row>
    <row r="11" spans="5:16">
      <c r="E11" s="57" t="s">
        <v>44</v>
      </c>
      <c r="F11" s="57" t="s">
        <v>14</v>
      </c>
      <c r="G11" s="58">
        <f ca="1">AVERAGE(OFFSET(금리데이터!B3,G16-3,0,3,1))</f>
        <v>1.288</v>
      </c>
      <c r="H11" s="58">
        <f ca="1">AVERAGE(OFFSET(금리데이터!C3,H16-3,0,3,1))</f>
        <v>1.3089999999999999</v>
      </c>
      <c r="I11" s="58">
        <f ca="1">AVERAGE(OFFSET(금리데이터!D3,I16-3,0,3,1))</f>
        <v>1.4136666666666666</v>
      </c>
      <c r="J11" s="57"/>
      <c r="K11" s="57" t="s">
        <v>45</v>
      </c>
      <c r="L11" s="57" t="s">
        <v>46</v>
      </c>
      <c r="M11" s="58">
        <f ca="1">G7/100</f>
        <v>0.02</v>
      </c>
      <c r="N11" s="57"/>
      <c r="O11" s="57"/>
      <c r="P11" s="57"/>
    </row>
    <row r="12" spans="5:16">
      <c r="E12" s="57"/>
      <c r="F12" s="57"/>
      <c r="G12" s="58"/>
      <c r="H12" s="58"/>
      <c r="I12" s="58"/>
      <c r="J12" s="57"/>
      <c r="K12" s="57"/>
      <c r="L12" s="57" t="s">
        <v>47</v>
      </c>
      <c r="M12" s="58">
        <f ca="1">M11+0.04</f>
        <v>0.06</v>
      </c>
      <c r="N12" s="57"/>
      <c r="O12" s="57"/>
      <c r="P12" s="57"/>
    </row>
    <row r="13" spans="5:16">
      <c r="E13" s="57" t="s">
        <v>48</v>
      </c>
      <c r="F13" s="57" t="s">
        <v>15</v>
      </c>
      <c r="G13" s="58">
        <f ca="1">MEDIAN(OFFSET(금리데이터!B2,1,0,G16,1))</f>
        <v>2.58</v>
      </c>
      <c r="H13" s="58">
        <f ca="1">MEDIAN(OFFSET(금리데이터!C2,1,0,H16,1))</f>
        <v>3.6749999999999998</v>
      </c>
      <c r="I13" s="58">
        <f ca="1">MEDIAN(OFFSET(금리데이터!D2,1,0,I16,1))</f>
        <v>3.7949999999999999</v>
      </c>
      <c r="J13" s="57"/>
      <c r="K13" s="57"/>
      <c r="L13" s="57" t="s">
        <v>49</v>
      </c>
      <c r="M13" s="60">
        <f>0.04/M6</f>
        <v>0.21917456029912816</v>
      </c>
      <c r="N13" s="57"/>
      <c r="O13" s="57"/>
      <c r="P13" s="57"/>
    </row>
    <row r="14" spans="5:16">
      <c r="E14" s="57"/>
      <c r="F14" s="57" t="s">
        <v>16</v>
      </c>
      <c r="G14" s="58">
        <f ca="1">AVERAGE(OFFSET(금리데이터!B2,G16-36,0,36,1))</f>
        <v>1.4736944444444446</v>
      </c>
      <c r="H14" s="58">
        <f ca="1">AVERAGE(OFFSET(금리데이터!C2,H16-36,0,36,1))</f>
        <v>1.9706944444444443</v>
      </c>
      <c r="I14" s="58">
        <f ca="1">AVERAGE(OFFSET(금리데이터!D2,I16-36,0,36,1))</f>
        <v>1.9831944444444443</v>
      </c>
      <c r="J14" s="57"/>
      <c r="K14" s="57"/>
      <c r="L14" s="57"/>
      <c r="M14" s="57"/>
      <c r="N14" s="57"/>
      <c r="O14" s="57"/>
      <c r="P14" s="57"/>
    </row>
    <row r="15" spans="5:16">
      <c r="E15" s="57"/>
      <c r="F15" s="57"/>
      <c r="G15" s="57"/>
      <c r="H15" s="57"/>
      <c r="I15" s="57"/>
      <c r="J15" s="57"/>
      <c r="K15" s="57" t="s">
        <v>50</v>
      </c>
      <c r="L15" s="57" t="s">
        <v>51</v>
      </c>
      <c r="M15" s="57">
        <f ca="1">((1+M7)^(1/12)-1)*12</f>
        <v>5.8410606784116581E-2</v>
      </c>
      <c r="N15" s="57">
        <f t="shared" ref="N15:P15" ca="1" si="1">((1+N7)^(1/12)-1)*12</f>
        <v>4.9583477985549962E-2</v>
      </c>
      <c r="O15" s="57">
        <f t="shared" ca="1" si="1"/>
        <v>4.338736609992111E-2</v>
      </c>
      <c r="P15" s="57">
        <f t="shared" ca="1" si="1"/>
        <v>5.2211101981369801E-2</v>
      </c>
    </row>
    <row r="16" spans="5:16">
      <c r="E16" s="57"/>
      <c r="F16" s="57" t="s">
        <v>52</v>
      </c>
      <c r="G16" s="57">
        <f>COUNT(금리데이터!B:B)</f>
        <v>202</v>
      </c>
      <c r="H16" s="57">
        <f>COUNT(금리데이터!C:C)</f>
        <v>202</v>
      </c>
      <c r="I16" s="57">
        <f>COUNT(금리데이터!D:D)</f>
        <v>202</v>
      </c>
      <c r="J16" s="57"/>
      <c r="K16" s="57"/>
      <c r="L16" s="57" t="s">
        <v>53</v>
      </c>
      <c r="M16" s="57">
        <f ca="1">M15+1/2*M6^2</f>
        <v>7.5064266982998479E-2</v>
      </c>
      <c r="N16" s="57">
        <f t="shared" ref="N16:P16" ca="1" si="2">N15+1/2*N6^2</f>
        <v>5.9410021721083076E-2</v>
      </c>
      <c r="O16" s="57">
        <f t="shared" ca="1" si="2"/>
        <v>4.9513611897354433E-2</v>
      </c>
      <c r="P16" s="57">
        <f t="shared" ca="1" si="2"/>
        <v>6.3877315770721088E-2</v>
      </c>
    </row>
    <row r="18" spans="5:16">
      <c r="E18" s="45" t="s">
        <v>54</v>
      </c>
    </row>
    <row r="19" spans="5:16" ht="17.25" thickBot="1"/>
    <row r="20" spans="5:16" ht="17.25" thickBot="1">
      <c r="E20" s="31" t="s">
        <v>25</v>
      </c>
      <c r="F20" s="34" t="s">
        <v>17</v>
      </c>
      <c r="G20" s="32" t="s">
        <v>7</v>
      </c>
      <c r="H20" s="32" t="s">
        <v>8</v>
      </c>
      <c r="I20" s="33" t="s">
        <v>9</v>
      </c>
      <c r="K20" s="31" t="s">
        <v>25</v>
      </c>
      <c r="L20" s="34" t="s">
        <v>18</v>
      </c>
      <c r="M20" s="32" t="s">
        <v>30</v>
      </c>
      <c r="N20" s="32" t="s">
        <v>31</v>
      </c>
      <c r="O20" s="32" t="s">
        <v>32</v>
      </c>
      <c r="P20" s="33" t="s">
        <v>33</v>
      </c>
    </row>
    <row r="21" spans="5:16">
      <c r="F21" s="37" t="s">
        <v>26</v>
      </c>
      <c r="G21" s="38">
        <f>G9/100</f>
        <v>0.01</v>
      </c>
      <c r="H21" s="39">
        <f>H9/100</f>
        <v>0.01</v>
      </c>
      <c r="I21" s="40">
        <f>I9/100</f>
        <v>0.01</v>
      </c>
      <c r="L21" s="35" t="s">
        <v>34</v>
      </c>
      <c r="M21" s="27">
        <f ca="1">M16</f>
        <v>7.5064266982998479E-2</v>
      </c>
      <c r="N21" s="27">
        <f t="shared" ref="N21:O21" ca="1" si="3">N16</f>
        <v>5.9410021721083076E-2</v>
      </c>
      <c r="O21" s="27">
        <f t="shared" ca="1" si="3"/>
        <v>4.9513611897354433E-2</v>
      </c>
      <c r="P21" s="28">
        <f ca="1">M21</f>
        <v>7.5064266982998479E-2</v>
      </c>
    </row>
    <row r="22" spans="5:16" ht="17.25" thickBot="1">
      <c r="F22" s="35" t="s">
        <v>28</v>
      </c>
      <c r="G22" s="20">
        <f ca="1">G7/100</f>
        <v>0.02</v>
      </c>
      <c r="H22" s="20">
        <f ca="1">H7/100</f>
        <v>2.7999999999999997E-2</v>
      </c>
      <c r="I22" s="21">
        <f ca="1">I7/100</f>
        <v>2.8999999999999998E-2</v>
      </c>
      <c r="L22" s="36" t="s">
        <v>27</v>
      </c>
      <c r="M22" s="29">
        <f>M6</f>
        <v>0.18250293257305153</v>
      </c>
      <c r="N22" s="29">
        <f t="shared" ref="N22:O22" si="4">N6</f>
        <v>0.14018946990079614</v>
      </c>
      <c r="O22" s="29">
        <f t="shared" si="4"/>
        <v>0.11069097341186701</v>
      </c>
      <c r="P22" s="30">
        <f>M22</f>
        <v>0.18250293257305153</v>
      </c>
    </row>
    <row r="23" spans="5:16">
      <c r="F23" s="35" t="s">
        <v>27</v>
      </c>
      <c r="G23" s="19">
        <f ca="1">G8/100</f>
        <v>0.21332152442728813</v>
      </c>
      <c r="H23" s="19">
        <f ca="1">H8/100</f>
        <v>0.23674833453506858</v>
      </c>
      <c r="I23" s="50">
        <f ca="1">I8/100</f>
        <v>0.21422139416616762</v>
      </c>
      <c r="O23" s="17"/>
      <c r="P23" s="17"/>
    </row>
    <row r="24" spans="5:16">
      <c r="F24" s="41" t="s">
        <v>29</v>
      </c>
      <c r="G24" s="48">
        <f ca="1">G6/100</f>
        <v>1.2880000000000001E-2</v>
      </c>
      <c r="H24" s="48">
        <f ca="1">H6/100</f>
        <v>1.3089999999999999E-2</v>
      </c>
      <c r="I24" s="49">
        <f ca="1">I6/100</f>
        <v>1.4136666666666665E-2</v>
      </c>
    </row>
    <row r="25" spans="5:16">
      <c r="F25" s="42"/>
      <c r="G25" s="43"/>
      <c r="H25" s="43"/>
      <c r="I25" s="44"/>
    </row>
    <row r="26" spans="5:16">
      <c r="F26" s="35" t="s">
        <v>35</v>
      </c>
      <c r="G26" s="18">
        <v>0.25</v>
      </c>
      <c r="H26" s="18">
        <v>3.8</v>
      </c>
      <c r="I26" s="22">
        <v>2.5</v>
      </c>
    </row>
    <row r="27" spans="5:16">
      <c r="F27" s="35" t="s">
        <v>36</v>
      </c>
      <c r="G27" s="23">
        <v>1</v>
      </c>
      <c r="H27" s="18"/>
      <c r="I27" s="22"/>
    </row>
    <row r="28" spans="5:16" ht="17.25" thickBot="1">
      <c r="F28" s="36" t="s">
        <v>37</v>
      </c>
      <c r="G28" s="24"/>
      <c r="H28" s="25">
        <v>0.4</v>
      </c>
      <c r="I28" s="26">
        <v>0.6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2020-08-12T21:13:31Z</dcterms:modified>
</cp:coreProperties>
</file>