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xr:revisionPtr revIDLastSave="0" documentId="8_{F3610FC6-0EB8-462E-AF5F-EF3EC621B2C4}" xr6:coauthVersionLast="47" xr6:coauthVersionMax="47" xr10:uidLastSave="{00000000-0000-0000-0000-000000000000}"/>
  <bookViews>
    <workbookView xWindow="0" yWindow="0" windowWidth="16384" windowHeight="8192" tabRatio="500" activeTab="1" xr2:uid="{00000000-000D-0000-FFFF-FFFF00000000}"/>
  </bookViews>
  <sheets>
    <sheet name="AnalizaIzvedivosti" sheetId="1" r:id="rId1"/>
    <sheet name="AnalizaTroškov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5" i="2" l="1"/>
  <c r="L9" i="2"/>
  <c r="J9" i="2"/>
  <c r="H9" i="2"/>
  <c r="L8" i="2"/>
  <c r="J8" i="2"/>
  <c r="H8" i="2"/>
  <c r="L7" i="2"/>
  <c r="J7" i="2"/>
  <c r="H7" i="2"/>
  <c r="L6" i="2"/>
  <c r="J6" i="2"/>
  <c r="H6" i="2"/>
  <c r="L5" i="2"/>
  <c r="L10" i="2" s="1"/>
  <c r="J5" i="2"/>
  <c r="J10" i="2" s="1"/>
  <c r="H5" i="2"/>
  <c r="H10" i="2" s="1"/>
  <c r="F32" i="1"/>
  <c r="E32" i="1"/>
  <c r="D32" i="1"/>
  <c r="F27" i="1"/>
  <c r="E27" i="1"/>
  <c r="D27" i="1"/>
  <c r="F22" i="1"/>
  <c r="E22" i="1"/>
  <c r="D22" i="1"/>
  <c r="F17" i="1"/>
  <c r="E17" i="1"/>
  <c r="D17" i="1"/>
  <c r="F12" i="1"/>
  <c r="E12" i="1"/>
  <c r="D12" i="1"/>
  <c r="F7" i="1"/>
  <c r="E7" i="1"/>
  <c r="D7" i="1"/>
</calcChain>
</file>

<file path=xl/sharedStrings.xml><?xml version="1.0" encoding="utf-8"?>
<sst xmlns="http://schemas.openxmlformats.org/spreadsheetml/2006/main" count="118" uniqueCount="70">
  <si>
    <t>KLJUČNE KARAKTERISTIKE</t>
  </si>
  <si>
    <t>IZVEDIVOST</t>
  </si>
  <si>
    <t>VLASTITO RJEŠENJE</t>
  </si>
  <si>
    <t>ALTERNATIVA 1</t>
  </si>
  <si>
    <t>ALTERNATIVA 2</t>
  </si>
  <si>
    <t>VR</t>
  </si>
  <si>
    <t>A1</t>
  </si>
  <si>
    <t>A2</t>
  </si>
  <si>
    <t>FUNKCIONALNOST UPRAVLJANJA TRENINGOM</t>
  </si>
  <si>
    <t>OPERATIVNA</t>
  </si>
  <si>
    <t>Aplikacija ima dvije osnovne funkcionalnosti: upravljanje treningom I upravljanje prehranom</t>
  </si>
  <si>
    <t>Upravljanje treningom obuhvaća zapisivanje odrađenog treninga, preporuke vježbi za pojedine skupine mišića, opis pravilnog izvođenja vježbi I slično</t>
  </si>
  <si>
    <t>TEHNIČKA</t>
  </si>
  <si>
    <t>VREMENSKA</t>
  </si>
  <si>
    <t>EKONOMSKA</t>
  </si>
  <si>
    <t>UKUPNO</t>
  </si>
  <si>
    <t>X</t>
  </si>
  <si>
    <t>FUNKCIONALNOST UPRAVLJANJA PREHRANOM</t>
  </si>
  <si>
    <t>Upravljanje prehranom obuhvaća pregled I unos namirnica I njihovih nutritivnih vrijednosti, pregled recepata I slično</t>
  </si>
  <si>
    <t>BAZA NAMIRNICA I TRENINGA</t>
  </si>
  <si>
    <t>Baza namirnica I treninga pohranjuje namirnice I njihove nutritivne vrijednsti, recepte, opis vježbi, kategorizaciju vježbi I slično</t>
  </si>
  <si>
    <t>INTEGRACIJA SA DRUGIM APLIKACIJAMA</t>
  </si>
  <si>
    <t>Integracija drugih aplikacija omogućava kreiranje playliste pomoću Spotifyja I sličnih aplikacija, unošenje termina za vježbanje u kalendar…</t>
  </si>
  <si>
    <t>MOBILNA I WEB APLIKACIJA</t>
  </si>
  <si>
    <t>Praktično je imati I web aplikaciju I mobilnu aplikaciju za učinkovitije korištenje usluge</t>
  </si>
  <si>
    <t>PRILAGODNA KORISNIČKOG SUČELJA</t>
  </si>
  <si>
    <t>Praktično je prilagoditi korisničko sučelje prema potrebama korisnika I naručitelja za učinkovitije korištenje usluge</t>
  </si>
  <si>
    <t>Relativno mali skup funkcionalnosti – isplati se</t>
  </si>
  <si>
    <t>ALT1</t>
  </si>
  <si>
    <t>Nadogradnja postojećeg sustava – implementacija tražene funkcionalnosti u postojeću web stranicu; problem: aplikacija je privlačna isključivo korisnicima te stranice/teretane</t>
  </si>
  <si>
    <t>ALT2</t>
  </si>
  <si>
    <t>Integracija postojećih rješenja u naš sustav – problem je nedostatak mogućnosti prilagodbe funkcionalnosti</t>
  </si>
  <si>
    <t>1. godina</t>
  </si>
  <si>
    <t>2. godina</t>
  </si>
  <si>
    <t>3. godina</t>
  </si>
  <si>
    <t>TROŠKOVI RAZVOJA</t>
  </si>
  <si>
    <t>KOLIČINA</t>
  </si>
  <si>
    <t>CIJENA</t>
  </si>
  <si>
    <t>GODIŠNJI TROŠKOVI</t>
  </si>
  <si>
    <t>OPREMA</t>
  </si>
  <si>
    <t>LJUDSKI RAD</t>
  </si>
  <si>
    <t>Windows licence</t>
  </si>
  <si>
    <t>1489 kn x 9  osoba</t>
  </si>
  <si>
    <t>Autor sadržaja</t>
  </si>
  <si>
    <t>4 sata x 216 dana x 2 osobe x 50 kn</t>
  </si>
  <si>
    <t>Office licence</t>
  </si>
  <si>
    <t xml:space="preserve">85 kn x 9 osoba x 3 mjeseca </t>
  </si>
  <si>
    <t>Održavatelj aplikacije</t>
  </si>
  <si>
    <t>10 sati godišnje</t>
  </si>
  <si>
    <t>15 sati godišnje</t>
  </si>
  <si>
    <t>20 sati godišnje</t>
  </si>
  <si>
    <t>Korisnička služba</t>
  </si>
  <si>
    <t>50 sati godišnje</t>
  </si>
  <si>
    <t>Popunjavanje baze podataka</t>
  </si>
  <si>
    <t>8 sata x 216 dana x 40 kn</t>
  </si>
  <si>
    <t>6 sata x 216 dana x 40 kn</t>
  </si>
  <si>
    <t>4 sata x 216 dana x 40 kn</t>
  </si>
  <si>
    <t>Backend programer</t>
  </si>
  <si>
    <t>32 dana x 8 sati x 2 osobe x 50 kn</t>
  </si>
  <si>
    <t>Usluga clouda za baze I aplikaciju</t>
  </si>
  <si>
    <t>4756 kn x 12 mjeseci</t>
  </si>
  <si>
    <t>Frontend programer</t>
  </si>
  <si>
    <t>13 dana x 8 sati x 2 osobe x 50 kn</t>
  </si>
  <si>
    <t>UKUPNO:</t>
  </si>
  <si>
    <t>Tester</t>
  </si>
  <si>
    <t>12 dana x 8 sati x 2 osobe x 35 kn</t>
  </si>
  <si>
    <t>Arhitekt baze podataka</t>
  </si>
  <si>
    <t>10 dana x 8 sati x 2 osobe x 40 kn</t>
  </si>
  <si>
    <t>Voditelj projekta</t>
  </si>
  <si>
    <t>79 dana x 8 sati x 1 osoba x 40 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</si>
</sst>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kn-41A];[Red]\-#,##0.00\ [$kn-41A]"/>
  </numFmts>
  <fonts count="3">
    <font>
      <sz val="10"/>
      <name val="Arial"/>
      <family val="2"/>
    </font>
    <font>
      <b/>
      <sz val="10"/>
      <name val="Arial"/>
      <family val="2"/>
    </font>
    <font>
      <b/>
      <sz val="10"/>
      <color rgb="FFC9211E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6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" fillId="0" borderId="0" xfId="0" applyFont="1"/>
    <xf numFmtId="0" fontId="0" fillId="0" borderId="7" xfId="0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164" fontId="0" fillId="0" borderId="13" xfId="0" applyNumberForma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164" fontId="0" fillId="0" borderId="16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horizontal="right" vertical="center" wrapText="1"/>
    </xf>
    <xf numFmtId="0" fontId="1" fillId="0" borderId="20" xfId="0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164" fontId="1" fillId="0" borderId="22" xfId="0" applyNumberFormat="1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164" fontId="1" fillId="0" borderId="29" xfId="0" applyNumberFormat="1" applyFont="1" applyBorder="1" applyAlignment="1">
      <alignment vertical="center" wrapText="1"/>
    </xf>
    <xf numFmtId="164" fontId="1" fillId="0" borderId="30" xfId="0" applyNumberFormat="1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164" fontId="1" fillId="0" borderId="31" xfId="0" applyNumberFormat="1" applyFont="1" applyBorder="1" applyAlignment="1">
      <alignment horizontal="right" vertical="center" wrapText="1"/>
    </xf>
    <xf numFmtId="164" fontId="1" fillId="0" borderId="22" xfId="0" applyNumberFormat="1" applyFont="1" applyBorder="1" applyAlignment="1">
      <alignment horizontal="right" vertical="center" wrapText="1"/>
    </xf>
    <xf numFmtId="0" fontId="1" fillId="0" borderId="32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0" fillId="0" borderId="30" xfId="0" applyNumberForma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zoomScaleNormal="100" workbookViewId="0">
      <selection activeCell="L28" sqref="L28:N32"/>
    </sheetView>
  </sheetViews>
  <sheetFormatPr defaultColWidth="19.85546875" defaultRowHeight="16.350000000000001"/>
  <cols>
    <col min="1" max="1" width="7.42578125" style="3" customWidth="1"/>
    <col min="2" max="3" width="19.85546875" style="4"/>
    <col min="4" max="7" width="19.85546875" style="3"/>
    <col min="8" max="10" width="4.5703125" style="3" customWidth="1"/>
    <col min="11" max="11" width="19.85546875" style="3"/>
    <col min="12" max="13" width="19.85546875" style="5"/>
    <col min="14" max="1024" width="19.85546875" style="3"/>
  </cols>
  <sheetData>
    <row r="1" spans="2:14" s="4" customFormat="1" ht="12.75" customHeight="1">
      <c r="B1" s="6"/>
      <c r="C1" s="7"/>
      <c r="D1" s="7"/>
      <c r="E1" s="7"/>
      <c r="F1" s="7"/>
      <c r="G1" s="7"/>
      <c r="H1" s="7"/>
      <c r="I1" s="7"/>
      <c r="J1" s="7"/>
      <c r="L1" s="5"/>
      <c r="M1" s="8"/>
    </row>
    <row r="2" spans="2:14" s="4" customFormat="1" ht="26.1" customHeight="1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7"/>
      <c r="H2" s="10" t="s">
        <v>5</v>
      </c>
      <c r="I2" s="9" t="s">
        <v>6</v>
      </c>
      <c r="J2" s="9" t="s">
        <v>7</v>
      </c>
      <c r="L2" s="5"/>
      <c r="M2" s="8"/>
    </row>
    <row r="3" spans="2:14" s="4" customFormat="1" ht="16.350000000000001" customHeight="1">
      <c r="B3" s="2" t="s">
        <v>8</v>
      </c>
      <c r="C3" s="11" t="s">
        <v>9</v>
      </c>
      <c r="D3" s="11">
        <v>5</v>
      </c>
      <c r="E3" s="12">
        <v>5</v>
      </c>
      <c r="F3" s="13">
        <v>4</v>
      </c>
      <c r="H3" s="10"/>
      <c r="I3" s="14"/>
      <c r="J3" s="14"/>
      <c r="L3" s="1" t="s">
        <v>10</v>
      </c>
      <c r="M3" s="1" t="s">
        <v>11</v>
      </c>
      <c r="N3" s="1"/>
    </row>
    <row r="4" spans="2:14" s="4" customFormat="1" ht="16.350000000000001" customHeight="1">
      <c r="B4" s="2"/>
      <c r="C4" s="15" t="s">
        <v>12</v>
      </c>
      <c r="D4" s="15">
        <v>3</v>
      </c>
      <c r="E4" s="4">
        <v>3</v>
      </c>
      <c r="F4" s="16">
        <v>5</v>
      </c>
      <c r="H4" s="10"/>
      <c r="I4" s="14"/>
      <c r="J4" s="14"/>
      <c r="L4" s="1"/>
      <c r="M4" s="1"/>
      <c r="N4" s="1"/>
    </row>
    <row r="5" spans="2:14" ht="16.350000000000001" customHeight="1">
      <c r="B5" s="2"/>
      <c r="C5" s="15" t="s">
        <v>13</v>
      </c>
      <c r="D5" s="17">
        <v>3</v>
      </c>
      <c r="E5" s="3">
        <v>3</v>
      </c>
      <c r="F5" s="18">
        <v>4</v>
      </c>
      <c r="H5" s="19"/>
      <c r="I5" s="20"/>
      <c r="J5" s="20"/>
      <c r="L5" s="1"/>
      <c r="M5" s="1"/>
      <c r="N5" s="1"/>
    </row>
    <row r="6" spans="2:14" ht="16.350000000000001" customHeight="1">
      <c r="B6" s="2"/>
      <c r="C6" s="15" t="s">
        <v>14</v>
      </c>
      <c r="D6" s="17">
        <v>5</v>
      </c>
      <c r="E6" s="3">
        <v>5</v>
      </c>
      <c r="F6" s="18">
        <v>2</v>
      </c>
      <c r="H6" s="19"/>
      <c r="I6" s="20"/>
      <c r="J6" s="20"/>
      <c r="L6" s="1"/>
      <c r="M6" s="1"/>
      <c r="N6" s="1"/>
    </row>
    <row r="7" spans="2:14" s="21" customFormat="1" ht="16.350000000000001" customHeight="1">
      <c r="B7" s="2"/>
      <c r="C7" s="22" t="s">
        <v>15</v>
      </c>
      <c r="D7" s="23">
        <f>AVERAGE(D3:D6)</f>
        <v>4</v>
      </c>
      <c r="E7" s="24">
        <f>AVERAGE(E3:E6)</f>
        <v>4</v>
      </c>
      <c r="F7" s="25">
        <f>AVERAGE(F3:F6)</f>
        <v>3.75</v>
      </c>
      <c r="H7" s="19" t="s">
        <v>16</v>
      </c>
      <c r="I7" s="26" t="s">
        <v>16</v>
      </c>
      <c r="J7" s="26"/>
      <c r="L7" s="1"/>
      <c r="M7" s="1"/>
      <c r="N7" s="1"/>
    </row>
    <row r="8" spans="2:14" ht="16.350000000000001" customHeight="1">
      <c r="B8" s="2" t="s">
        <v>17</v>
      </c>
      <c r="C8" s="11" t="s">
        <v>9</v>
      </c>
      <c r="D8" s="11">
        <v>5</v>
      </c>
      <c r="E8" s="12">
        <v>5</v>
      </c>
      <c r="F8" s="13">
        <v>4</v>
      </c>
      <c r="H8" s="19"/>
      <c r="I8" s="20"/>
      <c r="J8" s="20"/>
      <c r="L8" s="1"/>
      <c r="M8" s="1" t="s">
        <v>18</v>
      </c>
      <c r="N8" s="1"/>
    </row>
    <row r="9" spans="2:14" ht="16.350000000000001" customHeight="1">
      <c r="B9" s="2"/>
      <c r="C9" s="15" t="s">
        <v>12</v>
      </c>
      <c r="D9" s="15">
        <v>3</v>
      </c>
      <c r="E9" s="4">
        <v>3</v>
      </c>
      <c r="F9" s="16">
        <v>5</v>
      </c>
      <c r="H9" s="19"/>
      <c r="I9" s="20"/>
      <c r="J9" s="20"/>
      <c r="L9" s="1"/>
      <c r="M9" s="1"/>
      <c r="N9" s="1"/>
    </row>
    <row r="10" spans="2:14" ht="16.350000000000001" customHeight="1">
      <c r="B10" s="2"/>
      <c r="C10" s="15" t="s">
        <v>13</v>
      </c>
      <c r="D10" s="17">
        <v>4</v>
      </c>
      <c r="E10" s="3">
        <v>4</v>
      </c>
      <c r="F10" s="18">
        <v>5</v>
      </c>
      <c r="H10" s="19"/>
      <c r="I10" s="20"/>
      <c r="J10" s="20"/>
      <c r="L10" s="1"/>
      <c r="M10" s="1"/>
      <c r="N10" s="1"/>
    </row>
    <row r="11" spans="2:14" ht="16.350000000000001" customHeight="1">
      <c r="B11" s="2"/>
      <c r="C11" s="15" t="s">
        <v>14</v>
      </c>
      <c r="D11" s="17">
        <v>5</v>
      </c>
      <c r="E11" s="3">
        <v>5</v>
      </c>
      <c r="F11" s="18">
        <v>2</v>
      </c>
      <c r="H11" s="19"/>
      <c r="I11" s="20"/>
      <c r="J11" s="20"/>
      <c r="L11" s="1"/>
      <c r="M11" s="1"/>
      <c r="N11" s="1"/>
    </row>
    <row r="12" spans="2:14" s="21" customFormat="1" ht="16.350000000000001" customHeight="1">
      <c r="B12" s="2"/>
      <c r="C12" s="22" t="s">
        <v>15</v>
      </c>
      <c r="D12" s="23">
        <f>AVERAGE(D8:D11)</f>
        <v>4.25</v>
      </c>
      <c r="E12" s="24">
        <f>AVERAGE(E8:E11)</f>
        <v>4.25</v>
      </c>
      <c r="F12" s="25">
        <f>AVERAGE(F8:F11)</f>
        <v>4</v>
      </c>
      <c r="H12" s="19" t="s">
        <v>16</v>
      </c>
      <c r="I12" s="26" t="s">
        <v>16</v>
      </c>
      <c r="J12" s="26"/>
      <c r="L12" s="1"/>
      <c r="M12" s="1"/>
      <c r="N12" s="1"/>
    </row>
    <row r="13" spans="2:14" ht="16.350000000000001" customHeight="1">
      <c r="B13" s="2" t="s">
        <v>19</v>
      </c>
      <c r="C13" s="11" t="s">
        <v>9</v>
      </c>
      <c r="D13" s="27">
        <v>2</v>
      </c>
      <c r="E13" s="28">
        <v>2</v>
      </c>
      <c r="F13" s="29">
        <v>5</v>
      </c>
      <c r="H13" s="19"/>
      <c r="I13" s="20"/>
      <c r="J13" s="20"/>
      <c r="L13" s="1" t="s">
        <v>20</v>
      </c>
      <c r="M13" s="1"/>
      <c r="N13" s="1"/>
    </row>
    <row r="14" spans="2:14" ht="16.350000000000001" customHeight="1">
      <c r="B14" s="2"/>
      <c r="C14" s="15" t="s">
        <v>12</v>
      </c>
      <c r="D14" s="17">
        <v>2</v>
      </c>
      <c r="E14" s="3">
        <v>2</v>
      </c>
      <c r="F14" s="18">
        <v>5</v>
      </c>
      <c r="H14" s="19"/>
      <c r="I14" s="20"/>
      <c r="J14" s="20"/>
      <c r="L14" s="1"/>
      <c r="M14" s="1"/>
      <c r="N14" s="1"/>
    </row>
    <row r="15" spans="2:14" ht="16.350000000000001" customHeight="1">
      <c r="B15" s="2"/>
      <c r="C15" s="15" t="s">
        <v>13</v>
      </c>
      <c r="D15" s="17">
        <v>2</v>
      </c>
      <c r="E15" s="3">
        <v>2</v>
      </c>
      <c r="F15" s="18">
        <v>5</v>
      </c>
      <c r="H15" s="19"/>
      <c r="I15" s="20"/>
      <c r="J15" s="20"/>
      <c r="L15" s="1"/>
      <c r="M15" s="1"/>
      <c r="N15" s="1"/>
    </row>
    <row r="16" spans="2:14" ht="16.350000000000001" customHeight="1">
      <c r="B16" s="2"/>
      <c r="C16" s="15" t="s">
        <v>14</v>
      </c>
      <c r="D16" s="17">
        <v>2</v>
      </c>
      <c r="E16" s="3">
        <v>2</v>
      </c>
      <c r="F16" s="18">
        <v>5</v>
      </c>
      <c r="H16" s="19"/>
      <c r="I16" s="20"/>
      <c r="J16" s="20"/>
      <c r="L16" s="1"/>
      <c r="M16" s="1"/>
      <c r="N16" s="1"/>
    </row>
    <row r="17" spans="2:14" s="21" customFormat="1" ht="16.350000000000001" customHeight="1">
      <c r="B17" s="2"/>
      <c r="C17" s="22" t="s">
        <v>15</v>
      </c>
      <c r="D17" s="23">
        <f>AVERAGE(D13:D16)</f>
        <v>2</v>
      </c>
      <c r="E17" s="24">
        <f>AVERAGE(E13:E16)</f>
        <v>2</v>
      </c>
      <c r="F17" s="25">
        <f>AVERAGE(F13:F16)</f>
        <v>5</v>
      </c>
      <c r="H17" s="19"/>
      <c r="I17" s="26"/>
      <c r="J17" s="26" t="s">
        <v>16</v>
      </c>
      <c r="L17" s="1"/>
      <c r="M17" s="1"/>
      <c r="N17" s="1"/>
    </row>
    <row r="18" spans="2:14" ht="16.350000000000001" customHeight="1">
      <c r="B18" s="2" t="s">
        <v>21</v>
      </c>
      <c r="C18" s="11" t="s">
        <v>9</v>
      </c>
      <c r="D18" s="27">
        <v>4</v>
      </c>
      <c r="E18" s="28">
        <v>3</v>
      </c>
      <c r="F18" s="29">
        <v>4</v>
      </c>
      <c r="H18" s="19"/>
      <c r="I18" s="20"/>
      <c r="J18" s="20"/>
      <c r="L18" s="1" t="s">
        <v>22</v>
      </c>
      <c r="M18" s="1"/>
      <c r="N18" s="1"/>
    </row>
    <row r="19" spans="2:14" ht="16.350000000000001" customHeight="1">
      <c r="B19" s="2"/>
      <c r="C19" s="15" t="s">
        <v>12</v>
      </c>
      <c r="D19" s="17">
        <v>4</v>
      </c>
      <c r="E19" s="3">
        <v>3</v>
      </c>
      <c r="F19" s="18">
        <v>3</v>
      </c>
      <c r="H19" s="19"/>
      <c r="I19" s="20"/>
      <c r="J19" s="20"/>
      <c r="L19" s="1"/>
      <c r="M19" s="1"/>
      <c r="N19" s="1"/>
    </row>
    <row r="20" spans="2:14" ht="16.350000000000001" customHeight="1">
      <c r="B20" s="2"/>
      <c r="C20" s="15" t="s">
        <v>13</v>
      </c>
      <c r="D20" s="17">
        <v>3</v>
      </c>
      <c r="E20" s="3">
        <v>3</v>
      </c>
      <c r="F20" s="18">
        <v>4</v>
      </c>
      <c r="H20" s="19"/>
      <c r="I20" s="20"/>
      <c r="J20" s="20"/>
      <c r="L20" s="1"/>
      <c r="M20" s="1"/>
      <c r="N20" s="1"/>
    </row>
    <row r="21" spans="2:14" ht="16.350000000000001" customHeight="1">
      <c r="B21" s="2"/>
      <c r="C21" s="15" t="s">
        <v>14</v>
      </c>
      <c r="D21" s="17">
        <v>4</v>
      </c>
      <c r="E21" s="3">
        <v>4</v>
      </c>
      <c r="F21" s="18">
        <v>3</v>
      </c>
      <c r="H21" s="19"/>
      <c r="I21" s="20"/>
      <c r="J21" s="20"/>
      <c r="L21" s="1"/>
      <c r="M21" s="1"/>
      <c r="N21" s="1"/>
    </row>
    <row r="22" spans="2:14" s="21" customFormat="1" ht="16.350000000000001" customHeight="1">
      <c r="B22" s="2"/>
      <c r="C22" s="22" t="s">
        <v>15</v>
      </c>
      <c r="D22" s="23">
        <f>AVERAGE(D18:D21)</f>
        <v>3.75</v>
      </c>
      <c r="E22" s="24">
        <f>AVERAGE(E18:E21)</f>
        <v>3.25</v>
      </c>
      <c r="F22" s="25">
        <f>AVERAGE(F18:F21)</f>
        <v>3.5</v>
      </c>
      <c r="H22" s="19" t="s">
        <v>16</v>
      </c>
      <c r="I22" s="26"/>
      <c r="J22" s="26"/>
      <c r="L22" s="1"/>
      <c r="M22" s="1"/>
      <c r="N22" s="1"/>
    </row>
    <row r="23" spans="2:14" ht="16.350000000000001" customHeight="1">
      <c r="B23" s="2" t="s">
        <v>23</v>
      </c>
      <c r="C23" s="11" t="s">
        <v>9</v>
      </c>
      <c r="D23" s="27">
        <v>5</v>
      </c>
      <c r="E23" s="28">
        <v>5</v>
      </c>
      <c r="F23" s="29">
        <v>5</v>
      </c>
      <c r="H23" s="19"/>
      <c r="I23" s="20"/>
      <c r="J23" s="20"/>
      <c r="L23" s="1" t="s">
        <v>24</v>
      </c>
      <c r="M23" s="1"/>
      <c r="N23" s="1"/>
    </row>
    <row r="24" spans="2:14" ht="16.350000000000001" customHeight="1">
      <c r="B24" s="2"/>
      <c r="C24" s="15" t="s">
        <v>12</v>
      </c>
      <c r="D24" s="17">
        <v>3</v>
      </c>
      <c r="E24" s="3">
        <v>3</v>
      </c>
      <c r="F24" s="18">
        <v>5</v>
      </c>
      <c r="H24" s="19"/>
      <c r="I24" s="20"/>
      <c r="J24" s="20"/>
      <c r="L24" s="1"/>
      <c r="M24" s="1"/>
      <c r="N24" s="1"/>
    </row>
    <row r="25" spans="2:14" ht="16.350000000000001" customHeight="1">
      <c r="B25" s="2"/>
      <c r="C25" s="15" t="s">
        <v>13</v>
      </c>
      <c r="D25" s="17">
        <v>2</v>
      </c>
      <c r="E25" s="3">
        <v>2</v>
      </c>
      <c r="F25" s="18">
        <v>5</v>
      </c>
      <c r="H25" s="19"/>
      <c r="I25" s="20"/>
      <c r="J25" s="20"/>
      <c r="L25" s="1"/>
      <c r="M25" s="1"/>
      <c r="N25" s="1"/>
    </row>
    <row r="26" spans="2:14" ht="16.350000000000001" customHeight="1">
      <c r="B26" s="2"/>
      <c r="C26" s="15" t="s">
        <v>14</v>
      </c>
      <c r="D26" s="17">
        <v>5</v>
      </c>
      <c r="E26" s="3">
        <v>5</v>
      </c>
      <c r="F26" s="18">
        <v>2</v>
      </c>
      <c r="H26" s="19"/>
      <c r="I26" s="20"/>
      <c r="J26" s="20"/>
      <c r="L26" s="1"/>
      <c r="M26" s="1"/>
      <c r="N26" s="1"/>
    </row>
    <row r="27" spans="2:14" s="21" customFormat="1" ht="16.350000000000001" customHeight="1">
      <c r="B27" s="2"/>
      <c r="C27" s="22" t="s">
        <v>15</v>
      </c>
      <c r="D27" s="23">
        <f>AVERAGE(D23:D26)</f>
        <v>3.75</v>
      </c>
      <c r="E27" s="24">
        <f>AVERAGE(E23:E26)</f>
        <v>3.75</v>
      </c>
      <c r="F27" s="25">
        <f>AVERAGE(F23:F26)</f>
        <v>4.25</v>
      </c>
      <c r="H27" s="19"/>
      <c r="I27" s="26"/>
      <c r="J27" s="26" t="s">
        <v>16</v>
      </c>
      <c r="L27" s="1"/>
      <c r="M27" s="1"/>
      <c r="N27" s="1"/>
    </row>
    <row r="28" spans="2:14" ht="16.350000000000001" customHeight="1">
      <c r="B28" s="2" t="s">
        <v>25</v>
      </c>
      <c r="C28" s="11" t="s">
        <v>9</v>
      </c>
      <c r="D28" s="27">
        <v>4</v>
      </c>
      <c r="E28" s="28">
        <v>4</v>
      </c>
      <c r="F28" s="29">
        <v>2</v>
      </c>
      <c r="H28" s="19"/>
      <c r="I28" s="20"/>
      <c r="J28" s="20"/>
      <c r="L28" s="1" t="s">
        <v>26</v>
      </c>
      <c r="M28" s="1"/>
      <c r="N28" s="1"/>
    </row>
    <row r="29" spans="2:14" ht="16.350000000000001" customHeight="1">
      <c r="B29" s="2"/>
      <c r="C29" s="15" t="s">
        <v>12</v>
      </c>
      <c r="D29" s="17">
        <v>5</v>
      </c>
      <c r="E29" s="3">
        <v>5</v>
      </c>
      <c r="F29" s="18">
        <v>2</v>
      </c>
      <c r="H29" s="19"/>
      <c r="I29" s="20"/>
      <c r="J29" s="20"/>
      <c r="L29" s="1"/>
      <c r="M29" s="1"/>
      <c r="N29" s="1"/>
    </row>
    <row r="30" spans="2:14" ht="16.350000000000001" customHeight="1">
      <c r="B30" s="2"/>
      <c r="C30" s="15" t="s">
        <v>13</v>
      </c>
      <c r="D30" s="17">
        <v>4</v>
      </c>
      <c r="E30" s="3">
        <v>4</v>
      </c>
      <c r="F30" s="18">
        <v>2</v>
      </c>
      <c r="H30" s="19"/>
      <c r="I30" s="20"/>
      <c r="J30" s="20"/>
      <c r="L30" s="1"/>
      <c r="M30" s="1"/>
      <c r="N30" s="1"/>
    </row>
    <row r="31" spans="2:14" ht="16.350000000000001" customHeight="1">
      <c r="B31" s="2"/>
      <c r="C31" s="15" t="s">
        <v>14</v>
      </c>
      <c r="D31" s="17">
        <v>5</v>
      </c>
      <c r="E31" s="3">
        <v>5</v>
      </c>
      <c r="F31" s="18">
        <v>2</v>
      </c>
      <c r="H31" s="19"/>
      <c r="I31" s="20"/>
      <c r="J31" s="20"/>
      <c r="L31" s="1"/>
      <c r="M31" s="1"/>
      <c r="N31" s="1"/>
    </row>
    <row r="32" spans="2:14" s="21" customFormat="1" ht="16.350000000000001" customHeight="1">
      <c r="B32" s="2"/>
      <c r="C32" s="22" t="s">
        <v>15</v>
      </c>
      <c r="D32" s="23">
        <f>AVERAGE(D28:D31)</f>
        <v>4.5</v>
      </c>
      <c r="E32" s="24">
        <f>AVERAGE(E28:E31)</f>
        <v>4.5</v>
      </c>
      <c r="F32" s="25">
        <f>AVERAGE(F28:F31)</f>
        <v>2</v>
      </c>
      <c r="H32" s="19" t="s">
        <v>16</v>
      </c>
      <c r="I32" s="26" t="s">
        <v>16</v>
      </c>
      <c r="J32" s="26"/>
      <c r="L32" s="1"/>
      <c r="M32" s="1"/>
      <c r="N32" s="1"/>
    </row>
    <row r="33" spans="2:10" ht="16.350000000000001" customHeight="1">
      <c r="B33"/>
      <c r="H33" s="3">
        <v>4</v>
      </c>
      <c r="I33" s="3">
        <v>3</v>
      </c>
      <c r="J33" s="3">
        <v>2</v>
      </c>
    </row>
    <row r="34" spans="2:10" ht="16.350000000000001" customHeight="1">
      <c r="B34" s="30" t="s">
        <v>5</v>
      </c>
      <c r="C34" s="5" t="s">
        <v>27</v>
      </c>
    </row>
    <row r="35" spans="2:10" ht="16.350000000000001" customHeight="1">
      <c r="B35" s="3" t="s">
        <v>28</v>
      </c>
      <c r="C35" s="5" t="s">
        <v>29</v>
      </c>
    </row>
    <row r="36" spans="2:10" ht="16.350000000000001" customHeight="1">
      <c r="B36" s="3" t="s">
        <v>30</v>
      </c>
      <c r="C36" s="5" t="s">
        <v>31</v>
      </c>
    </row>
    <row r="37" spans="2:10" ht="16.350000000000001" customHeight="1">
      <c r="B37" s="21"/>
      <c r="C37" s="31"/>
    </row>
    <row r="38" spans="2:10" ht="16.350000000000001" customHeight="1">
      <c r="B38"/>
      <c r="C38" s="7"/>
    </row>
  </sheetData>
  <mergeCells count="13">
    <mergeCell ref="B28:B32"/>
    <mergeCell ref="L28:N32"/>
    <mergeCell ref="B13:B17"/>
    <mergeCell ref="L13:N17"/>
    <mergeCell ref="B18:B22"/>
    <mergeCell ref="L18:N22"/>
    <mergeCell ref="B23:B27"/>
    <mergeCell ref="L23:N27"/>
    <mergeCell ref="B3:B7"/>
    <mergeCell ref="L3:L12"/>
    <mergeCell ref="M3:N7"/>
    <mergeCell ref="B8:B12"/>
    <mergeCell ref="M8:N12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5"/>
  <sheetViews>
    <sheetView tabSelected="1" zoomScaleNormal="100" workbookViewId="0">
      <selection activeCell="B4" sqref="B4:D4"/>
    </sheetView>
  </sheetViews>
  <sheetFormatPr defaultColWidth="19.5703125" defaultRowHeight="29.25" customHeight="1"/>
  <cols>
    <col min="1" max="1" width="16.28515625" style="32" customWidth="1"/>
    <col min="2" max="2" width="19.5703125" style="33"/>
    <col min="3" max="5" width="19.5703125" style="32"/>
    <col min="6" max="6" width="19.5703125" style="33"/>
    <col min="7" max="7" width="19.5703125" style="32"/>
    <col min="8" max="8" width="19.5703125" style="34"/>
    <col min="9" max="9" width="19.5703125" style="32"/>
    <col min="10" max="10" width="19.5703125" style="34"/>
    <col min="11" max="11" width="19.5703125" style="32"/>
    <col min="12" max="12" width="19.5703125" style="34"/>
    <col min="13" max="1023" width="19.5703125" style="32"/>
  </cols>
  <sheetData>
    <row r="1" spans="1:1024" ht="20.25" customHeight="1"/>
    <row r="2" spans="1:1024" ht="29.25" customHeight="1">
      <c r="G2" s="53" t="s">
        <v>32</v>
      </c>
      <c r="H2" s="54"/>
      <c r="I2" s="53" t="s">
        <v>33</v>
      </c>
      <c r="J2" s="54"/>
      <c r="K2" s="53" t="s">
        <v>34</v>
      </c>
      <c r="L2" s="55"/>
    </row>
    <row r="3" spans="1:1024" s="33" customFormat="1" ht="29.25" customHeight="1">
      <c r="B3" s="43" t="s">
        <v>35</v>
      </c>
      <c r="C3" s="44" t="s">
        <v>36</v>
      </c>
      <c r="D3" s="45" t="s">
        <v>37</v>
      </c>
      <c r="F3" s="56" t="s">
        <v>38</v>
      </c>
      <c r="G3" s="46" t="s">
        <v>36</v>
      </c>
      <c r="H3" s="61" t="s">
        <v>37</v>
      </c>
      <c r="I3" s="46" t="s">
        <v>36</v>
      </c>
      <c r="J3" s="61" t="s">
        <v>37</v>
      </c>
      <c r="K3" s="46" t="s">
        <v>36</v>
      </c>
      <c r="L3" s="62" t="s">
        <v>37</v>
      </c>
      <c r="AMJ3" s="35"/>
    </row>
    <row r="4" spans="1:1024" ht="29.25" customHeight="1">
      <c r="B4" s="46" t="s">
        <v>39</v>
      </c>
      <c r="C4" s="67"/>
      <c r="D4" s="68"/>
      <c r="F4" s="63" t="s">
        <v>40</v>
      </c>
      <c r="G4" s="50"/>
      <c r="H4" s="51"/>
      <c r="I4" s="50"/>
      <c r="J4" s="51"/>
      <c r="K4" s="50"/>
      <c r="L4" s="38"/>
    </row>
    <row r="5" spans="1:1024" ht="29.25" customHeight="1">
      <c r="B5" s="66" t="s">
        <v>41</v>
      </c>
      <c r="C5" s="36" t="s">
        <v>42</v>
      </c>
      <c r="D5" s="38">
        <v>13401</v>
      </c>
      <c r="F5" s="52" t="s">
        <v>43</v>
      </c>
      <c r="G5" s="50" t="s">
        <v>44</v>
      </c>
      <c r="H5" s="51">
        <f>4*216*50</f>
        <v>43200</v>
      </c>
      <c r="I5" s="50" t="s">
        <v>44</v>
      </c>
      <c r="J5" s="51">
        <f>4*216*50</f>
        <v>43200</v>
      </c>
      <c r="K5" s="50" t="s">
        <v>44</v>
      </c>
      <c r="L5" s="38">
        <f>4*216*50</f>
        <v>43200</v>
      </c>
    </row>
    <row r="6" spans="1:1024" ht="29.25" customHeight="1">
      <c r="B6" s="39" t="s">
        <v>45</v>
      </c>
      <c r="C6" s="40" t="s">
        <v>46</v>
      </c>
      <c r="D6" s="41">
        <v>2295</v>
      </c>
      <c r="F6" s="52" t="s">
        <v>47</v>
      </c>
      <c r="G6" s="50" t="s">
        <v>48</v>
      </c>
      <c r="H6" s="51">
        <f>10 *50</f>
        <v>500</v>
      </c>
      <c r="I6" s="50" t="s">
        <v>49</v>
      </c>
      <c r="J6" s="51">
        <f>15*50</f>
        <v>750</v>
      </c>
      <c r="K6" s="50" t="s">
        <v>50</v>
      </c>
      <c r="L6" s="38">
        <f>20*50</f>
        <v>1000</v>
      </c>
    </row>
    <row r="7" spans="1:1024" ht="29.25" customHeight="1">
      <c r="B7" s="49"/>
      <c r="C7" s="42"/>
      <c r="D7" s="38"/>
      <c r="F7" s="52" t="s">
        <v>51</v>
      </c>
      <c r="G7" s="50" t="s">
        <v>52</v>
      </c>
      <c r="H7" s="51">
        <f>50*45</f>
        <v>2250</v>
      </c>
      <c r="I7" s="50" t="s">
        <v>52</v>
      </c>
      <c r="J7" s="51">
        <f>50*45</f>
        <v>2250</v>
      </c>
      <c r="K7" s="50" t="s">
        <v>52</v>
      </c>
      <c r="L7" s="38">
        <f>50*45</f>
        <v>2250</v>
      </c>
    </row>
    <row r="8" spans="1:1024" ht="29.25" customHeight="1">
      <c r="B8" s="46" t="s">
        <v>40</v>
      </c>
      <c r="C8" s="64"/>
      <c r="D8" s="65"/>
      <c r="F8" s="52" t="s">
        <v>53</v>
      </c>
      <c r="G8" s="50" t="s">
        <v>54</v>
      </c>
      <c r="H8" s="51">
        <f>8*216*40</f>
        <v>69120</v>
      </c>
      <c r="I8" s="50" t="s">
        <v>55</v>
      </c>
      <c r="J8" s="51">
        <f>6*216*40</f>
        <v>51840</v>
      </c>
      <c r="K8" s="50" t="s">
        <v>56</v>
      </c>
      <c r="L8" s="38">
        <f>4*216*40</f>
        <v>34560</v>
      </c>
    </row>
    <row r="9" spans="1:1024" ht="29.25" customHeight="1">
      <c r="B9" s="66" t="s">
        <v>57</v>
      </c>
      <c r="C9" s="36" t="s">
        <v>58</v>
      </c>
      <c r="D9" s="38">
        <v>25600</v>
      </c>
      <c r="F9" s="60" t="s">
        <v>59</v>
      </c>
      <c r="G9" s="50" t="s">
        <v>60</v>
      </c>
      <c r="H9" s="51">
        <f>4756*12</f>
        <v>57072</v>
      </c>
      <c r="I9" s="50" t="s">
        <v>60</v>
      </c>
      <c r="J9" s="51">
        <f>4756*12</f>
        <v>57072</v>
      </c>
      <c r="K9" s="50" t="s">
        <v>60</v>
      </c>
      <c r="L9" s="38">
        <f>4756*12</f>
        <v>57072</v>
      </c>
    </row>
    <row r="10" spans="1:1024" ht="29.25" customHeight="1">
      <c r="B10" s="37" t="s">
        <v>61</v>
      </c>
      <c r="C10" s="36" t="s">
        <v>62</v>
      </c>
      <c r="D10" s="38">
        <v>10400</v>
      </c>
      <c r="F10" s="56" t="s">
        <v>63</v>
      </c>
      <c r="G10" s="57"/>
      <c r="H10" s="58">
        <f>SUM(H5:H9)</f>
        <v>172142</v>
      </c>
      <c r="I10" s="56"/>
      <c r="J10" s="58">
        <f>SUM(J5:J9)</f>
        <v>155112</v>
      </c>
      <c r="K10" s="56"/>
      <c r="L10" s="59">
        <f>SUM(L5:L9)</f>
        <v>138082</v>
      </c>
    </row>
    <row r="11" spans="1:1024" ht="29.25" customHeight="1">
      <c r="B11" s="37" t="s">
        <v>64</v>
      </c>
      <c r="C11" s="36" t="s">
        <v>65</v>
      </c>
      <c r="D11" s="38">
        <v>6720</v>
      </c>
    </row>
    <row r="12" spans="1:1024" ht="29.25" customHeight="1">
      <c r="B12" s="37" t="s">
        <v>66</v>
      </c>
      <c r="C12" s="36" t="s">
        <v>67</v>
      </c>
      <c r="D12" s="38">
        <v>6400</v>
      </c>
    </row>
    <row r="13" spans="1:1024" ht="29.25" customHeight="1">
      <c r="B13" s="39" t="s">
        <v>68</v>
      </c>
      <c r="C13" s="40" t="s">
        <v>69</v>
      </c>
      <c r="D13" s="41">
        <v>25280</v>
      </c>
    </row>
    <row r="14" spans="1:1024" ht="29.25" customHeight="1">
      <c r="B14" s="49"/>
      <c r="C14" s="42"/>
      <c r="D14" s="38"/>
    </row>
    <row r="15" spans="1:1024" ht="29.25" customHeight="1">
      <c r="A15"/>
      <c r="B15" s="46" t="s">
        <v>63</v>
      </c>
      <c r="C15" s="47"/>
      <c r="D15" s="48">
        <f>SUM(D5:D13)</f>
        <v>90096</v>
      </c>
    </row>
  </sheetData>
  <mergeCells count="3">
    <mergeCell ref="G2:H2"/>
    <mergeCell ref="I2:J2"/>
    <mergeCell ref="K2:L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10</cp:revision>
  <dcterms:created xsi:type="dcterms:W3CDTF">2022-03-20T13:52:03Z</dcterms:created>
  <dcterms:modified xsi:type="dcterms:W3CDTF">2022-03-20T20:03:30Z</dcterms:modified>
  <cp:category/>
  <cp:contentStatus/>
</cp:coreProperties>
</file>