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 Estate Data" sheetId="1" r:id="rId1"/>
  </sheets>
  <definedNames>
    <definedName name="_xlnm._FilterDatabase" localSheetId="0" hidden="1">'Real Estate Data'!$A$1:$U$1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<sst xmlns="http://schemas.openxmlformats.org/spreadsheetml/2006/main" count="176" uniqueCount="93">
  <si>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City</t>
  </si>
  <si>
    <t>Metro Area</t>
  </si>
  <si>
    <t>Population</t>
  </si>
  <si>
    <t>1. Pop Growth</t>
  </si>
  <si>
    <t>2. Median Household Income (45-48k, &lt;85/90k)</t>
  </si>
  <si>
    <t>2. Rent to Income</t>
  </si>
  <si>
    <t>3. Job Growth (last 12 months)</t>
  </si>
  <si>
    <t>4. Median Household Income/Condo Value</t>
  </si>
  <si>
    <t>MHI</t>
  </si>
  <si>
    <t>5. MCV Growth</t>
  </si>
  <si>
    <t>Median Condo Value</t>
  </si>
  <si>
    <t>MCV</t>
  </si>
  <si>
    <t>6. Crime Index</t>
  </si>
  <si>
    <t>6. Unemployment</t>
  </si>
  <si>
    <t>7. Price Rent Ratio</t>
  </si>
  <si>
    <t>Median Contract Rent</t>
  </si>
  <si>
    <t>8. Poverty</t>
  </si>
  <si>
    <t>9. Largest Ethnicity Percentage</t>
  </si>
  <si>
    <t>10. Largest Ethnicity Slice</t>
  </si>
  <si>
    <t>MHI Growth</t>
  </si>
  <si>
    <t>City Trailing 12 - Cap Rate</t>
  </si>
  <si>
    <t>Auburn</t>
  </si>
  <si>
    <t>Birmingham</t>
  </si>
  <si>
    <t>Decatur</t>
  </si>
  <si>
    <t>Dothan</t>
  </si>
  <si>
    <t>Hoover</t>
  </si>
  <si>
    <t>Huntsville</t>
  </si>
  <si>
    <t>Mobile</t>
  </si>
  <si>
    <t>Montgomery</t>
  </si>
  <si>
    <t>Tanner, Williams</t>
  </si>
  <si>
    <t>Tuscaloosa</t>
  </si>
  <si>
    <t>Auburn-Opelika, AL</t>
  </si>
  <si>
    <t>Birmingham-Hoover, AL</t>
  </si>
  <si>
    <t>Decatur, AL</t>
  </si>
  <si>
    <t>Dothan, AL</t>
  </si>
  <si>
    <t>Huntsville, AL</t>
  </si>
  <si>
    <t>Mobile, AL</t>
  </si>
  <si>
    <t>Montgomery, AL</t>
  </si>
  <si>
    <t>Tuscaloosa, AL</t>
  </si>
  <si>
    <t>86.1%</t>
  </si>
  <si>
    <t>-18.9%</t>
  </si>
  <si>
    <t>7.4%</t>
  </si>
  <si>
    <t>23.4%</t>
  </si>
  <si>
    <t>47.3%</t>
  </si>
  <si>
    <t>40.3%</t>
  </si>
  <si>
    <t>-7.9%</t>
  </si>
  <si>
    <t>-2.3%</t>
  </si>
  <si>
    <t>42.0%</t>
  </si>
  <si>
    <t>3.4%</t>
  </si>
  <si>
    <t>4.3%</t>
  </si>
  <si>
    <t>2.7%</t>
  </si>
  <si>
    <t>2.4%</t>
  </si>
  <si>
    <t>3.0%</t>
  </si>
  <si>
    <t>4.5%</t>
  </si>
  <si>
    <t>3.6%</t>
  </si>
  <si>
    <t>3.9%</t>
  </si>
  <si>
    <t>3.7%</t>
  </si>
  <si>
    <t>28.1%</t>
  </si>
  <si>
    <t>23.5%</t>
  </si>
  <si>
    <t>12.8%</t>
  </si>
  <si>
    <t>20.0%</t>
  </si>
  <si>
    <t>8.1%</t>
  </si>
  <si>
    <t>13.7%</t>
  </si>
  <si>
    <t>15.2%</t>
  </si>
  <si>
    <t>19.7%</t>
  </si>
  <si>
    <t>31.8%</t>
  </si>
  <si>
    <t>65.5%</t>
  </si>
  <si>
    <t>66.8%</t>
  </si>
  <si>
    <t>56.0%</t>
  </si>
  <si>
    <t>53.1%</t>
  </si>
  <si>
    <t>68.6%</t>
  </si>
  <si>
    <t>55.0%</t>
  </si>
  <si>
    <t>51.6%</t>
  </si>
  <si>
    <t>63.7%</t>
  </si>
  <si>
    <t>76.1%</t>
  </si>
  <si>
    <t>46.1%</t>
  </si>
  <si>
    <t>White</t>
  </si>
  <si>
    <t>Black</t>
  </si>
  <si>
    <t>Thumbs-up Criteria</t>
  </si>
  <si>
    <t>Yr 2022</t>
  </si>
  <si>
    <t>small 15%+, med 20%+, large 30%+</t>
  </si>
  <si>
    <t>Below 30-35%, lower = renter can afford rent</t>
  </si>
  <si>
    <t>&gt;2% / yr</t>
  </si>
  <si>
    <t>ideally 13-25%, harder for people to buy house, and there's room to raise rent</t>
  </si>
  <si>
    <t>Yr 2000</t>
  </si>
  <si>
    <t>40%+ (20 years)</t>
  </si>
  <si>
    <t>&lt;500 good, &lt;100 best, trending less (&lt;250)</t>
  </si>
  <si>
    <t>&lt;2.5%</t>
  </si>
  <si>
    <t>&gt;13 (15-25)</t>
  </si>
  <si>
    <t>700-1000</t>
  </si>
  <si>
    <t>&lt;20%</t>
  </si>
  <si>
    <t>&lt;75%</t>
  </si>
  <si>
    <t>30-35%+ (20 yrs)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</si>
</sst>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%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ill>
        <patternFill>
          <bgColor rgb="FFABDDC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78</v>
      </c>
      <c r="B2" s="2"/>
      <c r="C2" s="2" t="s">
        <v>79</v>
      </c>
      <c r="D2" s="2" t="s">
        <v>80</v>
      </c>
      <c r="E2" s="2" t="s">
        <v>79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79</v>
      </c>
      <c r="L2" s="2" t="s">
        <v>84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/>
      <c r="T2" s="2" t="s">
        <v>92</v>
      </c>
      <c r="U2" s="2"/>
    </row>
    <row r="3" spans="1:21">
      <c r="A3" s="3" t="s">
        <v>22</v>
      </c>
      <c r="B3" s="3" t="s">
        <v>32</v>
      </c>
      <c r="C3" s="3">
        <v>196910</v>
      </c>
      <c r="D3" s="3" t="s">
        <v>40</v>
      </c>
      <c r="E3" s="4">
        <v>44951</v>
      </c>
      <c r="F3" s="5">
        <f>P3/(E3/12)</f>
        <v>0</v>
      </c>
      <c r="G3" s="5">
        <v>0.001419698314108171</v>
      </c>
      <c r="H3" s="5">
        <f>E3/K3</f>
        <v>0</v>
      </c>
      <c r="I3" s="4">
        <v>26735</v>
      </c>
      <c r="J3" s="5">
        <f>(K3-L3)/L3</f>
        <v>0</v>
      </c>
      <c r="K3" s="4">
        <v>157200</v>
      </c>
      <c r="L3" s="4">
        <v>62200</v>
      </c>
      <c r="M3" s="6">
        <v>705.4</v>
      </c>
      <c r="N3" s="3" t="s">
        <v>49</v>
      </c>
      <c r="O3" s="6">
        <f>K3/(P3*12)</f>
        <v>0</v>
      </c>
      <c r="P3" s="4">
        <v>1102</v>
      </c>
      <c r="Q3" s="3" t="s">
        <v>58</v>
      </c>
      <c r="R3" t="s">
        <v>67</v>
      </c>
      <c r="S3" t="s">
        <v>77</v>
      </c>
      <c r="T3" s="5">
        <f>(E3-I3)/I3</f>
        <v>0</v>
      </c>
    </row>
    <row r="4" spans="1:21">
      <c r="A4" s="3" t="s">
        <v>23</v>
      </c>
      <c r="B4" s="3" t="s">
        <v>33</v>
      </c>
      <c r="C4" s="3">
        <v>57922</v>
      </c>
      <c r="D4" s="3" t="s">
        <v>41</v>
      </c>
      <c r="E4" s="4">
        <v>69213</v>
      </c>
      <c r="F4" s="5">
        <f>P4/(E4/12)</f>
        <v>0</v>
      </c>
      <c r="G4" s="5">
        <v>0.03150912106135996</v>
      </c>
      <c r="H4" s="5">
        <f>E4/K4</f>
        <v>0</v>
      </c>
      <c r="I4" s="4">
        <v>37192</v>
      </c>
      <c r="J4" s="5">
        <f>(K4-L4)/L4</f>
        <v>0</v>
      </c>
      <c r="K4" s="4">
        <v>219124</v>
      </c>
      <c r="L4" s="4">
        <v>88700</v>
      </c>
      <c r="M4" s="6">
        <v>245.5</v>
      </c>
      <c r="N4" s="3" t="s">
        <v>50</v>
      </c>
      <c r="O4" s="6">
        <f>K4/(P4*12)</f>
        <v>0</v>
      </c>
      <c r="P4" s="4">
        <v>897</v>
      </c>
      <c r="Q4" s="3" t="s">
        <v>59</v>
      </c>
      <c r="R4" t="s">
        <v>68</v>
      </c>
      <c r="S4" t="s">
        <v>76</v>
      </c>
      <c r="T4" s="5">
        <f>(E4-I4)/I4</f>
        <v>0</v>
      </c>
    </row>
    <row r="5" spans="1:21">
      <c r="A5" s="3" t="s">
        <v>24</v>
      </c>
      <c r="B5" s="3" t="s">
        <v>34</v>
      </c>
      <c r="C5" s="3">
        <v>71235</v>
      </c>
      <c r="D5" s="3" t="s">
        <v>42</v>
      </c>
      <c r="E5" s="4">
        <v>54598</v>
      </c>
      <c r="F5" s="5">
        <f>P5/(E5/12)</f>
        <v>0</v>
      </c>
      <c r="G5" s="5">
        <v>0.004830917874396089</v>
      </c>
      <c r="H5" s="5">
        <f>E5/K5</f>
        <v>0</v>
      </c>
      <c r="I5" s="4">
        <v>35000</v>
      </c>
      <c r="J5" s="5">
        <f>(K5-L5)/L5</f>
        <v>0</v>
      </c>
      <c r="K5" s="4">
        <v>190000</v>
      </c>
      <c r="L5" s="4">
        <v>83600</v>
      </c>
      <c r="M5" s="6">
        <v>433.2</v>
      </c>
      <c r="N5" s="3" t="s">
        <v>48</v>
      </c>
      <c r="O5" s="6">
        <f>K5/(P5*12)</f>
        <v>0</v>
      </c>
      <c r="P5" s="4">
        <v>948</v>
      </c>
      <c r="Q5" s="3" t="s">
        <v>60</v>
      </c>
      <c r="R5" t="s">
        <v>69</v>
      </c>
      <c r="S5" t="s">
        <v>76</v>
      </c>
      <c r="T5" s="5">
        <f>(E5-I5)/I5</f>
        <v>0</v>
      </c>
    </row>
    <row r="6" spans="1:21">
      <c r="A6" s="3" t="s">
        <v>25</v>
      </c>
      <c r="B6" s="3" t="s">
        <v>32</v>
      </c>
      <c r="C6" s="3">
        <v>92435</v>
      </c>
      <c r="D6" s="3" t="s">
        <v>43</v>
      </c>
      <c r="E6" s="4">
        <v>102009</v>
      </c>
      <c r="F6" s="5">
        <f>P6/(E6/12)</f>
        <v>0</v>
      </c>
      <c r="G6" s="5">
        <v>0.001419698314108171</v>
      </c>
      <c r="H6" s="5">
        <f>E6/K6</f>
        <v>0</v>
      </c>
      <c r="I6" s="4">
        <v>61982</v>
      </c>
      <c r="J6" s="5">
        <f>(K6-L6)/L6</f>
        <v>0</v>
      </c>
      <c r="K6" s="4">
        <v>415300</v>
      </c>
      <c r="L6" s="4">
        <v>176400</v>
      </c>
      <c r="M6" s="6">
        <v>86.90000000000001</v>
      </c>
      <c r="N6" s="3" t="s">
        <v>51</v>
      </c>
      <c r="O6" s="6">
        <f>K6/(P6*12)</f>
        <v>0</v>
      </c>
      <c r="P6" s="4">
        <v>1379</v>
      </c>
      <c r="Q6" s="3" t="s">
        <v>61</v>
      </c>
      <c r="R6" t="s">
        <v>70</v>
      </c>
      <c r="S6" t="s">
        <v>76</v>
      </c>
      <c r="T6" s="5">
        <f>(E6-I6)/I6</f>
        <v>0</v>
      </c>
    </row>
    <row r="7" spans="1:21">
      <c r="A7" s="3" t="s">
        <v>26</v>
      </c>
      <c r="B7" s="3" t="s">
        <v>35</v>
      </c>
      <c r="C7" s="3">
        <v>221933</v>
      </c>
      <c r="D7" s="3" t="s">
        <v>44</v>
      </c>
      <c r="E7" s="4">
        <v>73319</v>
      </c>
      <c r="F7" s="5">
        <f>P7/(E7/12)</f>
        <v>0</v>
      </c>
      <c r="G7" s="5">
        <v>0.02823445318084338</v>
      </c>
      <c r="H7" s="5">
        <f>E7/K7</f>
        <v>0</v>
      </c>
      <c r="I7" s="4">
        <v>41074</v>
      </c>
      <c r="J7" s="5">
        <f>(K7-L7)/L7</f>
        <v>0</v>
      </c>
      <c r="K7" s="4">
        <v>309900</v>
      </c>
      <c r="L7" s="4">
        <v>95600</v>
      </c>
      <c r="M7" s="6">
        <v>76.09999999999999</v>
      </c>
      <c r="N7" s="3" t="s">
        <v>52</v>
      </c>
      <c r="O7" s="6">
        <f>K7/(P7*12)</f>
        <v>0</v>
      </c>
      <c r="P7" s="4">
        <v>1207</v>
      </c>
      <c r="Q7" s="3" t="s">
        <v>62</v>
      </c>
      <c r="R7" t="s">
        <v>71</v>
      </c>
      <c r="S7" t="s">
        <v>76</v>
      </c>
      <c r="T7" s="5">
        <f>(E7-I7)/I7</f>
        <v>0</v>
      </c>
    </row>
    <row r="8" spans="1:21">
      <c r="A8" s="3" t="s">
        <v>27</v>
      </c>
      <c r="B8" s="3" t="s">
        <v>36</v>
      </c>
      <c r="C8" s="3">
        <v>183289</v>
      </c>
      <c r="D8" s="3" t="s">
        <v>45</v>
      </c>
      <c r="E8" s="4">
        <v>50156</v>
      </c>
      <c r="F8" s="5">
        <f>P8/(E8/12)</f>
        <v>0</v>
      </c>
      <c r="G8" s="5">
        <v>0.01331203407880724</v>
      </c>
      <c r="H8" s="5">
        <f>E8/K8</f>
        <v>0</v>
      </c>
      <c r="I8" s="4">
        <v>31445</v>
      </c>
      <c r="J8" s="5">
        <f>(K8-L8)/L8</f>
        <v>0</v>
      </c>
      <c r="K8" s="4">
        <v>189000</v>
      </c>
      <c r="L8" s="4">
        <v>80400</v>
      </c>
      <c r="M8" s="6">
        <v>352.7</v>
      </c>
      <c r="N8" s="3" t="s">
        <v>53</v>
      </c>
      <c r="O8" s="6">
        <f>K8/(P8*12)</f>
        <v>0</v>
      </c>
      <c r="P8" s="4">
        <v>1051</v>
      </c>
      <c r="Q8" s="3" t="s">
        <v>63</v>
      </c>
      <c r="R8" t="s">
        <v>72</v>
      </c>
      <c r="S8" t="s">
        <v>77</v>
      </c>
      <c r="T8" s="5">
        <f>(E8-I8)/I8</f>
        <v>0</v>
      </c>
    </row>
    <row r="9" spans="1:21">
      <c r="A9" s="3" t="s">
        <v>28</v>
      </c>
      <c r="B9" s="3" t="s">
        <v>37</v>
      </c>
      <c r="C9" s="3">
        <v>196986</v>
      </c>
      <c r="D9" s="3" t="s">
        <v>46</v>
      </c>
      <c r="E9" s="4">
        <v>57300</v>
      </c>
      <c r="F9" s="5">
        <f>P9/(E9/12)</f>
        <v>0</v>
      </c>
      <c r="G9" s="5">
        <v>0.01198910081743863</v>
      </c>
      <c r="H9" s="5">
        <f>E9/K9</f>
        <v>0</v>
      </c>
      <c r="I9" s="4">
        <v>35627</v>
      </c>
      <c r="J9" s="5">
        <f>(K9-L9)/L9</f>
        <v>0</v>
      </c>
      <c r="K9" s="4">
        <v>158500</v>
      </c>
      <c r="L9" s="4">
        <v>84600</v>
      </c>
      <c r="M9" s="6">
        <v>1.4</v>
      </c>
      <c r="N9" s="3" t="s">
        <v>54</v>
      </c>
      <c r="O9" s="6">
        <f>K9/(P9*12)</f>
        <v>0</v>
      </c>
      <c r="P9" s="4">
        <v>1023</v>
      </c>
      <c r="Q9" s="3" t="s">
        <v>64</v>
      </c>
      <c r="R9" t="s">
        <v>73</v>
      </c>
      <c r="S9" t="s">
        <v>77</v>
      </c>
      <c r="T9" s="5">
        <f>(E9-I9)/I9</f>
        <v>0</v>
      </c>
    </row>
    <row r="10" spans="1:21">
      <c r="A10" s="3" t="s">
        <v>29</v>
      </c>
      <c r="B10" s="3" t="s">
        <v>36</v>
      </c>
      <c r="C10" s="3">
        <v>60211</v>
      </c>
      <c r="D10" s="3"/>
      <c r="E10" s="4">
        <v>70907</v>
      </c>
      <c r="F10" s="5">
        <f>P10/(E10/12)</f>
        <v>0</v>
      </c>
      <c r="G10" s="5">
        <v>0.01331203407880724</v>
      </c>
      <c r="H10" s="5">
        <f>E10/K10</f>
        <v>0</v>
      </c>
      <c r="I10" s="4">
        <v>43183</v>
      </c>
      <c r="J10" s="5">
        <f>(K10-L10)/L10</f>
        <v>0</v>
      </c>
      <c r="K10" s="4">
        <v>243627</v>
      </c>
      <c r="L10" s="4">
        <v>97400</v>
      </c>
      <c r="M10" s="3"/>
      <c r="N10" s="3" t="s">
        <v>55</v>
      </c>
      <c r="O10" s="6">
        <f>K10/(P10*12)</f>
        <v>0</v>
      </c>
      <c r="P10" s="3"/>
      <c r="Q10" s="3"/>
      <c r="R10" t="s">
        <v>74</v>
      </c>
      <c r="S10" t="s">
        <v>76</v>
      </c>
      <c r="T10" s="5">
        <f>(E10-I10)/I10</f>
        <v>0</v>
      </c>
    </row>
    <row r="11" spans="1:21">
      <c r="A11" s="3" t="s">
        <v>30</v>
      </c>
      <c r="B11" s="3" t="s">
        <v>38</v>
      </c>
      <c r="C11" s="3">
        <v>110602</v>
      </c>
      <c r="D11" s="3" t="s">
        <v>47</v>
      </c>
      <c r="E11" s="4">
        <v>43235</v>
      </c>
      <c r="F11" s="5">
        <f>P11/(E11/12)</f>
        <v>0</v>
      </c>
      <c r="G11" s="5">
        <v>0.007765314926660841</v>
      </c>
      <c r="H11" s="5">
        <f>E11/K11</f>
        <v>0</v>
      </c>
      <c r="I11" s="4">
        <v>27731</v>
      </c>
      <c r="J11" s="5">
        <f>(K11-L11)/L11</f>
        <v>0</v>
      </c>
      <c r="K11" s="4">
        <v>252200</v>
      </c>
      <c r="L11" s="4">
        <v>97400</v>
      </c>
      <c r="M11" s="6">
        <v>292.8</v>
      </c>
      <c r="N11" s="3" t="s">
        <v>56</v>
      </c>
      <c r="O11" s="6">
        <f>K11/(P11*12)</f>
        <v>0</v>
      </c>
      <c r="P11" s="4">
        <v>976</v>
      </c>
      <c r="Q11" s="3" t="s">
        <v>65</v>
      </c>
      <c r="R11" t="s">
        <v>75</v>
      </c>
      <c r="S11" t="s">
        <v>76</v>
      </c>
      <c r="T11" s="5">
        <f>(E11-I11)/I11</f>
        <v>0</v>
      </c>
    </row>
  </sheetData>
  <autoFilter ref="A1:U1"/>
  <conditionalFormatting sqref="D3:D12">
    <cfRule type="cellIs" dxfId="0" priority="1" operator="greaterThan">
      <formula>0.3</formula>
    </cfRule>
  </conditionalFormatting>
  <conditionalFormatting sqref="F3:F12">
    <cfRule type="cellIs" dxfId="0" priority="2" operator="lessThan">
      <formula>0.3</formula>
    </cfRule>
  </conditionalFormatting>
  <conditionalFormatting sqref="G3:G12">
    <cfRule type="cellIs" dxfId="0" priority="3" operator="greaterThan">
      <formula>0.02</formula>
    </cfRule>
  </conditionalFormatting>
  <conditionalFormatting sqref="H3:H12">
    <cfRule type="cellIs" dxfId="0" priority="4" operator="between">
      <formula>0.13</formula>
      <formula>0.25</formula>
    </cfRule>
  </conditionalFormatting>
  <conditionalFormatting sqref="J3:J12">
    <cfRule type="cellIs" dxfId="0" priority="5" operator="greaterThan">
      <formula>0.4</formula>
    </cfRule>
  </conditionalFormatting>
  <conditionalFormatting sqref="M3:M12">
    <cfRule type="cellIs" dxfId="0" priority="6" operator="lessThan">
      <formula>500</formula>
    </cfRule>
  </conditionalFormatting>
  <conditionalFormatting sqref="N3:N12">
    <cfRule type="cellIs" dxfId="0" priority="7" operator="lessThan">
      <formula>0.025</formula>
    </cfRule>
  </conditionalFormatting>
  <conditionalFormatting sqref="O3:O12">
    <cfRule type="cellIs" dxfId="0" priority="8" operator="between">
      <formula>15</formula>
      <formula>25</formula>
    </cfRule>
  </conditionalFormatting>
  <conditionalFormatting sqref="P3:P12">
    <cfRule type="cellIs" dxfId="0" priority="9" operator="between">
      <formula>700</formula>
      <formula>1000</formula>
    </cfRule>
  </conditionalFormatting>
  <conditionalFormatting sqref="Q3:Q12">
    <cfRule type="cellIs" dxfId="0" priority="10" operator="lessThan">
      <formula>0.2</formula>
    </cfRule>
  </conditionalFormatting>
  <conditionalFormatting sqref="R3:R12">
    <cfRule type="cellIs" dxfId="0" priority="11" operator="lessThan">
      <formula>0.75</formula>
    </cfRule>
  </conditionalFormatting>
  <conditionalFormatting sqref="T3:T12">
    <cfRule type="cellIs" dxfId="0" priority="12" operator="between">
      <formula>0.3</formula>
      <formula>0.35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2025-04-03T23:24:14Z</dcterms:created>
  <dcterms:modified xsi:type="dcterms:W3CDTF">2025-04-03T23:24:14Z</dcterms:modified>
</cp:coreProperties>
</file>