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doran\Dropbox\privado Dorita\_Diplomado en Programación y Aplicaciones de Python\Mis programas Python\de Fac xml a excel\"/>
    </mc:Choice>
  </mc:AlternateContent>
  <xr:revisionPtr revIDLastSave="0" documentId="13_ncr:1_{AE6A811F-C5A6-432A-894B-920AA798B24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Orden compra con imp. de ventas" sheetId="1" r:id="rId1"/>
  </sheets>
  <definedNames>
    <definedName name="_xlnm._FilterDatabase" localSheetId="0" hidden="1">'Orden compra con imp. de ventas'!$A$17:$Q$66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8" i="1"/>
  <c r="H47" i="1"/>
  <c r="J47" i="1"/>
  <c r="N47" i="1" s="1"/>
  <c r="J24" i="1"/>
  <c r="N24" i="1" s="1"/>
  <c r="J43" i="1"/>
  <c r="J23" i="1"/>
  <c r="N23" i="1" s="1"/>
  <c r="J25" i="1"/>
  <c r="N25" i="1" s="1"/>
  <c r="J26" i="1"/>
  <c r="N26" i="1" s="1"/>
  <c r="J27" i="1"/>
  <c r="N27" i="1" s="1"/>
  <c r="J28" i="1"/>
  <c r="N28" i="1" s="1"/>
  <c r="J29" i="1"/>
  <c r="N29" i="1" s="1"/>
  <c r="H23" i="1"/>
  <c r="H24" i="1"/>
  <c r="H25" i="1"/>
  <c r="H26" i="1"/>
  <c r="H27" i="1"/>
  <c r="H28" i="1"/>
  <c r="H29" i="1"/>
  <c r="J21" i="1" l="1"/>
  <c r="N21" i="1" s="1"/>
  <c r="J22" i="1"/>
  <c r="N22" i="1" s="1"/>
  <c r="J30" i="1"/>
  <c r="N30" i="1" s="1"/>
  <c r="J31" i="1"/>
  <c r="N31" i="1" s="1"/>
  <c r="J32" i="1"/>
  <c r="N32" i="1" s="1"/>
  <c r="J33" i="1"/>
  <c r="N33" i="1" s="1"/>
  <c r="J34" i="1"/>
  <c r="N34" i="1" s="1"/>
  <c r="J35" i="1"/>
  <c r="N35" i="1" s="1"/>
  <c r="J36" i="1"/>
  <c r="N36" i="1" s="1"/>
  <c r="J37" i="1"/>
  <c r="N37" i="1" s="1"/>
  <c r="J38" i="1"/>
  <c r="N38" i="1" s="1"/>
  <c r="J39" i="1"/>
  <c r="N39" i="1" s="1"/>
  <c r="J40" i="1"/>
  <c r="H21" i="1"/>
  <c r="H22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J19" i="1"/>
  <c r="J18" i="1"/>
  <c r="N43" i="1"/>
  <c r="J44" i="1"/>
  <c r="N44" i="1" s="1"/>
  <c r="J45" i="1"/>
  <c r="N45" i="1" s="1"/>
  <c r="J46" i="1"/>
  <c r="N46" i="1" s="1"/>
  <c r="H45" i="1"/>
  <c r="H46" i="1"/>
  <c r="N40" i="1" l="1"/>
  <c r="J41" i="1"/>
  <c r="N41" i="1" s="1"/>
  <c r="J42" i="1"/>
  <c r="N42" i="1" s="1"/>
  <c r="H18" i="1" l="1"/>
  <c r="H19" i="1"/>
  <c r="J20" i="1"/>
  <c r="N20" i="1" s="1"/>
  <c r="N19" i="1"/>
  <c r="N18" i="1"/>
  <c r="H20" i="1" l="1"/>
  <c r="H49" i="1" s="1"/>
  <c r="F56" i="1" l="1"/>
  <c r="H51" i="1" l="1"/>
  <c r="H53" i="1" s="1"/>
</calcChain>
</file>

<file path=xl/sharedStrings.xml><?xml version="1.0" encoding="utf-8"?>
<sst xmlns="http://schemas.openxmlformats.org/spreadsheetml/2006/main" count="146" uniqueCount="119">
  <si>
    <t>ORDEN DE COMPRA</t>
  </si>
  <si>
    <t>Fecha:</t>
  </si>
  <si>
    <t>Autorizado por:</t>
  </si>
  <si>
    <t>A la atención de:</t>
  </si>
  <si>
    <t>Emitido para:</t>
  </si>
  <si>
    <t>DESCRIPCIÓN</t>
  </si>
  <si>
    <t>PRECIO</t>
  </si>
  <si>
    <t>Total</t>
  </si>
  <si>
    <t>Fecha</t>
  </si>
  <si>
    <t>TOTAL</t>
  </si>
  <si>
    <t>IVA</t>
  </si>
  <si>
    <t>NETO</t>
  </si>
  <si>
    <t>Generado por:</t>
  </si>
  <si>
    <t>UM</t>
  </si>
  <si>
    <t>Código</t>
  </si>
  <si>
    <t>Plazo de pago  :</t>
  </si>
  <si>
    <t>Forma Pago      :</t>
  </si>
  <si>
    <t>Transf. Bancaria</t>
  </si>
  <si>
    <t>% desc.</t>
  </si>
  <si>
    <t>PRECIO FINAL</t>
  </si>
  <si>
    <t>60 días</t>
  </si>
  <si>
    <t>CANT</t>
  </si>
  <si>
    <t xml:space="preserve">Favor no enviar los productos parcializados, por un tema de costo flete. </t>
  </si>
  <si>
    <t>*</t>
  </si>
  <si>
    <t>Precio minimo</t>
  </si>
  <si>
    <t>PRECIO T</t>
  </si>
  <si>
    <t>Ivette Corvalán</t>
  </si>
  <si>
    <t>Jefe de Tienda</t>
  </si>
  <si>
    <t>El número de la orden de compra debe aparecer en todas las facturas y correspondencia. </t>
  </si>
  <si>
    <t>E-mail de Intercambio Electrónico para la Factura Electrónica es:</t>
  </si>
  <si>
    <t>053000185</t>
  </si>
  <si>
    <t>053000265</t>
  </si>
  <si>
    <t>ud</t>
  </si>
  <si>
    <t>010411263</t>
  </si>
  <si>
    <t>052610750</t>
  </si>
  <si>
    <t>BISAGRA L84 A. ZINCADO 3.1/2" x 3" C/T DP 2 U</t>
  </si>
  <si>
    <t>CERROJO CARCELERO Nº1981 A.ZINC 10"</t>
  </si>
  <si>
    <t>051180110</t>
  </si>
  <si>
    <t xml:space="preserve">RETEN RODILLO 32x26 mm COBRE VIEJO </t>
  </si>
  <si>
    <t>051337940</t>
  </si>
  <si>
    <t>203814260</t>
  </si>
  <si>
    <t>mt</t>
  </si>
  <si>
    <t>010411239</t>
  </si>
  <si>
    <t>BISAGRA L84 A. ZINCADO 2" x 2" C/T DP 2 U</t>
  </si>
  <si>
    <t>GUANTE NITRILO VERDE 14 T/9 NITRIL FLEX HAZ  LN-500 Force</t>
  </si>
  <si>
    <t>203812900</t>
  </si>
  <si>
    <t>051051150</t>
  </si>
  <si>
    <t>diferencia</t>
  </si>
  <si>
    <t>nuevo Precio</t>
  </si>
  <si>
    <t>051057311</t>
  </si>
  <si>
    <t>cajitas</t>
  </si>
  <si>
    <t>052610740</t>
  </si>
  <si>
    <t>052610730</t>
  </si>
  <si>
    <t>052602125</t>
  </si>
  <si>
    <t>CANDADO SERIE P-1000 ACERO PINTADO 30 MM</t>
  </si>
  <si>
    <t>CANDADO SERIE P-1000 ACERO PINTADO 40 MM</t>
  </si>
  <si>
    <t>CANDADO SERIE P-1000 ACERO PINTADO 50 MM</t>
  </si>
  <si>
    <t xml:space="preserve">PICAPORTE VENTANA CORREDERAS 3   DP 1 U </t>
  </si>
  <si>
    <t>050958300</t>
  </si>
  <si>
    <t>ESCUADRA ESTANTE ESMALTADO BLANCO 12 X 14</t>
  </si>
  <si>
    <t>051057360</t>
  </si>
  <si>
    <t>Nro. 6791</t>
  </si>
  <si>
    <t>BISAGRA L-29 ACERO INOX SATINADO PAR 3.1/2 x 3.1/2"</t>
  </si>
  <si>
    <t>BISAGRA L-29 ACERO INOX SATINADO PAR 3x3"</t>
  </si>
  <si>
    <t xml:space="preserve">CADENA ESLABON CORTO 4mmX61 </t>
  </si>
  <si>
    <t xml:space="preserve">CADENA ESLABON CORTO 5mmX61 </t>
  </si>
  <si>
    <t>CHALECO GEOLOGO CANVAS AZUL T/L</t>
  </si>
  <si>
    <t>ESCUADRA ESTANTE ESMALTADO BLANCO 5 X 6</t>
  </si>
  <si>
    <t>ESCUADRA ESTANTE ESMALTADO BLANCO 6 X 8</t>
  </si>
  <si>
    <t>ESCUADRA SILLA ZINCADA 1"</t>
  </si>
  <si>
    <t>ESCUADRA SILLA ZINCADA 3"</t>
  </si>
  <si>
    <t>GUANTE PU PALMA GRIS/NEGRO PU T/9 MUTIPROTEC  LIGH L-1700</t>
  </si>
  <si>
    <t>PICAPORTE BASE RECTA 1078 ZINCADO  DP 1 UD 2.1/2"</t>
  </si>
  <si>
    <t xml:space="preserve">PICAPORTE C/PERF PARA CANDADO 70MM A. ZN DP 1U </t>
  </si>
  <si>
    <t>PORTACANDADO 915 ZINCADO 3.1/2"</t>
  </si>
  <si>
    <t>RUEDA GOMA C/BASE GIRATORIA 3"</t>
  </si>
  <si>
    <t>TORNILLO ESCUADRA BRONCEADO 3"</t>
  </si>
  <si>
    <t xml:space="preserve">TRANCA 2 1/2 ¨ </t>
  </si>
  <si>
    <t>011313134</t>
  </si>
  <si>
    <t>011313132</t>
  </si>
  <si>
    <t>050923010</t>
  </si>
  <si>
    <t>050923015</t>
  </si>
  <si>
    <t>052702960</t>
  </si>
  <si>
    <t>051057302</t>
  </si>
  <si>
    <t>051051260</t>
  </si>
  <si>
    <t>050962231</t>
  </si>
  <si>
    <t>050989570</t>
  </si>
  <si>
    <t>051111262</t>
  </si>
  <si>
    <t>051720530</t>
  </si>
  <si>
    <t>050971030</t>
  </si>
  <si>
    <t>FAJA LUMBAR CERTIFICADA TALLA M</t>
  </si>
  <si>
    <t>POMEL CON ALA DE ACERO PULIDO 5/8</t>
  </si>
  <si>
    <t>CANCAMO CERRADO nro 9 BRONCEADO x cajita100 ud</t>
  </si>
  <si>
    <t>052700420</t>
  </si>
  <si>
    <t>011050030</t>
  </si>
  <si>
    <t>CANDADO SERIE P-2000 BRONCE PULIDO 25 MM</t>
  </si>
  <si>
    <t>EMPRESA CLIENTE</t>
  </si>
  <si>
    <t>Rut: RUT_EMPRESA_CL</t>
  </si>
  <si>
    <t>Giro: GIRO_CL</t>
  </si>
  <si>
    <t>DIRECCION CLIENTE</t>
  </si>
  <si>
    <t>CUIDAD CLIENTE</t>
  </si>
  <si>
    <t>Fono: FONO_CL</t>
  </si>
  <si>
    <t>PAG_WEB_CLI</t>
  </si>
  <si>
    <r>
      <t xml:space="preserve">e-mail: </t>
    </r>
    <r>
      <rPr>
        <sz val="10"/>
        <color rgb="FF1A04BC"/>
        <rFont val="Arial"/>
        <family val="2"/>
      </rPr>
      <t>CORREO_CL</t>
    </r>
  </si>
  <si>
    <t>EMPRESA PROVEEDORA</t>
  </si>
  <si>
    <t>Rut: RUT_PROVEEDOR</t>
  </si>
  <si>
    <t>Dirección: DIRECCION_PROVEEDOR</t>
  </si>
  <si>
    <t>fono: FONO_PROVEEDOR</t>
  </si>
  <si>
    <t>PAG_WEB_PROVEEDOR</t>
  </si>
  <si>
    <t>GERENTE</t>
  </si>
  <si>
    <t>COMPRAS</t>
  </si>
  <si>
    <t>NOMBRE_VENDEDOR</t>
  </si>
  <si>
    <t>CEL_VENDEDOR</t>
  </si>
  <si>
    <t>CORREO_VENDEDOR</t>
  </si>
  <si>
    <t>Entregar a NOMBRE_TRANSPORTE</t>
  </si>
  <si>
    <t>Estado OC: ESTADO_OC</t>
  </si>
  <si>
    <t>OTRAS OBSERVACIONES DEL TRANSPORTE</t>
  </si>
  <si>
    <t>OTRAS OBSERVACIONES DE LAS CONDICIONES DE ENTREGA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</si>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</sst>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 &quot;$&quot;* #,##0_ ;_ &quot;$&quot;* \-#,##0_ ;_ &quot;$&quot;* &quot;-&quot;_ ;_ @_ "/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&quot;$&quot;\ #,##0;[Red]\-&quot;$&quot;\ #,##0"/>
    <numFmt numFmtId="166" formatCode="@\ \ "/>
    <numFmt numFmtId="167" formatCode="&quot;$&quot;\ #,##0"/>
    <numFmt numFmtId="168" formatCode="_-&quot;$&quot;\ * #,##0.00_-;\-&quot;$&quot;\ * #,##0.00_-;_-&quot;$&quot;\ * &quot;-&quot;??_-;_-@_-"/>
    <numFmt numFmtId="169" formatCode="_(\$* #,##0.00_);_(\$* \(#,##0.00\);_(\$* &quot;-&quot;??_);_(@_)"/>
    <numFmt numFmtId="170" formatCode="[$$-340A]\ #,##0;\-[$$-340A]\ #,##0"/>
    <numFmt numFmtId="171" formatCode="_-&quot;$&quot;* #,##0.00_-;\-&quot;$&quot;* #,##0.00_-;_-&quot;$&quot;* &quot;-&quot;??_-;_-@_-"/>
    <numFmt numFmtId="172" formatCode="_-* #,##0.00\ _€_-;\-* #,##0.00\ _€_-;_-* &quot;-&quot;??\ _€_-;_-@_-"/>
    <numFmt numFmtId="173" formatCode="_(* #,##0_);_(* \(#,##0\);_(* &quot;-&quot;??_);_(@_)"/>
    <numFmt numFmtId="174" formatCode="0_ ;[Red]\-0\ "/>
    <numFmt numFmtId="177" formatCode="#,##0_ ;\-#,##0\ "/>
    <numFmt numFmtId="178" formatCode="_-* #,##0_-;\-* #,##0_-;_-* &quot;-&quot;??_-;_-@_-"/>
  </numFmts>
  <fonts count="7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20"/>
      <color indexed="23"/>
      <name val="Arial Black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4"/>
      <color theme="1" tint="0.499984740745262"/>
      <name val="Arial Black"/>
      <family val="2"/>
    </font>
    <font>
      <u/>
      <sz val="10"/>
      <color theme="10"/>
      <name val="Arial"/>
      <family val="2"/>
    </font>
    <font>
      <sz val="10"/>
      <color rgb="FF1A04BC"/>
      <name val="Arial"/>
      <family val="2"/>
    </font>
    <font>
      <i/>
      <sz val="10"/>
      <name val="Arial"/>
      <family val="2"/>
    </font>
    <font>
      <sz val="11"/>
      <color rgb="FFFF0000"/>
      <name val="Calibri"/>
      <family val="2"/>
      <scheme val="minor"/>
    </font>
    <font>
      <b/>
      <sz val="9"/>
      <name val="Arial Narrow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0"/>
      <color rgb="FF000000"/>
      <name val="Times New Roman"/>
      <family val="1"/>
    </font>
    <font>
      <sz val="11"/>
      <name val="Calibri"/>
      <family val="2"/>
    </font>
    <font>
      <u/>
      <sz val="10"/>
      <color rgb="FF0000FF"/>
      <name val="Arial"/>
      <family val="2"/>
    </font>
    <font>
      <sz val="10"/>
      <color indexed="8"/>
      <name val="宋体"/>
      <charset val="134"/>
    </font>
    <font>
      <sz val="10"/>
      <color indexed="8"/>
      <name val="宋体"/>
      <family val="2"/>
      <charset val="1"/>
    </font>
    <font>
      <sz val="10"/>
      <color rgb="FF000000"/>
      <name val="Arial"/>
      <family val="2"/>
    </font>
    <font>
      <sz val="10"/>
      <color indexed="8"/>
      <name val="MS Sans Serif"/>
      <family val="2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8"/>
      <name val="宋体"/>
      <charset val="134"/>
    </font>
    <font>
      <u/>
      <sz val="10"/>
      <color indexed="12"/>
      <name val="Arial"/>
      <family val="2"/>
    </font>
    <font>
      <u/>
      <sz val="10"/>
      <color theme="10"/>
      <name val="宋体"/>
      <charset val="134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9"/>
      <color rgb="FF0070C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12">
    <xf numFmtId="0" fontId="0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9" applyNumberFormat="0" applyFill="0" applyAlignment="0" applyProtection="0"/>
    <xf numFmtId="0" fontId="20" fillId="0" borderId="20" applyNumberFormat="0" applyFill="0" applyAlignment="0" applyProtection="0"/>
    <xf numFmtId="0" fontId="21" fillId="0" borderId="21" applyNumberFormat="0" applyFill="0" applyAlignment="0" applyProtection="0"/>
    <xf numFmtId="0" fontId="22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8" borderId="22" applyNumberFormat="0" applyAlignment="0" applyProtection="0"/>
    <xf numFmtId="0" fontId="26" fillId="9" borderId="23" applyNumberFormat="0" applyAlignment="0" applyProtection="0"/>
    <xf numFmtId="0" fontId="27" fillId="9" borderId="22" applyNumberFormat="0" applyAlignment="0" applyProtection="0"/>
    <xf numFmtId="0" fontId="28" fillId="0" borderId="24" applyNumberFormat="0" applyFill="0" applyAlignment="0" applyProtection="0"/>
    <xf numFmtId="0" fontId="29" fillId="10" borderId="25" applyNumberFormat="0" applyAlignment="0" applyProtection="0"/>
    <xf numFmtId="0" fontId="16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27" applyNumberFormat="0" applyFill="0" applyAlignment="0" applyProtection="0"/>
    <xf numFmtId="0" fontId="32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2" fillId="27" borderId="0" applyNumberFormat="0" applyBorder="0" applyAlignment="0" applyProtection="0"/>
    <xf numFmtId="0" fontId="32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2" fillId="31" borderId="0" applyNumberFormat="0" applyBorder="0" applyAlignment="0" applyProtection="0"/>
    <xf numFmtId="0" fontId="32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2" fillId="35" borderId="0" applyNumberFormat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7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3" fillId="35" borderId="0" applyNumberFormat="0" applyBorder="0" applyAlignment="0" applyProtection="0"/>
    <xf numFmtId="0" fontId="3" fillId="11" borderId="26" applyNumberFormat="0" applyFont="0" applyAlignment="0" applyProtection="0"/>
    <xf numFmtId="0" fontId="3" fillId="0" borderId="0"/>
    <xf numFmtId="0" fontId="5" fillId="0" borderId="0"/>
    <xf numFmtId="0" fontId="36" fillId="0" borderId="0"/>
    <xf numFmtId="0" fontId="37" fillId="0" borderId="0"/>
    <xf numFmtId="0" fontId="5" fillId="0" borderId="0">
      <alignment vertical="center"/>
    </xf>
    <xf numFmtId="0" fontId="38" fillId="0" borderId="0">
      <alignment vertical="top"/>
      <protection locked="0"/>
    </xf>
    <xf numFmtId="9" fontId="5" fillId="0" borderId="0">
      <alignment vertical="top"/>
      <protection locked="0"/>
    </xf>
    <xf numFmtId="9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9" fillId="0" borderId="0"/>
    <xf numFmtId="0" fontId="40" fillId="0" borderId="0"/>
    <xf numFmtId="164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39" fillId="0" borderId="0"/>
    <xf numFmtId="164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11" borderId="26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0"/>
    <xf numFmtId="0" fontId="41" fillId="0" borderId="0"/>
    <xf numFmtId="0" fontId="41" fillId="0" borderId="0"/>
    <xf numFmtId="170" fontId="3" fillId="0" borderId="0"/>
    <xf numFmtId="170" fontId="3" fillId="0" borderId="0"/>
    <xf numFmtId="170" fontId="41" fillId="0" borderId="0"/>
    <xf numFmtId="170" fontId="3" fillId="0" borderId="0"/>
    <xf numFmtId="168" fontId="5" fillId="0" borderId="0" applyFont="0" applyFill="0" applyBorder="0" applyAlignment="0" applyProtection="0"/>
    <xf numFmtId="0" fontId="42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42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43" fillId="37" borderId="0" applyNumberFormat="0" applyBorder="0" applyAlignment="0" applyProtection="0">
      <alignment vertical="center"/>
    </xf>
    <xf numFmtId="0" fontId="3" fillId="0" borderId="0"/>
    <xf numFmtId="171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3" fillId="42" borderId="0" applyNumberFormat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4" fillId="0" borderId="0" applyNumberFormat="0" applyFill="0" applyBorder="0" applyAlignment="0" applyProtection="0"/>
    <xf numFmtId="0" fontId="3" fillId="11" borderId="26" applyNumberFormat="0" applyFont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4" fillId="46" borderId="0" applyNumberFormat="0" applyBorder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3" fillId="44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3" fillId="0" borderId="0"/>
    <xf numFmtId="0" fontId="44" fillId="44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43" fillId="41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55" borderId="0" applyNumberFormat="0" applyBorder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44" fillId="54" borderId="0" applyNumberFormat="0" applyBorder="0" applyAlignment="0" applyProtection="0">
      <alignment vertical="center"/>
    </xf>
    <xf numFmtId="0" fontId="32" fillId="15" borderId="0" applyNumberFormat="0" applyBorder="0" applyAlignment="0" applyProtection="0"/>
    <xf numFmtId="0" fontId="44" fillId="4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4" fillId="47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39" fillId="0" borderId="0"/>
    <xf numFmtId="0" fontId="50" fillId="41" borderId="28" applyNumberFormat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50" fillId="41" borderId="28" applyNumberFormat="0" applyAlignment="0" applyProtection="0">
      <alignment vertical="center"/>
    </xf>
    <xf numFmtId="0" fontId="48" fillId="0" borderId="30" applyNumberFormat="0" applyFill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7" fillId="51" borderId="29" applyNumberFormat="0" applyAlignment="0" applyProtection="0">
      <alignment vertical="center"/>
    </xf>
    <xf numFmtId="0" fontId="3" fillId="11" borderId="26" applyNumberFormat="0" applyFont="0" applyAlignment="0" applyProtection="0"/>
    <xf numFmtId="0" fontId="50" fillId="41" borderId="28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5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6" fillId="50" borderId="28" applyNumberFormat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38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/>
    <xf numFmtId="0" fontId="51" fillId="37" borderId="0" applyNumberFormat="0" applyBorder="0" applyAlignment="0" applyProtection="0">
      <alignment vertical="center"/>
    </xf>
    <xf numFmtId="173" fontId="5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69" fontId="39" fillId="0" borderId="0"/>
    <xf numFmtId="168" fontId="3" fillId="0" borderId="0" applyFont="0" applyFill="0" applyBorder="0" applyAlignment="0" applyProtection="0"/>
    <xf numFmtId="169" fontId="39" fillId="0" borderId="0"/>
    <xf numFmtId="169" fontId="39" fillId="0" borderId="0"/>
    <xf numFmtId="0" fontId="52" fillId="56" borderId="0" applyNumberFormat="0" applyBorder="0" applyAlignment="0" applyProtection="0">
      <alignment vertical="center"/>
    </xf>
    <xf numFmtId="0" fontId="39" fillId="0" borderId="0"/>
    <xf numFmtId="0" fontId="5" fillId="0" borderId="0"/>
    <xf numFmtId="0" fontId="62" fillId="0" borderId="0">
      <alignment vertical="center"/>
    </xf>
    <xf numFmtId="0" fontId="39" fillId="0" borderId="0"/>
    <xf numFmtId="0" fontId="62" fillId="0" borderId="0">
      <alignment vertical="center"/>
    </xf>
    <xf numFmtId="0" fontId="39" fillId="0" borderId="0"/>
    <xf numFmtId="0" fontId="40" fillId="0" borderId="0"/>
    <xf numFmtId="0" fontId="3" fillId="0" borderId="0"/>
    <xf numFmtId="0" fontId="3" fillId="0" borderId="0"/>
    <xf numFmtId="0" fontId="39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0" fontId="39" fillId="57" borderId="31" applyNumberFormat="0" applyFont="0" applyAlignment="0" applyProtection="0">
      <alignment vertical="center"/>
    </xf>
    <xf numFmtId="9" fontId="39" fillId="0" borderId="0"/>
    <xf numFmtId="9" fontId="39" fillId="0" borderId="0"/>
    <xf numFmtId="9" fontId="39" fillId="0" borderId="0"/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3" fillId="50" borderId="32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33" applyNumberFormat="0" applyFill="0" applyAlignment="0" applyProtection="0">
      <alignment vertical="center"/>
    </xf>
    <xf numFmtId="0" fontId="58" fillId="0" borderId="34" applyNumberFormat="0" applyFill="0" applyAlignment="0" applyProtection="0">
      <alignment vertical="center"/>
    </xf>
    <xf numFmtId="0" fontId="49" fillId="0" borderId="35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5" fillId="0" borderId="0">
      <alignment vertical="center"/>
    </xf>
    <xf numFmtId="170" fontId="33" fillId="0" borderId="0" applyNumberFormat="0" applyFill="0" applyBorder="0" applyAlignment="0" applyProtection="0"/>
    <xf numFmtId="170" fontId="3" fillId="0" borderId="0"/>
    <xf numFmtId="170" fontId="3" fillId="0" borderId="0"/>
    <xf numFmtId="170" fontId="3" fillId="0" borderId="0"/>
    <xf numFmtId="170" fontId="3" fillId="0" borderId="0"/>
    <xf numFmtId="170" fontId="3" fillId="0" borderId="0"/>
    <xf numFmtId="0" fontId="5" fillId="0" borderId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9" fontId="5" fillId="0" borderId="0">
      <alignment vertical="top"/>
      <protection locked="0"/>
    </xf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11" borderId="26" applyNumberFormat="0" applyFont="0" applyAlignment="0" applyProtection="0"/>
    <xf numFmtId="0" fontId="5" fillId="0" borderId="0"/>
    <xf numFmtId="42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3" fillId="11" borderId="26" applyNumberFormat="0" applyFont="0" applyAlignment="0" applyProtection="0"/>
    <xf numFmtId="0" fontId="5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" fillId="0" borderId="0"/>
    <xf numFmtId="0" fontId="3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7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6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70" fontId="3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  <xf numFmtId="0" fontId="34" fillId="0" borderId="0" applyNumberForma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17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7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/>
    <xf numFmtId="164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11" borderId="26" applyNumberFormat="0" applyFont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2" fontId="65" fillId="0" borderId="0" applyFont="0" applyFill="0" applyBorder="0" applyAlignment="0" applyProtection="0"/>
    <xf numFmtId="164" fontId="67" fillId="0" borderId="0" applyFont="0" applyFill="0" applyBorder="0" applyAlignment="0" applyProtection="0"/>
  </cellStyleXfs>
  <cellXfs count="101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49" fontId="0" fillId="0" borderId="2" xfId="0" applyNumberFormat="1" applyBorder="1" applyAlignment="1">
      <alignment horizontal="left"/>
    </xf>
    <xf numFmtId="0" fontId="9" fillId="0" borderId="0" xfId="0" applyFont="1"/>
    <xf numFmtId="166" fontId="9" fillId="0" borderId="0" xfId="0" applyNumberFormat="1" applyFont="1" applyAlignment="1">
      <alignment horizontal="right" vertical="center"/>
    </xf>
    <xf numFmtId="0" fontId="0" fillId="0" borderId="4" xfId="0" applyBorder="1"/>
    <xf numFmtId="0" fontId="10" fillId="0" borderId="0" xfId="0" applyFont="1"/>
    <xf numFmtId="165" fontId="0" fillId="0" borderId="3" xfId="0" applyNumberFormat="1" applyBorder="1" applyAlignment="1">
      <alignment horizontal="right" vertical="center"/>
    </xf>
    <xf numFmtId="165" fontId="0" fillId="2" borderId="3" xfId="0" applyNumberFormat="1" applyFill="1" applyBorder="1" applyAlignment="1">
      <alignment horizontal="right" vertical="center"/>
    </xf>
    <xf numFmtId="166" fontId="11" fillId="0" borderId="0" xfId="0" applyNumberFormat="1" applyFont="1" applyAlignment="1">
      <alignment horizontal="right" vertical="center"/>
    </xf>
    <xf numFmtId="9" fontId="0" fillId="0" borderId="0" xfId="1" applyFont="1" applyAlignment="1">
      <alignment horizontal="right" vertical="center"/>
    </xf>
    <xf numFmtId="0" fontId="9" fillId="3" borderId="1" xfId="0" applyFont="1" applyFill="1" applyBorder="1"/>
    <xf numFmtId="0" fontId="12" fillId="0" borderId="0" xfId="0" applyFont="1" applyAlignment="1">
      <alignment horizontal="left" vertical="top"/>
    </xf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1" xfId="0" applyBorder="1"/>
    <xf numFmtId="0" fontId="13" fillId="0" borderId="0" xfId="2"/>
    <xf numFmtId="16" fontId="0" fillId="0" borderId="4" xfId="0" applyNumberFormat="1" applyBorder="1"/>
    <xf numFmtId="49" fontId="13" fillId="3" borderId="2" xfId="2" applyNumberFormat="1" applyFill="1" applyBorder="1" applyAlignment="1">
      <alignment horizontal="left" indent="1"/>
    </xf>
    <xf numFmtId="0" fontId="9" fillId="3" borderId="2" xfId="0" applyFont="1" applyFill="1" applyBorder="1" applyAlignment="1">
      <alignment horizontal="left"/>
    </xf>
    <xf numFmtId="0" fontId="0" fillId="0" borderId="7" xfId="0" applyBorder="1"/>
    <xf numFmtId="0" fontId="0" fillId="0" borderId="10" xfId="0" applyBorder="1"/>
    <xf numFmtId="0" fontId="9" fillId="0" borderId="8" xfId="0" applyFont="1" applyBorder="1"/>
    <xf numFmtId="0" fontId="5" fillId="3" borderId="3" xfId="0" applyFont="1" applyFill="1" applyBorder="1" applyAlignment="1">
      <alignment horizontal="left"/>
    </xf>
    <xf numFmtId="0" fontId="15" fillId="0" borderId="0" xfId="0" applyFont="1"/>
    <xf numFmtId="0" fontId="9" fillId="0" borderId="13" xfId="0" applyFont="1" applyBorder="1" applyAlignment="1">
      <alignment horizontal="center" vertical="center"/>
    </xf>
    <xf numFmtId="9" fontId="0" fillId="0" borderId="0" xfId="0" applyNumberFormat="1"/>
    <xf numFmtId="0" fontId="9" fillId="0" borderId="5" xfId="0" applyFont="1" applyBorder="1" applyAlignment="1">
      <alignment horizontal="center" vertical="center"/>
    </xf>
    <xf numFmtId="14" fontId="5" fillId="4" borderId="3" xfId="0" applyNumberFormat="1" applyFont="1" applyFill="1" applyBorder="1" applyAlignment="1">
      <alignment horizontal="left"/>
    </xf>
    <xf numFmtId="49" fontId="5" fillId="3" borderId="2" xfId="2" applyNumberFormat="1" applyFont="1" applyFill="1" applyBorder="1" applyAlignment="1">
      <alignment horizontal="left" indent="1"/>
    </xf>
    <xf numFmtId="49" fontId="5" fillId="0" borderId="2" xfId="0" applyNumberFormat="1" applyFont="1" applyBorder="1" applyAlignment="1">
      <alignment horizontal="left"/>
    </xf>
    <xf numFmtId="49" fontId="8" fillId="0" borderId="0" xfId="0" applyNumberFormat="1" applyFont="1" applyAlignment="1">
      <alignment horizontal="center" wrapText="1"/>
    </xf>
    <xf numFmtId="16" fontId="0" fillId="0" borderId="0" xfId="0" applyNumberFormat="1" applyAlignment="1">
      <alignment horizontal="left"/>
    </xf>
    <xf numFmtId="14" fontId="5" fillId="0" borderId="2" xfId="0" applyNumberFormat="1" applyFont="1" applyBorder="1" applyAlignment="1">
      <alignment horizontal="left"/>
    </xf>
    <xf numFmtId="0" fontId="0" fillId="0" borderId="14" xfId="0" applyBorder="1"/>
    <xf numFmtId="42" fontId="5" fillId="0" borderId="0" xfId="410" applyFont="1"/>
    <xf numFmtId="0" fontId="9" fillId="0" borderId="38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 wrapText="1"/>
    </xf>
    <xf numFmtId="49" fontId="6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49" fontId="5" fillId="0" borderId="0" xfId="0" applyNumberFormat="1" applyFont="1"/>
    <xf numFmtId="49" fontId="13" fillId="0" borderId="0" xfId="2" applyNumberFormat="1"/>
    <xf numFmtId="49" fontId="9" fillId="0" borderId="0" xfId="0" applyNumberFormat="1" applyFont="1"/>
    <xf numFmtId="49" fontId="15" fillId="0" borderId="0" xfId="0" applyNumberFormat="1" applyFont="1" applyAlignment="1">
      <alignment horizontal="right"/>
    </xf>
    <xf numFmtId="49" fontId="5" fillId="0" borderId="4" xfId="0" applyNumberFormat="1" applyFont="1" applyBorder="1"/>
    <xf numFmtId="49" fontId="0" fillId="0" borderId="4" xfId="0" applyNumberFormat="1" applyBorder="1"/>
    <xf numFmtId="49" fontId="10" fillId="0" borderId="0" xfId="0" applyNumberFormat="1" applyFont="1"/>
    <xf numFmtId="49" fontId="17" fillId="0" borderId="0" xfId="0" applyNumberFormat="1" applyFont="1" applyAlignment="1">
      <alignment horizontal="right"/>
    </xf>
    <xf numFmtId="49" fontId="9" fillId="0" borderId="18" xfId="0" applyNumberFormat="1" applyFont="1" applyBorder="1" applyAlignment="1">
      <alignment horizontal="center" vertical="center"/>
    </xf>
    <xf numFmtId="49" fontId="9" fillId="0" borderId="12" xfId="0" applyNumberFormat="1" applyFont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3" fontId="0" fillId="0" borderId="0" xfId="0" applyNumberFormat="1"/>
    <xf numFmtId="177" fontId="5" fillId="0" borderId="0" xfId="0" applyNumberFormat="1" applyFont="1"/>
    <xf numFmtId="178" fontId="5" fillId="0" borderId="3" xfId="411" applyNumberFormat="1" applyFont="1" applyFill="1" applyBorder="1" applyAlignment="1">
      <alignment horizontal="right" vertical="center"/>
    </xf>
    <xf numFmtId="49" fontId="64" fillId="0" borderId="0" xfId="0" applyNumberFormat="1" applyFont="1"/>
    <xf numFmtId="177" fontId="64" fillId="0" borderId="0" xfId="0" applyNumberFormat="1" applyFont="1"/>
    <xf numFmtId="0" fontId="9" fillId="59" borderId="5" xfId="0" applyFont="1" applyFill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0" fillId="2" borderId="5" xfId="0" applyNumberFormat="1" applyFill="1" applyBorder="1" applyAlignment="1">
      <alignment horizontal="right" vertical="center"/>
    </xf>
    <xf numFmtId="0" fontId="66" fillId="0" borderId="39" xfId="0" applyFont="1" applyBorder="1" applyAlignment="1">
      <alignment horizontal="center"/>
    </xf>
    <xf numFmtId="42" fontId="5" fillId="0" borderId="0" xfId="410" applyFont="1" applyBorder="1"/>
    <xf numFmtId="10" fontId="5" fillId="58" borderId="39" xfId="1" applyNumberFormat="1" applyFont="1" applyFill="1" applyBorder="1" applyAlignment="1">
      <alignment vertical="center" wrapText="1"/>
    </xf>
    <xf numFmtId="167" fontId="5" fillId="58" borderId="3" xfId="0" applyNumberFormat="1" applyFont="1" applyFill="1" applyBorder="1"/>
    <xf numFmtId="0" fontId="5" fillId="58" borderId="0" xfId="0" applyFont="1" applyFill="1"/>
    <xf numFmtId="42" fontId="5" fillId="58" borderId="0" xfId="410" applyFont="1" applyFill="1"/>
    <xf numFmtId="177" fontId="5" fillId="58" borderId="0" xfId="0" applyNumberFormat="1" applyFont="1" applyFill="1"/>
    <xf numFmtId="49" fontId="66" fillId="58" borderId="3" xfId="0" applyNumberFormat="1" applyFont="1" applyFill="1" applyBorder="1" applyAlignment="1">
      <alignment horizontal="center"/>
    </xf>
    <xf numFmtId="165" fontId="5" fillId="58" borderId="3" xfId="0" applyNumberFormat="1" applyFont="1" applyFill="1" applyBorder="1" applyAlignment="1">
      <alignment horizontal="right" vertical="center"/>
    </xf>
    <xf numFmtId="178" fontId="5" fillId="58" borderId="0" xfId="411" applyNumberFormat="1" applyFont="1" applyFill="1" applyBorder="1" applyAlignment="1">
      <alignment horizontal="right" vertical="center"/>
    </xf>
    <xf numFmtId="0" fontId="5" fillId="58" borderId="5" xfId="0" applyFont="1" applyFill="1" applyBorder="1"/>
    <xf numFmtId="3" fontId="5" fillId="58" borderId="5" xfId="0" applyNumberFormat="1" applyFont="1" applyFill="1" applyBorder="1" applyAlignment="1">
      <alignment vertical="center"/>
    </xf>
    <xf numFmtId="178" fontId="5" fillId="58" borderId="0" xfId="132" applyNumberFormat="1" applyFont="1" applyFill="1" applyBorder="1" applyAlignment="1">
      <alignment horizontal="right" vertical="center"/>
    </xf>
    <xf numFmtId="0" fontId="5" fillId="58" borderId="0" xfId="0" applyFont="1" applyFill="1" applyAlignment="1">
      <alignment vertical="center"/>
    </xf>
    <xf numFmtId="49" fontId="66" fillId="4" borderId="3" xfId="0" applyNumberFormat="1" applyFont="1" applyFill="1" applyBorder="1" applyAlignment="1">
      <alignment horizontal="center"/>
    </xf>
    <xf numFmtId="174" fontId="5" fillId="58" borderId="5" xfId="0" applyNumberFormat="1" applyFont="1" applyFill="1" applyBorder="1"/>
    <xf numFmtId="1" fontId="68" fillId="0" borderId="5" xfId="124" applyNumberFormat="1" applyFont="1" applyBorder="1" applyAlignment="1">
      <alignment horizontal="center"/>
    </xf>
    <xf numFmtId="1" fontId="68" fillId="58" borderId="5" xfId="124" applyNumberFormat="1" applyFont="1" applyFill="1" applyBorder="1" applyAlignment="1">
      <alignment horizontal="center"/>
    </xf>
    <xf numFmtId="42" fontId="69" fillId="0" borderId="5" xfId="124" applyFont="1" applyBorder="1" applyAlignment="1">
      <alignment horizontal="right"/>
    </xf>
    <xf numFmtId="10" fontId="5" fillId="60" borderId="39" xfId="1" applyNumberFormat="1" applyFont="1" applyFill="1" applyBorder="1" applyAlignment="1">
      <alignment vertical="center" wrapText="1"/>
    </xf>
    <xf numFmtId="1" fontId="68" fillId="4" borderId="5" xfId="124" applyNumberFormat="1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 wrapText="1"/>
    </xf>
    <xf numFmtId="49" fontId="8" fillId="0" borderId="14" xfId="0" applyNumberFormat="1" applyFont="1" applyBorder="1" applyAlignment="1">
      <alignment horizontal="center"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15" xfId="0" applyNumberFormat="1" applyFont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49" fontId="8" fillId="0" borderId="10" xfId="0" applyNumberFormat="1" applyFont="1" applyBorder="1" applyAlignment="1">
      <alignment horizontal="center" vertical="center" wrapText="1"/>
    </xf>
    <xf numFmtId="49" fontId="8" fillId="0" borderId="11" xfId="0" applyNumberFormat="1" applyFont="1" applyBorder="1" applyAlignment="1">
      <alignment horizontal="center" vertical="center" wrapText="1"/>
    </xf>
    <xf numFmtId="49" fontId="9" fillId="4" borderId="16" xfId="0" applyNumberFormat="1" applyFont="1" applyFill="1" applyBorder="1" applyAlignment="1">
      <alignment horizontal="center" wrapText="1"/>
    </xf>
    <xf numFmtId="49" fontId="9" fillId="4" borderId="18" xfId="0" applyNumberFormat="1" applyFont="1" applyFill="1" applyBorder="1" applyAlignment="1">
      <alignment horizontal="center" wrapText="1"/>
    </xf>
    <xf numFmtId="49" fontId="9" fillId="4" borderId="17" xfId="0" applyNumberFormat="1" applyFont="1" applyFill="1" applyBorder="1" applyAlignment="1">
      <alignment horizontal="center" wrapText="1"/>
    </xf>
    <xf numFmtId="49" fontId="17" fillId="0" borderId="0" xfId="0" applyNumberFormat="1" applyFont="1" applyAlignment="1">
      <alignment horizontal="right"/>
    </xf>
  </cellXfs>
  <cellStyles count="412">
    <cellStyle name="20% - Énfasis1" xfId="22" builtinId="30" customBuiltin="1"/>
    <cellStyle name="20% - Énfasis1 2" xfId="136" xr:uid="{00000000-0005-0000-0000-000001000000}"/>
    <cellStyle name="20% - Énfasis1 2 2" xfId="189" xr:uid="{00000000-0005-0000-0000-000002000000}"/>
    <cellStyle name="20% - Énfasis1 3" xfId="382" xr:uid="{00000000-0005-0000-0000-000003000000}"/>
    <cellStyle name="20% - Énfasis2" xfId="26" builtinId="34" customBuiltin="1"/>
    <cellStyle name="20% - Énfasis2 2" xfId="138" xr:uid="{00000000-0005-0000-0000-000005000000}"/>
    <cellStyle name="20% - Énfasis2 2 2" xfId="127" xr:uid="{00000000-0005-0000-0000-000006000000}"/>
    <cellStyle name="20% - Énfasis2 3" xfId="384" xr:uid="{00000000-0005-0000-0000-000007000000}"/>
    <cellStyle name="20% - Énfasis3" xfId="30" builtinId="38" customBuiltin="1"/>
    <cellStyle name="20% - Énfasis3 2" xfId="140" xr:uid="{00000000-0005-0000-0000-000009000000}"/>
    <cellStyle name="20% - Énfasis3 2 2" xfId="194" xr:uid="{00000000-0005-0000-0000-00000A000000}"/>
    <cellStyle name="20% - Énfasis3 3" xfId="386" xr:uid="{00000000-0005-0000-0000-00000B000000}"/>
    <cellStyle name="20% - Énfasis4" xfId="34" builtinId="42" customBuiltin="1"/>
    <cellStyle name="20% - Énfasis4 2" xfId="142" xr:uid="{00000000-0005-0000-0000-00000D000000}"/>
    <cellStyle name="20% - Énfasis4 2 2" xfId="169" xr:uid="{00000000-0005-0000-0000-00000E000000}"/>
    <cellStyle name="20% - Énfasis4 3" xfId="388" xr:uid="{00000000-0005-0000-0000-00000F000000}"/>
    <cellStyle name="20% - Énfasis5" xfId="38" builtinId="46" customBuiltin="1"/>
    <cellStyle name="20% - Énfasis5 2" xfId="144" xr:uid="{00000000-0005-0000-0000-000011000000}"/>
    <cellStyle name="20% - Énfasis5 2 2" xfId="193" xr:uid="{00000000-0005-0000-0000-000012000000}"/>
    <cellStyle name="20% - Énfasis5 3" xfId="390" xr:uid="{00000000-0005-0000-0000-000013000000}"/>
    <cellStyle name="20% - Énfasis6" xfId="42" builtinId="50" customBuiltin="1"/>
    <cellStyle name="20% - Énfasis6 2" xfId="146" xr:uid="{00000000-0005-0000-0000-000015000000}"/>
    <cellStyle name="20% - Énfasis6 2 2" xfId="161" xr:uid="{00000000-0005-0000-0000-000016000000}"/>
    <cellStyle name="20% - Énfasis6 3" xfId="392" xr:uid="{00000000-0005-0000-0000-000017000000}"/>
    <cellStyle name="40% - Énfasis1" xfId="23" builtinId="31" customBuiltin="1"/>
    <cellStyle name="40% - Énfasis1 2" xfId="137" xr:uid="{00000000-0005-0000-0000-000019000000}"/>
    <cellStyle name="40% - Énfasis1 2 2" xfId="131" xr:uid="{00000000-0005-0000-0000-00001A000000}"/>
    <cellStyle name="40% - Énfasis1 3" xfId="383" xr:uid="{00000000-0005-0000-0000-00001B000000}"/>
    <cellStyle name="40% - Énfasis2" xfId="27" builtinId="35" customBuiltin="1"/>
    <cellStyle name="40% - Énfasis2 2" xfId="139" xr:uid="{00000000-0005-0000-0000-00001D000000}"/>
    <cellStyle name="40% - Énfasis2 2 2" xfId="185" xr:uid="{00000000-0005-0000-0000-00001E000000}"/>
    <cellStyle name="40% - Énfasis2 3" xfId="385" xr:uid="{00000000-0005-0000-0000-00001F000000}"/>
    <cellStyle name="40% - Énfasis3" xfId="31" builtinId="39" customBuiltin="1"/>
    <cellStyle name="40% - Énfasis3 2" xfId="141" xr:uid="{00000000-0005-0000-0000-000021000000}"/>
    <cellStyle name="40% - Énfasis3 2 2" xfId="154" xr:uid="{00000000-0005-0000-0000-000022000000}"/>
    <cellStyle name="40% - Énfasis3 3" xfId="387" xr:uid="{00000000-0005-0000-0000-000023000000}"/>
    <cellStyle name="40% - Énfasis4" xfId="35" builtinId="43" customBuiltin="1"/>
    <cellStyle name="40% - Énfasis4 2" xfId="143" xr:uid="{00000000-0005-0000-0000-000025000000}"/>
    <cellStyle name="40% - Énfasis4 2 2" xfId="187" xr:uid="{00000000-0005-0000-0000-000026000000}"/>
    <cellStyle name="40% - Énfasis4 3" xfId="389" xr:uid="{00000000-0005-0000-0000-000027000000}"/>
    <cellStyle name="40% - Énfasis5" xfId="39" builtinId="47" customBuiltin="1"/>
    <cellStyle name="40% - Énfasis5 2" xfId="145" xr:uid="{00000000-0005-0000-0000-000029000000}"/>
    <cellStyle name="40% - Énfasis5 2 2" xfId="159" xr:uid="{00000000-0005-0000-0000-00002A000000}"/>
    <cellStyle name="40% - Énfasis5 3" xfId="391" xr:uid="{00000000-0005-0000-0000-00002B000000}"/>
    <cellStyle name="40% - Énfasis6" xfId="43" builtinId="51" customBuiltin="1"/>
    <cellStyle name="40% - Énfasis6 2" xfId="147" xr:uid="{00000000-0005-0000-0000-00002D000000}"/>
    <cellStyle name="40% - Énfasis6 2 2" xfId="186" xr:uid="{00000000-0005-0000-0000-00002E000000}"/>
    <cellStyle name="40% - Énfasis6 3" xfId="393" xr:uid="{00000000-0005-0000-0000-00002F000000}"/>
    <cellStyle name="60% - Énfasis1" xfId="24" builtinId="32" customBuiltin="1"/>
    <cellStyle name="60% - Énfasis1 2" xfId="59" xr:uid="{00000000-0005-0000-0000-000031000000}"/>
    <cellStyle name="60% - Énfasis1 2 2" xfId="152" xr:uid="{00000000-0005-0000-0000-000032000000}"/>
    <cellStyle name="60% - Énfasis1 3" xfId="167" xr:uid="{00000000-0005-0000-0000-000033000000}"/>
    <cellStyle name="60% - Énfasis2" xfId="28" builtinId="36" customBuiltin="1"/>
    <cellStyle name="60% - Énfasis2 2" xfId="60" xr:uid="{00000000-0005-0000-0000-000035000000}"/>
    <cellStyle name="60% - Énfasis2 2 2" xfId="158" xr:uid="{00000000-0005-0000-0000-000036000000}"/>
    <cellStyle name="60% - Énfasis3" xfId="32" builtinId="40" customBuiltin="1"/>
    <cellStyle name="60% - Énfasis3 2" xfId="61" xr:uid="{00000000-0005-0000-0000-000038000000}"/>
    <cellStyle name="60% - Énfasis3 2 2" xfId="157" xr:uid="{00000000-0005-0000-0000-000039000000}"/>
    <cellStyle name="60% - Énfasis4" xfId="36" builtinId="44" customBuiltin="1"/>
    <cellStyle name="60% - Énfasis4 2" xfId="62" xr:uid="{00000000-0005-0000-0000-00003B000000}"/>
    <cellStyle name="60% - Énfasis4 2 2" xfId="170" xr:uid="{00000000-0005-0000-0000-00003C000000}"/>
    <cellStyle name="60% - Énfasis5" xfId="40" builtinId="48" customBuiltin="1"/>
    <cellStyle name="60% - Énfasis5 2" xfId="63" xr:uid="{00000000-0005-0000-0000-00003E000000}"/>
    <cellStyle name="60% - Énfasis5 2 2" xfId="171" xr:uid="{00000000-0005-0000-0000-00003F000000}"/>
    <cellStyle name="60% - Énfasis6" xfId="44" builtinId="52" customBuiltin="1"/>
    <cellStyle name="60% - Énfasis6 2" xfId="64" xr:uid="{00000000-0005-0000-0000-000041000000}"/>
    <cellStyle name="60% - Énfasis6 2 2" xfId="190" xr:uid="{00000000-0005-0000-0000-000042000000}"/>
    <cellStyle name="Buena 2" xfId="192" xr:uid="{00000000-0005-0000-0000-000044000000}"/>
    <cellStyle name="Bueno" xfId="10" builtinId="26" customBuiltin="1"/>
    <cellStyle name="Cálculo" xfId="15" builtinId="22" customBuiltin="1"/>
    <cellStyle name="Cálculo 2" xfId="181" xr:uid="{00000000-0005-0000-0000-000046000000}"/>
    <cellStyle name="Cálculo 2 2" xfId="175" xr:uid="{00000000-0005-0000-0000-000047000000}"/>
    <cellStyle name="Cálculo 2 2 2" xfId="153" xr:uid="{00000000-0005-0000-0000-000048000000}"/>
    <cellStyle name="Cálculo 2 3" xfId="188" xr:uid="{00000000-0005-0000-0000-000049000000}"/>
    <cellStyle name="Cálculo 2 3 2" xfId="176" xr:uid="{00000000-0005-0000-0000-00004A000000}"/>
    <cellStyle name="Cálculo 2 4" xfId="180" xr:uid="{00000000-0005-0000-0000-00004B000000}"/>
    <cellStyle name="Celda de comprobación" xfId="17" builtinId="23" customBuiltin="1"/>
    <cellStyle name="Celda de comprobación 2" xfId="182" xr:uid="{00000000-0005-0000-0000-00004D000000}"/>
    <cellStyle name="Celda vinculada" xfId="16" builtinId="24" customBuiltin="1"/>
    <cellStyle name="Celda vinculada 2" xfId="179" xr:uid="{00000000-0005-0000-0000-00004F000000}"/>
    <cellStyle name="Encabezado 1" xfId="7" builtinId="16" customBuiltin="1"/>
    <cellStyle name="Encabezado 4" xfId="378" builtinId="19" customBuiltin="1"/>
    <cellStyle name="Encabezado 4 2" xfId="95" xr:uid="{00000000-0005-0000-0000-000051000000}"/>
    <cellStyle name="Encabezado 4 2 2" xfId="191" xr:uid="{00000000-0005-0000-0000-000052000000}"/>
    <cellStyle name="Encabezado 4 3" xfId="296" xr:uid="{00000000-0005-0000-0000-000053000000}"/>
    <cellStyle name="Encabezado 4 4" xfId="325" xr:uid="{00000000-0005-0000-0000-000054000000}"/>
    <cellStyle name="Encabezado 4 5" xfId="364" xr:uid="{00000000-0005-0000-0000-000055000000}"/>
    <cellStyle name="Encabezado 4 6" xfId="57" xr:uid="{00000000-0005-0000-0000-000056000000}"/>
    <cellStyle name="Énfasis1" xfId="21" builtinId="29" customBuiltin="1"/>
    <cellStyle name="Énfasis1 2" xfId="162" xr:uid="{00000000-0005-0000-0000-000058000000}"/>
    <cellStyle name="Énfasis2" xfId="25" builtinId="33" customBuiltin="1"/>
    <cellStyle name="Énfasis2 2" xfId="155" xr:uid="{00000000-0005-0000-0000-00005A000000}"/>
    <cellStyle name="Énfasis3" xfId="29" builtinId="37" customBuiltin="1"/>
    <cellStyle name="Énfasis3 2" xfId="166" xr:uid="{00000000-0005-0000-0000-00005C000000}"/>
    <cellStyle name="Énfasis4" xfId="33" builtinId="41" customBuiltin="1"/>
    <cellStyle name="Énfasis4 2" xfId="163" xr:uid="{00000000-0005-0000-0000-00005E000000}"/>
    <cellStyle name="Énfasis5" xfId="37" builtinId="45" customBuiltin="1"/>
    <cellStyle name="Énfasis5 2" xfId="168" xr:uid="{00000000-0005-0000-0000-000060000000}"/>
    <cellStyle name="Énfasis6" xfId="41" builtinId="49" customBuiltin="1"/>
    <cellStyle name="Énfasis6 2" xfId="164" xr:uid="{00000000-0005-0000-0000-000062000000}"/>
    <cellStyle name="Entrada" xfId="13" builtinId="20" customBuiltin="1"/>
    <cellStyle name="Entrada 2" xfId="172" xr:uid="{00000000-0005-0000-0000-000064000000}"/>
    <cellStyle name="Entrada 2 2" xfId="184" xr:uid="{00000000-0005-0000-0000-000065000000}"/>
    <cellStyle name="Entrada 2 2 2" xfId="174" xr:uid="{00000000-0005-0000-0000-000066000000}"/>
    <cellStyle name="Entrada 2 3" xfId="165" xr:uid="{00000000-0005-0000-0000-000067000000}"/>
    <cellStyle name="Entrada 2 3 2" xfId="177" xr:uid="{00000000-0005-0000-0000-000068000000}"/>
    <cellStyle name="Entrada 2 4" xfId="178" xr:uid="{00000000-0005-0000-0000-000069000000}"/>
    <cellStyle name="Hipervínculo" xfId="2" builtinId="8"/>
    <cellStyle name="Hipervínculo 10" xfId="53" xr:uid="{00000000-0005-0000-0000-00006B000000}"/>
    <cellStyle name="Hipervínculo 2" xfId="56" xr:uid="{00000000-0005-0000-0000-00006C000000}"/>
    <cellStyle name="Hipervínculo 2 2" xfId="197" xr:uid="{00000000-0005-0000-0000-00006D000000}"/>
    <cellStyle name="Hipervínculo 2 3" xfId="196" xr:uid="{00000000-0005-0000-0000-00006E000000}"/>
    <cellStyle name="Hipervínculo 3" xfId="71" xr:uid="{00000000-0005-0000-0000-00006F000000}"/>
    <cellStyle name="Hipervínculo 3 2" xfId="135" xr:uid="{00000000-0005-0000-0000-000070000000}"/>
    <cellStyle name="Hipervínculo 3 3" xfId="198" xr:uid="{00000000-0005-0000-0000-000071000000}"/>
    <cellStyle name="Hipervínculo 4" xfId="199" xr:uid="{00000000-0005-0000-0000-000072000000}"/>
    <cellStyle name="Hipervínculo 5" xfId="200" xr:uid="{00000000-0005-0000-0000-000073000000}"/>
    <cellStyle name="Hipervínculo 6" xfId="195" xr:uid="{00000000-0005-0000-0000-000074000000}"/>
    <cellStyle name="Hipervínculo 7" xfId="278" xr:uid="{00000000-0005-0000-0000-000075000000}"/>
    <cellStyle name="Hipervínculo 8" xfId="294" xr:uid="{00000000-0005-0000-0000-000076000000}"/>
    <cellStyle name="Hipervínculo 9" xfId="324" xr:uid="{00000000-0005-0000-0000-000077000000}"/>
    <cellStyle name="Incorrecto" xfId="11" builtinId="27" customBuiltin="1"/>
    <cellStyle name="Incorrecto 2" xfId="201" xr:uid="{00000000-0005-0000-0000-000079000000}"/>
    <cellStyle name="Millares" xfId="411" builtinId="3"/>
    <cellStyle name="Millares [0] 2" xfId="74" xr:uid="{00000000-0005-0000-0000-00007A000000}"/>
    <cellStyle name="Millares [0] 2 2" xfId="134" xr:uid="{00000000-0005-0000-0000-00007B000000}"/>
    <cellStyle name="Millares [0] 3" xfId="293" xr:uid="{00000000-0005-0000-0000-00007C000000}"/>
    <cellStyle name="Millares [0] 4" xfId="323" xr:uid="{00000000-0005-0000-0000-00007D000000}"/>
    <cellStyle name="Millares [0] 5" xfId="52" xr:uid="{00000000-0005-0000-0000-00007E000000}"/>
    <cellStyle name="Millares 10" xfId="132" xr:uid="{00000000-0005-0000-0000-00007F000000}"/>
    <cellStyle name="Millares 11" xfId="160" xr:uid="{00000000-0005-0000-0000-000080000000}"/>
    <cellStyle name="Millares 12" xfId="274" xr:uid="{00000000-0005-0000-0000-000081000000}"/>
    <cellStyle name="Millares 13" xfId="273" xr:uid="{00000000-0005-0000-0000-000082000000}"/>
    <cellStyle name="Millares 14" xfId="276" xr:uid="{00000000-0005-0000-0000-000083000000}"/>
    <cellStyle name="Millares 15" xfId="290" xr:uid="{00000000-0005-0000-0000-000084000000}"/>
    <cellStyle name="Millares 16" xfId="300" xr:uid="{00000000-0005-0000-0000-000085000000}"/>
    <cellStyle name="Millares 17" xfId="316" xr:uid="{00000000-0005-0000-0000-000086000000}"/>
    <cellStyle name="Millares 18" xfId="312" xr:uid="{00000000-0005-0000-0000-000087000000}"/>
    <cellStyle name="Millares 19" xfId="311" xr:uid="{00000000-0005-0000-0000-000088000000}"/>
    <cellStyle name="Millares 2" xfId="4" xr:uid="{00000000-0005-0000-0000-000089000000}"/>
    <cellStyle name="Millares 2 2" xfId="89" xr:uid="{00000000-0005-0000-0000-00008A000000}"/>
    <cellStyle name="Millares 2 3" xfId="202" xr:uid="{00000000-0005-0000-0000-00008B000000}"/>
    <cellStyle name="Millares 2 4" xfId="298" xr:uid="{00000000-0005-0000-0000-00008C000000}"/>
    <cellStyle name="Millares 2 5" xfId="75" xr:uid="{00000000-0005-0000-0000-00008D000000}"/>
    <cellStyle name="Millares 20" xfId="308" xr:uid="{00000000-0005-0000-0000-00008E000000}"/>
    <cellStyle name="Millares 21" xfId="309" xr:uid="{00000000-0005-0000-0000-00008F000000}"/>
    <cellStyle name="Millares 22" xfId="314" xr:uid="{00000000-0005-0000-0000-000090000000}"/>
    <cellStyle name="Millares 23" xfId="310" xr:uid="{00000000-0005-0000-0000-000091000000}"/>
    <cellStyle name="Millares 24" xfId="313" xr:uid="{00000000-0005-0000-0000-000092000000}"/>
    <cellStyle name="Millares 25" xfId="307" xr:uid="{00000000-0005-0000-0000-000093000000}"/>
    <cellStyle name="Millares 26" xfId="315" xr:uid="{00000000-0005-0000-0000-000094000000}"/>
    <cellStyle name="Millares 27" xfId="322" xr:uid="{00000000-0005-0000-0000-000095000000}"/>
    <cellStyle name="Millares 28" xfId="326" xr:uid="{00000000-0005-0000-0000-000096000000}"/>
    <cellStyle name="Millares 29" xfId="333" xr:uid="{00000000-0005-0000-0000-000097000000}"/>
    <cellStyle name="Millares 3" xfId="79" xr:uid="{00000000-0005-0000-0000-000098000000}"/>
    <cellStyle name="Millares 3 2" xfId="122" xr:uid="{00000000-0005-0000-0000-000099000000}"/>
    <cellStyle name="Millares 3 2 2" xfId="205" xr:uid="{00000000-0005-0000-0000-00009A000000}"/>
    <cellStyle name="Millares 3 2 2 2" xfId="206" xr:uid="{00000000-0005-0000-0000-00009B000000}"/>
    <cellStyle name="Millares 3 2 2 3" xfId="207" xr:uid="{00000000-0005-0000-0000-00009C000000}"/>
    <cellStyle name="Millares 3 2 3" xfId="208" xr:uid="{00000000-0005-0000-0000-00009D000000}"/>
    <cellStyle name="Millares 3 2 4" xfId="209" xr:uid="{00000000-0005-0000-0000-00009E000000}"/>
    <cellStyle name="Millares 3 2 5" xfId="204" xr:uid="{00000000-0005-0000-0000-00009F000000}"/>
    <cellStyle name="Millares 3 3" xfId="210" xr:uid="{00000000-0005-0000-0000-0000A0000000}"/>
    <cellStyle name="Millares 3 3 2" xfId="211" xr:uid="{00000000-0005-0000-0000-0000A1000000}"/>
    <cellStyle name="Millares 3 3 3" xfId="212" xr:uid="{00000000-0005-0000-0000-0000A2000000}"/>
    <cellStyle name="Millares 3 4" xfId="213" xr:uid="{00000000-0005-0000-0000-0000A3000000}"/>
    <cellStyle name="Millares 3 5" xfId="214" xr:uid="{00000000-0005-0000-0000-0000A4000000}"/>
    <cellStyle name="Millares 3 6" xfId="203" xr:uid="{00000000-0005-0000-0000-0000A5000000}"/>
    <cellStyle name="Millares 3 7" xfId="299" xr:uid="{00000000-0005-0000-0000-0000A6000000}"/>
    <cellStyle name="Millares 3 8" xfId="398" xr:uid="{00000000-0005-0000-0000-0000A7000000}"/>
    <cellStyle name="Millares 30" xfId="329" xr:uid="{00000000-0005-0000-0000-0000A8000000}"/>
    <cellStyle name="Millares 31" xfId="332" xr:uid="{00000000-0005-0000-0000-0000A9000000}"/>
    <cellStyle name="Millares 32" xfId="330" xr:uid="{00000000-0005-0000-0000-0000AA000000}"/>
    <cellStyle name="Millares 33" xfId="331" xr:uid="{00000000-0005-0000-0000-0000AB000000}"/>
    <cellStyle name="Millares 34" xfId="336" xr:uid="{00000000-0005-0000-0000-0000AC000000}"/>
    <cellStyle name="Millares 34 2" xfId="369" xr:uid="{00000000-0005-0000-0000-0000AD000000}"/>
    <cellStyle name="Millares 35" xfId="337" xr:uid="{00000000-0005-0000-0000-0000AE000000}"/>
    <cellStyle name="Millares 35 2" xfId="375" xr:uid="{00000000-0005-0000-0000-0000AF000000}"/>
    <cellStyle name="Millares 36" xfId="347" xr:uid="{00000000-0005-0000-0000-0000B0000000}"/>
    <cellStyle name="Millares 36 2" xfId="371" xr:uid="{00000000-0005-0000-0000-0000B1000000}"/>
    <cellStyle name="Millares 37" xfId="345" xr:uid="{00000000-0005-0000-0000-0000B2000000}"/>
    <cellStyle name="Millares 37 2" xfId="370" xr:uid="{00000000-0005-0000-0000-0000B3000000}"/>
    <cellStyle name="Millares 38" xfId="346" xr:uid="{00000000-0005-0000-0000-0000B4000000}"/>
    <cellStyle name="Millares 38 2" xfId="374" xr:uid="{00000000-0005-0000-0000-0000B5000000}"/>
    <cellStyle name="Millares 39" xfId="359" xr:uid="{00000000-0005-0000-0000-0000B6000000}"/>
    <cellStyle name="Millares 4" xfId="83" xr:uid="{00000000-0005-0000-0000-0000B7000000}"/>
    <cellStyle name="Millares 4 2" xfId="216" xr:uid="{00000000-0005-0000-0000-0000B8000000}"/>
    <cellStyle name="Millares 4 2 2" xfId="217" xr:uid="{00000000-0005-0000-0000-0000B9000000}"/>
    <cellStyle name="Millares 4 2 3" xfId="218" xr:uid="{00000000-0005-0000-0000-0000BA000000}"/>
    <cellStyle name="Millares 4 3" xfId="219" xr:uid="{00000000-0005-0000-0000-0000BB000000}"/>
    <cellStyle name="Millares 4 4" xfId="220" xr:uid="{00000000-0005-0000-0000-0000BC000000}"/>
    <cellStyle name="Millares 4 5" xfId="215" xr:uid="{00000000-0005-0000-0000-0000BD000000}"/>
    <cellStyle name="Millares 40" xfId="358" xr:uid="{00000000-0005-0000-0000-0000BE000000}"/>
    <cellStyle name="Millares 41" xfId="357" xr:uid="{00000000-0005-0000-0000-0000BF000000}"/>
    <cellStyle name="Millares 42" xfId="377" xr:uid="{00000000-0005-0000-0000-0000C0000000}"/>
    <cellStyle name="Millares 43" xfId="49" xr:uid="{00000000-0005-0000-0000-0000C1000000}"/>
    <cellStyle name="Millares 44" xfId="394" xr:uid="{00000000-0005-0000-0000-0000C2000000}"/>
    <cellStyle name="Millares 45" xfId="395" xr:uid="{00000000-0005-0000-0000-0000C3000000}"/>
    <cellStyle name="Millares 46" xfId="380" xr:uid="{00000000-0005-0000-0000-0000C4000000}"/>
    <cellStyle name="Millares 47" xfId="400" xr:uid="{00000000-0005-0000-0000-0000C5000000}"/>
    <cellStyle name="Millares 48" xfId="401" xr:uid="{00000000-0005-0000-0000-0000C6000000}"/>
    <cellStyle name="Millares 49" xfId="402" xr:uid="{00000000-0005-0000-0000-0000C7000000}"/>
    <cellStyle name="Millares 5" xfId="78" xr:uid="{00000000-0005-0000-0000-0000C8000000}"/>
    <cellStyle name="Millares 50" xfId="403" xr:uid="{00000000-0005-0000-0000-0000C9000000}"/>
    <cellStyle name="Millares 51" xfId="404" xr:uid="{00000000-0005-0000-0000-0000CA000000}"/>
    <cellStyle name="Millares 52" xfId="405" xr:uid="{00000000-0005-0000-0000-0000CB000000}"/>
    <cellStyle name="Millares 53" xfId="406" xr:uid="{00000000-0005-0000-0000-0000CC000000}"/>
    <cellStyle name="Millares 54" xfId="407" xr:uid="{00000000-0005-0000-0000-0000CD000000}"/>
    <cellStyle name="Millares 55" xfId="408" xr:uid="{00000000-0005-0000-0000-0000CE000000}"/>
    <cellStyle name="Millares 6" xfId="115" xr:uid="{00000000-0005-0000-0000-0000CF000000}"/>
    <cellStyle name="Millares 7" xfId="116" xr:uid="{00000000-0005-0000-0000-0000D0000000}"/>
    <cellStyle name="Millares 8" xfId="117" xr:uid="{00000000-0005-0000-0000-0000D1000000}"/>
    <cellStyle name="Millares 9" xfId="118" xr:uid="{00000000-0005-0000-0000-0000D2000000}"/>
    <cellStyle name="Moneda [0]" xfId="410" builtinId="7"/>
    <cellStyle name="Moneda [0] 2" xfId="124" xr:uid="{00000000-0005-0000-0000-0000D4000000}"/>
    <cellStyle name="Moneda [0] 2 2" xfId="303" xr:uid="{00000000-0005-0000-0000-0000D5000000}"/>
    <cellStyle name="Moneda [0] 3" xfId="150" xr:uid="{00000000-0005-0000-0000-0000D6000000}"/>
    <cellStyle name="Moneda 10" xfId="125" xr:uid="{00000000-0005-0000-0000-0000D7000000}"/>
    <cellStyle name="Moneda 11" xfId="285" xr:uid="{00000000-0005-0000-0000-0000D8000000}"/>
    <cellStyle name="Moneda 12" xfId="304" xr:uid="{00000000-0005-0000-0000-0000D9000000}"/>
    <cellStyle name="Moneda 13" xfId="317" xr:uid="{00000000-0005-0000-0000-0000DA000000}"/>
    <cellStyle name="Moneda 14" xfId="286" xr:uid="{00000000-0005-0000-0000-0000DB000000}"/>
    <cellStyle name="Moneda 2" xfId="80" xr:uid="{00000000-0005-0000-0000-0000DC000000}"/>
    <cellStyle name="Moneda 2 2" xfId="129" xr:uid="{00000000-0005-0000-0000-0000DD000000}"/>
    <cellStyle name="Moneda 2 2 2" xfId="221" xr:uid="{00000000-0005-0000-0000-0000DE000000}"/>
    <cellStyle name="Moneda 3" xfId="84" xr:uid="{00000000-0005-0000-0000-0000DF000000}"/>
    <cellStyle name="Moneda 3 2" xfId="223" xr:uid="{00000000-0005-0000-0000-0000E0000000}"/>
    <cellStyle name="Moneda 3 3" xfId="222" xr:uid="{00000000-0005-0000-0000-0000E1000000}"/>
    <cellStyle name="Moneda 4" xfId="86" xr:uid="{00000000-0005-0000-0000-0000E2000000}"/>
    <cellStyle name="Moneda 4 2" xfId="224" xr:uid="{00000000-0005-0000-0000-0000E3000000}"/>
    <cellStyle name="Moneda 5" xfId="88" xr:uid="{00000000-0005-0000-0000-0000E4000000}"/>
    <cellStyle name="Moneda 6" xfId="119" xr:uid="{00000000-0005-0000-0000-0000E5000000}"/>
    <cellStyle name="Moneda 7" xfId="120" xr:uid="{00000000-0005-0000-0000-0000E6000000}"/>
    <cellStyle name="Moneda 8" xfId="103" xr:uid="{00000000-0005-0000-0000-0000E7000000}"/>
    <cellStyle name="Moneda 9" xfId="123" xr:uid="{00000000-0005-0000-0000-0000E8000000}"/>
    <cellStyle name="Neutral" xfId="12" builtinId="28" customBuiltin="1"/>
    <cellStyle name="Neutral 2" xfId="58" xr:uid="{00000000-0005-0000-0000-0000EA000000}"/>
    <cellStyle name="Neutral 2 2" xfId="225" xr:uid="{00000000-0005-0000-0000-0000EB000000}"/>
    <cellStyle name="Normal" xfId="0" builtinId="0"/>
    <cellStyle name="Normal 10" xfId="110" xr:uid="{00000000-0005-0000-0000-0000ED000000}"/>
    <cellStyle name="Normal 10 2" xfId="226" xr:uid="{00000000-0005-0000-0000-0000EE000000}"/>
    <cellStyle name="Normal 11" xfId="111" xr:uid="{00000000-0005-0000-0000-0000EF000000}"/>
    <cellStyle name="Normal 11 2" xfId="173" xr:uid="{00000000-0005-0000-0000-0000F0000000}"/>
    <cellStyle name="Normal 12" xfId="108" xr:uid="{00000000-0005-0000-0000-0000F1000000}"/>
    <cellStyle name="Normal 12 2" xfId="156" xr:uid="{00000000-0005-0000-0000-0000F2000000}"/>
    <cellStyle name="Normal 122" xfId="409" xr:uid="{00000000-0005-0000-0000-0000F3000000}"/>
    <cellStyle name="Normal 13" xfId="112" xr:uid="{00000000-0005-0000-0000-0000F4000000}"/>
    <cellStyle name="Normal 14" xfId="113" xr:uid="{00000000-0005-0000-0000-0000F5000000}"/>
    <cellStyle name="Normal 15" xfId="114" xr:uid="{00000000-0005-0000-0000-0000F6000000}"/>
    <cellStyle name="Normal 16" xfId="96" xr:uid="{00000000-0005-0000-0000-0000F7000000}"/>
    <cellStyle name="Normal 16 2" xfId="302" xr:uid="{00000000-0005-0000-0000-0000F8000000}"/>
    <cellStyle name="Normal 17" xfId="275" xr:uid="{00000000-0005-0000-0000-0000F9000000}"/>
    <cellStyle name="Normal 17 2" xfId="305" xr:uid="{00000000-0005-0000-0000-0000FA000000}"/>
    <cellStyle name="Normal 18" xfId="277" xr:uid="{00000000-0005-0000-0000-0000FB000000}"/>
    <cellStyle name="Normal 18 2" xfId="306" xr:uid="{00000000-0005-0000-0000-0000FC000000}"/>
    <cellStyle name="Normal 19" xfId="279" xr:uid="{00000000-0005-0000-0000-0000FD000000}"/>
    <cellStyle name="Normal 2" xfId="3" xr:uid="{00000000-0005-0000-0000-0000FE000000}"/>
    <cellStyle name="Normal 2 10" xfId="399" xr:uid="{00000000-0005-0000-0000-0000FF000000}"/>
    <cellStyle name="Normal 2 2" xfId="66" xr:uid="{00000000-0005-0000-0000-000000010000}"/>
    <cellStyle name="Normal 2 2 2" xfId="101" xr:uid="{00000000-0005-0000-0000-000001010000}"/>
    <cellStyle name="Normal 2 2 3" xfId="98" xr:uid="{00000000-0005-0000-0000-000002010000}"/>
    <cellStyle name="Normal 2 2 4" xfId="227" xr:uid="{00000000-0005-0000-0000-000003010000}"/>
    <cellStyle name="Normal 2 2 5" xfId="343" xr:uid="{00000000-0005-0000-0000-000004010000}"/>
    <cellStyle name="Normal 2 3" xfId="68" xr:uid="{00000000-0005-0000-0000-000005010000}"/>
    <cellStyle name="Normal 2 3 2" xfId="99" xr:uid="{00000000-0005-0000-0000-000006010000}"/>
    <cellStyle name="Normal 2 3 3" xfId="344" xr:uid="{00000000-0005-0000-0000-000007010000}"/>
    <cellStyle name="Normal 2 4" xfId="81" xr:uid="{00000000-0005-0000-0000-000008010000}"/>
    <cellStyle name="Normal 2 5" xfId="97" xr:uid="{00000000-0005-0000-0000-000009010000}"/>
    <cellStyle name="Normal 2 6" xfId="126" xr:uid="{00000000-0005-0000-0000-00000A010000}"/>
    <cellStyle name="Normal 2 7" xfId="291" xr:uid="{00000000-0005-0000-0000-00000B010000}"/>
    <cellStyle name="Normal 2 8" xfId="340" xr:uid="{00000000-0005-0000-0000-00000C010000}"/>
    <cellStyle name="Normal 2 9" xfId="50" xr:uid="{00000000-0005-0000-0000-00000D010000}"/>
    <cellStyle name="Normal 20" xfId="280" xr:uid="{00000000-0005-0000-0000-00000E010000}"/>
    <cellStyle name="Normal 21" xfId="281" xr:uid="{00000000-0005-0000-0000-00000F010000}"/>
    <cellStyle name="Normal 22" xfId="282" xr:uid="{00000000-0005-0000-0000-000010010000}"/>
    <cellStyle name="Normal 23" xfId="283" xr:uid="{00000000-0005-0000-0000-000011010000}"/>
    <cellStyle name="Normal 24" xfId="284" xr:uid="{00000000-0005-0000-0000-000012010000}"/>
    <cellStyle name="Normal 24 2" xfId="287" xr:uid="{00000000-0005-0000-0000-000013010000}"/>
    <cellStyle name="Normal 24 3" xfId="328" xr:uid="{00000000-0005-0000-0000-000014010000}"/>
    <cellStyle name="Normal 25" xfId="318" xr:uid="{00000000-0005-0000-0000-000015010000}"/>
    <cellStyle name="Normal 25 2" xfId="320" xr:uid="{00000000-0005-0000-0000-000016010000}"/>
    <cellStyle name="Normal 25 3" xfId="350" xr:uid="{00000000-0005-0000-0000-000017010000}"/>
    <cellStyle name="Normal 25 4" xfId="348" xr:uid="{00000000-0005-0000-0000-000018010000}"/>
    <cellStyle name="Normal 26" xfId="319" xr:uid="{00000000-0005-0000-0000-000019010000}"/>
    <cellStyle name="Normal 26 2" xfId="351" xr:uid="{00000000-0005-0000-0000-00001A010000}"/>
    <cellStyle name="Normal 26 3" xfId="349" xr:uid="{00000000-0005-0000-0000-00001B010000}"/>
    <cellStyle name="Normal 27" xfId="334" xr:uid="{00000000-0005-0000-0000-00001C010000}"/>
    <cellStyle name="Normal 27 2" xfId="352" xr:uid="{00000000-0005-0000-0000-00001D010000}"/>
    <cellStyle name="Normal 27 3" xfId="341" xr:uid="{00000000-0005-0000-0000-00001E010000}"/>
    <cellStyle name="Normal 28" xfId="335" xr:uid="{00000000-0005-0000-0000-00001F010000}"/>
    <cellStyle name="Normal 29" xfId="338" xr:uid="{00000000-0005-0000-0000-000020010000}"/>
    <cellStyle name="Normal 29 2" xfId="368" xr:uid="{00000000-0005-0000-0000-000021010000}"/>
    <cellStyle name="Normal 3" xfId="47" xr:uid="{00000000-0005-0000-0000-000022010000}"/>
    <cellStyle name="Normal 3 2" xfId="69" xr:uid="{00000000-0005-0000-0000-000023010000}"/>
    <cellStyle name="Normal 3 2 2" xfId="229" xr:uid="{00000000-0005-0000-0000-000024010000}"/>
    <cellStyle name="Normal 3 3" xfId="82" xr:uid="{00000000-0005-0000-0000-000025010000}"/>
    <cellStyle name="Normal 3 3 2" xfId="230" xr:uid="{00000000-0005-0000-0000-000026010000}"/>
    <cellStyle name="Normal 3 4" xfId="104" xr:uid="{00000000-0005-0000-0000-000027010000}"/>
    <cellStyle name="Normal 3 4 2" xfId="228" xr:uid="{00000000-0005-0000-0000-000028010000}"/>
    <cellStyle name="Normal 3 5" xfId="128" xr:uid="{00000000-0005-0000-0000-000029010000}"/>
    <cellStyle name="Normal 3 6" xfId="342" xr:uid="{00000000-0005-0000-0000-00002A010000}"/>
    <cellStyle name="Normal 30" xfId="339" xr:uid="{00000000-0005-0000-0000-00002B010000}"/>
    <cellStyle name="Normal 31" xfId="353" xr:uid="{00000000-0005-0000-0000-00002C010000}"/>
    <cellStyle name="Normal 31 2" xfId="372" xr:uid="{00000000-0005-0000-0000-00002D010000}"/>
    <cellStyle name="Normal 32" xfId="355" xr:uid="{00000000-0005-0000-0000-00002E010000}"/>
    <cellStyle name="Normal 32 2" xfId="373" xr:uid="{00000000-0005-0000-0000-00002F010000}"/>
    <cellStyle name="Normal 33" xfId="376" xr:uid="{00000000-0005-0000-0000-000030010000}"/>
    <cellStyle name="Normal 34" xfId="360" xr:uid="{00000000-0005-0000-0000-000031010000}"/>
    <cellStyle name="Normal 35" xfId="356" xr:uid="{00000000-0005-0000-0000-000032010000}"/>
    <cellStyle name="Normal 36" xfId="45" xr:uid="{00000000-0005-0000-0000-000033010000}"/>
    <cellStyle name="Normal 37" xfId="379" xr:uid="{00000000-0005-0000-0000-000034010000}"/>
    <cellStyle name="Normal 38" xfId="396" xr:uid="{00000000-0005-0000-0000-000035010000}"/>
    <cellStyle name="Normal 4" xfId="51" xr:uid="{00000000-0005-0000-0000-000036010000}"/>
    <cellStyle name="Normal 4 2" xfId="100" xr:uid="{00000000-0005-0000-0000-000037010000}"/>
    <cellStyle name="Normal 4 2 2" xfId="232" xr:uid="{00000000-0005-0000-0000-000038010000}"/>
    <cellStyle name="Normal 4 2 3" xfId="354" xr:uid="{00000000-0005-0000-0000-000039010000}"/>
    <cellStyle name="Normal 4 3" xfId="233" xr:uid="{00000000-0005-0000-0000-00003A010000}"/>
    <cellStyle name="Normal 4 4" xfId="231" xr:uid="{00000000-0005-0000-0000-00003B010000}"/>
    <cellStyle name="Normal 4 5" xfId="292" xr:uid="{00000000-0005-0000-0000-00003C010000}"/>
    <cellStyle name="Normal 4 6" xfId="362" xr:uid="{00000000-0005-0000-0000-00003D010000}"/>
    <cellStyle name="Normal 5" xfId="54" xr:uid="{00000000-0005-0000-0000-00003E010000}"/>
    <cellStyle name="Normal 5 2" xfId="76" xr:uid="{00000000-0005-0000-0000-00003F010000}"/>
    <cellStyle name="Normal 5 2 2" xfId="235" xr:uid="{00000000-0005-0000-0000-000040010000}"/>
    <cellStyle name="Normal 5 3" xfId="90" xr:uid="{00000000-0005-0000-0000-000041010000}"/>
    <cellStyle name="Normal 5 3 2" xfId="236" xr:uid="{00000000-0005-0000-0000-000042010000}"/>
    <cellStyle name="Normal 5 4" xfId="102" xr:uid="{00000000-0005-0000-0000-000043010000}"/>
    <cellStyle name="Normal 5 4 2" xfId="234" xr:uid="{00000000-0005-0000-0000-000044010000}"/>
    <cellStyle name="Normal 5 5" xfId="363" xr:uid="{00000000-0005-0000-0000-000045010000}"/>
    <cellStyle name="Normal 6" xfId="48" xr:uid="{00000000-0005-0000-0000-000046010000}"/>
    <cellStyle name="Normal 6 2" xfId="105" xr:uid="{00000000-0005-0000-0000-000047010000}"/>
    <cellStyle name="Normal 6 2 2" xfId="238" xr:uid="{00000000-0005-0000-0000-000048010000}"/>
    <cellStyle name="Normal 6 3" xfId="237" xr:uid="{00000000-0005-0000-0000-000049010000}"/>
    <cellStyle name="Normal 6 4" xfId="289" xr:uid="{00000000-0005-0000-0000-00004A010000}"/>
    <cellStyle name="Normal 6 5" xfId="361" xr:uid="{00000000-0005-0000-0000-00004B010000}"/>
    <cellStyle name="Normal 7" xfId="67" xr:uid="{00000000-0005-0000-0000-00004C010000}"/>
    <cellStyle name="Normal 7 2" xfId="91" xr:uid="{00000000-0005-0000-0000-00004D010000}"/>
    <cellStyle name="Normal 7 3" xfId="106" xr:uid="{00000000-0005-0000-0000-00004E010000}"/>
    <cellStyle name="Normal 7 4" xfId="133" xr:uid="{00000000-0005-0000-0000-00004F010000}"/>
    <cellStyle name="Normal 7 5" xfId="365" xr:uid="{00000000-0005-0000-0000-000050010000}"/>
    <cellStyle name="Normal 8" xfId="70" xr:uid="{00000000-0005-0000-0000-000051010000}"/>
    <cellStyle name="Normal 8 2" xfId="92" xr:uid="{00000000-0005-0000-0000-000052010000}"/>
    <cellStyle name="Normal 8 3" xfId="107" xr:uid="{00000000-0005-0000-0000-000053010000}"/>
    <cellStyle name="Normal 8 4" xfId="239" xr:uid="{00000000-0005-0000-0000-000054010000}"/>
    <cellStyle name="Normal 8 5" xfId="366" xr:uid="{00000000-0005-0000-0000-000055010000}"/>
    <cellStyle name="Normal 9" xfId="77" xr:uid="{00000000-0005-0000-0000-000056010000}"/>
    <cellStyle name="Normal 9 2" xfId="93" xr:uid="{00000000-0005-0000-0000-000057010000}"/>
    <cellStyle name="Normal 9 3" xfId="109" xr:uid="{00000000-0005-0000-0000-000058010000}"/>
    <cellStyle name="Normal 9 4" xfId="240" xr:uid="{00000000-0005-0000-0000-000059010000}"/>
    <cellStyle name="Normal 9 5" xfId="367" xr:uid="{00000000-0005-0000-0000-00005A010000}"/>
    <cellStyle name="Notas 2" xfId="65" xr:uid="{00000000-0005-0000-0000-00005B010000}"/>
    <cellStyle name="Notas 2 2" xfId="149" xr:uid="{00000000-0005-0000-0000-00005C010000}"/>
    <cellStyle name="Notas 2 2 2" xfId="243" xr:uid="{00000000-0005-0000-0000-00005D010000}"/>
    <cellStyle name="Notas 2 2 3" xfId="242" xr:uid="{00000000-0005-0000-0000-00005E010000}"/>
    <cellStyle name="Notas 2 3" xfId="244" xr:uid="{00000000-0005-0000-0000-00005F010000}"/>
    <cellStyle name="Notas 2 3 2" xfId="245" xr:uid="{00000000-0005-0000-0000-000060010000}"/>
    <cellStyle name="Notas 2 4" xfId="246" xr:uid="{00000000-0005-0000-0000-000061010000}"/>
    <cellStyle name="Notas 2 5" xfId="241" xr:uid="{00000000-0005-0000-0000-000062010000}"/>
    <cellStyle name="Notas 3" xfId="183" xr:uid="{00000000-0005-0000-0000-000063010000}"/>
    <cellStyle name="Notas 4" xfId="301" xr:uid="{00000000-0005-0000-0000-000064010000}"/>
    <cellStyle name="Notas 5" xfId="327" xr:uid="{00000000-0005-0000-0000-000065010000}"/>
    <cellStyle name="Notas 6" xfId="94" xr:uid="{00000000-0005-0000-0000-000066010000}"/>
    <cellStyle name="Notas 7" xfId="381" xr:uid="{00000000-0005-0000-0000-000067010000}"/>
    <cellStyle name="Porcentaje" xfId="1" builtinId="5"/>
    <cellStyle name="Porcentaje 2" xfId="5" xr:uid="{00000000-0005-0000-0000-000069010000}"/>
    <cellStyle name="Porcentaje 2 2" xfId="73" xr:uid="{00000000-0005-0000-0000-00006A010000}"/>
    <cellStyle name="Porcentaje 2 2 2" xfId="248" xr:uid="{00000000-0005-0000-0000-00006B010000}"/>
    <cellStyle name="Porcentaje 2 3" xfId="295" xr:uid="{00000000-0005-0000-0000-00006C010000}"/>
    <cellStyle name="Porcentaje 2 4" xfId="55" xr:uid="{00000000-0005-0000-0000-00006D010000}"/>
    <cellStyle name="Porcentaje 3" xfId="72" xr:uid="{00000000-0005-0000-0000-00006E010000}"/>
    <cellStyle name="Porcentaje 3 2" xfId="85" xr:uid="{00000000-0005-0000-0000-00006F010000}"/>
    <cellStyle name="Porcentaje 3 2 2" xfId="249" xr:uid="{00000000-0005-0000-0000-000070010000}"/>
    <cellStyle name="Porcentaje 3 3" xfId="297" xr:uid="{00000000-0005-0000-0000-000071010000}"/>
    <cellStyle name="Porcentaje 4" xfId="87" xr:uid="{00000000-0005-0000-0000-000072010000}"/>
    <cellStyle name="Porcentaje 4 2" xfId="247" xr:uid="{00000000-0005-0000-0000-000073010000}"/>
    <cellStyle name="Porcentaje 5" xfId="288" xr:uid="{00000000-0005-0000-0000-000074010000}"/>
    <cellStyle name="Porcentaje 6" xfId="321" xr:uid="{00000000-0005-0000-0000-000075010000}"/>
    <cellStyle name="Porcentaje 7" xfId="46" xr:uid="{00000000-0005-0000-0000-000076010000}"/>
    <cellStyle name="Porcentaje 8" xfId="397" xr:uid="{00000000-0005-0000-0000-000077010000}"/>
    <cellStyle name="Porcentual 2" xfId="130" xr:uid="{00000000-0005-0000-0000-000078010000}"/>
    <cellStyle name="Porcentual 3" xfId="151" xr:uid="{00000000-0005-0000-0000-000079010000}"/>
    <cellStyle name="Salida" xfId="14" builtinId="21" customBuiltin="1"/>
    <cellStyle name="Salida 2" xfId="250" xr:uid="{00000000-0005-0000-0000-00007B010000}"/>
    <cellStyle name="Salida 2 2" xfId="251" xr:uid="{00000000-0005-0000-0000-00007C010000}"/>
    <cellStyle name="Salida 2 2 2" xfId="252" xr:uid="{00000000-0005-0000-0000-00007D010000}"/>
    <cellStyle name="Salida 2 2 2 2" xfId="253" xr:uid="{00000000-0005-0000-0000-00007E010000}"/>
    <cellStyle name="Salida 2 2 3" xfId="254" xr:uid="{00000000-0005-0000-0000-00007F010000}"/>
    <cellStyle name="Salida 2 3" xfId="255" xr:uid="{00000000-0005-0000-0000-000080010000}"/>
    <cellStyle name="Salida 2 3 2" xfId="256" xr:uid="{00000000-0005-0000-0000-000081010000}"/>
    <cellStyle name="Salida 2 3 2 2" xfId="257" xr:uid="{00000000-0005-0000-0000-000082010000}"/>
    <cellStyle name="Salida 2 3 3" xfId="258" xr:uid="{00000000-0005-0000-0000-000083010000}"/>
    <cellStyle name="Salida 2 4" xfId="259" xr:uid="{00000000-0005-0000-0000-000084010000}"/>
    <cellStyle name="Salida 2 4 2" xfId="260" xr:uid="{00000000-0005-0000-0000-000085010000}"/>
    <cellStyle name="Texto de advertencia" xfId="18" builtinId="11" customBuiltin="1"/>
    <cellStyle name="Texto de advertencia 2" xfId="261" xr:uid="{00000000-0005-0000-0000-000087010000}"/>
    <cellStyle name="Texto explicativo" xfId="19" builtinId="53" customBuiltin="1"/>
    <cellStyle name="Texto explicativo 2" xfId="262" xr:uid="{00000000-0005-0000-0000-000089010000}"/>
    <cellStyle name="Título" xfId="6" builtinId="15" customBuiltin="1"/>
    <cellStyle name="Título 1 2" xfId="263" xr:uid="{00000000-0005-0000-0000-00008C010000}"/>
    <cellStyle name="Título 2" xfId="8" builtinId="17" customBuiltin="1"/>
    <cellStyle name="Título 2 2" xfId="264" xr:uid="{00000000-0005-0000-0000-00008E010000}"/>
    <cellStyle name="Título 3" xfId="9" builtinId="18" customBuiltin="1"/>
    <cellStyle name="Título 3 2" xfId="265" xr:uid="{00000000-0005-0000-0000-000090010000}"/>
    <cellStyle name="Título 4" xfId="148" xr:uid="{00000000-0005-0000-0000-000091010000}"/>
    <cellStyle name="Título 4 2" xfId="266" xr:uid="{00000000-0005-0000-0000-000092010000}"/>
    <cellStyle name="Título 5" xfId="121" xr:uid="{00000000-0005-0000-0000-000093010000}"/>
    <cellStyle name="Total" xfId="20" builtinId="25" customBuiltin="1"/>
    <cellStyle name="Total 2" xfId="267" xr:uid="{00000000-0005-0000-0000-000095010000}"/>
    <cellStyle name="Total 2 2" xfId="268" xr:uid="{00000000-0005-0000-0000-000096010000}"/>
    <cellStyle name="Total 2 2 2" xfId="269" xr:uid="{00000000-0005-0000-0000-000097010000}"/>
    <cellStyle name="Total 2 3" xfId="270" xr:uid="{00000000-0005-0000-0000-000098010000}"/>
    <cellStyle name="Total 2 3 2" xfId="271" xr:uid="{00000000-0005-0000-0000-000099010000}"/>
    <cellStyle name="Total 2 4" xfId="272" xr:uid="{00000000-0005-0000-0000-00009A010000}"/>
  </cellStyles>
  <dxfs count="0"/>
  <tableStyles count="0" defaultTableStyle="TableStyleMedium2" defaultPivotStyle="PivotStyleLight16"/>
  <colors>
    <mruColors>
      <color rgb="FF0000FF"/>
      <color rgb="FFFF99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66</xdr:row>
      <xdr:rowOff>0</xdr:rowOff>
    </xdr:from>
    <xdr:to>
      <xdr:col>0</xdr:col>
      <xdr:colOff>0</xdr:colOff>
      <xdr:row>66</xdr:row>
      <xdr:rowOff>45719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2865933-626A-9176-D530-D01DCC572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H="1">
          <a:off x="0" y="10361341"/>
          <a:ext cx="0" cy="45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oogle.cl/" TargetMode="External"/><Relationship Id="rId2" Type="http://schemas.openxmlformats.org/officeDocument/2006/relationships/hyperlink" Target="mailto:gschrader@lioi.cl" TargetMode="External"/><Relationship Id="rId1" Type="http://schemas.openxmlformats.org/officeDocument/2006/relationships/hyperlink" Target="google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orreo@correo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6"/>
  <sheetViews>
    <sheetView showGridLines="0" tabSelected="1" zoomScale="80" zoomScaleNormal="80" workbookViewId="0">
      <selection activeCell="K45" sqref="K45"/>
    </sheetView>
  </sheetViews>
  <sheetFormatPr baseColWidth="10" defaultColWidth="9.36328125" defaultRowHeight="12.5"/>
  <cols>
    <col min="1" max="1" width="14.36328125" style="44" customWidth="1"/>
    <col min="2" max="2" width="64.6328125" style="44" customWidth="1"/>
    <col min="3" max="3" width="10.36328125" style="44" customWidth="1"/>
    <col min="4" max="4" width="8.36328125" customWidth="1"/>
    <col min="5" max="5" width="11.36328125" customWidth="1"/>
    <col min="6" max="6" width="8.54296875" customWidth="1"/>
    <col min="7" max="7" width="13.36328125" customWidth="1"/>
    <col min="8" max="8" width="31.6328125" customWidth="1"/>
    <col min="9" max="9" width="5" customWidth="1"/>
    <col min="10" max="10" width="10" customWidth="1"/>
    <col min="11" max="11" width="19.36328125" customWidth="1"/>
    <col min="12" max="12" width="3.36328125" customWidth="1"/>
    <col min="13" max="13" width="12.54296875" customWidth="1"/>
    <col min="14" max="14" width="12.54296875" bestFit="1" customWidth="1"/>
    <col min="15" max="15" width="9.36328125" style="40"/>
    <col min="17" max="17" width="9.36328125" customWidth="1"/>
  </cols>
  <sheetData>
    <row r="1" spans="1:10" ht="30.5">
      <c r="A1" s="43" t="s">
        <v>96</v>
      </c>
      <c r="D1" s="1"/>
      <c r="H1" s="2" t="s">
        <v>0</v>
      </c>
    </row>
    <row r="2" spans="1:10" ht="20.149999999999999" customHeight="1">
      <c r="A2" s="45" t="s">
        <v>97</v>
      </c>
      <c r="B2" s="60"/>
      <c r="D2" s="3"/>
      <c r="H2" s="15" t="s">
        <v>61</v>
      </c>
    </row>
    <row r="3" spans="1:10" ht="13">
      <c r="A3" s="46" t="s">
        <v>98</v>
      </c>
      <c r="H3" s="4" t="s">
        <v>1</v>
      </c>
    </row>
    <row r="4" spans="1:10">
      <c r="A4" s="44" t="s">
        <v>99</v>
      </c>
      <c r="G4" s="37"/>
      <c r="H4" s="38">
        <v>45587</v>
      </c>
    </row>
    <row r="5" spans="1:10" ht="13">
      <c r="A5" s="44" t="s">
        <v>100</v>
      </c>
      <c r="H5" s="4" t="s">
        <v>2</v>
      </c>
    </row>
    <row r="6" spans="1:10">
      <c r="A6" s="46" t="s">
        <v>101</v>
      </c>
      <c r="H6" s="5" t="s">
        <v>109</v>
      </c>
    </row>
    <row r="7" spans="1:10" ht="13">
      <c r="A7" s="47" t="s">
        <v>102</v>
      </c>
      <c r="H7" s="4" t="s">
        <v>12</v>
      </c>
    </row>
    <row r="8" spans="1:10">
      <c r="A8" s="46" t="s">
        <v>103</v>
      </c>
      <c r="H8" s="35" t="s">
        <v>110</v>
      </c>
    </row>
    <row r="9" spans="1:10" ht="13">
      <c r="A9" s="46"/>
      <c r="H9" s="14" t="s">
        <v>3</v>
      </c>
    </row>
    <row r="10" spans="1:10" ht="13">
      <c r="A10" s="48" t="s">
        <v>4</v>
      </c>
      <c r="H10" s="24" t="s">
        <v>111</v>
      </c>
    </row>
    <row r="11" spans="1:10">
      <c r="A11" s="46" t="s">
        <v>104</v>
      </c>
      <c r="H11" s="34" t="s">
        <v>112</v>
      </c>
    </row>
    <row r="12" spans="1:10">
      <c r="A12" s="46" t="s">
        <v>105</v>
      </c>
      <c r="H12" s="23" t="s">
        <v>113</v>
      </c>
    </row>
    <row r="13" spans="1:10" ht="13" thickBot="1">
      <c r="A13" s="46" t="s">
        <v>106</v>
      </c>
      <c r="H13" s="28"/>
    </row>
    <row r="14" spans="1:10" ht="13">
      <c r="A14" s="46" t="s">
        <v>107</v>
      </c>
      <c r="D14" s="16" t="s">
        <v>15</v>
      </c>
      <c r="E14" s="25"/>
      <c r="F14" s="17" t="s">
        <v>17</v>
      </c>
      <c r="G14" s="27"/>
      <c r="H14" s="4" t="s">
        <v>115</v>
      </c>
    </row>
    <row r="15" spans="1:10" ht="13.5" thickBot="1">
      <c r="A15" s="47" t="s">
        <v>108</v>
      </c>
      <c r="D15" s="18" t="s">
        <v>16</v>
      </c>
      <c r="E15" s="26"/>
      <c r="F15" s="19" t="s">
        <v>20</v>
      </c>
      <c r="G15" s="20"/>
      <c r="H15" s="33" t="s">
        <v>114</v>
      </c>
    </row>
    <row r="16" spans="1:10" ht="13.5" thickBot="1">
      <c r="A16" s="49" t="s">
        <v>23</v>
      </c>
      <c r="B16" s="45" t="s">
        <v>22</v>
      </c>
      <c r="C16" s="49"/>
      <c r="D16" s="29"/>
      <c r="J16" s="31">
        <v>0.45</v>
      </c>
    </row>
    <row r="17" spans="1:17" ht="13.5" thickBot="1">
      <c r="A17" s="55" t="s">
        <v>14</v>
      </c>
      <c r="B17" s="54" t="s">
        <v>5</v>
      </c>
      <c r="C17" s="56" t="s">
        <v>21</v>
      </c>
      <c r="D17" s="63" t="s">
        <v>13</v>
      </c>
      <c r="E17" s="30" t="s">
        <v>6</v>
      </c>
      <c r="F17" s="30" t="s">
        <v>18</v>
      </c>
      <c r="G17" s="30" t="s">
        <v>19</v>
      </c>
      <c r="H17" s="41" t="s">
        <v>9</v>
      </c>
      <c r="I17" s="86" t="s">
        <v>24</v>
      </c>
      <c r="J17" s="87"/>
      <c r="K17" s="32" t="s">
        <v>25</v>
      </c>
      <c r="M17" s="62" t="s">
        <v>48</v>
      </c>
      <c r="N17" s="62" t="s">
        <v>47</v>
      </c>
    </row>
    <row r="18" spans="1:17" s="69" customFormat="1" ht="22.25" customHeight="1">
      <c r="A18" s="72" t="s">
        <v>78</v>
      </c>
      <c r="B18" s="75" t="s">
        <v>62</v>
      </c>
      <c r="C18" s="82">
        <v>24</v>
      </c>
      <c r="D18" s="65" t="s">
        <v>32</v>
      </c>
      <c r="E18" s="83">
        <f>G18/(1-F18)</f>
        <v>3682.2370798698953</v>
      </c>
      <c r="F18" s="67">
        <v>0.4466</v>
      </c>
      <c r="G18" s="59">
        <v>2037.75</v>
      </c>
      <c r="H18" s="73">
        <f t="shared" ref="H18:H21" si="0">G18*C18</f>
        <v>48906</v>
      </c>
      <c r="I18" s="78"/>
      <c r="J18" s="68">
        <f>G18*1.19*(1+J$16)</f>
        <v>3516.1376249999994</v>
      </c>
      <c r="K18" s="82">
        <v>7200</v>
      </c>
      <c r="M18" s="76"/>
      <c r="N18" s="80">
        <f t="shared" ref="N18:N21" si="1">K18-J18</f>
        <v>3683.8623750000006</v>
      </c>
      <c r="O18" s="70"/>
      <c r="P18" s="71"/>
      <c r="Q18" s="71"/>
    </row>
    <row r="19" spans="1:17" s="69" customFormat="1" ht="22.25" customHeight="1">
      <c r="A19" s="72" t="s">
        <v>79</v>
      </c>
      <c r="B19" s="75" t="s">
        <v>63</v>
      </c>
      <c r="C19" s="81">
        <v>24</v>
      </c>
      <c r="D19" s="65" t="s">
        <v>32</v>
      </c>
      <c r="E19" s="83">
        <f t="shared" ref="E19:E47" si="2">G19/(1-F19)</f>
        <v>2887.1521503433323</v>
      </c>
      <c r="F19" s="67">
        <v>0.4466</v>
      </c>
      <c r="G19" s="59">
        <v>1597.75</v>
      </c>
      <c r="H19" s="73">
        <f t="shared" si="0"/>
        <v>38346</v>
      </c>
      <c r="I19" s="78"/>
      <c r="J19" s="68">
        <f t="shared" ref="J19" si="3">G19*1.19*(1+J$16)</f>
        <v>2756.917625</v>
      </c>
      <c r="K19" s="81">
        <v>6000</v>
      </c>
      <c r="M19" s="76"/>
      <c r="N19" s="80">
        <f t="shared" si="1"/>
        <v>3243.082375</v>
      </c>
      <c r="O19" s="70"/>
      <c r="P19" s="71"/>
      <c r="Q19" s="71"/>
    </row>
    <row r="20" spans="1:17" s="69" customFormat="1" ht="22.25" customHeight="1">
      <c r="A20" s="72" t="s">
        <v>42</v>
      </c>
      <c r="B20" s="75" t="s">
        <v>43</v>
      </c>
      <c r="C20" s="81">
        <v>36</v>
      </c>
      <c r="D20" s="65" t="s">
        <v>32</v>
      </c>
      <c r="E20" s="83">
        <f t="shared" si="2"/>
        <v>1204.969280809541</v>
      </c>
      <c r="F20" s="67">
        <v>0.4466</v>
      </c>
      <c r="G20" s="59">
        <v>666.83</v>
      </c>
      <c r="H20" s="73">
        <f t="shared" si="0"/>
        <v>24005.88</v>
      </c>
      <c r="I20" s="78"/>
      <c r="J20" s="68">
        <f t="shared" ref="J20:J21" si="4">G20*1.19*(1+J$16)</f>
        <v>1150.6151649999999</v>
      </c>
      <c r="K20" s="81">
        <v>1200</v>
      </c>
      <c r="M20" s="76"/>
      <c r="N20" s="80">
        <f t="shared" si="1"/>
        <v>49.384835000000066</v>
      </c>
      <c r="O20" s="70"/>
      <c r="P20" s="71"/>
      <c r="Q20" s="71"/>
    </row>
    <row r="21" spans="1:17" s="69" customFormat="1" ht="22.25" customHeight="1">
      <c r="A21" s="72" t="s">
        <v>33</v>
      </c>
      <c r="B21" s="75" t="s">
        <v>35</v>
      </c>
      <c r="C21" s="81">
        <v>24</v>
      </c>
      <c r="D21" s="65" t="s">
        <v>32</v>
      </c>
      <c r="E21" s="83">
        <f t="shared" si="2"/>
        <v>2809.976508854355</v>
      </c>
      <c r="F21" s="67">
        <v>0.4466</v>
      </c>
      <c r="G21" s="59">
        <v>1555.0409999999999</v>
      </c>
      <c r="H21" s="73">
        <f t="shared" si="0"/>
        <v>37320.983999999997</v>
      </c>
      <c r="I21" s="78"/>
      <c r="J21" s="68">
        <f t="shared" si="4"/>
        <v>2683.2232454999998</v>
      </c>
      <c r="K21" s="81">
        <v>2800</v>
      </c>
      <c r="M21" s="76"/>
      <c r="N21" s="80">
        <f t="shared" si="1"/>
        <v>116.77675450000015</v>
      </c>
      <c r="O21" s="70"/>
      <c r="P21" s="71"/>
      <c r="Q21" s="71"/>
    </row>
    <row r="22" spans="1:17" s="69" customFormat="1" ht="22.25" customHeight="1">
      <c r="A22" s="72" t="s">
        <v>80</v>
      </c>
      <c r="B22" s="75" t="s">
        <v>64</v>
      </c>
      <c r="C22" s="81">
        <v>61</v>
      </c>
      <c r="D22" s="65" t="s">
        <v>41</v>
      </c>
      <c r="E22" s="83">
        <f t="shared" si="2"/>
        <v>1551.0065052403324</v>
      </c>
      <c r="F22" s="67">
        <v>0.4466</v>
      </c>
      <c r="G22" s="59">
        <v>858.327</v>
      </c>
      <c r="H22" s="73">
        <f t="shared" ref="H22:H45" si="5">G22*C22</f>
        <v>52357.947</v>
      </c>
      <c r="I22" s="78"/>
      <c r="J22" s="68">
        <f t="shared" ref="J22:J45" si="6">G22*1.19*(1+J$16)</f>
        <v>1481.0432384999999</v>
      </c>
      <c r="K22" s="81">
        <v>1600</v>
      </c>
      <c r="M22" s="76"/>
      <c r="N22" s="80">
        <f t="shared" ref="N22:N44" si="7">K22-J22</f>
        <v>118.95676150000008</v>
      </c>
      <c r="O22" s="70"/>
      <c r="P22" s="71"/>
      <c r="Q22" s="71"/>
    </row>
    <row r="23" spans="1:17" s="69" customFormat="1" ht="22.25" customHeight="1">
      <c r="A23" s="72" t="s">
        <v>81</v>
      </c>
      <c r="B23" s="75" t="s">
        <v>65</v>
      </c>
      <c r="C23" s="85">
        <v>61</v>
      </c>
      <c r="D23" s="65" t="s">
        <v>41</v>
      </c>
      <c r="E23" s="83">
        <f t="shared" si="2"/>
        <v>2463.9916877484643</v>
      </c>
      <c r="F23" s="67">
        <v>0.4466</v>
      </c>
      <c r="G23" s="59">
        <v>1363.5730000000001</v>
      </c>
      <c r="H23" s="73">
        <f t="shared" si="5"/>
        <v>83177.953000000009</v>
      </c>
      <c r="I23" s="78"/>
      <c r="J23" s="68">
        <f t="shared" si="6"/>
        <v>2352.8452115</v>
      </c>
      <c r="K23" s="81">
        <v>2800</v>
      </c>
      <c r="M23" s="76"/>
      <c r="N23" s="80">
        <f t="shared" si="7"/>
        <v>447.1547885</v>
      </c>
      <c r="O23" s="70"/>
      <c r="P23" s="71"/>
      <c r="Q23" s="71"/>
    </row>
    <row r="24" spans="1:17" s="69" customFormat="1" ht="22.25" customHeight="1">
      <c r="A24" s="72" t="s">
        <v>45</v>
      </c>
      <c r="B24" s="75" t="s">
        <v>92</v>
      </c>
      <c r="C24" s="81">
        <v>2</v>
      </c>
      <c r="D24" s="65" t="s">
        <v>50</v>
      </c>
      <c r="E24" s="83">
        <f t="shared" si="2"/>
        <v>29250.090350560175</v>
      </c>
      <c r="F24" s="67">
        <v>0.4466</v>
      </c>
      <c r="G24" s="59">
        <v>16187</v>
      </c>
      <c r="H24" s="73">
        <f t="shared" si="5"/>
        <v>32374</v>
      </c>
      <c r="I24" s="78"/>
      <c r="J24" s="68">
        <f>G24*1.19*(1+J$16)/100</f>
        <v>279.30668499999996</v>
      </c>
      <c r="K24" s="81">
        <v>300</v>
      </c>
      <c r="M24" s="76"/>
      <c r="N24" s="80">
        <f t="shared" si="7"/>
        <v>20.693315000000041</v>
      </c>
      <c r="O24" s="70"/>
      <c r="P24" s="71"/>
      <c r="Q24" s="71"/>
    </row>
    <row r="25" spans="1:17" s="69" customFormat="1" ht="22.25" customHeight="1">
      <c r="A25" s="72" t="s">
        <v>52</v>
      </c>
      <c r="B25" s="75" t="s">
        <v>54</v>
      </c>
      <c r="C25" s="81">
        <v>60</v>
      </c>
      <c r="D25" s="65" t="s">
        <v>32</v>
      </c>
      <c r="E25" s="83">
        <f t="shared" si="2"/>
        <v>1849.9873509215756</v>
      </c>
      <c r="F25" s="67">
        <v>0.4466</v>
      </c>
      <c r="G25" s="59">
        <v>1023.783</v>
      </c>
      <c r="H25" s="73">
        <f t="shared" si="5"/>
        <v>61426.98</v>
      </c>
      <c r="I25" s="78"/>
      <c r="J25" s="68">
        <f t="shared" si="6"/>
        <v>1766.5375664999999</v>
      </c>
      <c r="K25" s="81">
        <v>1800</v>
      </c>
      <c r="M25" s="76"/>
      <c r="N25" s="80">
        <f t="shared" si="7"/>
        <v>33.462433500000088</v>
      </c>
      <c r="O25" s="70"/>
      <c r="P25" s="71"/>
      <c r="Q25" s="71"/>
    </row>
    <row r="26" spans="1:17" s="69" customFormat="1" ht="22.25" customHeight="1">
      <c r="A26" s="72" t="s">
        <v>51</v>
      </c>
      <c r="B26" s="75" t="s">
        <v>55</v>
      </c>
      <c r="C26" s="81">
        <v>60</v>
      </c>
      <c r="D26" s="65" t="s">
        <v>32</v>
      </c>
      <c r="E26" s="83">
        <f t="shared" si="2"/>
        <v>2279.996385977593</v>
      </c>
      <c r="F26" s="67">
        <v>0.4466</v>
      </c>
      <c r="G26" s="59">
        <v>1261.75</v>
      </c>
      <c r="H26" s="73">
        <f t="shared" si="5"/>
        <v>75705</v>
      </c>
      <c r="I26" s="78"/>
      <c r="J26" s="68">
        <f t="shared" si="6"/>
        <v>2177.1496249999996</v>
      </c>
      <c r="K26" s="81">
        <v>2250</v>
      </c>
      <c r="M26" s="76"/>
      <c r="N26" s="80">
        <f t="shared" si="7"/>
        <v>72.85037500000044</v>
      </c>
      <c r="O26" s="70"/>
      <c r="P26" s="71"/>
      <c r="Q26" s="71"/>
    </row>
    <row r="27" spans="1:17" s="69" customFormat="1" ht="22.25" customHeight="1">
      <c r="A27" s="72" t="s">
        <v>34</v>
      </c>
      <c r="B27" s="75" t="s">
        <v>56</v>
      </c>
      <c r="C27" s="81">
        <v>36</v>
      </c>
      <c r="D27" s="65" t="s">
        <v>32</v>
      </c>
      <c r="E27" s="83">
        <f t="shared" si="2"/>
        <v>3489.9909649439828</v>
      </c>
      <c r="F27" s="67">
        <v>0.4466</v>
      </c>
      <c r="G27" s="59">
        <v>1931.3610000000001</v>
      </c>
      <c r="H27" s="73">
        <f t="shared" si="5"/>
        <v>69528.995999999999</v>
      </c>
      <c r="I27" s="78"/>
      <c r="J27" s="68">
        <f t="shared" si="6"/>
        <v>3332.5634055</v>
      </c>
      <c r="K27" s="81">
        <v>3450</v>
      </c>
      <c r="M27" s="76"/>
      <c r="N27" s="80">
        <f t="shared" si="7"/>
        <v>117.43659449999996</v>
      </c>
      <c r="O27" s="70"/>
      <c r="P27" s="71"/>
      <c r="Q27" s="71"/>
    </row>
    <row r="28" spans="1:17" s="69" customFormat="1" ht="22.25" customHeight="1">
      <c r="A28" s="72" t="s">
        <v>37</v>
      </c>
      <c r="B28" s="75" t="s">
        <v>36</v>
      </c>
      <c r="C28" s="81">
        <v>12</v>
      </c>
      <c r="D28" s="65" t="s">
        <v>32</v>
      </c>
      <c r="E28" s="83">
        <f t="shared" si="2"/>
        <v>10116.2504517528</v>
      </c>
      <c r="F28" s="67">
        <v>0.4466</v>
      </c>
      <c r="G28" s="59">
        <v>5598.3329999999996</v>
      </c>
      <c r="H28" s="73">
        <f t="shared" si="5"/>
        <v>67179.995999999999</v>
      </c>
      <c r="I28" s="78"/>
      <c r="J28" s="68">
        <f t="shared" si="6"/>
        <v>9659.923591499999</v>
      </c>
      <c r="K28" s="81">
        <v>9900</v>
      </c>
      <c r="M28" s="76"/>
      <c r="N28" s="80">
        <f t="shared" si="7"/>
        <v>240.07640850000098</v>
      </c>
      <c r="O28" s="70"/>
      <c r="P28" s="71"/>
      <c r="Q28" s="71"/>
    </row>
    <row r="29" spans="1:17" s="69" customFormat="1" ht="22.25" customHeight="1">
      <c r="A29" s="72" t="s">
        <v>82</v>
      </c>
      <c r="B29" s="75" t="s">
        <v>66</v>
      </c>
      <c r="C29" s="81">
        <v>10</v>
      </c>
      <c r="D29" s="65" t="s">
        <v>32</v>
      </c>
      <c r="E29" s="83">
        <f t="shared" si="2"/>
        <v>9273.0393928442354</v>
      </c>
      <c r="F29" s="67">
        <v>0.4466</v>
      </c>
      <c r="G29" s="59">
        <v>5131.7</v>
      </c>
      <c r="H29" s="73">
        <f t="shared" si="5"/>
        <v>51317</v>
      </c>
      <c r="I29" s="78"/>
      <c r="J29" s="68">
        <f t="shared" si="6"/>
        <v>8854.7483499999998</v>
      </c>
      <c r="K29" s="81">
        <v>8900</v>
      </c>
      <c r="M29" s="76"/>
      <c r="N29" s="80">
        <f t="shared" si="7"/>
        <v>45.251650000000154</v>
      </c>
      <c r="O29" s="70"/>
      <c r="P29" s="71"/>
      <c r="Q29" s="71"/>
    </row>
    <row r="30" spans="1:17" s="69" customFormat="1" ht="22.25" customHeight="1">
      <c r="A30" s="72" t="s">
        <v>60</v>
      </c>
      <c r="B30" s="75" t="s">
        <v>59</v>
      </c>
      <c r="C30" s="81">
        <v>40</v>
      </c>
      <c r="D30" s="65" t="s">
        <v>32</v>
      </c>
      <c r="E30" s="83">
        <f t="shared" si="2"/>
        <v>2123.0122876761834</v>
      </c>
      <c r="F30" s="67">
        <v>0.4466</v>
      </c>
      <c r="G30" s="59">
        <v>1174.875</v>
      </c>
      <c r="H30" s="73">
        <f t="shared" si="5"/>
        <v>46995</v>
      </c>
      <c r="I30" s="78"/>
      <c r="J30" s="68">
        <f t="shared" si="6"/>
        <v>2027.2468124999998</v>
      </c>
      <c r="K30" s="81">
        <v>2000</v>
      </c>
      <c r="M30" s="76"/>
      <c r="N30" s="80">
        <f t="shared" si="7"/>
        <v>-27.246812499999805</v>
      </c>
      <c r="O30" s="70"/>
      <c r="P30" s="71"/>
      <c r="Q30" s="71"/>
    </row>
    <row r="31" spans="1:17" s="69" customFormat="1" ht="22.25" customHeight="1">
      <c r="A31" s="72" t="s">
        <v>83</v>
      </c>
      <c r="B31" s="75" t="s">
        <v>67</v>
      </c>
      <c r="C31" s="81">
        <v>20</v>
      </c>
      <c r="D31" s="65" t="s">
        <v>32</v>
      </c>
      <c r="E31" s="83">
        <f t="shared" si="2"/>
        <v>549.9638597759307</v>
      </c>
      <c r="F31" s="67">
        <v>0.4466</v>
      </c>
      <c r="G31" s="59">
        <v>304.35000000000002</v>
      </c>
      <c r="H31" s="73">
        <f t="shared" si="5"/>
        <v>6087</v>
      </c>
      <c r="I31" s="78"/>
      <c r="J31" s="68">
        <f t="shared" si="6"/>
        <v>525.15592500000002</v>
      </c>
      <c r="K31" s="81">
        <v>550</v>
      </c>
      <c r="M31" s="76"/>
      <c r="N31" s="80">
        <f t="shared" si="7"/>
        <v>24.844074999999975</v>
      </c>
      <c r="O31" s="70"/>
      <c r="P31" s="71"/>
      <c r="Q31" s="71"/>
    </row>
    <row r="32" spans="1:17" s="69" customFormat="1" ht="22.25" customHeight="1">
      <c r="A32" s="72" t="s">
        <v>49</v>
      </c>
      <c r="B32" s="75" t="s">
        <v>68</v>
      </c>
      <c r="C32" s="81">
        <v>20</v>
      </c>
      <c r="D32" s="65" t="s">
        <v>32</v>
      </c>
      <c r="E32" s="83">
        <f t="shared" si="2"/>
        <v>730.03252620166245</v>
      </c>
      <c r="F32" s="67">
        <v>0.4466</v>
      </c>
      <c r="G32" s="59">
        <v>404</v>
      </c>
      <c r="H32" s="73">
        <f t="shared" si="5"/>
        <v>8080</v>
      </c>
      <c r="I32" s="78"/>
      <c r="J32" s="68">
        <f t="shared" si="6"/>
        <v>697.10199999999998</v>
      </c>
      <c r="K32" s="81">
        <v>800</v>
      </c>
      <c r="M32" s="76"/>
      <c r="N32" s="80">
        <f t="shared" si="7"/>
        <v>102.89800000000002</v>
      </c>
      <c r="O32" s="70"/>
      <c r="P32" s="71"/>
      <c r="Q32" s="71"/>
    </row>
    <row r="33" spans="1:17" s="69" customFormat="1" ht="22.25" customHeight="1">
      <c r="A33" s="72" t="s">
        <v>46</v>
      </c>
      <c r="B33" s="75" t="s">
        <v>69</v>
      </c>
      <c r="C33" s="81">
        <v>240</v>
      </c>
      <c r="D33" s="65" t="s">
        <v>32</v>
      </c>
      <c r="E33" s="83">
        <f t="shared" si="2"/>
        <v>215.99747018431515</v>
      </c>
      <c r="F33" s="67">
        <v>0.4466</v>
      </c>
      <c r="G33" s="59">
        <v>119.533</v>
      </c>
      <c r="H33" s="73">
        <f t="shared" si="5"/>
        <v>28687.920000000002</v>
      </c>
      <c r="I33" s="78"/>
      <c r="J33" s="68">
        <f t="shared" si="6"/>
        <v>206.25419149999999</v>
      </c>
      <c r="K33" s="81">
        <v>220</v>
      </c>
      <c r="M33" s="76"/>
      <c r="N33" s="80">
        <f t="shared" si="7"/>
        <v>13.74580850000001</v>
      </c>
      <c r="O33" s="70"/>
      <c r="P33" s="71"/>
      <c r="Q33" s="71"/>
    </row>
    <row r="34" spans="1:17" s="69" customFormat="1" ht="22.25" customHeight="1">
      <c r="A34" s="72" t="s">
        <v>84</v>
      </c>
      <c r="B34" s="75" t="s">
        <v>70</v>
      </c>
      <c r="C34" s="81">
        <v>288</v>
      </c>
      <c r="D34" s="65" t="s">
        <v>32</v>
      </c>
      <c r="E34" s="83">
        <f t="shared" si="2"/>
        <v>374.99819298879652</v>
      </c>
      <c r="F34" s="67">
        <v>0.4466</v>
      </c>
      <c r="G34" s="59">
        <v>207.524</v>
      </c>
      <c r="H34" s="73">
        <f t="shared" si="5"/>
        <v>59766.911999999997</v>
      </c>
      <c r="I34" s="78"/>
      <c r="J34" s="68">
        <f t="shared" si="6"/>
        <v>358.08266199999997</v>
      </c>
      <c r="K34" s="81">
        <v>400</v>
      </c>
      <c r="M34" s="76"/>
      <c r="N34" s="80">
        <f t="shared" si="7"/>
        <v>41.917338000000029</v>
      </c>
      <c r="O34" s="70"/>
      <c r="P34" s="71"/>
      <c r="Q34" s="71"/>
    </row>
    <row r="35" spans="1:17" s="69" customFormat="1" ht="22.25" customHeight="1">
      <c r="A35" s="72" t="s">
        <v>30</v>
      </c>
      <c r="B35" s="75" t="s">
        <v>44</v>
      </c>
      <c r="C35" s="81">
        <v>60</v>
      </c>
      <c r="D35" s="65" t="s">
        <v>32</v>
      </c>
      <c r="E35" s="83">
        <f t="shared" si="2"/>
        <v>1500</v>
      </c>
      <c r="F35" s="67">
        <v>0.4466</v>
      </c>
      <c r="G35" s="59">
        <v>830.1</v>
      </c>
      <c r="H35" s="73">
        <f t="shared" si="5"/>
        <v>49806</v>
      </c>
      <c r="I35" s="78"/>
      <c r="J35" s="68">
        <f t="shared" si="6"/>
        <v>1432.33755</v>
      </c>
      <c r="K35" s="81">
        <v>1500</v>
      </c>
      <c r="M35" s="76"/>
      <c r="N35" s="80">
        <f t="shared" si="7"/>
        <v>67.662450000000035</v>
      </c>
      <c r="O35" s="70"/>
      <c r="P35" s="71"/>
      <c r="Q35" s="71"/>
    </row>
    <row r="36" spans="1:17" s="69" customFormat="1" ht="22.25" customHeight="1">
      <c r="A36" s="72" t="s">
        <v>31</v>
      </c>
      <c r="B36" s="75" t="s">
        <v>71</v>
      </c>
      <c r="C36" s="81">
        <v>120</v>
      </c>
      <c r="D36" s="65" t="s">
        <v>32</v>
      </c>
      <c r="E36" s="83">
        <f t="shared" si="2"/>
        <v>799.99277195518619</v>
      </c>
      <c r="F36" s="67">
        <v>0.4466</v>
      </c>
      <c r="G36" s="59">
        <v>442.71600000000001</v>
      </c>
      <c r="H36" s="73">
        <f t="shared" si="5"/>
        <v>53125.919999999998</v>
      </c>
      <c r="I36" s="78"/>
      <c r="J36" s="68">
        <f t="shared" si="6"/>
        <v>763.90645799999993</v>
      </c>
      <c r="K36" s="81">
        <v>800</v>
      </c>
      <c r="M36" s="76"/>
      <c r="N36" s="80">
        <f t="shared" si="7"/>
        <v>36.09354200000007</v>
      </c>
      <c r="O36" s="70"/>
      <c r="P36" s="71"/>
      <c r="Q36" s="71"/>
    </row>
    <row r="37" spans="1:17" s="69" customFormat="1" ht="22.25" customHeight="1">
      <c r="A37" s="72" t="s">
        <v>85</v>
      </c>
      <c r="B37" s="75" t="s">
        <v>72</v>
      </c>
      <c r="C37" s="81">
        <v>48</v>
      </c>
      <c r="D37" s="65" t="s">
        <v>32</v>
      </c>
      <c r="E37" s="83">
        <f t="shared" si="2"/>
        <v>1306.0173473075533</v>
      </c>
      <c r="F37" s="67">
        <v>0.4466</v>
      </c>
      <c r="G37" s="59">
        <v>722.75</v>
      </c>
      <c r="H37" s="73">
        <f t="shared" si="5"/>
        <v>34692</v>
      </c>
      <c r="I37" s="78"/>
      <c r="J37" s="68">
        <f t="shared" si="6"/>
        <v>1247.105125</v>
      </c>
      <c r="K37" s="81">
        <v>1350</v>
      </c>
      <c r="M37" s="76"/>
      <c r="N37" s="80">
        <f t="shared" si="7"/>
        <v>102.89487499999996</v>
      </c>
      <c r="O37" s="70"/>
      <c r="P37" s="71"/>
      <c r="Q37" s="71"/>
    </row>
    <row r="38" spans="1:17" s="69" customFormat="1" ht="22.25" customHeight="1">
      <c r="A38" s="72" t="s">
        <v>86</v>
      </c>
      <c r="B38" s="75" t="s">
        <v>73</v>
      </c>
      <c r="C38" s="81">
        <v>12</v>
      </c>
      <c r="D38" s="65" t="s">
        <v>32</v>
      </c>
      <c r="E38" s="83">
        <f t="shared" si="2"/>
        <v>4188.048427900253</v>
      </c>
      <c r="F38" s="67">
        <v>0.4466</v>
      </c>
      <c r="G38" s="59">
        <v>2317.6660000000002</v>
      </c>
      <c r="H38" s="73">
        <f t="shared" si="5"/>
        <v>27811.992000000002</v>
      </c>
      <c r="I38" s="78"/>
      <c r="J38" s="68">
        <f t="shared" si="6"/>
        <v>3999.1326829999998</v>
      </c>
      <c r="K38" s="81">
        <v>4150</v>
      </c>
      <c r="M38" s="76"/>
      <c r="N38" s="80">
        <f t="shared" si="7"/>
        <v>150.86731700000018</v>
      </c>
      <c r="O38" s="70"/>
      <c r="P38" s="71"/>
      <c r="Q38" s="71"/>
    </row>
    <row r="39" spans="1:17" s="69" customFormat="1" ht="22.25" customHeight="1">
      <c r="A39" s="72" t="s">
        <v>58</v>
      </c>
      <c r="B39" s="75" t="s">
        <v>57</v>
      </c>
      <c r="C39" s="81">
        <v>60</v>
      </c>
      <c r="D39" s="65" t="s">
        <v>32</v>
      </c>
      <c r="E39" s="83">
        <f t="shared" si="2"/>
        <v>2390.0126490784241</v>
      </c>
      <c r="F39" s="67">
        <v>0.4466</v>
      </c>
      <c r="G39" s="59">
        <v>1322.633</v>
      </c>
      <c r="H39" s="73">
        <f t="shared" si="5"/>
        <v>79357.98</v>
      </c>
      <c r="I39" s="78"/>
      <c r="J39" s="68">
        <f t="shared" si="6"/>
        <v>2282.2032414999999</v>
      </c>
      <c r="K39" s="81">
        <v>2400</v>
      </c>
      <c r="M39" s="76"/>
      <c r="N39" s="80">
        <f t="shared" si="7"/>
        <v>117.79675850000012</v>
      </c>
      <c r="O39" s="70"/>
      <c r="P39" s="71"/>
      <c r="Q39" s="71"/>
    </row>
    <row r="40" spans="1:17" s="69" customFormat="1" ht="22.25" customHeight="1">
      <c r="A40" s="72" t="s">
        <v>87</v>
      </c>
      <c r="B40" s="75" t="s">
        <v>74</v>
      </c>
      <c r="C40" s="81">
        <v>24</v>
      </c>
      <c r="D40" s="65" t="s">
        <v>32</v>
      </c>
      <c r="E40" s="83">
        <f t="shared" si="2"/>
        <v>2230.9812070834837</v>
      </c>
      <c r="F40" s="67">
        <v>0.4466</v>
      </c>
      <c r="G40" s="59">
        <v>1234.625</v>
      </c>
      <c r="H40" s="73">
        <f t="shared" si="5"/>
        <v>29631</v>
      </c>
      <c r="I40" s="78"/>
      <c r="J40" s="68">
        <f t="shared" si="6"/>
        <v>2130.3454374999997</v>
      </c>
      <c r="K40" s="81">
        <v>2200</v>
      </c>
      <c r="M40" s="76"/>
      <c r="N40" s="80">
        <f t="shared" si="7"/>
        <v>69.654562500000338</v>
      </c>
      <c r="O40" s="70"/>
      <c r="P40" s="71"/>
      <c r="Q40" s="71"/>
    </row>
    <row r="41" spans="1:17" s="69" customFormat="1" ht="22.25" customHeight="1">
      <c r="A41" s="72" t="s">
        <v>39</v>
      </c>
      <c r="B41" s="75" t="s">
        <v>38</v>
      </c>
      <c r="C41" s="81">
        <v>100</v>
      </c>
      <c r="D41" s="65" t="s">
        <v>32</v>
      </c>
      <c r="E41" s="83">
        <f t="shared" si="2"/>
        <v>555.00542103361033</v>
      </c>
      <c r="F41" s="84">
        <v>0.4466</v>
      </c>
      <c r="G41" s="59">
        <v>307.14</v>
      </c>
      <c r="H41" s="73">
        <f t="shared" si="5"/>
        <v>30714</v>
      </c>
      <c r="I41" s="78"/>
      <c r="J41" s="68">
        <f t="shared" si="6"/>
        <v>529.97006999999985</v>
      </c>
      <c r="K41" s="81">
        <v>550</v>
      </c>
      <c r="M41" s="76"/>
      <c r="N41" s="80">
        <f t="shared" si="7"/>
        <v>20.029930000000149</v>
      </c>
      <c r="O41" s="70"/>
      <c r="P41" s="71"/>
      <c r="Q41" s="71"/>
    </row>
    <row r="42" spans="1:17" s="69" customFormat="1" ht="22.25" customHeight="1">
      <c r="A42" s="72" t="s">
        <v>88</v>
      </c>
      <c r="B42" s="75" t="s">
        <v>75</v>
      </c>
      <c r="C42" s="81">
        <v>36</v>
      </c>
      <c r="D42" s="65" t="s">
        <v>32</v>
      </c>
      <c r="E42" s="83">
        <f t="shared" si="2"/>
        <v>2640.9956631731116</v>
      </c>
      <c r="F42" s="84">
        <v>0.4466</v>
      </c>
      <c r="G42" s="59">
        <v>1461.527</v>
      </c>
      <c r="H42" s="73">
        <f t="shared" si="5"/>
        <v>52614.972000000002</v>
      </c>
      <c r="I42" s="78"/>
      <c r="J42" s="68">
        <f t="shared" si="6"/>
        <v>2521.8648385000001</v>
      </c>
      <c r="K42" s="81">
        <v>2600</v>
      </c>
      <c r="M42" s="76"/>
      <c r="N42" s="80">
        <f t="shared" si="7"/>
        <v>78.135161499999867</v>
      </c>
      <c r="O42" s="70"/>
      <c r="P42" s="71"/>
      <c r="Q42" s="71"/>
    </row>
    <row r="43" spans="1:17" s="69" customFormat="1" ht="22.25" customHeight="1">
      <c r="A43" s="72" t="s">
        <v>40</v>
      </c>
      <c r="B43" s="75" t="s">
        <v>76</v>
      </c>
      <c r="C43" s="81">
        <v>3</v>
      </c>
      <c r="D43" s="65" t="s">
        <v>50</v>
      </c>
      <c r="E43" s="83">
        <f t="shared" si="2"/>
        <v>13715.215034333212</v>
      </c>
      <c r="F43" s="84">
        <v>0.4466</v>
      </c>
      <c r="G43" s="59">
        <v>7590</v>
      </c>
      <c r="H43" s="73">
        <f t="shared" si="5"/>
        <v>22770</v>
      </c>
      <c r="I43" s="78"/>
      <c r="J43" s="68">
        <f>G43*1.19*(1+J$16)/100</f>
        <v>130.96545</v>
      </c>
      <c r="K43" s="81">
        <v>200</v>
      </c>
      <c r="M43" s="76"/>
      <c r="N43" s="80">
        <f t="shared" si="7"/>
        <v>69.034549999999996</v>
      </c>
      <c r="O43" s="70"/>
      <c r="P43" s="71"/>
      <c r="Q43" s="71"/>
    </row>
    <row r="44" spans="1:17" s="69" customFormat="1" ht="22.25" customHeight="1">
      <c r="A44" s="72" t="s">
        <v>89</v>
      </c>
      <c r="B44" s="75" t="s">
        <v>77</v>
      </c>
      <c r="C44" s="82">
        <v>36</v>
      </c>
      <c r="D44" s="65" t="s">
        <v>32</v>
      </c>
      <c r="E44" s="83">
        <f t="shared" si="2"/>
        <v>809.99277195518607</v>
      </c>
      <c r="F44" s="84">
        <v>0.4466</v>
      </c>
      <c r="G44" s="59">
        <v>448.25</v>
      </c>
      <c r="H44" s="73">
        <f t="shared" si="5"/>
        <v>16137</v>
      </c>
      <c r="I44" s="78"/>
      <c r="J44" s="68">
        <f t="shared" si="6"/>
        <v>773.455375</v>
      </c>
      <c r="K44" s="81">
        <v>1100</v>
      </c>
      <c r="M44" s="76"/>
      <c r="N44" s="80">
        <f t="shared" si="7"/>
        <v>326.544625</v>
      </c>
      <c r="O44" s="70"/>
      <c r="P44" s="71"/>
      <c r="Q44" s="71"/>
    </row>
    <row r="45" spans="1:17" s="69" customFormat="1" ht="22.25" customHeight="1">
      <c r="A45" s="79" t="s">
        <v>93</v>
      </c>
      <c r="B45" s="75" t="s">
        <v>90</v>
      </c>
      <c r="C45" s="81">
        <v>1</v>
      </c>
      <c r="D45" s="65" t="s">
        <v>32</v>
      </c>
      <c r="E45" s="83">
        <f t="shared" si="2"/>
        <v>7688.8326707625583</v>
      </c>
      <c r="F45" s="84">
        <v>0.4466</v>
      </c>
      <c r="G45" s="59">
        <v>4255</v>
      </c>
      <c r="H45" s="73">
        <f t="shared" si="5"/>
        <v>4255</v>
      </c>
      <c r="I45" s="78"/>
      <c r="J45" s="68">
        <f t="shared" si="6"/>
        <v>7342.0024999999996</v>
      </c>
      <c r="K45" s="81">
        <v>8850</v>
      </c>
      <c r="M45" s="76"/>
      <c r="N45" s="80">
        <f t="shared" ref="N45" si="8">K45-J45</f>
        <v>1507.9975000000004</v>
      </c>
      <c r="O45" s="70"/>
      <c r="P45" s="71"/>
      <c r="Q45" s="71"/>
    </row>
    <row r="46" spans="1:17" s="69" customFormat="1" ht="22.25" customHeight="1">
      <c r="A46" s="79" t="s">
        <v>94</v>
      </c>
      <c r="B46" s="75" t="s">
        <v>91</v>
      </c>
      <c r="C46" s="81">
        <v>24</v>
      </c>
      <c r="D46" s="65" t="s">
        <v>32</v>
      </c>
      <c r="E46" s="83">
        <f t="shared" si="2"/>
        <v>1584.9747018431515</v>
      </c>
      <c r="F46" s="84">
        <v>0.4466</v>
      </c>
      <c r="G46" s="59">
        <v>877.125</v>
      </c>
      <c r="H46" s="73">
        <f>G46*C46</f>
        <v>21051</v>
      </c>
      <c r="I46" s="78"/>
      <c r="J46" s="68">
        <f>G46*1.19*(1+J$16)</f>
        <v>1513.4791874999999</v>
      </c>
      <c r="K46" s="81">
        <v>1600</v>
      </c>
      <c r="M46" s="76"/>
      <c r="N46" s="80">
        <f>K46-J46</f>
        <v>86.520812500000147</v>
      </c>
      <c r="O46" s="70"/>
      <c r="P46" s="71"/>
      <c r="Q46" s="71"/>
    </row>
    <row r="47" spans="1:17" s="69" customFormat="1" ht="22.25" customHeight="1">
      <c r="A47" s="79" t="s">
        <v>53</v>
      </c>
      <c r="B47" s="75" t="s">
        <v>95</v>
      </c>
      <c r="C47" s="81">
        <v>30</v>
      </c>
      <c r="D47" s="65" t="s">
        <v>32</v>
      </c>
      <c r="E47" s="83">
        <f t="shared" si="2"/>
        <v>2694.2537043729671</v>
      </c>
      <c r="F47" s="84">
        <v>0.4466</v>
      </c>
      <c r="G47" s="59">
        <v>1491</v>
      </c>
      <c r="H47" s="73">
        <f>G47*C47</f>
        <v>44730</v>
      </c>
      <c r="I47" s="78"/>
      <c r="J47" s="68">
        <f>G47*1.19*(1+J$16)</f>
        <v>2572.7204999999999</v>
      </c>
      <c r="K47" s="81">
        <v>2650</v>
      </c>
      <c r="M47" s="76"/>
      <c r="N47" s="80">
        <f>K47-J47</f>
        <v>77.279500000000098</v>
      </c>
      <c r="O47" s="70"/>
      <c r="P47" s="71"/>
      <c r="Q47" s="71"/>
    </row>
    <row r="48" spans="1:17" ht="13" thickBot="1">
      <c r="E48" s="77"/>
      <c r="G48" s="74"/>
      <c r="J48" s="57"/>
    </row>
    <row r="49" spans="1:17" ht="12.75" customHeight="1">
      <c r="A49" s="88" t="s">
        <v>116</v>
      </c>
      <c r="B49" s="89"/>
      <c r="C49" s="90"/>
      <c r="D49" s="39"/>
      <c r="F49" s="13"/>
      <c r="G49" s="12" t="s">
        <v>11</v>
      </c>
      <c r="H49" s="64">
        <f>SUM(H18:H47)</f>
        <v>1257960.432</v>
      </c>
      <c r="J49" s="57"/>
      <c r="O49" s="66"/>
      <c r="P49" s="58"/>
      <c r="Q49" s="61"/>
    </row>
    <row r="50" spans="1:17" ht="5.25" customHeight="1">
      <c r="A50" s="91"/>
      <c r="B50" s="92"/>
      <c r="C50" s="93"/>
      <c r="F50" s="13"/>
      <c r="G50" s="12"/>
      <c r="H50" s="10"/>
      <c r="O50" s="66"/>
      <c r="P50" s="58"/>
      <c r="Q50" s="61"/>
    </row>
    <row r="51" spans="1:17" ht="12.75" customHeight="1">
      <c r="A51" s="91"/>
      <c r="B51" s="92"/>
      <c r="C51" s="93"/>
      <c r="F51" s="13">
        <v>0.19</v>
      </c>
      <c r="G51" s="12" t="s">
        <v>10</v>
      </c>
      <c r="H51" s="11">
        <f>H49*F51</f>
        <v>239012.48208000002</v>
      </c>
      <c r="O51" s="66"/>
      <c r="P51" s="58"/>
      <c r="Q51" s="61"/>
    </row>
    <row r="52" spans="1:17" ht="4.4000000000000004" customHeight="1">
      <c r="A52" s="91"/>
      <c r="B52" s="92"/>
      <c r="C52" s="93"/>
      <c r="F52" s="13"/>
      <c r="G52" s="12"/>
      <c r="H52" s="10"/>
      <c r="O52" s="66"/>
      <c r="P52" s="58"/>
      <c r="Q52" s="61"/>
    </row>
    <row r="53" spans="1:17" ht="17.75" customHeight="1" thickBot="1">
      <c r="A53" s="94"/>
      <c r="B53" s="95"/>
      <c r="C53" s="96"/>
      <c r="F53" s="13"/>
      <c r="G53" s="7" t="s">
        <v>7</v>
      </c>
      <c r="H53" s="11">
        <f>+H49+H51</f>
        <v>1496972.91408</v>
      </c>
      <c r="K53" s="57"/>
      <c r="O53" s="66"/>
      <c r="P53" s="58"/>
      <c r="Q53" s="61"/>
    </row>
    <row r="54" spans="1:17" ht="3" customHeight="1" thickBot="1">
      <c r="A54" s="36"/>
      <c r="B54" s="36"/>
      <c r="C54" s="42"/>
      <c r="P54" s="58"/>
      <c r="Q54" s="61"/>
    </row>
    <row r="55" spans="1:17" ht="27" customHeight="1" thickBot="1">
      <c r="A55" s="97" t="s">
        <v>117</v>
      </c>
      <c r="B55" s="98"/>
      <c r="C55" s="99"/>
      <c r="K55" s="57"/>
    </row>
    <row r="56" spans="1:17">
      <c r="A56" s="50" t="s">
        <v>26</v>
      </c>
      <c r="B56" s="51"/>
      <c r="C56" s="51"/>
      <c r="D56" s="8"/>
      <c r="E56" s="8"/>
      <c r="F56" s="22">
        <f>H4</f>
        <v>45587</v>
      </c>
      <c r="G56" s="8"/>
      <c r="H56" s="8"/>
    </row>
    <row r="57" spans="1:17" ht="13">
      <c r="A57" s="52" t="s">
        <v>27</v>
      </c>
      <c r="F57" s="9" t="s">
        <v>8</v>
      </c>
      <c r="G57" s="6"/>
      <c r="H57" s="6"/>
    </row>
    <row r="58" spans="1:17" ht="13">
      <c r="A58" s="48" t="s">
        <v>28</v>
      </c>
      <c r="B58" s="48"/>
      <c r="C58" s="48"/>
      <c r="D58" s="6"/>
      <c r="E58" s="6"/>
      <c r="F58" s="6"/>
    </row>
    <row r="59" spans="1:17" ht="14.25" customHeight="1">
      <c r="B59" s="100" t="s">
        <v>29</v>
      </c>
      <c r="C59" s="100"/>
      <c r="D59" s="21" t="s">
        <v>118</v>
      </c>
      <c r="F59" s="6"/>
    </row>
    <row r="60" spans="1:17" ht="14.25" customHeight="1">
      <c r="B60" s="53"/>
      <c r="C60" s="53"/>
      <c r="D60" s="21"/>
      <c r="F60" s="6"/>
    </row>
    <row r="61" spans="1:17" ht="14.25" customHeight="1">
      <c r="B61" s="53"/>
      <c r="C61" s="53"/>
      <c r="D61" s="21"/>
      <c r="F61" s="6"/>
    </row>
    <row r="62" spans="1:17" ht="14.25" customHeight="1">
      <c r="B62" s="53"/>
      <c r="C62" s="53"/>
      <c r="D62" s="21"/>
      <c r="F62" s="6"/>
    </row>
    <row r="63" spans="1:17" ht="14.25" customHeight="1">
      <c r="B63" s="53"/>
      <c r="C63" s="53"/>
      <c r="D63" s="21"/>
      <c r="F63" s="6"/>
    </row>
    <row r="64" spans="1:17" ht="14.25" customHeight="1">
      <c r="B64" s="53"/>
      <c r="C64" s="53"/>
      <c r="D64" s="21"/>
      <c r="F64" s="6"/>
    </row>
    <row r="65" spans="2:6" ht="14.25" customHeight="1">
      <c r="B65" s="53"/>
      <c r="C65" s="53"/>
      <c r="D65" s="21"/>
      <c r="F65" s="6"/>
    </row>
    <row r="66" spans="2:6" ht="14.25" customHeight="1">
      <c r="B66" s="53"/>
      <c r="C66" s="53"/>
      <c r="D66" s="21"/>
      <c r="F66" s="6"/>
    </row>
  </sheetData>
  <autoFilter ref="A17:Q48" xr:uid="{00000000-0001-0000-0000-000000000000}">
    <filterColumn colId="8" showButton="0"/>
  </autoFilter>
  <mergeCells count="4">
    <mergeCell ref="I17:J17"/>
    <mergeCell ref="A49:C53"/>
    <mergeCell ref="A55:C55"/>
    <mergeCell ref="B59:C59"/>
  </mergeCells>
  <phoneticPr fontId="0" type="noConversion"/>
  <hyperlinks>
    <hyperlink ref="A15" r:id="rId1" xr:uid="{00000000-0004-0000-0000-000000000000}"/>
    <hyperlink ref="H12" r:id="rId2" display="gschrader@lioi.cl" xr:uid="{00000000-0004-0000-0000-000001000000}"/>
    <hyperlink ref="A7" r:id="rId3" xr:uid="{00000000-0004-0000-0000-000002000000}"/>
    <hyperlink ref="D59" r:id="rId4" xr:uid="{00000000-0004-0000-0000-000003000000}"/>
  </hyperlinks>
  <printOptions horizontalCentered="1"/>
  <pageMargins left="0.25" right="0.25" top="0.75" bottom="0.75" header="0.3" footer="0.3"/>
  <pageSetup paperSize="119" scale="31" fitToHeight="0" orientation="portrait" r:id="rId5"/>
  <headerFooter alignWithMargins="0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 compra con imp. de ventas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Novoa</dc:creator>
  <cp:lastModifiedBy>Dora Novoa</cp:lastModifiedBy>
  <cp:lastPrinted>2024-10-23T14:41:34Z</cp:lastPrinted>
  <dcterms:created xsi:type="dcterms:W3CDTF">2001-07-31T15:23:22Z</dcterms:created>
  <dcterms:modified xsi:type="dcterms:W3CDTF">2024-10-26T12:41:01Z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TC060827893082</vt:lpwstr>
  </property>
  <property fmtid="{D5CDD505-2E9C-101B-9397-08002B2CF9AE}" pid="3" name="TBCO_ScreenResolution">
    <vt:lpwstr>120 120 1920 1080</vt:lpwstr>
  </property>
</Properties>
</file>