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oran\Dropbox\privado Dorita\_Dipl Python\_Mein Projekts\XML OC Excel\_Excel_Resultado\"/>
    </mc:Choice>
  </mc:AlternateContent>
  <xr:revisionPtr revIDLastSave="0" documentId="13_ncr:1_{42D6D64C-A583-449A-8F43-EBCF1EDFB515}" xr6:coauthVersionLast="47" xr6:coauthVersionMax="47" xr10:uidLastSave="{00000000-0000-0000-0000-000000000000}"/>
  <bookViews>
    <workbookView xWindow="-96" yWindow="0" windowWidth="24420" windowHeight="166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N2" i="1" l="1"/>
  <c r="P5" i="1" l="1"/>
  <c r="L5" i="1"/>
  <c r="Y5" i="1" s="1"/>
  <c r="L35" i="1"/>
  <c r="Y35" i="1" s="1"/>
  <c r="L6" i="1"/>
  <c r="Y6" i="1" s="1"/>
  <c r="AD6" i="1" s="1"/>
  <c r="L7" i="1"/>
  <c r="Y7" i="1" s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AD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AB21" i="1" l="1"/>
  <c r="AD21" i="1"/>
  <c r="AD23" i="1"/>
  <c r="AB23" i="1"/>
  <c r="AD9" i="1"/>
  <c r="AB9" i="1"/>
  <c r="AD8" i="1"/>
  <c r="AB8" i="1"/>
  <c r="AD20" i="1"/>
  <c r="AB20" i="1"/>
  <c r="AB19" i="1"/>
  <c r="AD19" i="1"/>
  <c r="AD33" i="1"/>
  <c r="AB33" i="1"/>
  <c r="AB16" i="1"/>
  <c r="AD16" i="1"/>
  <c r="AD10" i="1"/>
  <c r="AB10" i="1"/>
  <c r="AD24" i="1"/>
  <c r="AB24" i="1"/>
  <c r="AD17" i="1"/>
  <c r="AB17" i="1"/>
  <c r="AB32" i="1"/>
  <c r="AD32" i="1"/>
  <c r="AB31" i="1"/>
  <c r="AD31" i="1"/>
  <c r="AB26" i="1"/>
  <c r="AD26" i="1"/>
  <c r="AD15" i="1"/>
  <c r="AB15" i="1"/>
  <c r="AB25" i="1"/>
  <c r="AD25" i="1"/>
  <c r="AD28" i="1"/>
  <c r="AB28" i="1"/>
  <c r="AB7" i="1"/>
  <c r="AD7" i="1"/>
  <c r="AB5" i="1"/>
  <c r="AC5" i="1"/>
  <c r="AD5" i="1"/>
  <c r="AD18" i="1"/>
  <c r="AB18" i="1"/>
  <c r="AB30" i="1"/>
  <c r="AD30" i="1"/>
  <c r="AB14" i="1"/>
  <c r="AD14" i="1"/>
  <c r="AD29" i="1"/>
  <c r="AB29" i="1"/>
  <c r="AB13" i="1"/>
  <c r="AD13" i="1"/>
  <c r="AD12" i="1"/>
  <c r="AB12" i="1"/>
  <c r="AB27" i="1"/>
  <c r="AD27" i="1"/>
  <c r="AD11" i="1"/>
  <c r="AB11" i="1"/>
  <c r="AB22" i="1"/>
  <c r="AC6" i="1"/>
  <c r="AB6" i="1"/>
  <c r="AB34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</calcChain>
</file>

<file path=xl/sharedStrings.xml><?xml version="1.0" encoding="utf-8"?>
<sst xmlns="http://schemas.openxmlformats.org/spreadsheetml/2006/main" count="243" uniqueCount="130">
  <si>
    <t>Nro_Linea</t>
  </si>
  <si>
    <t>Rut_Prov</t>
  </si>
  <si>
    <t>Proveedor</t>
  </si>
  <si>
    <t>Factura</t>
  </si>
  <si>
    <t>Fecha</t>
  </si>
  <si>
    <t>Código</t>
  </si>
  <si>
    <t>Detalle</t>
  </si>
  <si>
    <t>Cantidad</t>
  </si>
  <si>
    <t>Precio</t>
  </si>
  <si>
    <t>Desc_Porc</t>
  </si>
  <si>
    <t>Desc_Monto</t>
  </si>
  <si>
    <t>Monto_Item</t>
  </si>
  <si>
    <t>DESCRIPCIÓN</t>
  </si>
  <si>
    <t>CANT</t>
  </si>
  <si>
    <t>UM</t>
  </si>
  <si>
    <t>PRECIO</t>
  </si>
  <si>
    <t>% desc.</t>
  </si>
  <si>
    <t>PRECIO FINAL</t>
  </si>
  <si>
    <t>TOTAL</t>
  </si>
  <si>
    <t>Precio minimo</t>
  </si>
  <si>
    <t>Unnamed: 9</t>
  </si>
  <si>
    <t>PRECIO T</t>
  </si>
  <si>
    <t>Unnamed: 11</t>
  </si>
  <si>
    <t>nuevo Precio</t>
  </si>
  <si>
    <t>diferencia</t>
  </si>
  <si>
    <t>55555555-5</t>
  </si>
  <si>
    <t>EMPRESA PROVEEDORA SPA</t>
  </si>
  <si>
    <t>24-10-2024</t>
  </si>
  <si>
    <t>011313134</t>
  </si>
  <si>
    <t>BISAGRA L290 31/2 X 31/2'' A.INOX SAT. C/TORN.</t>
  </si>
  <si>
    <t>BISAGRA L-29 ACERO INOX SATINADO PAR 3.1/2 x 3.1/2"</t>
  </si>
  <si>
    <t>ud</t>
  </si>
  <si>
    <t>011313132</t>
  </si>
  <si>
    <t>BISAGRA L290 3x3 A.INOX SAT C/TORN.</t>
  </si>
  <si>
    <t>BISAGRA L-29 ACERO INOX SATINADO PAR 3x3"</t>
  </si>
  <si>
    <t>010411239</t>
  </si>
  <si>
    <t>BISAGRA L84 2X2'' A. ZN C/T DP 2 U</t>
  </si>
  <si>
    <t>BISAGRA L84 A. ZINCADO 2" x 2" C/T DP 2 U</t>
  </si>
  <si>
    <t>010411263</t>
  </si>
  <si>
    <t>BISAGRA L84 31/2 X 3'' A. ZN C/T DP 2 U</t>
  </si>
  <si>
    <t>BISAGRA L84 A. ZINCADO 3.1/2" x 3" C/T DP 2 U</t>
  </si>
  <si>
    <t>050923010</t>
  </si>
  <si>
    <t>CADENA ESLABON CORTO 4mmX61</t>
  </si>
  <si>
    <t xml:space="preserve">CADENA ESLABON CORTO 4mmX61 </t>
  </si>
  <si>
    <t>mt</t>
  </si>
  <si>
    <t>050923015</t>
  </si>
  <si>
    <t>CADENA ESLABON CORTO 5mmX61</t>
  </si>
  <si>
    <t xml:space="preserve">CADENA ESLABON CORTO 5mmX61 </t>
  </si>
  <si>
    <t>203812900</t>
  </si>
  <si>
    <t>CANCAMO CERRADO N 9</t>
  </si>
  <si>
    <t>CANCAMO CERRADO nro 9 BRONCEADO x cajita100 ud</t>
  </si>
  <si>
    <t>cajitas</t>
  </si>
  <si>
    <t>052610730</t>
  </si>
  <si>
    <t>CANDADO SERIE P-1000 30 MM ACERO PINTADO</t>
  </si>
  <si>
    <t>CANDADO SERIE P-1000 ACERO PINTADO 30 MM</t>
  </si>
  <si>
    <t>052610740</t>
  </si>
  <si>
    <t>CANDADO SERIE P-1000 40 MM ACERO PINTADO</t>
  </si>
  <si>
    <t>CANDADO SERIE P-1000 ACERO PINTADO 40 MM</t>
  </si>
  <si>
    <t>052610750</t>
  </si>
  <si>
    <t>CANDADO SERIE P-1000 50 MM ACERO PINTADO</t>
  </si>
  <si>
    <t>CANDADO SERIE P-1000 ACERO PINTADO 50 MM</t>
  </si>
  <si>
    <t>051180110</t>
  </si>
  <si>
    <t>CERROJO  CARCELERO NÃÂº1981 10'' A. ZN   BL 1 U</t>
  </si>
  <si>
    <t>CERROJO CARCELERO Nº1981 A.ZINC 10"</t>
  </si>
  <si>
    <t>052702960</t>
  </si>
  <si>
    <t>CHALECO GEOLOGO CANVAS AZUL T/L</t>
  </si>
  <si>
    <t>051057360</t>
  </si>
  <si>
    <t>ESCUADRA ESTANTE 12 X 14". BLANCO</t>
  </si>
  <si>
    <t>ESCUADRA ESTANTE ESMALTADO BLANCO 12 X 14</t>
  </si>
  <si>
    <t>051057302</t>
  </si>
  <si>
    <t>ESCUADRA ESTANTE 5 X 6" BLANCO</t>
  </si>
  <si>
    <t>ESCUADRA ESTANTE ESMALTADO BLANCO 5 X 6</t>
  </si>
  <si>
    <t>051057311</t>
  </si>
  <si>
    <t>ESCUADRA ESTANTE 6 X 8" BLANCO</t>
  </si>
  <si>
    <t>ESCUADRA ESTANTE ESMALTADO BLANCO 6 X 8</t>
  </si>
  <si>
    <t>051051150</t>
  </si>
  <si>
    <t>ESCUADRA SILLA 1'' A. ZINCADO 1 U</t>
  </si>
  <si>
    <t>ESCUADRA SILLA ZINCADA 1"</t>
  </si>
  <si>
    <t>051051260</t>
  </si>
  <si>
    <t>ESCUADRA SILLA 3'' A. ZINCADO 1 U</t>
  </si>
  <si>
    <t>ESCUADRA SILLA ZINCADA 3"</t>
  </si>
  <si>
    <t>053000185</t>
  </si>
  <si>
    <t>Guante Nitril-Flex-Haz, LN-500, Talla 9</t>
  </si>
  <si>
    <t>GUANTE NITRILO VERDE 14 T/9 NITRIL FLEX HAZ  LN-500 Force</t>
  </si>
  <si>
    <t>053000265</t>
  </si>
  <si>
    <t>Guante MultiProtec.Flex Light . PU. Grey, L-1700, Talla 9</t>
  </si>
  <si>
    <t>GUANTE PU PALMA GRIS/NEGRO PU T/9 MUTIPROTEC  LIGH L-1700</t>
  </si>
  <si>
    <t>050962231</t>
  </si>
  <si>
    <t>PICAPORTE BASE RECTA 1078 2 1/2'' ZINCADO</t>
  </si>
  <si>
    <t>PICAPORTE BASE RECTA 1078 ZINCADO  DP 1 UD 2.1/2"</t>
  </si>
  <si>
    <t>050989570</t>
  </si>
  <si>
    <t>PICAPORTE C/PERF PARA CANDADO 70MM A. ZN   DP 1 U</t>
  </si>
  <si>
    <t xml:space="preserve">PICAPORTE C/PERF PARA CANDADO 70MM A. ZN DP 1U </t>
  </si>
  <si>
    <t>050958300</t>
  </si>
  <si>
    <t>PICAPORTE VENTANA CORREDERAS 3'' DP</t>
  </si>
  <si>
    <t xml:space="preserve">PICAPORTE VENTANA CORREDERAS 3   DP 1 U </t>
  </si>
  <si>
    <t>051111262</t>
  </si>
  <si>
    <t>PORTACANDADO 915 3 1/2'' ZINCADO .</t>
  </si>
  <si>
    <t>PORTACANDADO 915 ZINCADO 3.1/2"</t>
  </si>
  <si>
    <t>051337940</t>
  </si>
  <si>
    <t>RETEN RODILLO 32x26 mm COBRE VIEJO</t>
  </si>
  <si>
    <t xml:space="preserve">RETEN RODILLO 32x26 mm COBRE VIEJO </t>
  </si>
  <si>
    <t>051720530</t>
  </si>
  <si>
    <t>RUEDA GOMA C/BASE GIRATORIA . 3 ''</t>
  </si>
  <si>
    <t>RUEDA GOMA C/BASE GIRATORIA 3"</t>
  </si>
  <si>
    <t>203814260</t>
  </si>
  <si>
    <t>TORNILLO ESCUADRA 3''</t>
  </si>
  <si>
    <t>TORNILLO ESCUADRA BRONCEADO 3"</t>
  </si>
  <si>
    <t>050971030</t>
  </si>
  <si>
    <t>TRANCA 2 1/2" cinc.</t>
  </si>
  <si>
    <t xml:space="preserve">TRANCA 2 1/2 ¨ </t>
  </si>
  <si>
    <t>052700420</t>
  </si>
  <si>
    <t>FAJA LUMBAR BUFALO TALLA M</t>
  </si>
  <si>
    <t>FAJA LUMBAR CERTIFICADA TALLA M</t>
  </si>
  <si>
    <t>011050030</t>
  </si>
  <si>
    <t>POMEL 5/8 X 30 X 97 C/ALA 1U</t>
  </si>
  <si>
    <t>POMEL CON ALA DE ACERO PULIDO 5/8</t>
  </si>
  <si>
    <t>052602125</t>
  </si>
  <si>
    <t>CANDADO SERIE P-2000 BRONCE PULIDO 25 MM</t>
  </si>
  <si>
    <t>Precios Comp.</t>
  </si>
  <si>
    <t>Cant. Comp.</t>
  </si>
  <si>
    <t>Precio final</t>
  </si>
  <si>
    <t>Precio Min</t>
  </si>
  <si>
    <t>Diferencia</t>
  </si>
  <si>
    <t>difencia</t>
  </si>
  <si>
    <t>Nuevo precio</t>
  </si>
  <si>
    <t>FLETE</t>
  </si>
  <si>
    <t>IVA</t>
  </si>
  <si>
    <t>GANANCIA</t>
  </si>
  <si>
    <t>marcar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</si>
</sst>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quotePrefix="1"/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1" fillId="4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9" fontId="0" fillId="0" borderId="0" xfId="1" applyFont="1"/>
    <xf numFmtId="0" fontId="4" fillId="2" borderId="1" xfId="0" applyFont="1" applyFill="1" applyBorder="1" applyAlignment="1">
      <alignment horizontal="center" vertical="top"/>
    </xf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abSelected="1" topLeftCell="N1" workbookViewId="0">
      <selection activeCell="W4" sqref="W4"/>
    </sheetView>
  </sheetViews>
  <sheetFormatPr baseColWidth="10" defaultColWidth="8.88671875" defaultRowHeight="14.4"/>
  <cols>
    <col min="6" max="6" width="10" bestFit="1" customWidth="1"/>
    <col min="7" max="7" width="48.33203125" bestFit="1" customWidth="1"/>
    <col min="13" max="14" width="11.6640625" bestFit="1" customWidth="1"/>
    <col min="15" max="16" width="11.6640625" customWidth="1"/>
    <col min="25" max="25" width="12" bestFit="1" customWidth="1"/>
    <col min="27" max="27" width="8.6640625" bestFit="1" customWidth="1"/>
    <col min="28" max="28" width="12" bestFit="1" customWidth="1"/>
    <col min="29" max="29" width="12.21875" bestFit="1" customWidth="1"/>
    <col min="37" max="37" width="11.33203125" bestFit="1" customWidth="1"/>
  </cols>
  <sheetData>
    <row r="1" spans="1:37">
      <c r="Y1" s="8">
        <v>0.05</v>
      </c>
      <c r="Z1" t="s">
        <v>126</v>
      </c>
    </row>
    <row r="2" spans="1:37">
      <c r="N2">
        <f>SUM(N5:N33)</f>
        <v>1213231</v>
      </c>
      <c r="Y2" s="8">
        <v>0.19</v>
      </c>
      <c r="Z2" t="s">
        <v>127</v>
      </c>
      <c r="AB2" t="s">
        <v>124</v>
      </c>
    </row>
    <row r="3" spans="1:37">
      <c r="Y3" s="8">
        <v>0.4</v>
      </c>
      <c r="Z3" t="s">
        <v>128</v>
      </c>
      <c r="AB3">
        <v>100</v>
      </c>
    </row>
    <row r="4" spans="1:3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4" t="s">
        <v>5</v>
      </c>
      <c r="G4" s="4" t="s">
        <v>6</v>
      </c>
      <c r="H4" s="4" t="s">
        <v>7</v>
      </c>
      <c r="I4" s="7" t="s">
        <v>14</v>
      </c>
      <c r="J4" s="4" t="s">
        <v>8</v>
      </c>
      <c r="K4" s="4" t="s">
        <v>9</v>
      </c>
      <c r="L4" s="2" t="s">
        <v>121</v>
      </c>
      <c r="M4" s="6" t="s">
        <v>10</v>
      </c>
      <c r="N4" s="4" t="s">
        <v>11</v>
      </c>
      <c r="O4" s="2" t="s">
        <v>119</v>
      </c>
      <c r="P4" s="2" t="s">
        <v>120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9" t="s">
        <v>122</v>
      </c>
      <c r="Z4" s="1" t="s">
        <v>20</v>
      </c>
      <c r="AA4" s="4" t="s">
        <v>21</v>
      </c>
      <c r="AB4" s="9" t="s">
        <v>123</v>
      </c>
      <c r="AC4" s="9" t="s">
        <v>125</v>
      </c>
      <c r="AD4" s="9" t="s">
        <v>129</v>
      </c>
      <c r="AE4" s="9"/>
      <c r="AF4" s="1" t="s">
        <v>22</v>
      </c>
      <c r="AG4" s="1" t="s">
        <v>23</v>
      </c>
      <c r="AH4" s="1" t="s">
        <v>24</v>
      </c>
    </row>
    <row r="5" spans="1:37">
      <c r="A5">
        <v>1</v>
      </c>
      <c r="B5" t="s">
        <v>25</v>
      </c>
      <c r="C5" t="s">
        <v>26</v>
      </c>
      <c r="D5">
        <v>123456</v>
      </c>
      <c r="E5" t="s">
        <v>27</v>
      </c>
      <c r="F5" t="s">
        <v>28</v>
      </c>
      <c r="G5" t="s">
        <v>29</v>
      </c>
      <c r="H5">
        <v>24</v>
      </c>
      <c r="J5">
        <v>3705</v>
      </c>
      <c r="K5">
        <v>45</v>
      </c>
      <c r="L5">
        <f t="shared" ref="L5:L35" si="0">N5/H5</f>
        <v>2037.75</v>
      </c>
      <c r="M5">
        <v>40014</v>
      </c>
      <c r="N5">
        <v>48906</v>
      </c>
      <c r="O5" t="str">
        <f>IF(ABS(N5/R5-V5)&gt;3, (N5/R5-V5),"")</f>
        <v/>
      </c>
      <c r="P5" t="str">
        <f>IF(ABS(H5-R5)&gt;0,(H5-R5),"")</f>
        <v/>
      </c>
      <c r="Q5" t="s">
        <v>30</v>
      </c>
      <c r="R5">
        <v>24</v>
      </c>
      <c r="S5" t="s">
        <v>31</v>
      </c>
      <c r="T5">
        <v>3682.2370798698948</v>
      </c>
      <c r="U5">
        <v>0.4466</v>
      </c>
      <c r="V5">
        <v>2037.75</v>
      </c>
      <c r="W5">
        <v>48906</v>
      </c>
      <c r="X5">
        <v>0</v>
      </c>
      <c r="Y5">
        <f>(L5*(1+$Y$2+$Y$1))*(1+$Y$3)</f>
        <v>3537.5339999999997</v>
      </c>
      <c r="Z5">
        <v>3516.1376249999989</v>
      </c>
      <c r="AA5">
        <v>7200</v>
      </c>
      <c r="AB5">
        <f t="shared" ref="AB5:AB33" si="1">IF(ABS(AA5-Y5)&gt;$AB$3,(AA5-Y5),"")</f>
        <v>3662.4660000000003</v>
      </c>
      <c r="AC5">
        <f>Y5*2</f>
        <v>7075.0679999999993</v>
      </c>
      <c r="AD5" t="str">
        <f>IF(Y5&gt;AA5,"**","")</f>
        <v/>
      </c>
      <c r="AF5">
        <v>0</v>
      </c>
      <c r="AG5">
        <v>0</v>
      </c>
      <c r="AH5">
        <v>3683.8623750000011</v>
      </c>
      <c r="AK5" s="3"/>
    </row>
    <row r="6" spans="1:37">
      <c r="A6">
        <v>2</v>
      </c>
      <c r="B6" t="s">
        <v>25</v>
      </c>
      <c r="C6" t="s">
        <v>26</v>
      </c>
      <c r="D6">
        <v>123456</v>
      </c>
      <c r="E6" t="s">
        <v>27</v>
      </c>
      <c r="F6" t="s">
        <v>32</v>
      </c>
      <c r="G6" t="s">
        <v>33</v>
      </c>
      <c r="H6">
        <v>24</v>
      </c>
      <c r="J6">
        <v>2905</v>
      </c>
      <c r="K6">
        <v>45</v>
      </c>
      <c r="L6">
        <f t="shared" si="0"/>
        <v>1597.75</v>
      </c>
      <c r="M6">
        <v>31374</v>
      </c>
      <c r="N6">
        <v>38346</v>
      </c>
      <c r="O6" t="str">
        <f t="shared" ref="O6:O34" si="2">IF(ABS(N6/R6-V6)&gt;3, (N6/R6-V6),"")</f>
        <v/>
      </c>
      <c r="P6" t="str">
        <f t="shared" ref="P6:P34" si="3">IF(ABS(H6-R6)&gt;0,(H6-R6),"")</f>
        <v/>
      </c>
      <c r="Q6" t="s">
        <v>34</v>
      </c>
      <c r="R6">
        <v>24</v>
      </c>
      <c r="S6" t="s">
        <v>31</v>
      </c>
      <c r="T6">
        <v>2887.1521503433319</v>
      </c>
      <c r="U6">
        <v>0.4466</v>
      </c>
      <c r="V6">
        <v>1597.75</v>
      </c>
      <c r="W6">
        <v>38346</v>
      </c>
      <c r="X6">
        <v>0</v>
      </c>
      <c r="Y6">
        <f t="shared" ref="Y6:Y35" si="4">(L6*(1+$Y$2+$Y$1))*(1+$Y$3)</f>
        <v>2773.694</v>
      </c>
      <c r="Z6">
        <v>2756.917625</v>
      </c>
      <c r="AA6">
        <v>6000</v>
      </c>
      <c r="AB6">
        <f t="shared" si="1"/>
        <v>3226.306</v>
      </c>
      <c r="AC6">
        <f>Y6*2</f>
        <v>5547.3879999999999</v>
      </c>
      <c r="AD6" t="str">
        <f t="shared" ref="AD6:AD33" si="5">IF(Y6&gt;AA6,"**","")</f>
        <v/>
      </c>
      <c r="AF6">
        <v>0</v>
      </c>
      <c r="AG6">
        <v>0</v>
      </c>
      <c r="AH6">
        <v>3243.082375</v>
      </c>
    </row>
    <row r="7" spans="1:37">
      <c r="A7">
        <v>3</v>
      </c>
      <c r="B7" t="s">
        <v>25</v>
      </c>
      <c r="C7" t="s">
        <v>26</v>
      </c>
      <c r="D7">
        <v>123456</v>
      </c>
      <c r="E7" t="s">
        <v>27</v>
      </c>
      <c r="F7" t="s">
        <v>35</v>
      </c>
      <c r="G7" t="s">
        <v>36</v>
      </c>
      <c r="H7">
        <v>36</v>
      </c>
      <c r="J7">
        <v>1205</v>
      </c>
      <c r="K7">
        <v>44.66</v>
      </c>
      <c r="L7">
        <f t="shared" si="0"/>
        <v>666.83333333333337</v>
      </c>
      <c r="M7">
        <v>19373</v>
      </c>
      <c r="N7">
        <v>24006</v>
      </c>
      <c r="O7" t="str">
        <f t="shared" si="2"/>
        <v/>
      </c>
      <c r="P7" t="str">
        <f t="shared" si="3"/>
        <v/>
      </c>
      <c r="Q7" t="s">
        <v>37</v>
      </c>
      <c r="R7">
        <v>36</v>
      </c>
      <c r="S7" t="s">
        <v>31</v>
      </c>
      <c r="T7">
        <v>1204.969280809541</v>
      </c>
      <c r="U7">
        <v>0.4466</v>
      </c>
      <c r="V7">
        <v>666.83</v>
      </c>
      <c r="W7">
        <v>24005.88</v>
      </c>
      <c r="X7">
        <v>0</v>
      </c>
      <c r="Y7">
        <f t="shared" si="4"/>
        <v>1157.6226666666666</v>
      </c>
      <c r="Z7">
        <v>1150.6151649999999</v>
      </c>
      <c r="AA7">
        <v>1200</v>
      </c>
      <c r="AB7" t="str">
        <f t="shared" si="1"/>
        <v/>
      </c>
      <c r="AD7" t="str">
        <f t="shared" si="5"/>
        <v/>
      </c>
      <c r="AF7">
        <v>0</v>
      </c>
      <c r="AG7">
        <v>0</v>
      </c>
      <c r="AH7">
        <v>49.384835000000074</v>
      </c>
    </row>
    <row r="8" spans="1:37">
      <c r="A8">
        <v>4</v>
      </c>
      <c r="B8" t="s">
        <v>25</v>
      </c>
      <c r="C8" t="s">
        <v>26</v>
      </c>
      <c r="D8">
        <v>123456</v>
      </c>
      <c r="E8" t="s">
        <v>27</v>
      </c>
      <c r="F8" t="s">
        <v>38</v>
      </c>
      <c r="G8" t="s">
        <v>39</v>
      </c>
      <c r="H8">
        <v>24</v>
      </c>
      <c r="J8">
        <v>2810</v>
      </c>
      <c r="K8">
        <v>44.66</v>
      </c>
      <c r="L8">
        <f t="shared" si="0"/>
        <v>1555.0416666666667</v>
      </c>
      <c r="M8">
        <v>30118</v>
      </c>
      <c r="N8">
        <v>37321</v>
      </c>
      <c r="O8" t="str">
        <f t="shared" si="2"/>
        <v/>
      </c>
      <c r="P8" t="str">
        <f t="shared" si="3"/>
        <v/>
      </c>
      <c r="Q8" t="s">
        <v>40</v>
      </c>
      <c r="R8">
        <v>24</v>
      </c>
      <c r="S8" t="s">
        <v>31</v>
      </c>
      <c r="T8">
        <v>2809.976508854355</v>
      </c>
      <c r="U8">
        <v>0.4466</v>
      </c>
      <c r="V8">
        <v>1555.0409999999999</v>
      </c>
      <c r="W8">
        <v>37320.983999999997</v>
      </c>
      <c r="X8">
        <v>0</v>
      </c>
      <c r="Y8">
        <f t="shared" si="4"/>
        <v>2699.5523333333335</v>
      </c>
      <c r="Z8">
        <v>2683.2232454999998</v>
      </c>
      <c r="AA8">
        <v>2800</v>
      </c>
      <c r="AB8">
        <f t="shared" si="1"/>
        <v>100.44766666666646</v>
      </c>
      <c r="AD8" t="str">
        <f t="shared" si="5"/>
        <v/>
      </c>
      <c r="AF8">
        <v>0</v>
      </c>
      <c r="AG8">
        <v>0</v>
      </c>
      <c r="AH8">
        <v>116.77675450000019</v>
      </c>
    </row>
    <row r="9" spans="1:37">
      <c r="A9">
        <v>5</v>
      </c>
      <c r="B9" t="s">
        <v>25</v>
      </c>
      <c r="C9" t="s">
        <v>26</v>
      </c>
      <c r="D9">
        <v>123456</v>
      </c>
      <c r="E9" t="s">
        <v>27</v>
      </c>
      <c r="F9" t="s">
        <v>41</v>
      </c>
      <c r="G9" t="s">
        <v>42</v>
      </c>
      <c r="H9">
        <v>61</v>
      </c>
      <c r="J9">
        <v>1551</v>
      </c>
      <c r="K9">
        <v>44.66</v>
      </c>
      <c r="L9">
        <f t="shared" si="0"/>
        <v>858.32786885245901</v>
      </c>
      <c r="M9">
        <v>42253</v>
      </c>
      <c r="N9">
        <v>52358</v>
      </c>
      <c r="O9" t="str">
        <f t="shared" si="2"/>
        <v/>
      </c>
      <c r="P9" t="str">
        <f t="shared" si="3"/>
        <v/>
      </c>
      <c r="Q9" t="s">
        <v>43</v>
      </c>
      <c r="R9">
        <v>61</v>
      </c>
      <c r="S9" t="s">
        <v>44</v>
      </c>
      <c r="T9">
        <v>1551.006505240332</v>
      </c>
      <c r="U9">
        <v>0.4466</v>
      </c>
      <c r="V9">
        <v>858.327</v>
      </c>
      <c r="W9">
        <v>52357.947</v>
      </c>
      <c r="X9">
        <v>0</v>
      </c>
      <c r="Y9">
        <f t="shared" si="4"/>
        <v>1490.0571803278685</v>
      </c>
      <c r="Z9">
        <v>1481.0432384999999</v>
      </c>
      <c r="AA9">
        <v>1600</v>
      </c>
      <c r="AB9">
        <f t="shared" si="1"/>
        <v>109.94281967213146</v>
      </c>
      <c r="AD9" t="str">
        <f t="shared" si="5"/>
        <v/>
      </c>
      <c r="AF9">
        <v>0</v>
      </c>
      <c r="AG9">
        <v>0</v>
      </c>
      <c r="AH9">
        <v>118.9567615000001</v>
      </c>
    </row>
    <row r="10" spans="1:37">
      <c r="A10">
        <v>6</v>
      </c>
      <c r="B10" t="s">
        <v>25</v>
      </c>
      <c r="C10" t="s">
        <v>26</v>
      </c>
      <c r="D10">
        <v>123456</v>
      </c>
      <c r="E10" t="s">
        <v>27</v>
      </c>
      <c r="F10" t="s">
        <v>45</v>
      </c>
      <c r="G10" t="s">
        <v>46</v>
      </c>
      <c r="H10">
        <v>61</v>
      </c>
      <c r="J10">
        <v>2464</v>
      </c>
      <c r="K10">
        <v>44.66</v>
      </c>
      <c r="L10">
        <f t="shared" si="0"/>
        <v>1363.5737704918033</v>
      </c>
      <c r="M10">
        <v>67125</v>
      </c>
      <c r="N10">
        <v>83178</v>
      </c>
      <c r="O10" t="str">
        <f t="shared" si="2"/>
        <v/>
      </c>
      <c r="P10" t="str">
        <f t="shared" si="3"/>
        <v/>
      </c>
      <c r="Q10" t="s">
        <v>47</v>
      </c>
      <c r="R10">
        <v>61</v>
      </c>
      <c r="S10" t="s">
        <v>44</v>
      </c>
      <c r="T10">
        <v>2463.9916877484638</v>
      </c>
      <c r="U10">
        <v>0.4466</v>
      </c>
      <c r="V10">
        <v>1363.5730000000001</v>
      </c>
      <c r="W10">
        <v>83177.953000000009</v>
      </c>
      <c r="X10">
        <v>0</v>
      </c>
      <c r="Y10">
        <f t="shared" si="4"/>
        <v>2367.1640655737701</v>
      </c>
      <c r="Z10">
        <v>2352.8452115</v>
      </c>
      <c r="AA10">
        <v>2800</v>
      </c>
      <c r="AB10">
        <f t="shared" si="1"/>
        <v>432.83593442622987</v>
      </c>
      <c r="AD10" t="str">
        <f t="shared" si="5"/>
        <v/>
      </c>
      <c r="AF10">
        <v>0</v>
      </c>
      <c r="AG10">
        <v>0</v>
      </c>
      <c r="AH10">
        <v>447.1547885</v>
      </c>
    </row>
    <row r="11" spans="1:37">
      <c r="A11">
        <v>7</v>
      </c>
      <c r="B11" t="s">
        <v>25</v>
      </c>
      <c r="C11" t="s">
        <v>26</v>
      </c>
      <c r="D11">
        <v>123456</v>
      </c>
      <c r="E11" t="s">
        <v>27</v>
      </c>
      <c r="F11" t="s">
        <v>48</v>
      </c>
      <c r="G11" t="s">
        <v>49</v>
      </c>
      <c r="H11">
        <v>2</v>
      </c>
      <c r="J11">
        <v>29250</v>
      </c>
      <c r="K11">
        <v>44.66</v>
      </c>
      <c r="L11">
        <f t="shared" si="0"/>
        <v>16187</v>
      </c>
      <c r="M11">
        <v>26126</v>
      </c>
      <c r="N11">
        <v>32374</v>
      </c>
      <c r="O11" t="str">
        <f t="shared" si="2"/>
        <v/>
      </c>
      <c r="P11" t="str">
        <f t="shared" si="3"/>
        <v/>
      </c>
      <c r="Q11" t="s">
        <v>50</v>
      </c>
      <c r="R11">
        <v>2</v>
      </c>
      <c r="S11" t="s">
        <v>51</v>
      </c>
      <c r="T11">
        <v>29250.090350560171</v>
      </c>
      <c r="U11">
        <v>0.4466</v>
      </c>
      <c r="V11">
        <v>16187</v>
      </c>
      <c r="W11">
        <v>32374</v>
      </c>
      <c r="X11">
        <v>0</v>
      </c>
      <c r="Y11">
        <f t="shared" si="4"/>
        <v>28100.632000000001</v>
      </c>
      <c r="Z11">
        <v>279.30668500000002</v>
      </c>
      <c r="AA11">
        <v>300</v>
      </c>
      <c r="AB11" s="10">
        <f>IF(ABS(AA11-Y11)&gt;$AB$3,(AA11-Y11),"")</f>
        <v>-27800.632000000001</v>
      </c>
      <c r="AD11" t="str">
        <f>IF(Y11&gt;AA11,"**","")</f>
        <v>**</v>
      </c>
      <c r="AF11">
        <v>0</v>
      </c>
      <c r="AG11">
        <v>0</v>
      </c>
      <c r="AH11">
        <v>20.693315000000041</v>
      </c>
    </row>
    <row r="12" spans="1:37">
      <c r="A12">
        <v>8</v>
      </c>
      <c r="B12" t="s">
        <v>25</v>
      </c>
      <c r="C12" t="s">
        <v>26</v>
      </c>
      <c r="D12">
        <v>123456</v>
      </c>
      <c r="E12" t="s">
        <v>27</v>
      </c>
      <c r="F12" t="s">
        <v>52</v>
      </c>
      <c r="G12" t="s">
        <v>53</v>
      </c>
      <c r="H12">
        <v>60</v>
      </c>
      <c r="J12">
        <v>1850</v>
      </c>
      <c r="K12">
        <v>44.66</v>
      </c>
      <c r="L12">
        <f t="shared" si="0"/>
        <v>1023.7833333333333</v>
      </c>
      <c r="M12">
        <v>49572</v>
      </c>
      <c r="N12">
        <v>61427</v>
      </c>
      <c r="O12" t="str">
        <f t="shared" si="2"/>
        <v/>
      </c>
      <c r="P12" t="str">
        <f t="shared" si="3"/>
        <v/>
      </c>
      <c r="Q12" t="s">
        <v>54</v>
      </c>
      <c r="R12">
        <v>60</v>
      </c>
      <c r="S12" t="s">
        <v>31</v>
      </c>
      <c r="T12">
        <v>1849.9873509215761</v>
      </c>
      <c r="U12">
        <v>0.4466</v>
      </c>
      <c r="V12">
        <v>1023.783</v>
      </c>
      <c r="W12">
        <v>61426.98</v>
      </c>
      <c r="X12">
        <v>0</v>
      </c>
      <c r="Y12">
        <f t="shared" si="4"/>
        <v>1777.2878666666666</v>
      </c>
      <c r="Z12">
        <v>1766.5375664999999</v>
      </c>
      <c r="AA12">
        <v>1800</v>
      </c>
      <c r="AB12" t="str">
        <f t="shared" si="1"/>
        <v/>
      </c>
      <c r="AD12" t="str">
        <f t="shared" si="5"/>
        <v/>
      </c>
      <c r="AF12">
        <v>0</v>
      </c>
      <c r="AG12">
        <v>0</v>
      </c>
      <c r="AH12">
        <v>33.462433500000088</v>
      </c>
    </row>
    <row r="13" spans="1:37">
      <c r="A13">
        <v>9</v>
      </c>
      <c r="B13" t="s">
        <v>25</v>
      </c>
      <c r="C13" t="s">
        <v>26</v>
      </c>
      <c r="D13">
        <v>123456</v>
      </c>
      <c r="E13" t="s">
        <v>27</v>
      </c>
      <c r="F13" t="s">
        <v>55</v>
      </c>
      <c r="G13" t="s">
        <v>56</v>
      </c>
      <c r="H13">
        <v>60</v>
      </c>
      <c r="J13">
        <v>2280</v>
      </c>
      <c r="K13">
        <v>44.66</v>
      </c>
      <c r="L13">
        <f t="shared" si="0"/>
        <v>1261.75</v>
      </c>
      <c r="M13">
        <v>61094</v>
      </c>
      <c r="N13">
        <v>75705</v>
      </c>
      <c r="O13" t="str">
        <f t="shared" si="2"/>
        <v/>
      </c>
      <c r="P13" t="str">
        <f t="shared" si="3"/>
        <v/>
      </c>
      <c r="Q13" t="s">
        <v>57</v>
      </c>
      <c r="R13">
        <v>60</v>
      </c>
      <c r="S13" t="s">
        <v>31</v>
      </c>
      <c r="T13">
        <v>2279.996385977593</v>
      </c>
      <c r="U13">
        <v>0.4466</v>
      </c>
      <c r="V13">
        <v>1261.75</v>
      </c>
      <c r="W13">
        <v>75705</v>
      </c>
      <c r="X13">
        <v>0</v>
      </c>
      <c r="Y13">
        <f t="shared" si="4"/>
        <v>2190.3979999999997</v>
      </c>
      <c r="Z13">
        <v>2177.149625</v>
      </c>
      <c r="AA13">
        <v>2250</v>
      </c>
      <c r="AB13" t="str">
        <f t="shared" si="1"/>
        <v/>
      </c>
      <c r="AD13" t="str">
        <f t="shared" si="5"/>
        <v/>
      </c>
      <c r="AF13">
        <v>0</v>
      </c>
      <c r="AG13">
        <v>0</v>
      </c>
      <c r="AH13">
        <v>72.85037500000044</v>
      </c>
    </row>
    <row r="14" spans="1:37">
      <c r="A14">
        <v>10</v>
      </c>
      <c r="B14" t="s">
        <v>25</v>
      </c>
      <c r="C14" t="s">
        <v>26</v>
      </c>
      <c r="D14">
        <v>123456</v>
      </c>
      <c r="E14" t="s">
        <v>27</v>
      </c>
      <c r="F14" t="s">
        <v>58</v>
      </c>
      <c r="G14" t="s">
        <v>59</v>
      </c>
      <c r="H14">
        <v>36</v>
      </c>
      <c r="J14">
        <v>3490</v>
      </c>
      <c r="K14">
        <v>44.66</v>
      </c>
      <c r="L14">
        <f t="shared" si="0"/>
        <v>1931.3611111111111</v>
      </c>
      <c r="M14">
        <v>56110</v>
      </c>
      <c r="N14">
        <v>69529</v>
      </c>
      <c r="O14" t="str">
        <f t="shared" si="2"/>
        <v/>
      </c>
      <c r="P14" t="str">
        <f t="shared" si="3"/>
        <v/>
      </c>
      <c r="Q14" t="s">
        <v>60</v>
      </c>
      <c r="R14">
        <v>36</v>
      </c>
      <c r="S14" t="s">
        <v>31</v>
      </c>
      <c r="T14">
        <v>3489.9909649439828</v>
      </c>
      <c r="U14">
        <v>0.4466</v>
      </c>
      <c r="V14">
        <v>1931.3610000000001</v>
      </c>
      <c r="W14">
        <v>69528.995999999999</v>
      </c>
      <c r="X14">
        <v>0</v>
      </c>
      <c r="Y14">
        <f t="shared" si="4"/>
        <v>3352.8428888888889</v>
      </c>
      <c r="Z14">
        <v>3332.5634055</v>
      </c>
      <c r="AA14">
        <v>3450</v>
      </c>
      <c r="AB14" t="str">
        <f t="shared" si="1"/>
        <v/>
      </c>
      <c r="AD14" t="str">
        <f t="shared" si="5"/>
        <v/>
      </c>
      <c r="AF14">
        <v>0</v>
      </c>
      <c r="AG14">
        <v>0</v>
      </c>
      <c r="AH14">
        <v>117.4365945</v>
      </c>
    </row>
    <row r="15" spans="1:37">
      <c r="A15">
        <v>11</v>
      </c>
      <c r="B15" t="s">
        <v>25</v>
      </c>
      <c r="C15" t="s">
        <v>26</v>
      </c>
      <c r="D15">
        <v>123456</v>
      </c>
      <c r="E15" t="s">
        <v>27</v>
      </c>
      <c r="F15" t="s">
        <v>61</v>
      </c>
      <c r="G15" t="s">
        <v>62</v>
      </c>
      <c r="H15">
        <v>12</v>
      </c>
      <c r="J15">
        <v>10116.299999999999</v>
      </c>
      <c r="K15">
        <v>44.66</v>
      </c>
      <c r="L15">
        <f t="shared" si="0"/>
        <v>5598.333333333333</v>
      </c>
      <c r="M15">
        <v>54213</v>
      </c>
      <c r="N15">
        <v>67180</v>
      </c>
      <c r="O15" t="str">
        <f t="shared" si="2"/>
        <v/>
      </c>
      <c r="P15" t="str">
        <f t="shared" si="3"/>
        <v/>
      </c>
      <c r="Q15" t="s">
        <v>63</v>
      </c>
      <c r="R15">
        <v>12</v>
      </c>
      <c r="S15" t="s">
        <v>31</v>
      </c>
      <c r="T15">
        <v>10116.2504517528</v>
      </c>
      <c r="U15">
        <v>0.4466</v>
      </c>
      <c r="V15">
        <v>5598.3329999999996</v>
      </c>
      <c r="W15">
        <v>67179.995999999999</v>
      </c>
      <c r="X15">
        <v>0</v>
      </c>
      <c r="Y15">
        <f t="shared" si="4"/>
        <v>9718.7066666666651</v>
      </c>
      <c r="Z15">
        <v>9659.923591499999</v>
      </c>
      <c r="AA15">
        <v>9900</v>
      </c>
      <c r="AB15">
        <f t="shared" si="1"/>
        <v>181.29333333333489</v>
      </c>
      <c r="AD15" t="str">
        <f t="shared" si="5"/>
        <v/>
      </c>
      <c r="AF15">
        <v>0</v>
      </c>
      <c r="AG15">
        <v>0</v>
      </c>
      <c r="AH15">
        <v>240.07640850000101</v>
      </c>
    </row>
    <row r="16" spans="1:37">
      <c r="A16">
        <v>12</v>
      </c>
      <c r="B16" t="s">
        <v>25</v>
      </c>
      <c r="C16" t="s">
        <v>26</v>
      </c>
      <c r="D16">
        <v>123456</v>
      </c>
      <c r="E16" t="s">
        <v>27</v>
      </c>
      <c r="F16" t="s">
        <v>64</v>
      </c>
      <c r="G16" t="s">
        <v>65</v>
      </c>
      <c r="H16">
        <v>10</v>
      </c>
      <c r="J16">
        <v>9273</v>
      </c>
      <c r="K16">
        <v>44.66</v>
      </c>
      <c r="L16">
        <f t="shared" si="0"/>
        <v>5131.7</v>
      </c>
      <c r="M16">
        <v>41413</v>
      </c>
      <c r="N16">
        <v>51317</v>
      </c>
      <c r="O16" t="str">
        <f t="shared" si="2"/>
        <v/>
      </c>
      <c r="P16" t="str">
        <f t="shared" si="3"/>
        <v/>
      </c>
      <c r="Q16" t="s">
        <v>65</v>
      </c>
      <c r="R16">
        <v>10</v>
      </c>
      <c r="S16" t="s">
        <v>31</v>
      </c>
      <c r="T16">
        <v>9273.0393928442354</v>
      </c>
      <c r="U16">
        <v>0.4466</v>
      </c>
      <c r="V16">
        <v>5131.7</v>
      </c>
      <c r="W16">
        <v>51317</v>
      </c>
      <c r="X16">
        <v>0</v>
      </c>
      <c r="Y16">
        <f t="shared" si="4"/>
        <v>8908.6311999999998</v>
      </c>
      <c r="Z16">
        <v>8854.7483499999998</v>
      </c>
      <c r="AA16">
        <v>8900</v>
      </c>
      <c r="AB16" t="str">
        <f>IF(ABS(AA16-Y16)&gt;$AB$3,(AA16-Y16),"")</f>
        <v/>
      </c>
      <c r="AD16" t="str">
        <f t="shared" si="5"/>
        <v>**</v>
      </c>
      <c r="AF16">
        <v>0</v>
      </c>
      <c r="AG16">
        <v>0</v>
      </c>
      <c r="AH16">
        <v>45.251650000000147</v>
      </c>
    </row>
    <row r="17" spans="1:34">
      <c r="A17">
        <v>13</v>
      </c>
      <c r="B17" t="s">
        <v>25</v>
      </c>
      <c r="C17" t="s">
        <v>26</v>
      </c>
      <c r="D17">
        <v>123456</v>
      </c>
      <c r="E17" t="s">
        <v>27</v>
      </c>
      <c r="F17" t="s">
        <v>66</v>
      </c>
      <c r="G17" t="s">
        <v>67</v>
      </c>
      <c r="H17">
        <v>40</v>
      </c>
      <c r="J17">
        <v>2123</v>
      </c>
      <c r="K17">
        <v>44.66</v>
      </c>
      <c r="L17">
        <f t="shared" si="0"/>
        <v>1174.875</v>
      </c>
      <c r="M17">
        <v>37925</v>
      </c>
      <c r="N17">
        <v>46995</v>
      </c>
      <c r="O17" t="str">
        <f t="shared" si="2"/>
        <v/>
      </c>
      <c r="P17" t="str">
        <f t="shared" si="3"/>
        <v/>
      </c>
      <c r="Q17" t="s">
        <v>68</v>
      </c>
      <c r="R17">
        <v>40</v>
      </c>
      <c r="S17" t="s">
        <v>31</v>
      </c>
      <c r="T17">
        <v>2123.012287676183</v>
      </c>
      <c r="U17">
        <v>0.4466</v>
      </c>
      <c r="V17">
        <v>1174.875</v>
      </c>
      <c r="W17">
        <v>46995</v>
      </c>
      <c r="X17">
        <v>0</v>
      </c>
      <c r="Y17">
        <f t="shared" si="4"/>
        <v>2039.5829999999999</v>
      </c>
      <c r="Z17">
        <v>2027.2468125</v>
      </c>
      <c r="AA17">
        <v>2000</v>
      </c>
      <c r="AB17" t="str">
        <f t="shared" si="1"/>
        <v/>
      </c>
      <c r="AD17" t="str">
        <f t="shared" si="5"/>
        <v>**</v>
      </c>
      <c r="AF17">
        <v>0</v>
      </c>
      <c r="AG17">
        <v>0</v>
      </c>
      <c r="AH17">
        <v>-27.246812499999809</v>
      </c>
    </row>
    <row r="18" spans="1:34">
      <c r="A18">
        <v>14</v>
      </c>
      <c r="B18" t="s">
        <v>25</v>
      </c>
      <c r="C18" t="s">
        <v>26</v>
      </c>
      <c r="D18">
        <v>123456</v>
      </c>
      <c r="E18" t="s">
        <v>27</v>
      </c>
      <c r="F18" t="s">
        <v>69</v>
      </c>
      <c r="G18" t="s">
        <v>70</v>
      </c>
      <c r="H18">
        <v>20</v>
      </c>
      <c r="J18">
        <v>550</v>
      </c>
      <c r="K18">
        <v>44.66</v>
      </c>
      <c r="L18">
        <f t="shared" si="0"/>
        <v>304.35000000000002</v>
      </c>
      <c r="M18">
        <v>4912</v>
      </c>
      <c r="N18">
        <v>6087</v>
      </c>
      <c r="O18" t="str">
        <f t="shared" si="2"/>
        <v/>
      </c>
      <c r="P18" t="str">
        <f t="shared" si="3"/>
        <v/>
      </c>
      <c r="Q18" t="s">
        <v>71</v>
      </c>
      <c r="R18">
        <v>20</v>
      </c>
      <c r="S18" t="s">
        <v>31</v>
      </c>
      <c r="T18">
        <v>549.9638597759307</v>
      </c>
      <c r="U18">
        <v>0.4466</v>
      </c>
      <c r="V18">
        <v>304.35000000000002</v>
      </c>
      <c r="W18">
        <v>6087</v>
      </c>
      <c r="X18">
        <v>0</v>
      </c>
      <c r="Y18">
        <f t="shared" si="4"/>
        <v>528.35159999999996</v>
      </c>
      <c r="Z18">
        <v>525.15592500000002</v>
      </c>
      <c r="AA18">
        <v>550</v>
      </c>
      <c r="AB18" t="str">
        <f t="shared" si="1"/>
        <v/>
      </c>
      <c r="AD18" t="str">
        <f t="shared" si="5"/>
        <v/>
      </c>
      <c r="AF18">
        <v>0</v>
      </c>
      <c r="AG18">
        <v>0</v>
      </c>
      <c r="AH18">
        <v>24.844074999999979</v>
      </c>
    </row>
    <row r="19" spans="1:34">
      <c r="A19">
        <v>15</v>
      </c>
      <c r="B19" t="s">
        <v>25</v>
      </c>
      <c r="C19" t="s">
        <v>26</v>
      </c>
      <c r="D19">
        <v>123456</v>
      </c>
      <c r="E19" t="s">
        <v>27</v>
      </c>
      <c r="F19" t="s">
        <v>72</v>
      </c>
      <c r="G19" t="s">
        <v>73</v>
      </c>
      <c r="H19">
        <v>20</v>
      </c>
      <c r="J19">
        <v>730</v>
      </c>
      <c r="K19">
        <v>44.66</v>
      </c>
      <c r="L19">
        <f t="shared" si="0"/>
        <v>404</v>
      </c>
      <c r="M19">
        <v>6520</v>
      </c>
      <c r="N19">
        <v>8080</v>
      </c>
      <c r="O19" t="str">
        <f t="shared" si="2"/>
        <v/>
      </c>
      <c r="P19" t="str">
        <f t="shared" si="3"/>
        <v/>
      </c>
      <c r="Q19" t="s">
        <v>74</v>
      </c>
      <c r="R19">
        <v>20</v>
      </c>
      <c r="S19" t="s">
        <v>31</v>
      </c>
      <c r="T19">
        <v>730.03252620166245</v>
      </c>
      <c r="U19">
        <v>0.4466</v>
      </c>
      <c r="V19">
        <v>404</v>
      </c>
      <c r="W19">
        <v>8080</v>
      </c>
      <c r="X19">
        <v>0</v>
      </c>
      <c r="Y19">
        <f t="shared" si="4"/>
        <v>701.34399999999994</v>
      </c>
      <c r="Z19">
        <v>697.10199999999998</v>
      </c>
      <c r="AA19">
        <v>800</v>
      </c>
      <c r="AB19" t="str">
        <f t="shared" si="1"/>
        <v/>
      </c>
      <c r="AD19" t="str">
        <f t="shared" si="5"/>
        <v/>
      </c>
      <c r="AF19">
        <v>0</v>
      </c>
      <c r="AG19">
        <v>0</v>
      </c>
      <c r="AH19">
        <v>102.898</v>
      </c>
    </row>
    <row r="20" spans="1:34">
      <c r="A20">
        <v>16</v>
      </c>
      <c r="B20" t="s">
        <v>25</v>
      </c>
      <c r="C20" t="s">
        <v>26</v>
      </c>
      <c r="D20">
        <v>123456</v>
      </c>
      <c r="E20" t="s">
        <v>27</v>
      </c>
      <c r="F20" t="s">
        <v>75</v>
      </c>
      <c r="G20" t="s">
        <v>76</v>
      </c>
      <c r="H20">
        <v>240</v>
      </c>
      <c r="J20">
        <v>216</v>
      </c>
      <c r="K20">
        <v>44.66</v>
      </c>
      <c r="L20">
        <f t="shared" si="0"/>
        <v>119.53333333333333</v>
      </c>
      <c r="M20">
        <v>23151</v>
      </c>
      <c r="N20">
        <v>28688</v>
      </c>
      <c r="O20" t="str">
        <f t="shared" si="2"/>
        <v/>
      </c>
      <c r="P20" t="str">
        <f t="shared" si="3"/>
        <v/>
      </c>
      <c r="Q20" t="s">
        <v>77</v>
      </c>
      <c r="R20">
        <v>240</v>
      </c>
      <c r="S20" t="s">
        <v>31</v>
      </c>
      <c r="T20">
        <v>215.99747018431509</v>
      </c>
      <c r="U20">
        <v>0.4466</v>
      </c>
      <c r="V20">
        <v>119.533</v>
      </c>
      <c r="W20">
        <v>28687.919999999998</v>
      </c>
      <c r="X20">
        <v>0</v>
      </c>
      <c r="Y20">
        <f t="shared" si="4"/>
        <v>207.50986666666662</v>
      </c>
      <c r="Z20">
        <v>206.25419149999999</v>
      </c>
      <c r="AA20">
        <v>220</v>
      </c>
      <c r="AB20" t="str">
        <f t="shared" si="1"/>
        <v/>
      </c>
      <c r="AD20" t="str">
        <f t="shared" si="5"/>
        <v/>
      </c>
      <c r="AF20">
        <v>0</v>
      </c>
      <c r="AG20">
        <v>0</v>
      </c>
      <c r="AH20">
        <v>13.74580850000001</v>
      </c>
    </row>
    <row r="21" spans="1:34">
      <c r="A21">
        <v>17</v>
      </c>
      <c r="B21" t="s">
        <v>25</v>
      </c>
      <c r="C21" t="s">
        <v>26</v>
      </c>
      <c r="D21">
        <v>123456</v>
      </c>
      <c r="E21" t="s">
        <v>27</v>
      </c>
      <c r="F21" t="s">
        <v>78</v>
      </c>
      <c r="G21" t="s">
        <v>79</v>
      </c>
      <c r="H21">
        <v>288</v>
      </c>
      <c r="J21">
        <v>375</v>
      </c>
      <c r="K21">
        <v>44.66</v>
      </c>
      <c r="L21">
        <f t="shared" si="0"/>
        <v>207.52430555555554</v>
      </c>
      <c r="M21">
        <v>48232</v>
      </c>
      <c r="N21">
        <v>59767</v>
      </c>
      <c r="O21" t="str">
        <f t="shared" si="2"/>
        <v/>
      </c>
      <c r="P21" t="str">
        <f t="shared" si="3"/>
        <v/>
      </c>
      <c r="Q21" t="s">
        <v>80</v>
      </c>
      <c r="R21">
        <v>288</v>
      </c>
      <c r="S21" t="s">
        <v>31</v>
      </c>
      <c r="T21">
        <v>374.99819298879652</v>
      </c>
      <c r="U21">
        <v>0.4466</v>
      </c>
      <c r="V21">
        <v>207.524</v>
      </c>
      <c r="W21">
        <v>59766.911999999997</v>
      </c>
      <c r="X21">
        <v>0</v>
      </c>
      <c r="Y21">
        <f t="shared" si="4"/>
        <v>360.26219444444439</v>
      </c>
      <c r="Z21">
        <v>358.08266200000003</v>
      </c>
      <c r="AA21">
        <v>400</v>
      </c>
      <c r="AB21" t="str">
        <f t="shared" si="1"/>
        <v/>
      </c>
      <c r="AD21" t="str">
        <f t="shared" si="5"/>
        <v/>
      </c>
      <c r="AF21">
        <v>0</v>
      </c>
      <c r="AG21">
        <v>0</v>
      </c>
      <c r="AH21">
        <v>41.917338000000029</v>
      </c>
    </row>
    <row r="22" spans="1:34">
      <c r="A22">
        <v>18</v>
      </c>
      <c r="B22" t="s">
        <v>25</v>
      </c>
      <c r="C22" t="s">
        <v>26</v>
      </c>
      <c r="D22">
        <v>123456</v>
      </c>
      <c r="E22" t="s">
        <v>27</v>
      </c>
      <c r="F22" t="s">
        <v>81</v>
      </c>
      <c r="G22" t="s">
        <v>82</v>
      </c>
      <c r="H22">
        <v>60</v>
      </c>
      <c r="J22">
        <v>1500</v>
      </c>
      <c r="K22">
        <v>44.66</v>
      </c>
      <c r="L22">
        <f t="shared" si="0"/>
        <v>830.1</v>
      </c>
      <c r="M22">
        <v>40194</v>
      </c>
      <c r="N22">
        <v>49806</v>
      </c>
      <c r="O22" t="str">
        <f t="shared" si="2"/>
        <v/>
      </c>
      <c r="P22" t="str">
        <f t="shared" si="3"/>
        <v/>
      </c>
      <c r="Q22" t="s">
        <v>83</v>
      </c>
      <c r="R22">
        <v>60</v>
      </c>
      <c r="S22" t="s">
        <v>31</v>
      </c>
      <c r="T22">
        <v>1500</v>
      </c>
      <c r="U22">
        <v>0.4466</v>
      </c>
      <c r="V22">
        <v>830.1</v>
      </c>
      <c r="W22">
        <v>49806</v>
      </c>
      <c r="X22">
        <v>0</v>
      </c>
      <c r="Y22">
        <f t="shared" si="4"/>
        <v>1441.0536</v>
      </c>
      <c r="Z22">
        <v>1432.33755</v>
      </c>
      <c r="AA22">
        <v>1500</v>
      </c>
      <c r="AB22" t="str">
        <f t="shared" si="1"/>
        <v/>
      </c>
      <c r="AD22" t="str">
        <f t="shared" si="5"/>
        <v/>
      </c>
      <c r="AF22">
        <v>0</v>
      </c>
      <c r="AG22">
        <v>0</v>
      </c>
      <c r="AH22">
        <v>67.662450000000035</v>
      </c>
    </row>
    <row r="23" spans="1:34">
      <c r="A23">
        <v>19</v>
      </c>
      <c r="B23" t="s">
        <v>25</v>
      </c>
      <c r="C23" t="s">
        <v>26</v>
      </c>
      <c r="D23">
        <v>123456</v>
      </c>
      <c r="E23" t="s">
        <v>27</v>
      </c>
      <c r="F23" t="s">
        <v>84</v>
      </c>
      <c r="G23" t="s">
        <v>85</v>
      </c>
      <c r="H23">
        <v>120</v>
      </c>
      <c r="J23">
        <v>800</v>
      </c>
      <c r="K23">
        <v>44.66</v>
      </c>
      <c r="L23">
        <f t="shared" si="0"/>
        <v>442.71666666666664</v>
      </c>
      <c r="M23">
        <v>42873</v>
      </c>
      <c r="N23">
        <v>53126</v>
      </c>
      <c r="O23" t="str">
        <f t="shared" si="2"/>
        <v/>
      </c>
      <c r="P23" t="str">
        <f t="shared" si="3"/>
        <v/>
      </c>
      <c r="Q23" t="s">
        <v>86</v>
      </c>
      <c r="R23">
        <v>120</v>
      </c>
      <c r="S23" t="s">
        <v>31</v>
      </c>
      <c r="T23">
        <v>799.99277195518619</v>
      </c>
      <c r="U23">
        <v>0.4466</v>
      </c>
      <c r="V23">
        <v>442.71600000000001</v>
      </c>
      <c r="W23">
        <v>53125.919999999998</v>
      </c>
      <c r="X23">
        <v>0</v>
      </c>
      <c r="Y23">
        <f t="shared" si="4"/>
        <v>768.55613333333326</v>
      </c>
      <c r="Z23">
        <v>763.90645799999993</v>
      </c>
      <c r="AA23">
        <v>800</v>
      </c>
      <c r="AB23" t="str">
        <f t="shared" si="1"/>
        <v/>
      </c>
      <c r="AD23" t="str">
        <f t="shared" si="5"/>
        <v/>
      </c>
      <c r="AF23">
        <v>0</v>
      </c>
      <c r="AG23">
        <v>0</v>
      </c>
      <c r="AH23">
        <v>36.09354200000007</v>
      </c>
    </row>
    <row r="24" spans="1:34">
      <c r="A24">
        <v>20</v>
      </c>
      <c r="B24" t="s">
        <v>25</v>
      </c>
      <c r="C24" t="s">
        <v>26</v>
      </c>
      <c r="D24">
        <v>123456</v>
      </c>
      <c r="E24" t="s">
        <v>27</v>
      </c>
      <c r="F24" t="s">
        <v>87</v>
      </c>
      <c r="G24" t="s">
        <v>88</v>
      </c>
      <c r="H24">
        <v>48</v>
      </c>
      <c r="J24">
        <v>1306</v>
      </c>
      <c r="K24">
        <v>44.66</v>
      </c>
      <c r="L24">
        <f t="shared" si="0"/>
        <v>722.75</v>
      </c>
      <c r="M24">
        <v>27996</v>
      </c>
      <c r="N24">
        <v>34692</v>
      </c>
      <c r="O24" t="str">
        <f t="shared" si="2"/>
        <v/>
      </c>
      <c r="P24" t="str">
        <f t="shared" si="3"/>
        <v/>
      </c>
      <c r="Q24" t="s">
        <v>89</v>
      </c>
      <c r="R24">
        <v>48</v>
      </c>
      <c r="S24" t="s">
        <v>31</v>
      </c>
      <c r="T24">
        <v>1306.0173473075531</v>
      </c>
      <c r="U24">
        <v>0.4466</v>
      </c>
      <c r="V24">
        <v>722.75</v>
      </c>
      <c r="W24">
        <v>34692</v>
      </c>
      <c r="X24">
        <v>0</v>
      </c>
      <c r="Y24">
        <f t="shared" si="4"/>
        <v>1254.694</v>
      </c>
      <c r="Z24">
        <v>1247.105125</v>
      </c>
      <c r="AA24">
        <v>1350</v>
      </c>
      <c r="AB24" t="str">
        <f t="shared" si="1"/>
        <v/>
      </c>
      <c r="AD24" t="str">
        <f t="shared" si="5"/>
        <v/>
      </c>
      <c r="AF24">
        <v>0</v>
      </c>
      <c r="AG24">
        <v>0</v>
      </c>
      <c r="AH24">
        <v>102.894875</v>
      </c>
    </row>
    <row r="25" spans="1:34">
      <c r="A25">
        <v>21</v>
      </c>
      <c r="B25" t="s">
        <v>25</v>
      </c>
      <c r="C25" t="s">
        <v>26</v>
      </c>
      <c r="D25">
        <v>123456</v>
      </c>
      <c r="E25" t="s">
        <v>27</v>
      </c>
      <c r="F25" t="s">
        <v>90</v>
      </c>
      <c r="G25" t="s">
        <v>91</v>
      </c>
      <c r="H25">
        <v>12</v>
      </c>
      <c r="J25">
        <v>4188</v>
      </c>
      <c r="K25">
        <v>44.66</v>
      </c>
      <c r="L25">
        <f t="shared" si="0"/>
        <v>2317.6666666666665</v>
      </c>
      <c r="M25">
        <v>22444</v>
      </c>
      <c r="N25">
        <v>27812</v>
      </c>
      <c r="O25" t="str">
        <f t="shared" si="2"/>
        <v/>
      </c>
      <c r="P25" t="str">
        <f t="shared" si="3"/>
        <v/>
      </c>
      <c r="Q25" t="s">
        <v>92</v>
      </c>
      <c r="R25">
        <v>12</v>
      </c>
      <c r="S25" t="s">
        <v>31</v>
      </c>
      <c r="T25">
        <v>4188.048427900253</v>
      </c>
      <c r="U25">
        <v>0.4466</v>
      </c>
      <c r="V25">
        <v>2317.6660000000002</v>
      </c>
      <c r="W25">
        <v>27811.991999999998</v>
      </c>
      <c r="X25">
        <v>0</v>
      </c>
      <c r="Y25">
        <f t="shared" si="4"/>
        <v>4023.4693333333325</v>
      </c>
      <c r="Z25">
        <v>3999.1326829999998</v>
      </c>
      <c r="AA25">
        <v>4150</v>
      </c>
      <c r="AB25">
        <f t="shared" si="1"/>
        <v>126.53066666666746</v>
      </c>
      <c r="AD25" t="str">
        <f t="shared" si="5"/>
        <v/>
      </c>
      <c r="AF25">
        <v>0</v>
      </c>
      <c r="AG25">
        <v>0</v>
      </c>
      <c r="AH25">
        <v>150.86731700000021</v>
      </c>
    </row>
    <row r="26" spans="1:34">
      <c r="A26">
        <v>22</v>
      </c>
      <c r="B26" t="s">
        <v>25</v>
      </c>
      <c r="C26" t="s">
        <v>26</v>
      </c>
      <c r="D26">
        <v>123456</v>
      </c>
      <c r="E26" t="s">
        <v>27</v>
      </c>
      <c r="F26" t="s">
        <v>93</v>
      </c>
      <c r="G26" t="s">
        <v>94</v>
      </c>
      <c r="H26">
        <v>60</v>
      </c>
      <c r="J26">
        <v>2390</v>
      </c>
      <c r="K26">
        <v>44.66</v>
      </c>
      <c r="L26">
        <f t="shared" si="0"/>
        <v>1322.6333333333334</v>
      </c>
      <c r="M26">
        <v>64042</v>
      </c>
      <c r="N26">
        <v>79358</v>
      </c>
      <c r="O26" t="str">
        <f t="shared" si="2"/>
        <v/>
      </c>
      <c r="P26" t="str">
        <f t="shared" si="3"/>
        <v/>
      </c>
      <c r="Q26" t="s">
        <v>95</v>
      </c>
      <c r="R26">
        <v>60</v>
      </c>
      <c r="S26" t="s">
        <v>31</v>
      </c>
      <c r="T26">
        <v>2390.0126490784241</v>
      </c>
      <c r="U26">
        <v>0.4466</v>
      </c>
      <c r="V26">
        <v>1322.633</v>
      </c>
      <c r="W26">
        <v>79357.98</v>
      </c>
      <c r="X26">
        <v>0</v>
      </c>
      <c r="Y26">
        <f t="shared" si="4"/>
        <v>2296.0914666666667</v>
      </c>
      <c r="Z26">
        <v>2282.2032414999999</v>
      </c>
      <c r="AA26">
        <v>2400</v>
      </c>
      <c r="AB26">
        <f t="shared" si="1"/>
        <v>103.90853333333325</v>
      </c>
      <c r="AD26" t="str">
        <f t="shared" si="5"/>
        <v/>
      </c>
      <c r="AF26">
        <v>0</v>
      </c>
      <c r="AG26">
        <v>0</v>
      </c>
      <c r="AH26">
        <v>117.7967585000001</v>
      </c>
    </row>
    <row r="27" spans="1:34">
      <c r="A27">
        <v>23</v>
      </c>
      <c r="B27" t="s">
        <v>25</v>
      </c>
      <c r="C27" t="s">
        <v>26</v>
      </c>
      <c r="D27">
        <v>123456</v>
      </c>
      <c r="E27" t="s">
        <v>27</v>
      </c>
      <c r="F27" t="s">
        <v>96</v>
      </c>
      <c r="G27" t="s">
        <v>97</v>
      </c>
      <c r="H27">
        <v>24</v>
      </c>
      <c r="J27">
        <v>2231</v>
      </c>
      <c r="K27">
        <v>44.66</v>
      </c>
      <c r="L27">
        <f t="shared" si="0"/>
        <v>1234.625</v>
      </c>
      <c r="M27">
        <v>23912</v>
      </c>
      <c r="N27">
        <v>29631</v>
      </c>
      <c r="O27" t="str">
        <f t="shared" si="2"/>
        <v/>
      </c>
      <c r="P27" t="str">
        <f t="shared" si="3"/>
        <v/>
      </c>
      <c r="Q27" t="s">
        <v>98</v>
      </c>
      <c r="R27">
        <v>24</v>
      </c>
      <c r="S27" t="s">
        <v>31</v>
      </c>
      <c r="T27">
        <v>2230.9812070834842</v>
      </c>
      <c r="U27">
        <v>0.4466</v>
      </c>
      <c r="V27">
        <v>1234.625</v>
      </c>
      <c r="W27">
        <v>29631</v>
      </c>
      <c r="X27">
        <v>0</v>
      </c>
      <c r="Y27">
        <f t="shared" si="4"/>
        <v>2143.3089999999997</v>
      </c>
      <c r="Z27">
        <v>2130.3454375000001</v>
      </c>
      <c r="AA27">
        <v>2200</v>
      </c>
      <c r="AB27" t="str">
        <f t="shared" si="1"/>
        <v/>
      </c>
      <c r="AD27" t="str">
        <f t="shared" si="5"/>
        <v/>
      </c>
      <c r="AF27">
        <v>0</v>
      </c>
      <c r="AG27">
        <v>0</v>
      </c>
      <c r="AH27">
        <v>69.654562500000338</v>
      </c>
    </row>
    <row r="28" spans="1:34">
      <c r="A28">
        <v>24</v>
      </c>
      <c r="B28" t="s">
        <v>25</v>
      </c>
      <c r="C28" t="s">
        <v>26</v>
      </c>
      <c r="D28">
        <v>123456</v>
      </c>
      <c r="E28" t="s">
        <v>27</v>
      </c>
      <c r="F28" t="s">
        <v>99</v>
      </c>
      <c r="G28" t="s">
        <v>100</v>
      </c>
      <c r="H28">
        <v>100</v>
      </c>
      <c r="J28">
        <v>555</v>
      </c>
      <c r="K28">
        <v>44.66</v>
      </c>
      <c r="L28">
        <f t="shared" si="0"/>
        <v>307.14</v>
      </c>
      <c r="M28">
        <v>24786</v>
      </c>
      <c r="N28">
        <v>30714</v>
      </c>
      <c r="O28" t="str">
        <f t="shared" si="2"/>
        <v/>
      </c>
      <c r="P28" t="str">
        <f t="shared" si="3"/>
        <v/>
      </c>
      <c r="Q28" t="s">
        <v>101</v>
      </c>
      <c r="R28">
        <v>100</v>
      </c>
      <c r="S28" t="s">
        <v>31</v>
      </c>
      <c r="T28">
        <v>555.00542103361033</v>
      </c>
      <c r="U28">
        <v>0.4466</v>
      </c>
      <c r="V28">
        <v>307.14</v>
      </c>
      <c r="W28">
        <v>30714</v>
      </c>
      <c r="X28">
        <v>0</v>
      </c>
      <c r="Y28">
        <f t="shared" si="4"/>
        <v>533.19503999999995</v>
      </c>
      <c r="Z28">
        <v>529.97006999999985</v>
      </c>
      <c r="AA28">
        <v>550</v>
      </c>
      <c r="AB28" t="str">
        <f t="shared" si="1"/>
        <v/>
      </c>
      <c r="AD28" t="str">
        <f t="shared" si="5"/>
        <v/>
      </c>
      <c r="AF28">
        <v>0</v>
      </c>
      <c r="AG28">
        <v>0</v>
      </c>
      <c r="AH28">
        <v>20.029930000000149</v>
      </c>
    </row>
    <row r="29" spans="1:34">
      <c r="A29">
        <v>25</v>
      </c>
      <c r="B29" t="s">
        <v>25</v>
      </c>
      <c r="C29" t="s">
        <v>26</v>
      </c>
      <c r="D29">
        <v>123456</v>
      </c>
      <c r="E29" t="s">
        <v>27</v>
      </c>
      <c r="F29" t="s">
        <v>102</v>
      </c>
      <c r="G29" t="s">
        <v>103</v>
      </c>
      <c r="H29">
        <v>36</v>
      </c>
      <c r="J29">
        <v>2641</v>
      </c>
      <c r="K29">
        <v>44.66</v>
      </c>
      <c r="L29">
        <f t="shared" si="0"/>
        <v>1461.5277777777778</v>
      </c>
      <c r="M29">
        <v>42460</v>
      </c>
      <c r="N29">
        <v>52615</v>
      </c>
      <c r="O29" t="str">
        <f t="shared" si="2"/>
        <v/>
      </c>
      <c r="P29" t="str">
        <f t="shared" si="3"/>
        <v/>
      </c>
      <c r="Q29" t="s">
        <v>104</v>
      </c>
      <c r="R29">
        <v>36</v>
      </c>
      <c r="S29" t="s">
        <v>31</v>
      </c>
      <c r="T29">
        <v>2640.995663173112</v>
      </c>
      <c r="U29">
        <v>0.4466</v>
      </c>
      <c r="V29">
        <v>1461.527</v>
      </c>
      <c r="W29">
        <v>52614.972000000002</v>
      </c>
      <c r="X29">
        <v>0</v>
      </c>
      <c r="Y29">
        <f t="shared" si="4"/>
        <v>2537.212222222222</v>
      </c>
      <c r="Z29">
        <v>2521.8648385000001</v>
      </c>
      <c r="AA29">
        <v>2600</v>
      </c>
      <c r="AB29" t="str">
        <f t="shared" si="1"/>
        <v/>
      </c>
      <c r="AD29" t="str">
        <f t="shared" si="5"/>
        <v/>
      </c>
      <c r="AF29">
        <v>0</v>
      </c>
      <c r="AG29">
        <v>0</v>
      </c>
      <c r="AH29">
        <v>78.135161499999867</v>
      </c>
    </row>
    <row r="30" spans="1:34">
      <c r="A30">
        <v>26</v>
      </c>
      <c r="B30" t="s">
        <v>25</v>
      </c>
      <c r="C30" t="s">
        <v>26</v>
      </c>
      <c r="D30">
        <v>123456</v>
      </c>
      <c r="E30" t="s">
        <v>27</v>
      </c>
      <c r="F30" t="s">
        <v>105</v>
      </c>
      <c r="G30" t="s">
        <v>106</v>
      </c>
      <c r="H30">
        <v>3</v>
      </c>
      <c r="J30">
        <v>13715</v>
      </c>
      <c r="K30">
        <v>44.66</v>
      </c>
      <c r="L30">
        <f t="shared" si="0"/>
        <v>7590</v>
      </c>
      <c r="M30">
        <v>18375</v>
      </c>
      <c r="N30">
        <v>22770</v>
      </c>
      <c r="O30" t="str">
        <f t="shared" si="2"/>
        <v/>
      </c>
      <c r="P30" t="str">
        <f t="shared" si="3"/>
        <v/>
      </c>
      <c r="Q30" t="s">
        <v>107</v>
      </c>
      <c r="R30">
        <v>3</v>
      </c>
      <c r="S30" t="s">
        <v>51</v>
      </c>
      <c r="T30">
        <v>13715.21503433321</v>
      </c>
      <c r="U30">
        <v>0.4466</v>
      </c>
      <c r="V30">
        <v>7590</v>
      </c>
      <c r="W30">
        <v>22770</v>
      </c>
      <c r="X30">
        <v>0</v>
      </c>
      <c r="Y30">
        <f t="shared" si="4"/>
        <v>13176.24</v>
      </c>
      <c r="Z30">
        <v>130.96545</v>
      </c>
      <c r="AA30">
        <v>200</v>
      </c>
      <c r="AB30" s="10">
        <f t="shared" si="1"/>
        <v>-12976.24</v>
      </c>
      <c r="AD30" t="str">
        <f t="shared" si="5"/>
        <v>**</v>
      </c>
      <c r="AF30">
        <v>0</v>
      </c>
      <c r="AG30">
        <v>0</v>
      </c>
      <c r="AH30">
        <v>69.034549999999996</v>
      </c>
    </row>
    <row r="31" spans="1:34">
      <c r="A31">
        <v>27</v>
      </c>
      <c r="B31" t="s">
        <v>25</v>
      </c>
      <c r="C31" t="s">
        <v>26</v>
      </c>
      <c r="D31">
        <v>123456</v>
      </c>
      <c r="E31" t="s">
        <v>27</v>
      </c>
      <c r="F31" t="s">
        <v>108</v>
      </c>
      <c r="G31" t="s">
        <v>109</v>
      </c>
      <c r="H31">
        <v>36</v>
      </c>
      <c r="J31">
        <v>810</v>
      </c>
      <c r="K31">
        <v>44.66</v>
      </c>
      <c r="L31">
        <f t="shared" si="0"/>
        <v>448.25</v>
      </c>
      <c r="M31">
        <v>13022</v>
      </c>
      <c r="N31">
        <v>16137</v>
      </c>
      <c r="O31" t="str">
        <f t="shared" si="2"/>
        <v/>
      </c>
      <c r="P31" t="str">
        <f t="shared" si="3"/>
        <v/>
      </c>
      <c r="Q31" t="s">
        <v>110</v>
      </c>
      <c r="R31">
        <v>36</v>
      </c>
      <c r="S31" t="s">
        <v>31</v>
      </c>
      <c r="T31">
        <v>809.99277195518607</v>
      </c>
      <c r="U31">
        <v>0.4466</v>
      </c>
      <c r="V31">
        <v>448.25</v>
      </c>
      <c r="W31">
        <v>16137</v>
      </c>
      <c r="X31">
        <v>0</v>
      </c>
      <c r="Y31">
        <f t="shared" si="4"/>
        <v>778.16200000000003</v>
      </c>
      <c r="Z31">
        <v>773.455375</v>
      </c>
      <c r="AA31">
        <v>1100</v>
      </c>
      <c r="AB31">
        <f t="shared" si="1"/>
        <v>321.83799999999997</v>
      </c>
      <c r="AD31" t="str">
        <f t="shared" si="5"/>
        <v/>
      </c>
      <c r="AF31">
        <v>0</v>
      </c>
      <c r="AG31">
        <v>0</v>
      </c>
      <c r="AH31">
        <v>326.544625</v>
      </c>
    </row>
    <row r="32" spans="1:34">
      <c r="A32">
        <v>28</v>
      </c>
      <c r="B32" t="s">
        <v>25</v>
      </c>
      <c r="C32" t="s">
        <v>26</v>
      </c>
      <c r="D32">
        <v>123456</v>
      </c>
      <c r="E32" t="s">
        <v>27</v>
      </c>
      <c r="F32" t="s">
        <v>111</v>
      </c>
      <c r="G32" t="s">
        <v>112</v>
      </c>
      <c r="H32">
        <v>1</v>
      </c>
      <c r="J32">
        <v>7689</v>
      </c>
      <c r="K32">
        <v>44.66</v>
      </c>
      <c r="L32">
        <f t="shared" si="0"/>
        <v>4255</v>
      </c>
      <c r="M32">
        <v>3433</v>
      </c>
      <c r="N32">
        <v>4255</v>
      </c>
      <c r="O32" t="str">
        <f t="shared" si="2"/>
        <v/>
      </c>
      <c r="P32" t="str">
        <f t="shared" si="3"/>
        <v/>
      </c>
      <c r="Q32" t="s">
        <v>113</v>
      </c>
      <c r="R32">
        <v>1</v>
      </c>
      <c r="S32" t="s">
        <v>31</v>
      </c>
      <c r="T32">
        <v>7688.8326707625583</v>
      </c>
      <c r="U32">
        <v>0.4466</v>
      </c>
      <c r="V32">
        <v>4255</v>
      </c>
      <c r="W32">
        <v>4255</v>
      </c>
      <c r="X32">
        <v>0</v>
      </c>
      <c r="Y32">
        <f t="shared" si="4"/>
        <v>7386.6799999999994</v>
      </c>
      <c r="Z32">
        <v>7342.0024999999996</v>
      </c>
      <c r="AA32">
        <v>8850</v>
      </c>
      <c r="AB32">
        <f t="shared" si="1"/>
        <v>1463.3200000000006</v>
      </c>
      <c r="AD32" t="str">
        <f t="shared" si="5"/>
        <v/>
      </c>
      <c r="AF32">
        <v>0</v>
      </c>
      <c r="AG32">
        <v>0</v>
      </c>
      <c r="AH32">
        <v>1507.9974999999999</v>
      </c>
    </row>
    <row r="33" spans="1:34">
      <c r="A33">
        <v>29</v>
      </c>
      <c r="B33" t="s">
        <v>25</v>
      </c>
      <c r="C33" t="s">
        <v>26</v>
      </c>
      <c r="D33">
        <v>123456</v>
      </c>
      <c r="E33" t="s">
        <v>27</v>
      </c>
      <c r="F33" t="s">
        <v>114</v>
      </c>
      <c r="G33" t="s">
        <v>115</v>
      </c>
      <c r="H33">
        <v>24</v>
      </c>
      <c r="J33">
        <v>1585</v>
      </c>
      <c r="K33">
        <v>44.66</v>
      </c>
      <c r="L33">
        <f t="shared" si="0"/>
        <v>877.125</v>
      </c>
      <c r="M33">
        <v>16988</v>
      </c>
      <c r="N33">
        <v>21051</v>
      </c>
      <c r="O33" t="str">
        <f t="shared" si="2"/>
        <v/>
      </c>
      <c r="P33" t="str">
        <f t="shared" si="3"/>
        <v/>
      </c>
      <c r="Q33" t="s">
        <v>116</v>
      </c>
      <c r="R33">
        <v>24</v>
      </c>
      <c r="S33" t="s">
        <v>31</v>
      </c>
      <c r="T33">
        <v>1584.974701843151</v>
      </c>
      <c r="U33">
        <v>0.4466</v>
      </c>
      <c r="V33">
        <v>877.125</v>
      </c>
      <c r="W33">
        <v>21051</v>
      </c>
      <c r="X33">
        <v>0</v>
      </c>
      <c r="Y33">
        <f t="shared" si="4"/>
        <v>1522.6889999999999</v>
      </c>
      <c r="Z33">
        <v>1513.4791875000001</v>
      </c>
      <c r="AA33">
        <v>1600</v>
      </c>
      <c r="AB33" t="str">
        <f t="shared" si="1"/>
        <v/>
      </c>
      <c r="AD33" t="str">
        <f t="shared" si="5"/>
        <v/>
      </c>
      <c r="AF33">
        <v>0</v>
      </c>
      <c r="AG33">
        <v>0</v>
      </c>
      <c r="AH33">
        <v>86.520812500000147</v>
      </c>
    </row>
    <row r="34" spans="1:34">
      <c r="F34" t="s">
        <v>117</v>
      </c>
      <c r="L34" s="5" t="e">
        <f t="shared" si="0"/>
        <v>#DIV/0!</v>
      </c>
      <c r="O34">
        <f t="shared" si="2"/>
        <v>-1491</v>
      </c>
      <c r="P34">
        <f t="shared" si="3"/>
        <v>-30</v>
      </c>
      <c r="Q34" t="s">
        <v>118</v>
      </c>
      <c r="R34">
        <v>30</v>
      </c>
      <c r="S34" t="s">
        <v>31</v>
      </c>
      <c r="T34">
        <v>2694.2537043729671</v>
      </c>
      <c r="U34">
        <v>0.4466</v>
      </c>
      <c r="V34">
        <v>1491</v>
      </c>
      <c r="W34">
        <v>44730</v>
      </c>
      <c r="X34">
        <v>0</v>
      </c>
      <c r="Y34" s="5" t="e">
        <f t="shared" si="4"/>
        <v>#DIV/0!</v>
      </c>
      <c r="Z34">
        <v>2572.7204999999999</v>
      </c>
      <c r="AA34">
        <v>2650</v>
      </c>
      <c r="AB34" s="5" t="e">
        <f>IF(ABS(AA34-Y34)&gt;$AB$3,(AA34-Y34),"")</f>
        <v>#DIV/0!</v>
      </c>
      <c r="AF34">
        <v>0</v>
      </c>
      <c r="AG34">
        <v>0</v>
      </c>
      <c r="AH34">
        <v>77.279500000000098</v>
      </c>
    </row>
    <row r="35" spans="1:34">
      <c r="L35" s="5" t="e">
        <f t="shared" si="0"/>
        <v>#DIV/0!</v>
      </c>
      <c r="Y35" s="5" t="e">
        <f t="shared" si="4"/>
        <v>#DIV/0!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Dora Novoa</cp:lastModifiedBy>
  <dcterms:created xsi:type="dcterms:W3CDTF">2024-10-28T08:05:25Z</dcterms:created>
  <dcterms:modified xsi:type="dcterms:W3CDTF">2024-10-28T19:12:43Z</dcterms:modified>
</cp:coreProperties>
</file>