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eida\Desktop\Nova pasta\1o Desafio Excel Dio\"/>
    </mc:Choice>
  </mc:AlternateContent>
  <xr:revisionPtr revIDLastSave="0" documentId="8_{C367E185-9169-4E2C-8427-6DCE9547E868}" xr6:coauthVersionLast="36" xr6:coauthVersionMax="36" xr10:uidLastSave="{00000000-0000-0000-0000-000000000000}"/>
  <bookViews>
    <workbookView xWindow="0" yWindow="0" windowWidth="20490" windowHeight="7545" xr2:uid="{2FD444CA-6B9A-48C2-A15C-831843422146}"/>
  </bookViews>
  <sheets>
    <sheet name="Simulador" sheetId="2" r:id="rId1"/>
    <sheet name="Plan_Apoio" sheetId="1" r:id="rId2"/>
  </sheets>
  <externalReferences>
    <externalReference r:id="rId3"/>
  </externalReferences>
  <definedNames>
    <definedName name="aporte">Simulador!$D$14</definedName>
    <definedName name="patrimonio">Simulador!$D$17</definedName>
    <definedName name="qtd_anos">Simulador!$D$15</definedName>
    <definedName name="rendimento_carteira">Simulador!$D$10</definedName>
    <definedName name="taxa_mensal">Simulador!$D$16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C29" i="2"/>
  <c r="C25" i="2"/>
  <c r="D25" i="2" s="1"/>
  <c r="C24" i="2"/>
  <c r="D24" i="2" s="1"/>
  <c r="C23" i="2"/>
  <c r="D23" i="2" s="1"/>
  <c r="C22" i="2"/>
  <c r="D22" i="2" s="1"/>
  <c r="C21" i="2"/>
  <c r="D21" i="2" s="1"/>
  <c r="D17" i="2"/>
  <c r="D18" i="2" s="1"/>
  <c r="D11" i="2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H3" i="1"/>
  <c r="B4" i="1"/>
  <c r="B3" i="1"/>
  <c r="D37" i="2" l="1"/>
  <c r="D32" i="2"/>
  <c r="D33" i="2"/>
  <c r="D34" i="2"/>
  <c r="D35" i="2"/>
  <c r="D36" i="2"/>
  <c r="D38" i="2" l="1"/>
</calcChain>
</file>

<file path=xl/sharedStrings.xml><?xml version="1.0" encoding="utf-8"?>
<sst xmlns="http://schemas.openxmlformats.org/spreadsheetml/2006/main" count="71" uniqueCount="34">
  <si>
    <t>CHAVE</t>
  </si>
  <si>
    <t>PERFIL</t>
  </si>
  <si>
    <t>TIPO DE FII</t>
  </si>
  <si>
    <t>%</t>
  </si>
  <si>
    <t>Conservador</t>
  </si>
  <si>
    <t>PAPEL</t>
  </si>
  <si>
    <t>TIJOLO</t>
  </si>
  <si>
    <t>Moderado-TIJOLO</t>
  </si>
  <si>
    <t>HÍBRIDOS</t>
  </si>
  <si>
    <t>FOFs</t>
  </si>
  <si>
    <t>DESENVOLVIMENTO</t>
  </si>
  <si>
    <t>HOTELARIAS</t>
  </si>
  <si>
    <t>Moderado</t>
  </si>
  <si>
    <t>Agressivo</t>
  </si>
  <si>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</si>
  <si>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</si>
  <si>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</si>
  <si>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</si>
  <si>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</si>
  <si>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</si>
  <si>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</si>
  <si>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</si>
  <si>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</si>
  <si>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</si>
  <si>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</si>
  <si>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</si>
  <si>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</si>
  <si>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</si>
  <si>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</si>
  <si>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>VALOR A SER INVESTIDO POR MÊS</t>
  </si>
  <si>
    <t>Percentual Sugerido</t>
  </si>
  <si>
    <t>Valores</t>
  </si>
  <si>
    <t>CENÁRIOS</t>
  </si>
  <si>
    <t>DIVIDENDO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</si>
</sst>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theme="0"/>
      <name val="Segoe UI Semibold"/>
      <family val="2"/>
    </font>
    <font>
      <b/>
      <sz val="12"/>
      <color theme="0"/>
      <name val="Arial"/>
      <family val="2"/>
    </font>
    <font>
      <b/>
      <sz val="13"/>
      <color rgb="FF9C57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Arial"/>
      <family val="2"/>
    </font>
    <font>
      <b/>
      <sz val="15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C005E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dotted">
        <color theme="0" tint="-4.9989318521683403E-2"/>
      </right>
      <top style="medium">
        <color theme="0" tint="-0.14996795556505021"/>
      </top>
      <bottom/>
      <diagonal/>
    </border>
    <border>
      <left style="dotted">
        <color theme="0" tint="-4.9989318521683403E-2"/>
      </left>
      <right style="dotted">
        <color theme="0" tint="-4.9989318521683403E-2"/>
      </right>
      <top style="medium">
        <color theme="0" tint="-0.14996795556505021"/>
      </top>
      <bottom/>
      <diagonal/>
    </border>
    <border>
      <left style="dotted">
        <color theme="0" tint="-4.9989318521683403E-2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dotted">
        <color theme="0" tint="-4.9989318521683403E-2"/>
      </right>
      <top/>
      <bottom/>
      <diagonal/>
    </border>
    <border>
      <left style="dotted">
        <color theme="0" tint="-4.9989318521683403E-2"/>
      </left>
      <right style="dotted">
        <color theme="0" tint="-4.9989318521683403E-2"/>
      </right>
      <top/>
      <bottom/>
      <diagonal/>
    </border>
    <border>
      <left style="dotted">
        <color theme="0" tint="-4.9989318521683403E-2"/>
      </left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dotted">
        <color theme="0" tint="-4.9989318521683403E-2"/>
      </right>
      <top/>
      <bottom style="medium">
        <color theme="0" tint="-0.14996795556505021"/>
      </bottom>
      <diagonal/>
    </border>
    <border>
      <left style="dotted">
        <color theme="0" tint="-4.9989318521683403E-2"/>
      </left>
      <right style="dotted">
        <color theme="0" tint="-4.9989318521683403E-2"/>
      </right>
      <top/>
      <bottom style="medium">
        <color theme="0" tint="-0.14996795556505021"/>
      </bottom>
      <diagonal/>
    </border>
    <border>
      <left style="dotted">
        <color theme="0" tint="-4.9989318521683403E-2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indexed="64"/>
      </bottom>
      <diagonal/>
    </border>
    <border>
      <left/>
      <right style="medium">
        <color theme="0" tint="-0.499984740745262"/>
      </right>
      <top/>
      <bottom style="medium">
        <color indexed="64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2" borderId="0" xfId="3"/>
    <xf numFmtId="0" fontId="0" fillId="0" borderId="1" xfId="0" applyBorder="1"/>
    <xf numFmtId="0" fontId="0" fillId="0" borderId="1" xfId="0" applyBorder="1" applyAlignment="1">
      <alignment horizontal="center"/>
    </xf>
    <xf numFmtId="0" fontId="5" fillId="5" borderId="5" xfId="0" applyFont="1" applyFill="1" applyBorder="1" applyAlignment="1">
      <alignment horizontal="left" indent="3"/>
    </xf>
    <xf numFmtId="0" fontId="5" fillId="5" borderId="6" xfId="0" applyFont="1" applyFill="1" applyBorder="1" applyAlignment="1">
      <alignment horizontal="left" indent="3"/>
    </xf>
    <xf numFmtId="164" fontId="6" fillId="0" borderId="7" xfId="1" applyNumberFormat="1" applyFont="1" applyBorder="1" applyAlignment="1">
      <alignment horizontal="center"/>
    </xf>
    <xf numFmtId="0" fontId="5" fillId="5" borderId="8" xfId="0" applyFont="1" applyFill="1" applyBorder="1" applyAlignment="1">
      <alignment horizontal="left" indent="3"/>
    </xf>
    <xf numFmtId="0" fontId="5" fillId="5" borderId="9" xfId="0" applyFont="1" applyFill="1" applyBorder="1" applyAlignment="1">
      <alignment horizontal="left" indent="3"/>
    </xf>
    <xf numFmtId="10" fontId="6" fillId="0" borderId="10" xfId="0" applyNumberFormat="1" applyFont="1" applyBorder="1" applyAlignment="1">
      <alignment horizontal="center"/>
    </xf>
    <xf numFmtId="0" fontId="5" fillId="5" borderId="11" xfId="0" applyFont="1" applyFill="1" applyBorder="1" applyAlignment="1">
      <alignment horizontal="left" indent="3"/>
    </xf>
    <xf numFmtId="0" fontId="5" fillId="5" borderId="12" xfId="0" applyFont="1" applyFill="1" applyBorder="1" applyAlignment="1">
      <alignment horizontal="left" indent="3"/>
    </xf>
    <xf numFmtId="164" fontId="7" fillId="0" borderId="7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0" fontId="7" fillId="0" borderId="10" xfId="0" applyNumberFormat="1" applyFont="1" applyBorder="1" applyAlignment="1">
      <alignment horizontal="center"/>
    </xf>
    <xf numFmtId="0" fontId="8" fillId="6" borderId="8" xfId="0" applyFont="1" applyFill="1" applyBorder="1" applyAlignment="1">
      <alignment horizontal="left" indent="3"/>
    </xf>
    <xf numFmtId="0" fontId="8" fillId="6" borderId="9" xfId="0" applyFont="1" applyFill="1" applyBorder="1" applyAlignment="1">
      <alignment horizontal="left" indent="3"/>
    </xf>
    <xf numFmtId="8" fontId="7" fillId="6" borderId="10" xfId="0" applyNumberFormat="1" applyFont="1" applyFill="1" applyBorder="1" applyAlignment="1">
      <alignment horizontal="center"/>
    </xf>
    <xf numFmtId="0" fontId="8" fillId="6" borderId="11" xfId="0" applyFont="1" applyFill="1" applyBorder="1" applyAlignment="1">
      <alignment horizontal="left" indent="3"/>
    </xf>
    <xf numFmtId="0" fontId="8" fillId="6" borderId="12" xfId="0" applyFont="1" applyFill="1" applyBorder="1" applyAlignment="1">
      <alignment horizontal="left" indent="3"/>
    </xf>
    <xf numFmtId="8" fontId="7" fillId="6" borderId="13" xfId="0" applyNumberFormat="1" applyFont="1" applyFill="1" applyBorder="1" applyAlignment="1">
      <alignment horizontal="center"/>
    </xf>
    <xf numFmtId="9" fontId="0" fillId="0" borderId="0" xfId="0" applyNumberFormat="1"/>
    <xf numFmtId="0" fontId="4" fillId="0" borderId="0" xfId="0" applyFont="1"/>
    <xf numFmtId="0" fontId="5" fillId="6" borderId="14" xfId="0" applyFont="1" applyFill="1" applyBorder="1" applyAlignment="1">
      <alignment horizontal="left" indent="3"/>
    </xf>
    <xf numFmtId="164" fontId="6" fillId="6" borderId="15" xfId="0" applyNumberFormat="1" applyFont="1" applyFill="1" applyBorder="1" applyAlignment="1">
      <alignment horizontal="center"/>
    </xf>
    <xf numFmtId="164" fontId="6" fillId="6" borderId="16" xfId="0" applyNumberFormat="1" applyFont="1" applyFill="1" applyBorder="1" applyAlignment="1">
      <alignment horizontal="center"/>
    </xf>
    <xf numFmtId="0" fontId="5" fillId="6" borderId="17" xfId="0" applyFont="1" applyFill="1" applyBorder="1" applyAlignment="1">
      <alignment horizontal="left" indent="3"/>
    </xf>
    <xf numFmtId="164" fontId="6" fillId="6" borderId="18" xfId="0" applyNumberFormat="1" applyFont="1" applyFill="1" applyBorder="1" applyAlignment="1">
      <alignment horizontal="center"/>
    </xf>
    <xf numFmtId="164" fontId="6" fillId="6" borderId="19" xfId="0" applyNumberFormat="1" applyFont="1" applyFill="1" applyBorder="1" applyAlignment="1">
      <alignment horizontal="center"/>
    </xf>
    <xf numFmtId="0" fontId="5" fillId="6" borderId="20" xfId="0" applyFont="1" applyFill="1" applyBorder="1" applyAlignment="1">
      <alignment horizontal="left" indent="3"/>
    </xf>
    <xf numFmtId="164" fontId="6" fillId="6" borderId="21" xfId="0" applyNumberFormat="1" applyFont="1" applyFill="1" applyBorder="1" applyAlignment="1">
      <alignment horizontal="center"/>
    </xf>
    <xf numFmtId="164" fontId="6" fillId="6" borderId="22" xfId="0" applyNumberFormat="1" applyFont="1" applyFill="1" applyBorder="1" applyAlignment="1">
      <alignment horizontal="center"/>
    </xf>
    <xf numFmtId="0" fontId="9" fillId="8" borderId="4" xfId="0" applyFont="1" applyFill="1" applyBorder="1" applyAlignment="1">
      <alignment horizontal="right" vertical="center"/>
    </xf>
    <xf numFmtId="0" fontId="10" fillId="8" borderId="4" xfId="0" applyFont="1" applyFill="1" applyBorder="1" applyAlignment="1">
      <alignment horizontal="right" vertical="center"/>
    </xf>
    <xf numFmtId="0" fontId="3" fillId="7" borderId="23" xfId="0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27" xfId="0" applyNumberFormat="1" applyBorder="1" applyAlignment="1">
      <alignment horizontal="center"/>
    </xf>
    <xf numFmtId="164" fontId="0" fillId="5" borderId="28" xfId="0" applyNumberFormat="1" applyFill="1" applyBorder="1" applyAlignment="1">
      <alignment horizontal="center"/>
    </xf>
    <xf numFmtId="0" fontId="3" fillId="7" borderId="29" xfId="0" applyFont="1" applyFill="1" applyBorder="1"/>
    <xf numFmtId="0" fontId="3" fillId="7" borderId="30" xfId="0" applyFont="1" applyFill="1" applyBorder="1"/>
    <xf numFmtId="164" fontId="3" fillId="7" borderId="31" xfId="0" applyNumberFormat="1" applyFont="1" applyFill="1" applyBorder="1" applyAlignment="1">
      <alignment horizontal="center"/>
    </xf>
    <xf numFmtId="0" fontId="11" fillId="4" borderId="0" xfId="3" applyFont="1" applyFill="1" applyAlignment="1">
      <alignment vertical="center"/>
    </xf>
    <xf numFmtId="0" fontId="11" fillId="4" borderId="0" xfId="3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164" fontId="12" fillId="5" borderId="0" xfId="1" applyNumberFormat="1" applyFont="1" applyFill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left" vertical="center" indent="8"/>
    </xf>
    <xf numFmtId="0" fontId="15" fillId="8" borderId="3" xfId="0" applyFont="1" applyFill="1" applyBorder="1" applyAlignment="1">
      <alignment horizontal="left" vertical="center" indent="8"/>
    </xf>
    <xf numFmtId="0" fontId="11" fillId="4" borderId="0" xfId="3" applyFont="1" applyFill="1" applyAlignment="1">
      <alignment horizontal="left" vertical="center" indent="3"/>
    </xf>
    <xf numFmtId="0" fontId="13" fillId="5" borderId="0" xfId="0" applyFont="1" applyFill="1" applyAlignment="1">
      <alignment horizontal="left" vertical="center" indent="3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3" borderId="32" xfId="0" applyFont="1" applyFill="1" applyBorder="1"/>
    <xf numFmtId="0" fontId="4" fillId="3" borderId="33" xfId="0" applyFont="1" applyFill="1" applyBorder="1"/>
    <xf numFmtId="0" fontId="4" fillId="3" borderId="3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0" fillId="0" borderId="35" xfId="0" applyBorder="1"/>
    <xf numFmtId="9" fontId="0" fillId="0" borderId="36" xfId="0" applyNumberFormat="1" applyBorder="1" applyAlignment="1">
      <alignment horizontal="center"/>
    </xf>
    <xf numFmtId="0" fontId="0" fillId="0" borderId="37" xfId="0" applyBorder="1"/>
    <xf numFmtId="9" fontId="0" fillId="0" borderId="38" xfId="0" applyNumberForma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0" xfId="0" applyBorder="1" applyAlignment="1">
      <alignment horizontal="center"/>
    </xf>
    <xf numFmtId="9" fontId="0" fillId="0" borderId="41" xfId="0" applyNumberFormat="1" applyBorder="1" applyAlignment="1">
      <alignment horizontal="center"/>
    </xf>
    <xf numFmtId="9" fontId="2" fillId="2" borderId="0" xfId="2" applyFont="1" applyFill="1" applyAlignment="1">
      <alignment horizontal="center"/>
    </xf>
    <xf numFmtId="0" fontId="0" fillId="0" borderId="35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36" xfId="0" applyNumberFormat="1" applyFill="1" applyBorder="1" applyAlignment="1">
      <alignment horizontal="center"/>
    </xf>
    <xf numFmtId="164" fontId="7" fillId="5" borderId="13" xfId="0" applyNumberFormat="1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Simulador!$C$31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5-48E3-BDB9-EBF153108C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5-48E3-BDB9-EBF153108C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A5-48E3-BDB9-EBF153108C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A5-48E3-BDB9-EBF153108C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A5-48E3-BDB9-EBF153108C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A5-48E3-BDB9-EBF153108C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Simulador!$C$32:$C$37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A5-48E3-BDB9-EBF15310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59889727033626"/>
          <c:y val="0.18664571283158757"/>
          <c:w val="0.19974818055679691"/>
          <c:h val="0.56556647569790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chemeClr val="accent2">
              <a:lumMod val="5000"/>
              <a:lumOff val="95000"/>
            </a:schemeClr>
          </a:gs>
          <a:gs pos="61000">
            <a:srgbClr val="7030A0"/>
          </a:gs>
          <a:gs pos="83000">
            <a:schemeClr val="accent2">
              <a:lumMod val="45000"/>
              <a:lumOff val="55000"/>
            </a:schemeClr>
          </a:gs>
          <a:gs pos="100000">
            <a:schemeClr val="accent2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38</xdr:row>
      <xdr:rowOff>97971</xdr:rowOff>
    </xdr:from>
    <xdr:to>
      <xdr:col>4</xdr:col>
      <xdr:colOff>9524</xdr:colOff>
      <xdr:row>61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999C16-D396-4C4A-B822-D5997EF0C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171450</xdr:colOff>
      <xdr:row>0</xdr:row>
      <xdr:rowOff>142875</xdr:rowOff>
    </xdr:from>
    <xdr:to>
      <xdr:col>4</xdr:col>
      <xdr:colOff>0</xdr:colOff>
      <xdr:row>7</xdr:row>
      <xdr:rowOff>87675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3F4B0E-D80D-40EC-9823-C4E444BA7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42875"/>
          <a:ext cx="5857875" cy="1287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dor_Investimentos_Fundos_Imobili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"/>
      <sheetName val="Planilha2"/>
    </sheetNames>
    <sheetDataSet>
      <sheetData sheetId="0">
        <row r="32">
          <cell r="C32" t="str">
            <v>Percentual Sugerido</v>
          </cell>
        </row>
        <row r="33">
          <cell r="B33" t="str">
            <v>PAPEL</v>
          </cell>
          <cell r="C33">
            <v>0.32</v>
          </cell>
        </row>
        <row r="34">
          <cell r="B34" t="str">
            <v>TIJOLO</v>
          </cell>
          <cell r="C34">
            <v>0.35</v>
          </cell>
        </row>
        <row r="35">
          <cell r="B35" t="str">
            <v>HÍBRIDOS</v>
          </cell>
          <cell r="C35">
            <v>0.08</v>
          </cell>
        </row>
        <row r="36">
          <cell r="B36" t="str">
            <v>FOFs</v>
          </cell>
          <cell r="C36">
            <v>0.05</v>
          </cell>
        </row>
        <row r="37">
          <cell r="B37" t="str">
            <v>DESENVOLVIMENTO</v>
          </cell>
          <cell r="C37">
            <v>0.1</v>
          </cell>
        </row>
        <row r="38">
          <cell r="B38" t="str">
            <v>HOTELARIAS</v>
          </cell>
          <cell r="C38">
            <v>0.1</v>
          </cell>
        </row>
      </sheetData>
      <sheetData sheetId="1">
        <row r="2">
          <cell r="A2" t="str">
            <v>CHAVE</v>
          </cell>
          <cell r="B2" t="str">
            <v>PERFIL</v>
          </cell>
          <cell r="C2" t="str">
            <v>TIPO DE FII</v>
          </cell>
          <cell r="D2" t="str">
            <v>%</v>
          </cell>
        </row>
        <row r="3">
          <cell r="A3" t="str">
            <v>Conservador-PAPEL</v>
          </cell>
          <cell r="B3" t="str">
            <v>Conservador</v>
          </cell>
          <cell r="C3" t="str">
            <v>PAPEL</v>
          </cell>
          <cell r="D3">
            <v>0.3</v>
          </cell>
        </row>
        <row r="4">
          <cell r="A4" t="str">
            <v>Conservador-TIJOLO</v>
          </cell>
          <cell r="B4" t="str">
            <v>Conservador</v>
          </cell>
          <cell r="C4" t="str">
            <v>TIJOLO</v>
          </cell>
          <cell r="D4">
            <v>0.5</v>
          </cell>
        </row>
        <row r="5">
          <cell r="A5" t="str">
            <v>Conservador-HÍBRIDOS</v>
          </cell>
          <cell r="B5" t="str">
            <v>Conservador</v>
          </cell>
          <cell r="C5" t="str">
            <v>HÍBRIDOS</v>
          </cell>
          <cell r="D5">
            <v>0.1</v>
          </cell>
        </row>
        <row r="6">
          <cell r="A6" t="str">
            <v>Conservador-FOFs</v>
          </cell>
          <cell r="B6" t="str">
            <v>Conservador</v>
          </cell>
          <cell r="C6" t="str">
            <v>FOFs</v>
          </cell>
          <cell r="D6">
            <v>0.1</v>
          </cell>
        </row>
        <row r="7">
          <cell r="A7" t="str">
            <v>Conservador-DESENVOLVIMENTO</v>
          </cell>
          <cell r="B7" t="str">
            <v>Conservador</v>
          </cell>
          <cell r="C7" t="str">
            <v>DESENVOLVIMENTO</v>
          </cell>
          <cell r="D7">
            <v>0</v>
          </cell>
        </row>
        <row r="8">
          <cell r="A8" t="str">
            <v>Conservador-HOTELARIAS</v>
          </cell>
          <cell r="B8" t="str">
            <v>Conservador</v>
          </cell>
          <cell r="C8" t="str">
            <v>HOTELARIAS</v>
          </cell>
          <cell r="D8">
            <v>0</v>
          </cell>
        </row>
        <row r="9">
          <cell r="A9" t="str">
            <v>Moderado-PAPEL</v>
          </cell>
          <cell r="B9" t="str">
            <v>Moderado</v>
          </cell>
          <cell r="C9" t="str">
            <v>PAPEL</v>
          </cell>
          <cell r="D9">
            <v>0.32</v>
          </cell>
        </row>
        <row r="10">
          <cell r="A10" t="str">
            <v>Moderado-TIJOLO</v>
          </cell>
          <cell r="B10" t="str">
            <v>Moderado</v>
          </cell>
          <cell r="C10" t="str">
            <v>TIJOLO</v>
          </cell>
          <cell r="D10">
            <v>0.35</v>
          </cell>
        </row>
        <row r="11">
          <cell r="A11" t="str">
            <v>Moderado-HÍBRIDOS</v>
          </cell>
          <cell r="B11" t="str">
            <v>Moderado</v>
          </cell>
          <cell r="C11" t="str">
            <v>HÍBRIDOS</v>
          </cell>
          <cell r="D11">
            <v>0.08</v>
          </cell>
        </row>
        <row r="12">
          <cell r="A12" t="str">
            <v>Moderado-FOFs</v>
          </cell>
          <cell r="B12" t="str">
            <v>Moderado</v>
          </cell>
          <cell r="C12" t="str">
            <v>FOFs</v>
          </cell>
          <cell r="D12">
            <v>0.05</v>
          </cell>
        </row>
        <row r="13">
          <cell r="A13" t="str">
            <v>Moderado-DESENVOLVIMENTO</v>
          </cell>
          <cell r="B13" t="str">
            <v>Moderado</v>
          </cell>
          <cell r="C13" t="str">
            <v>DESENVOLVIMENTO</v>
          </cell>
          <cell r="D13">
            <v>0.1</v>
          </cell>
        </row>
        <row r="14">
          <cell r="A14" t="str">
            <v>Moderado-HOTELARIAS</v>
          </cell>
          <cell r="B14" t="str">
            <v>Moderado</v>
          </cell>
          <cell r="C14" t="str">
            <v>HOTELARIAS</v>
          </cell>
          <cell r="D14">
            <v>0.1</v>
          </cell>
        </row>
        <row r="15">
          <cell r="A15" t="str">
            <v>Agressivo-PAPEL</v>
          </cell>
          <cell r="B15" t="str">
            <v>Agressivo</v>
          </cell>
          <cell r="C15" t="str">
            <v>PAPEL</v>
          </cell>
          <cell r="D15">
            <v>0.5</v>
          </cell>
        </row>
        <row r="16">
          <cell r="A16" t="str">
            <v>Agressivo-TIJOLO</v>
          </cell>
          <cell r="B16" t="str">
            <v>Agressivo</v>
          </cell>
          <cell r="C16" t="str">
            <v>TIJOLO</v>
          </cell>
          <cell r="D16">
            <v>0.1</v>
          </cell>
        </row>
        <row r="17">
          <cell r="A17" t="str">
            <v>Agressivo-HÍBRIDOS</v>
          </cell>
          <cell r="B17" t="str">
            <v>Agressivo</v>
          </cell>
          <cell r="C17" t="str">
            <v>HÍBRIDOS</v>
          </cell>
          <cell r="D17">
            <v>0.05</v>
          </cell>
        </row>
        <row r="18">
          <cell r="A18" t="str">
            <v>Agressivo-FOFs</v>
          </cell>
          <cell r="B18" t="str">
            <v>Agressivo</v>
          </cell>
          <cell r="C18" t="str">
            <v>FOFs</v>
          </cell>
          <cell r="D18">
            <v>0.05</v>
          </cell>
        </row>
        <row r="19">
          <cell r="A19" t="str">
            <v>Agressivo-DESENVOLVIMENTO</v>
          </cell>
          <cell r="B19" t="str">
            <v>Agressivo</v>
          </cell>
          <cell r="C19" t="str">
            <v>DESENVOLVIMENTO</v>
          </cell>
          <cell r="D19">
            <v>0.2</v>
          </cell>
        </row>
        <row r="20">
          <cell r="A20" t="str">
            <v>Agressivo-HOTELARIAS</v>
          </cell>
          <cell r="B20" t="str">
            <v>Agressivo</v>
          </cell>
          <cell r="C20" t="str">
            <v>HOTELARIAS</v>
          </cell>
          <cell r="D2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BD00-4000-470A-9A99-C6CD359B0450}">
  <dimension ref="A7:H38"/>
  <sheetViews>
    <sheetView showGridLines="0" tabSelected="1" zoomScale="85" zoomScaleNormal="85" workbookViewId="0">
      <selection activeCell="D68" sqref="D68"/>
    </sheetView>
  </sheetViews>
  <sheetFormatPr defaultColWidth="0" defaultRowHeight="15" x14ac:dyDescent="0.25"/>
  <cols>
    <col min="1" max="1" width="4.140625" customWidth="1"/>
    <col min="2" max="2" width="45.7109375" customWidth="1"/>
    <col min="3" max="3" width="20.85546875" customWidth="1"/>
    <col min="4" max="4" width="19.7109375" customWidth="1"/>
    <col min="5" max="5" width="4" customWidth="1"/>
    <col min="6" max="6" width="3.85546875" customWidth="1"/>
    <col min="7" max="7" width="1.85546875" hidden="1" customWidth="1"/>
    <col min="8" max="8" width="4" hidden="1" customWidth="1"/>
    <col min="9" max="16384" width="10" hidden="1"/>
  </cols>
  <sheetData>
    <row r="7" spans="2:4" ht="15.75" thickBot="1" x14ac:dyDescent="0.3"/>
    <row r="8" spans="2:4" ht="30" customHeight="1" x14ac:dyDescent="0.25">
      <c r="B8" s="49" t="s">
        <v>14</v>
      </c>
      <c r="C8" s="50"/>
      <c r="D8" s="34"/>
    </row>
    <row r="9" spans="2:4" ht="17.25" x14ac:dyDescent="0.3">
      <c r="B9" s="5" t="s">
        <v>15</v>
      </c>
      <c r="C9" s="6"/>
      <c r="D9" s="7">
        <v>3500</v>
      </c>
    </row>
    <row r="10" spans="2:4" ht="17.25" x14ac:dyDescent="0.3">
      <c r="B10" s="8" t="s">
        <v>16</v>
      </c>
      <c r="C10" s="9"/>
      <c r="D10" s="10">
        <v>6.0000000000000001E-3</v>
      </c>
    </row>
    <row r="11" spans="2:4" ht="18" thickBot="1" x14ac:dyDescent="0.35">
      <c r="B11" s="11" t="s">
        <v>17</v>
      </c>
      <c r="C11" s="12"/>
      <c r="D11" s="72">
        <f>D9*30%</f>
        <v>1050</v>
      </c>
    </row>
    <row r="12" spans="2:4" ht="15.75" thickBot="1" x14ac:dyDescent="0.3"/>
    <row r="13" spans="2:4" ht="30" customHeight="1" x14ac:dyDescent="0.25">
      <c r="B13" s="49" t="s">
        <v>18</v>
      </c>
      <c r="C13" s="50"/>
      <c r="D13" s="33"/>
    </row>
    <row r="14" spans="2:4" ht="17.25" x14ac:dyDescent="0.3">
      <c r="B14" s="5" t="s">
        <v>19</v>
      </c>
      <c r="C14" s="6"/>
      <c r="D14" s="13">
        <v>360</v>
      </c>
    </row>
    <row r="15" spans="2:4" ht="17.25" x14ac:dyDescent="0.3">
      <c r="B15" s="8" t="s">
        <v>20</v>
      </c>
      <c r="C15" s="9"/>
      <c r="D15" s="14">
        <v>7</v>
      </c>
    </row>
    <row r="16" spans="2:4" ht="17.25" x14ac:dyDescent="0.3">
      <c r="B16" s="8" t="s">
        <v>21</v>
      </c>
      <c r="C16" s="9"/>
      <c r="D16" s="15">
        <v>1.0789999999999999E-2</v>
      </c>
    </row>
    <row r="17" spans="1:6" ht="17.25" x14ac:dyDescent="0.3">
      <c r="B17" s="16" t="s">
        <v>22</v>
      </c>
      <c r="C17" s="17"/>
      <c r="D17" s="18">
        <f>FV(taxa_mensal,qtd_anos*12,aporte*-1)</f>
        <v>48822.132242737098</v>
      </c>
    </row>
    <row r="18" spans="1:6" ht="18" thickBot="1" x14ac:dyDescent="0.35">
      <c r="B18" s="19" t="s">
        <v>23</v>
      </c>
      <c r="C18" s="20"/>
      <c r="D18" s="21">
        <f>patrimonio*rendimento_carteira</f>
        <v>292.93279345642259</v>
      </c>
      <c r="F18" s="22"/>
    </row>
    <row r="19" spans="1:6" ht="15.75" thickBot="1" x14ac:dyDescent="0.3"/>
    <row r="20" spans="1:6" ht="30" customHeight="1" x14ac:dyDescent="0.25">
      <c r="B20" s="49" t="s">
        <v>32</v>
      </c>
      <c r="C20" s="50"/>
      <c r="D20" s="48" t="s">
        <v>33</v>
      </c>
    </row>
    <row r="21" spans="1:6" ht="17.25" x14ac:dyDescent="0.3">
      <c r="A21" s="23">
        <v>2</v>
      </c>
      <c r="B21" s="24" t="s">
        <v>24</v>
      </c>
      <c r="C21" s="25">
        <f>FV($D$16,$A21*12,$D$14*-1)</f>
        <v>9801.9458271522781</v>
      </c>
      <c r="D21" s="26">
        <f>C21*rendimento_carteira</f>
        <v>58.811674962913671</v>
      </c>
    </row>
    <row r="22" spans="1:6" ht="17.25" x14ac:dyDescent="0.3">
      <c r="A22" s="23">
        <v>5</v>
      </c>
      <c r="B22" s="27" t="s">
        <v>25</v>
      </c>
      <c r="C22" s="28">
        <f>FV($D$16,$A22*12,$D$14*-1)</f>
        <v>30159.689039455552</v>
      </c>
      <c r="D22" s="29">
        <f>C22*rendimento_carteira</f>
        <v>180.95813423673331</v>
      </c>
    </row>
    <row r="23" spans="1:6" ht="17.25" x14ac:dyDescent="0.3">
      <c r="A23" s="23">
        <v>10</v>
      </c>
      <c r="B23" s="27" t="s">
        <v>26</v>
      </c>
      <c r="C23" s="28">
        <f>FV($D$16,$A23*12,$D$14*-1)</f>
        <v>87582.316510861987</v>
      </c>
      <c r="D23" s="29">
        <f>C23*rendimento_carteira</f>
        <v>525.49389906517195</v>
      </c>
    </row>
    <row r="24" spans="1:6" ht="17.25" x14ac:dyDescent="0.3">
      <c r="A24" s="23">
        <v>20</v>
      </c>
      <c r="B24" s="27" t="s">
        <v>27</v>
      </c>
      <c r="C24" s="28">
        <f>FV($D$16,$A24*12,$D$14*-1)</f>
        <v>405071.42403494904</v>
      </c>
      <c r="D24" s="29">
        <f>C24*rendimento_carteira</f>
        <v>2430.4285442096943</v>
      </c>
    </row>
    <row r="25" spans="1:6" ht="18" thickBot="1" x14ac:dyDescent="0.35">
      <c r="A25" s="23">
        <v>30</v>
      </c>
      <c r="B25" s="30" t="s">
        <v>28</v>
      </c>
      <c r="C25" s="31">
        <f>FV($D$16,$A25*12,$D$14*-1)</f>
        <v>1555981.0758016973</v>
      </c>
      <c r="D25" s="32">
        <f>C25*rendimento_carteira</f>
        <v>9335.8864548101847</v>
      </c>
    </row>
    <row r="28" spans="1:6" ht="24.95" customHeight="1" x14ac:dyDescent="0.25">
      <c r="B28" s="51" t="s">
        <v>1</v>
      </c>
      <c r="C28" s="45" t="s">
        <v>12</v>
      </c>
      <c r="D28" s="44"/>
    </row>
    <row r="29" spans="1:6" ht="24.95" customHeight="1" x14ac:dyDescent="0.25">
      <c r="B29" s="52" t="s">
        <v>29</v>
      </c>
      <c r="C29" s="47">
        <f>aporte</f>
        <v>360</v>
      </c>
      <c r="D29" s="46"/>
    </row>
    <row r="30" spans="1:6" ht="15.75" thickBot="1" x14ac:dyDescent="0.3"/>
    <row r="31" spans="1:6" x14ac:dyDescent="0.25">
      <c r="B31" s="35" t="s">
        <v>2</v>
      </c>
      <c r="C31" s="36" t="s">
        <v>30</v>
      </c>
      <c r="D31" s="37" t="s">
        <v>31</v>
      </c>
    </row>
    <row r="32" spans="1:6" x14ac:dyDescent="0.25">
      <c r="B32" s="38" t="s">
        <v>5</v>
      </c>
      <c r="C32" s="39">
        <f>VLOOKUP($C$28&amp;"-"&amp;B32,[1]Planilha2!$A:$D,4,FALSE)</f>
        <v>0.32</v>
      </c>
      <c r="D32" s="40">
        <f>C32*$C$29</f>
        <v>115.2</v>
      </c>
    </row>
    <row r="33" spans="2:4" x14ac:dyDescent="0.25">
      <c r="B33" s="38" t="s">
        <v>6</v>
      </c>
      <c r="C33" s="39">
        <f>VLOOKUP($C$28&amp;"-"&amp;B33,[1]Planilha2!$A:$D,4,FALSE)</f>
        <v>0.35</v>
      </c>
      <c r="D33" s="40">
        <f t="shared" ref="D33:D37" si="0">C33*$C$29</f>
        <v>125.99999999999999</v>
      </c>
    </row>
    <row r="34" spans="2:4" x14ac:dyDescent="0.25">
      <c r="B34" s="38" t="s">
        <v>8</v>
      </c>
      <c r="C34" s="39">
        <f>VLOOKUP($C$28&amp;"-"&amp;B34,[1]Planilha2!$A:$D,4,FALSE)</f>
        <v>0.08</v>
      </c>
      <c r="D34" s="40">
        <f t="shared" si="0"/>
        <v>28.8</v>
      </c>
    </row>
    <row r="35" spans="2:4" x14ac:dyDescent="0.25">
      <c r="B35" s="38" t="s">
        <v>9</v>
      </c>
      <c r="C35" s="39">
        <f>VLOOKUP($C$28&amp;"-"&amp;B35,[1]Planilha2!$A:$D,4,FALSE)</f>
        <v>0.05</v>
      </c>
      <c r="D35" s="40">
        <f t="shared" si="0"/>
        <v>18</v>
      </c>
    </row>
    <row r="36" spans="2:4" x14ac:dyDescent="0.25">
      <c r="B36" s="38" t="s">
        <v>10</v>
      </c>
      <c r="C36" s="39">
        <f>VLOOKUP($C$28&amp;"-"&amp;B36,[1]Planilha2!$A:$D,4,FALSE)</f>
        <v>0.1</v>
      </c>
      <c r="D36" s="40">
        <f t="shared" si="0"/>
        <v>36</v>
      </c>
    </row>
    <row r="37" spans="2:4" x14ac:dyDescent="0.25">
      <c r="B37" s="38" t="s">
        <v>11</v>
      </c>
      <c r="C37" s="39">
        <f>VLOOKUP($C$28&amp;"-"&amp;B37,[1]Planilha2!$A:$D,4,FALSE)</f>
        <v>0.1</v>
      </c>
      <c r="D37" s="40">
        <f t="shared" si="0"/>
        <v>36</v>
      </c>
    </row>
    <row r="38" spans="2:4" ht="15.75" thickBot="1" x14ac:dyDescent="0.3">
      <c r="B38" s="41"/>
      <c r="C38" s="42"/>
      <c r="D38" s="43">
        <f>SUM(D32:D37)</f>
        <v>360</v>
      </c>
    </row>
  </sheetData>
  <mergeCells count="11">
    <mergeCell ref="B16:C16"/>
    <mergeCell ref="B17:C17"/>
    <mergeCell ref="B18:C18"/>
    <mergeCell ref="B20:C20"/>
    <mergeCell ref="B13:C13"/>
    <mergeCell ref="B8:C8"/>
    <mergeCell ref="B9:C9"/>
    <mergeCell ref="B10:C10"/>
    <mergeCell ref="B11:C11"/>
    <mergeCell ref="B14:C14"/>
    <mergeCell ref="B15:C15"/>
  </mergeCells>
  <dataValidations count="1">
    <dataValidation type="list" allowBlank="1" showInputMessage="1" showErrorMessage="1" sqref="C28" xr:uid="{5F811C8B-9DD8-421D-AC5B-0A39BD28A62E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EBFF-CBA4-4ADC-B54D-7EB21A9416A4}">
  <dimension ref="B1:H21"/>
  <sheetViews>
    <sheetView workbookViewId="0">
      <selection activeCell="H3" sqref="H3"/>
    </sheetView>
  </sheetViews>
  <sheetFormatPr defaultRowHeight="15" x14ac:dyDescent="0.25"/>
  <cols>
    <col min="1" max="1" width="5.5703125" customWidth="1"/>
    <col min="2" max="2" width="33.28515625" bestFit="1" customWidth="1"/>
    <col min="3" max="3" width="13.140625" bestFit="1" customWidth="1"/>
    <col min="4" max="4" width="20.28515625" bestFit="1" customWidth="1"/>
    <col min="7" max="7" width="19.28515625" customWidth="1"/>
    <col min="8" max="8" width="10.5703125" customWidth="1"/>
  </cols>
  <sheetData>
    <row r="1" spans="2:8" ht="15.75" thickBot="1" x14ac:dyDescent="0.3"/>
    <row r="2" spans="2:8" x14ac:dyDescent="0.25">
      <c r="B2" s="55" t="s">
        <v>0</v>
      </c>
      <c r="C2" s="56" t="s">
        <v>1</v>
      </c>
      <c r="D2" s="57" t="s">
        <v>2</v>
      </c>
      <c r="E2" s="58" t="s">
        <v>3</v>
      </c>
      <c r="H2" s="1" t="s">
        <v>3</v>
      </c>
    </row>
    <row r="3" spans="2:8" x14ac:dyDescent="0.25">
      <c r="B3" s="59" t="str">
        <f>C3&amp;"-"&amp;D3</f>
        <v>Conservador-PAPEL</v>
      </c>
      <c r="C3" s="53" t="s">
        <v>4</v>
      </c>
      <c r="D3" s="54" t="s">
        <v>5</v>
      </c>
      <c r="E3" s="60">
        <v>0.3</v>
      </c>
      <c r="G3" s="2" t="s">
        <v>7</v>
      </c>
      <c r="H3" s="67">
        <f>VLOOKUP(G3,$B:$E,4,FALSE)</f>
        <v>0.35</v>
      </c>
    </row>
    <row r="4" spans="2:8" x14ac:dyDescent="0.25">
      <c r="B4" s="59" t="str">
        <f t="shared" ref="B4:B20" si="0">C4&amp;"-"&amp;D4</f>
        <v>Conservador-TIJOLO</v>
      </c>
      <c r="C4" s="53" t="s">
        <v>4</v>
      </c>
      <c r="D4" s="54" t="s">
        <v>6</v>
      </c>
      <c r="E4" s="60">
        <v>0.5</v>
      </c>
    </row>
    <row r="5" spans="2:8" x14ac:dyDescent="0.25">
      <c r="B5" s="59" t="str">
        <f t="shared" si="0"/>
        <v>Conservador-HÍBRIDOS</v>
      </c>
      <c r="C5" s="53" t="s">
        <v>4</v>
      </c>
      <c r="D5" s="54" t="s">
        <v>8</v>
      </c>
      <c r="E5" s="60">
        <v>0.1</v>
      </c>
    </row>
    <row r="6" spans="2:8" x14ac:dyDescent="0.25">
      <c r="B6" s="59" t="str">
        <f t="shared" si="0"/>
        <v>Conservador-FOFs</v>
      </c>
      <c r="C6" s="53" t="s">
        <v>4</v>
      </c>
      <c r="D6" s="54" t="s">
        <v>9</v>
      </c>
      <c r="E6" s="60">
        <v>0.1</v>
      </c>
    </row>
    <row r="7" spans="2:8" x14ac:dyDescent="0.25">
      <c r="B7" s="59" t="str">
        <f t="shared" si="0"/>
        <v>Conservador-DESENVOLVIMENTO</v>
      </c>
      <c r="C7" s="53" t="s">
        <v>4</v>
      </c>
      <c r="D7" s="54" t="s">
        <v>10</v>
      </c>
      <c r="E7" s="60">
        <v>0</v>
      </c>
    </row>
    <row r="8" spans="2:8" ht="15.75" thickBot="1" x14ac:dyDescent="0.3">
      <c r="B8" s="61" t="str">
        <f t="shared" si="0"/>
        <v>Conservador-HOTELARIAS</v>
      </c>
      <c r="C8" s="3" t="s">
        <v>4</v>
      </c>
      <c r="D8" s="4" t="s">
        <v>11</v>
      </c>
      <c r="E8" s="62">
        <v>0</v>
      </c>
    </row>
    <row r="9" spans="2:8" x14ac:dyDescent="0.25">
      <c r="B9" s="59" t="str">
        <f t="shared" si="0"/>
        <v>Moderado-PAPEL</v>
      </c>
      <c r="C9" s="53" t="s">
        <v>12</v>
      </c>
      <c r="D9" s="54" t="s">
        <v>5</v>
      </c>
      <c r="E9" s="60">
        <v>0.32</v>
      </c>
    </row>
    <row r="10" spans="2:8" x14ac:dyDescent="0.25">
      <c r="B10" s="68" t="str">
        <f t="shared" si="0"/>
        <v>Moderado-TIJOLO</v>
      </c>
      <c r="C10" s="69" t="s">
        <v>12</v>
      </c>
      <c r="D10" s="70" t="s">
        <v>6</v>
      </c>
      <c r="E10" s="71">
        <v>0.35</v>
      </c>
    </row>
    <row r="11" spans="2:8" x14ac:dyDescent="0.25">
      <c r="B11" s="59" t="str">
        <f t="shared" si="0"/>
        <v>Moderado-HÍBRIDOS</v>
      </c>
      <c r="C11" s="53" t="s">
        <v>12</v>
      </c>
      <c r="D11" s="54" t="s">
        <v>8</v>
      </c>
      <c r="E11" s="60">
        <v>0.08</v>
      </c>
    </row>
    <row r="12" spans="2:8" x14ac:dyDescent="0.25">
      <c r="B12" s="59" t="str">
        <f t="shared" si="0"/>
        <v>Moderado-FOFs</v>
      </c>
      <c r="C12" s="53" t="s">
        <v>12</v>
      </c>
      <c r="D12" s="54" t="s">
        <v>9</v>
      </c>
      <c r="E12" s="60">
        <v>0.05</v>
      </c>
    </row>
    <row r="13" spans="2:8" x14ac:dyDescent="0.25">
      <c r="B13" s="59" t="str">
        <f t="shared" si="0"/>
        <v>Moderado-DESENVOLVIMENTO</v>
      </c>
      <c r="C13" s="53" t="s">
        <v>12</v>
      </c>
      <c r="D13" s="54" t="s">
        <v>10</v>
      </c>
      <c r="E13" s="60">
        <v>0.1</v>
      </c>
    </row>
    <row r="14" spans="2:8" ht="15.75" thickBot="1" x14ac:dyDescent="0.3">
      <c r="B14" s="61" t="str">
        <f t="shared" si="0"/>
        <v>Moderado-HOTELARIAS</v>
      </c>
      <c r="C14" s="3" t="s">
        <v>12</v>
      </c>
      <c r="D14" s="4" t="s">
        <v>11</v>
      </c>
      <c r="E14" s="62">
        <v>0.1</v>
      </c>
    </row>
    <row r="15" spans="2:8" x14ac:dyDescent="0.25">
      <c r="B15" s="59" t="str">
        <f t="shared" si="0"/>
        <v>Agressivo-PAPEL</v>
      </c>
      <c r="C15" s="53" t="s">
        <v>13</v>
      </c>
      <c r="D15" s="54" t="s">
        <v>5</v>
      </c>
      <c r="E15" s="60">
        <v>0.5</v>
      </c>
    </row>
    <row r="16" spans="2:8" x14ac:dyDescent="0.25">
      <c r="B16" s="59" t="str">
        <f t="shared" si="0"/>
        <v>Agressivo-TIJOLO</v>
      </c>
      <c r="C16" s="53" t="s">
        <v>13</v>
      </c>
      <c r="D16" s="54" t="s">
        <v>6</v>
      </c>
      <c r="E16" s="60">
        <v>0.1</v>
      </c>
    </row>
    <row r="17" spans="2:5" x14ac:dyDescent="0.25">
      <c r="B17" s="59" t="str">
        <f t="shared" si="0"/>
        <v>Agressivo-HÍBRIDOS</v>
      </c>
      <c r="C17" s="53" t="s">
        <v>13</v>
      </c>
      <c r="D17" s="54" t="s">
        <v>8</v>
      </c>
      <c r="E17" s="60">
        <v>0.05</v>
      </c>
    </row>
    <row r="18" spans="2:5" x14ac:dyDescent="0.25">
      <c r="B18" s="59" t="str">
        <f t="shared" si="0"/>
        <v>Agressivo-FOFs</v>
      </c>
      <c r="C18" s="53" t="s">
        <v>13</v>
      </c>
      <c r="D18" s="54" t="s">
        <v>9</v>
      </c>
      <c r="E18" s="60">
        <v>0.05</v>
      </c>
    </row>
    <row r="19" spans="2:5" x14ac:dyDescent="0.25">
      <c r="B19" s="59" t="str">
        <f t="shared" si="0"/>
        <v>Agressivo-DESENVOLVIMENTO</v>
      </c>
      <c r="C19" s="53" t="s">
        <v>13</v>
      </c>
      <c r="D19" s="54" t="s">
        <v>10</v>
      </c>
      <c r="E19" s="60">
        <v>0.2</v>
      </c>
    </row>
    <row r="20" spans="2:5" ht="15.75" thickBot="1" x14ac:dyDescent="0.3">
      <c r="B20" s="63" t="str">
        <f t="shared" si="0"/>
        <v>Agressivo-HOTELARIAS</v>
      </c>
      <c r="C20" s="64" t="s">
        <v>13</v>
      </c>
      <c r="D20" s="65" t="s">
        <v>11</v>
      </c>
      <c r="E20" s="66">
        <v>0.1</v>
      </c>
    </row>
    <row r="21" spans="2:5" x14ac:dyDescent="0.25">
      <c r="E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Simulador</vt:lpstr>
      <vt:lpstr>Plan_Apoio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</dc:creator>
  <cp:lastModifiedBy>Almeida</cp:lastModifiedBy>
  <dcterms:created xsi:type="dcterms:W3CDTF">2025-06-20T21:02:32Z</dcterms:created>
  <dcterms:modified xsi:type="dcterms:W3CDTF">2025-06-20T21:36:46Z</dcterms:modified>
</cp:coreProperties>
</file>