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nesisenergynz-my.sharepoint.com/personal/drew_blewett_genesisenergy_co_nz/Documents/Documents/Instrumentation/mill airflow testing/"/>
    </mc:Choice>
  </mc:AlternateContent>
  <xr:revisionPtr revIDLastSave="8" documentId="11_578D61975E3C58D7C09DD6E0A204AD3E1826CFA7" xr6:coauthVersionLast="47" xr6:coauthVersionMax="47" xr10:uidLastSave="{981EE5E4-6AD9-4B5F-8F9D-22455F70B8FA}"/>
  <bookViews>
    <workbookView xWindow="4770" yWindow="-16320" windowWidth="29040" windowHeight="15840" xr2:uid="{00000000-000D-0000-FFFF-FFFF00000000}"/>
  </bookViews>
  <sheets>
    <sheet name="Data" sheetId="9" r:id="rId1"/>
    <sheet name="P1" sheetId="1" r:id="rId2"/>
    <sheet name="P2" sheetId="2" r:id="rId3"/>
    <sheet name="Sheet1" sheetId="10" r:id="rId4"/>
    <sheet name="P3" sheetId="8" r:id="rId5"/>
    <sheet name="P4" sheetId="7" r:id="rId6"/>
    <sheet name="P5" sheetId="6" r:id="rId7"/>
    <sheet name="P6" sheetId="5" r:id="rId8"/>
    <sheet name="P7" sheetId="4" r:id="rId9"/>
    <sheet name="P8" sheetId="3" r:id="rId10"/>
    <sheet name="Sheet2" sheetId="11" r:id="rId11"/>
    <sheet name="Sheet3" sheetId="12" r:id="rId12"/>
  </sheets>
  <definedNames>
    <definedName name="_xlnm.Print_Area" localSheetId="0">Data!$A$1:$I$70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8" i="3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8" i="12"/>
  <c r="E4" i="12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8" i="5"/>
  <c r="S6" i="5"/>
  <c r="R6" i="5"/>
  <c r="S7" i="5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8" i="6"/>
  <c r="S6" i="6"/>
  <c r="S7" i="6" s="1"/>
  <c r="R6" i="6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8" i="7"/>
  <c r="S6" i="7"/>
  <c r="S7" i="7" s="1"/>
  <c r="R6" i="7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8" i="8"/>
  <c r="S6" i="8"/>
  <c r="S7" i="8" s="1"/>
  <c r="R6" i="8"/>
  <c r="K8" i="2"/>
  <c r="S6" i="2"/>
  <c r="S7" i="2" s="1"/>
  <c r="R6" i="2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8" i="4"/>
  <c r="S6" i="4"/>
  <c r="R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6" i="3"/>
  <c r="R6" i="3"/>
  <c r="E4" i="10"/>
  <c r="D4" i="10"/>
  <c r="C4" i="10"/>
  <c r="B4" i="10"/>
  <c r="K217" i="10"/>
  <c r="K216" i="10"/>
  <c r="K215" i="10"/>
  <c r="K214" i="10"/>
  <c r="K213" i="10"/>
  <c r="K212" i="10"/>
  <c r="K211" i="10"/>
  <c r="K210" i="10"/>
  <c r="K209" i="10"/>
  <c r="K208" i="10"/>
  <c r="T207" i="10"/>
  <c r="K207" i="10"/>
  <c r="T206" i="10"/>
  <c r="K206" i="10"/>
  <c r="T205" i="10"/>
  <c r="K205" i="10"/>
  <c r="T204" i="10"/>
  <c r="K204" i="10"/>
  <c r="T203" i="10"/>
  <c r="K203" i="10"/>
  <c r="T202" i="10"/>
  <c r="K202" i="10"/>
  <c r="T201" i="10"/>
  <c r="K201" i="10"/>
  <c r="T200" i="10"/>
  <c r="K200" i="10"/>
  <c r="T199" i="10"/>
  <c r="K199" i="10"/>
  <c r="T198" i="10"/>
  <c r="K198" i="10"/>
  <c r="T197" i="10"/>
  <c r="K197" i="10"/>
  <c r="T196" i="10"/>
  <c r="K196" i="10"/>
  <c r="T195" i="10"/>
  <c r="K195" i="10"/>
  <c r="T194" i="10"/>
  <c r="K194" i="10"/>
  <c r="T193" i="10"/>
  <c r="K193" i="10"/>
  <c r="T192" i="10"/>
  <c r="K192" i="10"/>
  <c r="T191" i="10"/>
  <c r="K191" i="10"/>
  <c r="T190" i="10"/>
  <c r="K190" i="10"/>
  <c r="T189" i="10"/>
  <c r="K189" i="10"/>
  <c r="T188" i="10"/>
  <c r="K188" i="10"/>
  <c r="T187" i="10"/>
  <c r="K187" i="10"/>
  <c r="T186" i="10"/>
  <c r="K186" i="10"/>
  <c r="T185" i="10"/>
  <c r="K185" i="10"/>
  <c r="T184" i="10"/>
  <c r="K184" i="10"/>
  <c r="T183" i="10"/>
  <c r="K183" i="10"/>
  <c r="T182" i="10"/>
  <c r="K182" i="10"/>
  <c r="T181" i="10"/>
  <c r="K181" i="10"/>
  <c r="T180" i="10"/>
  <c r="K180" i="10"/>
  <c r="T179" i="10"/>
  <c r="K179" i="10"/>
  <c r="T178" i="10"/>
  <c r="K178" i="10"/>
  <c r="T177" i="10"/>
  <c r="K177" i="10"/>
  <c r="T176" i="10"/>
  <c r="K176" i="10"/>
  <c r="T175" i="10"/>
  <c r="K175" i="10"/>
  <c r="T174" i="10"/>
  <c r="K174" i="10"/>
  <c r="T173" i="10"/>
  <c r="K173" i="10"/>
  <c r="T172" i="10"/>
  <c r="K172" i="10"/>
  <c r="T171" i="10"/>
  <c r="K171" i="10"/>
  <c r="T170" i="10"/>
  <c r="K170" i="10"/>
  <c r="T169" i="10"/>
  <c r="K169" i="10"/>
  <c r="T168" i="10"/>
  <c r="K168" i="10"/>
  <c r="T167" i="10"/>
  <c r="K167" i="10"/>
  <c r="T166" i="10"/>
  <c r="K166" i="10"/>
  <c r="T165" i="10"/>
  <c r="K165" i="10"/>
  <c r="T164" i="10"/>
  <c r="K164" i="10"/>
  <c r="T163" i="10"/>
  <c r="K163" i="10"/>
  <c r="T162" i="10"/>
  <c r="K162" i="10"/>
  <c r="T161" i="10"/>
  <c r="K161" i="10"/>
  <c r="T160" i="10"/>
  <c r="K160" i="10"/>
  <c r="T159" i="10"/>
  <c r="K159" i="10"/>
  <c r="T158" i="10"/>
  <c r="K158" i="10"/>
  <c r="T157" i="10"/>
  <c r="K157" i="10"/>
  <c r="T156" i="10"/>
  <c r="K156" i="10"/>
  <c r="T155" i="10"/>
  <c r="K155" i="10"/>
  <c r="T154" i="10"/>
  <c r="K154" i="10"/>
  <c r="T153" i="10"/>
  <c r="K153" i="10"/>
  <c r="T152" i="10"/>
  <c r="K152" i="10"/>
  <c r="T151" i="10"/>
  <c r="K151" i="10"/>
  <c r="T150" i="10"/>
  <c r="K150" i="10"/>
  <c r="T149" i="10"/>
  <c r="K149" i="10"/>
  <c r="T148" i="10"/>
  <c r="K148" i="10"/>
  <c r="T147" i="10"/>
  <c r="K147" i="10"/>
  <c r="T146" i="10"/>
  <c r="K146" i="10"/>
  <c r="T145" i="10"/>
  <c r="K145" i="10"/>
  <c r="T144" i="10"/>
  <c r="K144" i="10"/>
  <c r="T143" i="10"/>
  <c r="K143" i="10"/>
  <c r="T142" i="10"/>
  <c r="K142" i="10"/>
  <c r="T141" i="10"/>
  <c r="K141" i="10"/>
  <c r="T140" i="10"/>
  <c r="K140" i="10"/>
  <c r="T139" i="10"/>
  <c r="K139" i="10"/>
  <c r="T138" i="10"/>
  <c r="K138" i="10"/>
  <c r="T137" i="10"/>
  <c r="K137" i="10"/>
  <c r="T136" i="10"/>
  <c r="K136" i="10"/>
  <c r="T135" i="10"/>
  <c r="K135" i="10"/>
  <c r="T134" i="10"/>
  <c r="K134" i="10"/>
  <c r="T133" i="10"/>
  <c r="K133" i="10"/>
  <c r="T132" i="10"/>
  <c r="K132" i="10"/>
  <c r="T131" i="10"/>
  <c r="K131" i="10"/>
  <c r="T130" i="10"/>
  <c r="K130" i="10"/>
  <c r="T129" i="10"/>
  <c r="K129" i="10"/>
  <c r="T128" i="10"/>
  <c r="K128" i="10"/>
  <c r="T127" i="10"/>
  <c r="K127" i="10"/>
  <c r="T126" i="10"/>
  <c r="K126" i="10"/>
  <c r="T125" i="10"/>
  <c r="K125" i="10"/>
  <c r="T124" i="10"/>
  <c r="K124" i="10"/>
  <c r="T123" i="10"/>
  <c r="K123" i="10"/>
  <c r="T122" i="10"/>
  <c r="K122" i="10"/>
  <c r="T121" i="10"/>
  <c r="K121" i="10"/>
  <c r="T120" i="10"/>
  <c r="K120" i="10"/>
  <c r="T119" i="10"/>
  <c r="K119" i="10"/>
  <c r="T118" i="10"/>
  <c r="K118" i="10"/>
  <c r="T117" i="10"/>
  <c r="K117" i="10"/>
  <c r="T116" i="10"/>
  <c r="K116" i="10"/>
  <c r="T115" i="10"/>
  <c r="K115" i="10"/>
  <c r="T114" i="10"/>
  <c r="K114" i="10"/>
  <c r="T113" i="10"/>
  <c r="K113" i="10"/>
  <c r="T112" i="10"/>
  <c r="K112" i="10"/>
  <c r="T111" i="10"/>
  <c r="K111" i="10"/>
  <c r="T110" i="10"/>
  <c r="K110" i="10"/>
  <c r="T109" i="10"/>
  <c r="K109" i="10"/>
  <c r="T108" i="10"/>
  <c r="K108" i="10"/>
  <c r="T107" i="10"/>
  <c r="K107" i="10"/>
  <c r="T106" i="10"/>
  <c r="K106" i="10"/>
  <c r="T105" i="10"/>
  <c r="K105" i="10"/>
  <c r="T104" i="10"/>
  <c r="K104" i="10"/>
  <c r="T103" i="10"/>
  <c r="K103" i="10"/>
  <c r="T102" i="10"/>
  <c r="K102" i="10"/>
  <c r="T101" i="10"/>
  <c r="K101" i="10"/>
  <c r="T100" i="10"/>
  <c r="K100" i="10"/>
  <c r="T99" i="10"/>
  <c r="K99" i="10"/>
  <c r="T98" i="10"/>
  <c r="K98" i="10"/>
  <c r="T97" i="10"/>
  <c r="K97" i="10"/>
  <c r="T96" i="10"/>
  <c r="K96" i="10"/>
  <c r="T95" i="10"/>
  <c r="K95" i="10"/>
  <c r="T94" i="10"/>
  <c r="K94" i="10"/>
  <c r="T93" i="10"/>
  <c r="K93" i="10"/>
  <c r="T92" i="10"/>
  <c r="K92" i="10"/>
  <c r="T91" i="10"/>
  <c r="K91" i="10"/>
  <c r="T90" i="10"/>
  <c r="K90" i="10"/>
  <c r="T89" i="10"/>
  <c r="K89" i="10"/>
  <c r="T88" i="10"/>
  <c r="K88" i="10"/>
  <c r="T87" i="10"/>
  <c r="K87" i="10"/>
  <c r="T86" i="10"/>
  <c r="K86" i="10"/>
  <c r="T85" i="10"/>
  <c r="K85" i="10"/>
  <c r="T84" i="10"/>
  <c r="K84" i="10"/>
  <c r="T83" i="10"/>
  <c r="K83" i="10"/>
  <c r="T82" i="10"/>
  <c r="K82" i="10"/>
  <c r="T81" i="10"/>
  <c r="K81" i="10"/>
  <c r="T80" i="10"/>
  <c r="K80" i="10"/>
  <c r="T79" i="10"/>
  <c r="K79" i="10"/>
  <c r="T78" i="10"/>
  <c r="K78" i="10"/>
  <c r="T77" i="10"/>
  <c r="K77" i="10"/>
  <c r="T76" i="10"/>
  <c r="K76" i="10"/>
  <c r="T75" i="10"/>
  <c r="K75" i="10"/>
  <c r="T74" i="10"/>
  <c r="K74" i="10"/>
  <c r="T73" i="10"/>
  <c r="K73" i="10"/>
  <c r="T72" i="10"/>
  <c r="K72" i="10"/>
  <c r="T71" i="10"/>
  <c r="K71" i="10"/>
  <c r="T70" i="10"/>
  <c r="K70" i="10"/>
  <c r="T69" i="10"/>
  <c r="K69" i="10"/>
  <c r="T68" i="10"/>
  <c r="K68" i="10"/>
  <c r="T67" i="10"/>
  <c r="K67" i="10"/>
  <c r="T66" i="10"/>
  <c r="K66" i="10"/>
  <c r="T65" i="10"/>
  <c r="K65" i="10"/>
  <c r="T64" i="10"/>
  <c r="K64" i="10"/>
  <c r="T63" i="10"/>
  <c r="K63" i="10"/>
  <c r="T62" i="10"/>
  <c r="K62" i="10"/>
  <c r="T61" i="10"/>
  <c r="K61" i="10"/>
  <c r="T60" i="10"/>
  <c r="K60" i="10"/>
  <c r="T59" i="10"/>
  <c r="K59" i="10"/>
  <c r="T58" i="10"/>
  <c r="K58" i="10"/>
  <c r="T57" i="10"/>
  <c r="K57" i="10"/>
  <c r="T56" i="10"/>
  <c r="K56" i="10"/>
  <c r="T55" i="10"/>
  <c r="K55" i="10"/>
  <c r="T54" i="10"/>
  <c r="K54" i="10"/>
  <c r="T53" i="10"/>
  <c r="K53" i="10"/>
  <c r="T52" i="10"/>
  <c r="K52" i="10"/>
  <c r="T51" i="10"/>
  <c r="K51" i="10"/>
  <c r="T50" i="10"/>
  <c r="K50" i="10"/>
  <c r="T49" i="10"/>
  <c r="K49" i="10"/>
  <c r="T48" i="10"/>
  <c r="K48" i="10"/>
  <c r="T47" i="10"/>
  <c r="K47" i="10"/>
  <c r="T46" i="10"/>
  <c r="K46" i="10"/>
  <c r="T45" i="10"/>
  <c r="K45" i="10"/>
  <c r="T44" i="10"/>
  <c r="K44" i="10"/>
  <c r="T43" i="10"/>
  <c r="K43" i="10"/>
  <c r="T42" i="10"/>
  <c r="K42" i="10"/>
  <c r="T41" i="10"/>
  <c r="K41" i="10"/>
  <c r="T40" i="10"/>
  <c r="K40" i="10"/>
  <c r="T39" i="10"/>
  <c r="K39" i="10"/>
  <c r="T38" i="10"/>
  <c r="K38" i="10"/>
  <c r="T37" i="10"/>
  <c r="K37" i="10"/>
  <c r="T36" i="10"/>
  <c r="K36" i="10"/>
  <c r="T35" i="10"/>
  <c r="K35" i="10"/>
  <c r="T34" i="10"/>
  <c r="K34" i="10"/>
  <c r="T33" i="10"/>
  <c r="K33" i="10"/>
  <c r="T32" i="10"/>
  <c r="K32" i="10"/>
  <c r="T31" i="10"/>
  <c r="K31" i="10"/>
  <c r="T30" i="10"/>
  <c r="K30" i="10"/>
  <c r="T29" i="10"/>
  <c r="K29" i="10"/>
  <c r="T28" i="10"/>
  <c r="K28" i="10"/>
  <c r="T27" i="10"/>
  <c r="K27" i="10"/>
  <c r="T26" i="10"/>
  <c r="K26" i="10"/>
  <c r="T25" i="10"/>
  <c r="K25" i="10"/>
  <c r="T24" i="10"/>
  <c r="K24" i="10"/>
  <c r="T23" i="10"/>
  <c r="K23" i="10"/>
  <c r="T22" i="10"/>
  <c r="K22" i="10"/>
  <c r="T21" i="10"/>
  <c r="K21" i="10"/>
  <c r="T20" i="10"/>
  <c r="K20" i="10"/>
  <c r="T19" i="10"/>
  <c r="K19" i="10"/>
  <c r="T18" i="10"/>
  <c r="K18" i="10"/>
  <c r="T17" i="10"/>
  <c r="K17" i="10"/>
  <c r="T16" i="10"/>
  <c r="K16" i="10"/>
  <c r="T15" i="10"/>
  <c r="K15" i="10"/>
  <c r="T14" i="10"/>
  <c r="K14" i="10"/>
  <c r="T13" i="10"/>
  <c r="K13" i="10"/>
  <c r="T12" i="10"/>
  <c r="K12" i="10"/>
  <c r="T11" i="10"/>
  <c r="K11" i="10"/>
  <c r="T10" i="10"/>
  <c r="K10" i="10"/>
  <c r="T9" i="10"/>
  <c r="K9" i="10"/>
  <c r="T8" i="10"/>
  <c r="K8" i="10"/>
  <c r="T7" i="10"/>
  <c r="T6" i="10"/>
  <c r="S6" i="10"/>
  <c r="R6" i="10"/>
  <c r="S7" i="10" s="1"/>
  <c r="K9" i="1"/>
  <c r="K8" i="1"/>
  <c r="S6" i="1"/>
  <c r="R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G10" i="9"/>
  <c r="G9" i="9"/>
  <c r="K7" i="9"/>
  <c r="K9" i="9" s="1"/>
  <c r="M9" i="9" s="1"/>
  <c r="M7" i="9" s="1"/>
  <c r="M4" i="9" s="1"/>
  <c r="I18" i="9" s="1"/>
  <c r="K4" i="9"/>
  <c r="I23" i="9"/>
  <c r="B4" i="1"/>
  <c r="D17" i="9" s="1"/>
  <c r="D4" i="1"/>
  <c r="D18" i="9" s="1"/>
  <c r="C4" i="1"/>
  <c r="D16" i="9"/>
  <c r="D19" i="9" s="1"/>
  <c r="C4" i="2"/>
  <c r="D23" i="9" s="1"/>
  <c r="D26" i="9" s="1"/>
  <c r="D4" i="2"/>
  <c r="D25" i="9" s="1"/>
  <c r="B4" i="2"/>
  <c r="D24" i="9" s="1"/>
  <c r="C4" i="8"/>
  <c r="D30" i="9"/>
  <c r="D33" i="9" s="1"/>
  <c r="D4" i="8"/>
  <c r="D32" i="9" s="1"/>
  <c r="B4" i="8"/>
  <c r="D31" i="9" s="1"/>
  <c r="C4" i="7"/>
  <c r="D37" i="9" s="1"/>
  <c r="D40" i="9" s="1"/>
  <c r="D4" i="7"/>
  <c r="D39" i="9" s="1"/>
  <c r="B4" i="7"/>
  <c r="D38" i="9" s="1"/>
  <c r="C4" i="6"/>
  <c r="D44" i="9" s="1"/>
  <c r="D47" i="9" s="1"/>
  <c r="D4" i="6"/>
  <c r="D46" i="9" s="1"/>
  <c r="B4" i="6"/>
  <c r="D45" i="9" s="1"/>
  <c r="C4" i="5"/>
  <c r="D51" i="9" s="1"/>
  <c r="D54" i="9" s="1"/>
  <c r="D4" i="5"/>
  <c r="D53" i="9" s="1"/>
  <c r="B4" i="5"/>
  <c r="D52" i="9" s="1"/>
  <c r="C4" i="4"/>
  <c r="D58" i="9"/>
  <c r="D61" i="9" s="1"/>
  <c r="D4" i="4"/>
  <c r="D60" i="9" s="1"/>
  <c r="B4" i="4"/>
  <c r="D59" i="9" s="1"/>
  <c r="B4" i="3"/>
  <c r="D66" i="9" s="1"/>
  <c r="D4" i="3"/>
  <c r="D67" i="9"/>
  <c r="C4" i="3"/>
  <c r="D65" i="9"/>
  <c r="D68" i="9" s="1"/>
  <c r="E4" i="1"/>
  <c r="E4" i="2"/>
  <c r="E4" i="8"/>
  <c r="E4" i="7"/>
  <c r="E4" i="6"/>
  <c r="E4" i="5"/>
  <c r="E4" i="4"/>
  <c r="E4" i="3"/>
  <c r="S8" i="2"/>
  <c r="S7" i="1"/>
  <c r="S8" i="1" s="1"/>
  <c r="S8" i="8"/>
  <c r="S9" i="8" s="1"/>
  <c r="S8" i="5"/>
  <c r="S8" i="6"/>
  <c r="S8" i="7"/>
  <c r="S9" i="5"/>
  <c r="S9" i="6"/>
  <c r="S9" i="1"/>
  <c r="S10" i="1" s="1"/>
  <c r="S7" i="3"/>
  <c r="S11" i="1"/>
  <c r="S12" i="1" s="1"/>
  <c r="S13" i="1" l="1"/>
  <c r="S8" i="3"/>
  <c r="U7" i="10"/>
  <c r="S8" i="10"/>
  <c r="S19" i="4"/>
  <c r="S10" i="8"/>
  <c r="S10" i="5"/>
  <c r="S9" i="7"/>
  <c r="S10" i="6"/>
  <c r="J16" i="9"/>
  <c r="C6" i="9"/>
  <c r="K13" i="9" s="1"/>
  <c r="I24" i="9" s="1"/>
  <c r="S9" i="2"/>
  <c r="K12" i="9"/>
  <c r="C11" i="9"/>
  <c r="C13" i="9" s="1"/>
  <c r="S10" i="2" l="1"/>
  <c r="S9" i="3"/>
  <c r="S9" i="10"/>
  <c r="U8" i="10"/>
  <c r="W7" i="10"/>
  <c r="S20" i="4"/>
  <c r="U19" i="4"/>
  <c r="U10" i="6"/>
  <c r="S11" i="6"/>
  <c r="J434" i="5"/>
  <c r="J415" i="5"/>
  <c r="J387" i="5"/>
  <c r="J359" i="5"/>
  <c r="J331" i="5"/>
  <c r="J303" i="5"/>
  <c r="J275" i="5"/>
  <c r="J247" i="5"/>
  <c r="J219" i="5"/>
  <c r="J416" i="6"/>
  <c r="J432" i="5"/>
  <c r="J413" i="5"/>
  <c r="J385" i="5"/>
  <c r="J357" i="5"/>
  <c r="J329" i="5"/>
  <c r="J301" i="5"/>
  <c r="J273" i="5"/>
  <c r="J245" i="5"/>
  <c r="J217" i="5"/>
  <c r="H217" i="5" s="1"/>
  <c r="J201" i="5"/>
  <c r="H201" i="5" s="1"/>
  <c r="T199" i="5" s="1"/>
  <c r="J187" i="5"/>
  <c r="H187" i="5" s="1"/>
  <c r="T185" i="5" s="1"/>
  <c r="J442" i="6"/>
  <c r="J436" i="5"/>
  <c r="J409" i="5"/>
  <c r="J377" i="5"/>
  <c r="J345" i="5"/>
  <c r="J313" i="5"/>
  <c r="J281" i="5"/>
  <c r="J249" i="5"/>
  <c r="J215" i="5"/>
  <c r="H215" i="5" s="1"/>
  <c r="J197" i="5"/>
  <c r="H197" i="5" s="1"/>
  <c r="T195" i="5" s="1"/>
  <c r="J15" i="5"/>
  <c r="H15" i="5" s="1"/>
  <c r="T13" i="5" s="1"/>
  <c r="J426" i="6"/>
  <c r="J396" i="6"/>
  <c r="J368" i="6"/>
  <c r="J340" i="6"/>
  <c r="J312" i="6"/>
  <c r="J284" i="6"/>
  <c r="J256" i="6"/>
  <c r="J228" i="6"/>
  <c r="J186" i="6"/>
  <c r="H186" i="6" s="1"/>
  <c r="T184" i="6" s="1"/>
  <c r="J179" i="6"/>
  <c r="H179" i="6" s="1"/>
  <c r="T177" i="6" s="1"/>
  <c r="J172" i="6"/>
  <c r="H172" i="6" s="1"/>
  <c r="T170" i="6" s="1"/>
  <c r="J165" i="6"/>
  <c r="H165" i="6" s="1"/>
  <c r="T163" i="6" s="1"/>
  <c r="J158" i="6"/>
  <c r="H158" i="6" s="1"/>
  <c r="T156" i="6" s="1"/>
  <c r="J390" i="5"/>
  <c r="J334" i="5"/>
  <c r="J278" i="5"/>
  <c r="J222" i="5"/>
  <c r="J192" i="5"/>
  <c r="H192" i="5" s="1"/>
  <c r="T190" i="5" s="1"/>
  <c r="J425" i="6"/>
  <c r="J369" i="6"/>
  <c r="J313" i="6"/>
  <c r="J257" i="6"/>
  <c r="J372" i="5"/>
  <c r="J430" i="5"/>
  <c r="J407" i="5"/>
  <c r="J375" i="5"/>
  <c r="J343" i="5"/>
  <c r="J311" i="5"/>
  <c r="J279" i="5"/>
  <c r="J243" i="5"/>
  <c r="J424" i="6"/>
  <c r="J394" i="6"/>
  <c r="J366" i="6"/>
  <c r="J338" i="6"/>
  <c r="J310" i="6"/>
  <c r="J282" i="6"/>
  <c r="J254" i="6"/>
  <c r="J226" i="6"/>
  <c r="J386" i="5"/>
  <c r="J330" i="5"/>
  <c r="J274" i="5"/>
  <c r="J218" i="5"/>
  <c r="J441" i="5"/>
  <c r="J405" i="5"/>
  <c r="J373" i="5"/>
  <c r="J341" i="5"/>
  <c r="J309" i="5"/>
  <c r="J277" i="5"/>
  <c r="J241" i="5"/>
  <c r="J213" i="5"/>
  <c r="H213" i="5" s="1"/>
  <c r="J195" i="5"/>
  <c r="H195" i="5" s="1"/>
  <c r="T193" i="5" s="1"/>
  <c r="J13" i="5"/>
  <c r="H13" i="5" s="1"/>
  <c r="T11" i="5" s="1"/>
  <c r="J422" i="6"/>
  <c r="J392" i="6"/>
  <c r="J364" i="6"/>
  <c r="J336" i="6"/>
  <c r="J308" i="6"/>
  <c r="J280" i="6"/>
  <c r="J252" i="6"/>
  <c r="J224" i="6"/>
  <c r="J185" i="6"/>
  <c r="H185" i="6" s="1"/>
  <c r="T183" i="6" s="1"/>
  <c r="J178" i="6"/>
  <c r="H178" i="6" s="1"/>
  <c r="T176" i="6" s="1"/>
  <c r="J171" i="6"/>
  <c r="H171" i="6" s="1"/>
  <c r="T169" i="6" s="1"/>
  <c r="J164" i="6"/>
  <c r="H164" i="6" s="1"/>
  <c r="T162" i="6" s="1"/>
  <c r="J157" i="6"/>
  <c r="H157" i="6" s="1"/>
  <c r="T155" i="6" s="1"/>
  <c r="J382" i="5"/>
  <c r="J326" i="5"/>
  <c r="J270" i="5"/>
  <c r="J214" i="5"/>
  <c r="H214" i="5" s="1"/>
  <c r="J188" i="5"/>
  <c r="H188" i="5" s="1"/>
  <c r="T186" i="5" s="1"/>
  <c r="J417" i="6"/>
  <c r="J361" i="6"/>
  <c r="J305" i="6"/>
  <c r="J249" i="6"/>
  <c r="J356" i="5"/>
  <c r="J244" i="5"/>
  <c r="J16" i="5"/>
  <c r="H16" i="5" s="1"/>
  <c r="T14" i="5" s="1"/>
  <c r="J355" i="6"/>
  <c r="J437" i="5"/>
  <c r="J403" i="5"/>
  <c r="J371" i="5"/>
  <c r="J339" i="5"/>
  <c r="J307" i="5"/>
  <c r="J271" i="5"/>
  <c r="J239" i="5"/>
  <c r="J420" i="6"/>
  <c r="J390" i="6"/>
  <c r="J362" i="6"/>
  <c r="J334" i="6"/>
  <c r="J306" i="6"/>
  <c r="J278" i="6"/>
  <c r="J250" i="6"/>
  <c r="J222" i="6"/>
  <c r="J378" i="5"/>
  <c r="J322" i="5"/>
  <c r="J266" i="5"/>
  <c r="J413" i="6"/>
  <c r="J357" i="6"/>
  <c r="J301" i="6"/>
  <c r="J245" i="6"/>
  <c r="J207" i="6"/>
  <c r="H207" i="6" s="1"/>
  <c r="T205" i="6" s="1"/>
  <c r="J193" i="6"/>
  <c r="H193" i="6" s="1"/>
  <c r="T191" i="6" s="1"/>
  <c r="J348" i="5"/>
  <c r="J236" i="5"/>
  <c r="J347" i="6"/>
  <c r="J235" i="6"/>
  <c r="J423" i="7"/>
  <c r="J395" i="7"/>
  <c r="J367" i="7"/>
  <c r="J339" i="7"/>
  <c r="J311" i="7"/>
  <c r="J283" i="7"/>
  <c r="J255" i="7"/>
  <c r="J227" i="7"/>
  <c r="J433" i="5"/>
  <c r="J401" i="5"/>
  <c r="J369" i="5"/>
  <c r="J337" i="5"/>
  <c r="J305" i="5"/>
  <c r="J269" i="5"/>
  <c r="J237" i="5"/>
  <c r="J211" i="5"/>
  <c r="H211" i="5" s="1"/>
  <c r="J193" i="5"/>
  <c r="H193" i="5" s="1"/>
  <c r="T191" i="5" s="1"/>
  <c r="J11" i="5"/>
  <c r="H11" i="5" s="1"/>
  <c r="T9" i="5" s="1"/>
  <c r="J418" i="6"/>
  <c r="J388" i="6"/>
  <c r="J360" i="6"/>
  <c r="J332" i="6"/>
  <c r="J304" i="6"/>
  <c r="J276" i="6"/>
  <c r="J248" i="6"/>
  <c r="J220" i="6"/>
  <c r="J184" i="6"/>
  <c r="H184" i="6" s="1"/>
  <c r="T182" i="6" s="1"/>
  <c r="J177" i="6"/>
  <c r="H177" i="6" s="1"/>
  <c r="T175" i="6" s="1"/>
  <c r="J170" i="6"/>
  <c r="H170" i="6" s="1"/>
  <c r="T168" i="6" s="1"/>
  <c r="J163" i="6"/>
  <c r="H163" i="6" s="1"/>
  <c r="T161" i="6" s="1"/>
  <c r="J431" i="5"/>
  <c r="J374" i="5"/>
  <c r="J318" i="5"/>
  <c r="J262" i="5"/>
  <c r="J210" i="5"/>
  <c r="H210" i="5" s="1"/>
  <c r="J18" i="5"/>
  <c r="H18" i="5" s="1"/>
  <c r="T16" i="5" s="1"/>
  <c r="J409" i="6"/>
  <c r="J353" i="6"/>
  <c r="J297" i="6"/>
  <c r="J241" i="6"/>
  <c r="J340" i="5"/>
  <c r="J228" i="5"/>
  <c r="J8" i="5"/>
  <c r="H8" i="5" s="1"/>
  <c r="J339" i="6"/>
  <c r="J227" i="6"/>
  <c r="J9" i="6"/>
  <c r="H9" i="6" s="1"/>
  <c r="T7" i="6" s="1"/>
  <c r="J421" i="7"/>
  <c r="J399" i="5"/>
  <c r="J353" i="5"/>
  <c r="J297" i="5"/>
  <c r="J255" i="5"/>
  <c r="J17" i="5"/>
  <c r="H17" i="5" s="1"/>
  <c r="T15" i="5" s="1"/>
  <c r="J408" i="6"/>
  <c r="J370" i="6"/>
  <c r="J322" i="6"/>
  <c r="J274" i="6"/>
  <c r="J236" i="6"/>
  <c r="J183" i="6"/>
  <c r="H183" i="6" s="1"/>
  <c r="T181" i="6" s="1"/>
  <c r="J398" i="5"/>
  <c r="J302" i="5"/>
  <c r="J226" i="5"/>
  <c r="J373" i="6"/>
  <c r="J285" i="6"/>
  <c r="J191" i="6"/>
  <c r="H191" i="6" s="1"/>
  <c r="T189" i="6" s="1"/>
  <c r="J300" i="5"/>
  <c r="J198" i="5"/>
  <c r="H198" i="5" s="1"/>
  <c r="T196" i="5" s="1"/>
  <c r="J363" i="6"/>
  <c r="J212" i="6"/>
  <c r="H212" i="6" s="1"/>
  <c r="J441" i="7"/>
  <c r="J409" i="7"/>
  <c r="J379" i="7"/>
  <c r="J349" i="7"/>
  <c r="J319" i="7"/>
  <c r="J289" i="7"/>
  <c r="J259" i="7"/>
  <c r="J229" i="7"/>
  <c r="J209" i="7"/>
  <c r="H209" i="7" s="1"/>
  <c r="T207" i="7" s="1"/>
  <c r="J194" i="7"/>
  <c r="H194" i="7" s="1"/>
  <c r="T192" i="7" s="1"/>
  <c r="J179" i="7"/>
  <c r="H179" i="7" s="1"/>
  <c r="T177" i="7" s="1"/>
  <c r="J164" i="7"/>
  <c r="H164" i="7" s="1"/>
  <c r="T162" i="7" s="1"/>
  <c r="J149" i="7"/>
  <c r="H149" i="7" s="1"/>
  <c r="T147" i="7" s="1"/>
  <c r="J134" i="7"/>
  <c r="H134" i="7" s="1"/>
  <c r="T132" i="7" s="1"/>
  <c r="J119" i="7"/>
  <c r="H119" i="7" s="1"/>
  <c r="T117" i="7" s="1"/>
  <c r="J111" i="7"/>
  <c r="H111" i="7" s="1"/>
  <c r="T109" i="7" s="1"/>
  <c r="J96" i="7"/>
  <c r="H96" i="7" s="1"/>
  <c r="T94" i="7" s="1"/>
  <c r="J224" i="5"/>
  <c r="J223" i="6"/>
  <c r="J438" i="7"/>
  <c r="J382" i="7"/>
  <c r="J326" i="7"/>
  <c r="J270" i="7"/>
  <c r="J424" i="5"/>
  <c r="J263" i="6"/>
  <c r="J397" i="5"/>
  <c r="J351" i="5"/>
  <c r="J295" i="5"/>
  <c r="J253" i="5"/>
  <c r="J205" i="5"/>
  <c r="H205" i="5" s="1"/>
  <c r="T203" i="5" s="1"/>
  <c r="J406" i="6"/>
  <c r="J358" i="6"/>
  <c r="J320" i="6"/>
  <c r="J272" i="6"/>
  <c r="J234" i="6"/>
  <c r="J173" i="6"/>
  <c r="H173" i="6" s="1"/>
  <c r="T171" i="6" s="1"/>
  <c r="J161" i="6"/>
  <c r="H161" i="6" s="1"/>
  <c r="T159" i="6" s="1"/>
  <c r="J394" i="5"/>
  <c r="J298" i="5"/>
  <c r="J441" i="6"/>
  <c r="J365" i="6"/>
  <c r="J281" i="6"/>
  <c r="J214" i="6"/>
  <c r="J292" i="5"/>
  <c r="J331" i="6"/>
  <c r="J439" i="7"/>
  <c r="J407" i="7"/>
  <c r="J377" i="7"/>
  <c r="J347" i="7"/>
  <c r="J317" i="7"/>
  <c r="J287" i="7"/>
  <c r="J257" i="7"/>
  <c r="J225" i="7"/>
  <c r="J201" i="7"/>
  <c r="H201" i="7" s="1"/>
  <c r="T199" i="7" s="1"/>
  <c r="J186" i="7"/>
  <c r="H186" i="7" s="1"/>
  <c r="T184" i="7" s="1"/>
  <c r="J171" i="7"/>
  <c r="H171" i="7" s="1"/>
  <c r="T169" i="7" s="1"/>
  <c r="J156" i="7"/>
  <c r="H156" i="7" s="1"/>
  <c r="T154" i="7" s="1"/>
  <c r="J141" i="7"/>
  <c r="H141" i="7" s="1"/>
  <c r="T139" i="7" s="1"/>
  <c r="J126" i="7"/>
  <c r="H126" i="7" s="1"/>
  <c r="T124" i="7" s="1"/>
  <c r="J118" i="7"/>
  <c r="H118" i="7" s="1"/>
  <c r="T116" i="7" s="1"/>
  <c r="J103" i="7"/>
  <c r="H103" i="7" s="1"/>
  <c r="T101" i="7" s="1"/>
  <c r="J88" i="7"/>
  <c r="H88" i="7" s="1"/>
  <c r="T86" i="7" s="1"/>
  <c r="J81" i="7"/>
  <c r="H81" i="7" s="1"/>
  <c r="T79" i="7" s="1"/>
  <c r="J74" i="7"/>
  <c r="H74" i="7" s="1"/>
  <c r="T72" i="7" s="1"/>
  <c r="J67" i="7"/>
  <c r="H67" i="7" s="1"/>
  <c r="T65" i="7" s="1"/>
  <c r="J60" i="7"/>
  <c r="H60" i="7" s="1"/>
  <c r="T58" i="7" s="1"/>
  <c r="J53" i="7"/>
  <c r="H53" i="7" s="1"/>
  <c r="T51" i="7" s="1"/>
  <c r="J46" i="7"/>
  <c r="H46" i="7" s="1"/>
  <c r="T44" i="7" s="1"/>
  <c r="J39" i="7"/>
  <c r="H39" i="7" s="1"/>
  <c r="T37" i="7" s="1"/>
  <c r="J32" i="7"/>
  <c r="H32" i="7" s="1"/>
  <c r="T30" i="7" s="1"/>
  <c r="J25" i="7"/>
  <c r="H25" i="7" s="1"/>
  <c r="T23" i="7" s="1"/>
  <c r="J18" i="7"/>
  <c r="H18" i="7" s="1"/>
  <c r="T16" i="7" s="1"/>
  <c r="J11" i="7"/>
  <c r="H11" i="7" s="1"/>
  <c r="T9" i="7" s="1"/>
  <c r="J438" i="8"/>
  <c r="H438" i="8" s="1"/>
  <c r="J431" i="8"/>
  <c r="H431" i="8" s="1"/>
  <c r="J424" i="8"/>
  <c r="H424" i="8" s="1"/>
  <c r="J417" i="8"/>
  <c r="H417" i="8" s="1"/>
  <c r="J410" i="8"/>
  <c r="H410" i="8" s="1"/>
  <c r="J403" i="8"/>
  <c r="H403" i="8" s="1"/>
  <c r="J396" i="8"/>
  <c r="H396" i="8" s="1"/>
  <c r="J389" i="8"/>
  <c r="H389" i="8" s="1"/>
  <c r="J382" i="8"/>
  <c r="H382" i="8" s="1"/>
  <c r="J375" i="8"/>
  <c r="H375" i="8" s="1"/>
  <c r="J368" i="8"/>
  <c r="H368" i="8" s="1"/>
  <c r="J361" i="8"/>
  <c r="H361" i="8" s="1"/>
  <c r="J354" i="8"/>
  <c r="H354" i="8" s="1"/>
  <c r="J347" i="8"/>
  <c r="H347" i="8" s="1"/>
  <c r="J340" i="8"/>
  <c r="H340" i="8" s="1"/>
  <c r="J333" i="8"/>
  <c r="H333" i="8" s="1"/>
  <c r="J326" i="8"/>
  <c r="H326" i="8" s="1"/>
  <c r="J439" i="5"/>
  <c r="J202" i="5"/>
  <c r="H202" i="5" s="1"/>
  <c r="T200" i="5" s="1"/>
  <c r="J180" i="5"/>
  <c r="H180" i="5" s="1"/>
  <c r="T178" i="5" s="1"/>
  <c r="J173" i="5"/>
  <c r="H173" i="5" s="1"/>
  <c r="T171" i="5" s="1"/>
  <c r="J166" i="5"/>
  <c r="H166" i="5" s="1"/>
  <c r="T164" i="5" s="1"/>
  <c r="J159" i="5"/>
  <c r="H159" i="5" s="1"/>
  <c r="T157" i="5" s="1"/>
  <c r="J152" i="5"/>
  <c r="H152" i="5" s="1"/>
  <c r="T150" i="5" s="1"/>
  <c r="J145" i="5"/>
  <c r="H145" i="5" s="1"/>
  <c r="T143" i="5" s="1"/>
  <c r="J138" i="5"/>
  <c r="H138" i="5" s="1"/>
  <c r="T136" i="5" s="1"/>
  <c r="J131" i="5"/>
  <c r="H131" i="5" s="1"/>
  <c r="T129" i="5" s="1"/>
  <c r="J124" i="5"/>
  <c r="H124" i="5" s="1"/>
  <c r="T122" i="5" s="1"/>
  <c r="J117" i="5"/>
  <c r="H117" i="5" s="1"/>
  <c r="T115" i="5" s="1"/>
  <c r="J110" i="5"/>
  <c r="H110" i="5" s="1"/>
  <c r="T108" i="5" s="1"/>
  <c r="J103" i="5"/>
  <c r="H103" i="5" s="1"/>
  <c r="T101" i="5" s="1"/>
  <c r="J96" i="5"/>
  <c r="H96" i="5" s="1"/>
  <c r="T94" i="5" s="1"/>
  <c r="J89" i="5"/>
  <c r="H89" i="5" s="1"/>
  <c r="T87" i="5" s="1"/>
  <c r="J82" i="5"/>
  <c r="H82" i="5" s="1"/>
  <c r="T80" i="5" s="1"/>
  <c r="J75" i="5"/>
  <c r="H75" i="5" s="1"/>
  <c r="T73" i="5" s="1"/>
  <c r="J68" i="5"/>
  <c r="H68" i="5" s="1"/>
  <c r="T66" i="5" s="1"/>
  <c r="J61" i="5"/>
  <c r="H61" i="5" s="1"/>
  <c r="T59" i="5" s="1"/>
  <c r="J54" i="5"/>
  <c r="H54" i="5" s="1"/>
  <c r="T52" i="5" s="1"/>
  <c r="J47" i="5"/>
  <c r="H47" i="5" s="1"/>
  <c r="T45" i="5" s="1"/>
  <c r="J40" i="5"/>
  <c r="H40" i="5" s="1"/>
  <c r="T38" i="5" s="1"/>
  <c r="J33" i="5"/>
  <c r="H33" i="5" s="1"/>
  <c r="T31" i="5" s="1"/>
  <c r="J26" i="5"/>
  <c r="H26" i="5" s="1"/>
  <c r="T24" i="5" s="1"/>
  <c r="J431" i="6"/>
  <c r="J210" i="6"/>
  <c r="H210" i="6" s="1"/>
  <c r="J147" i="6"/>
  <c r="H147" i="6" s="1"/>
  <c r="T145" i="6" s="1"/>
  <c r="J133" i="6"/>
  <c r="H133" i="6" s="1"/>
  <c r="T131" i="6" s="1"/>
  <c r="J442" i="5"/>
  <c r="J395" i="5"/>
  <c r="J349" i="5"/>
  <c r="J293" i="5"/>
  <c r="J251" i="5"/>
  <c r="J404" i="6"/>
  <c r="J356" i="6"/>
  <c r="J318" i="6"/>
  <c r="J270" i="6"/>
  <c r="J232" i="6"/>
  <c r="J182" i="6"/>
  <c r="H182" i="6" s="1"/>
  <c r="T180" i="6" s="1"/>
  <c r="J370" i="5"/>
  <c r="J294" i="5"/>
  <c r="J209" i="5"/>
  <c r="H209" i="5" s="1"/>
  <c r="T207" i="5" s="1"/>
  <c r="J437" i="6"/>
  <c r="J349" i="6"/>
  <c r="J277" i="6"/>
  <c r="J211" i="6"/>
  <c r="H211" i="6" s="1"/>
  <c r="J428" i="5"/>
  <c r="J284" i="5"/>
  <c r="J190" i="5"/>
  <c r="H190" i="5" s="1"/>
  <c r="T188" i="5" s="1"/>
  <c r="J323" i="6"/>
  <c r="J208" i="6"/>
  <c r="H208" i="6" s="1"/>
  <c r="T206" i="6" s="1"/>
  <c r="J437" i="7"/>
  <c r="J405" i="7"/>
  <c r="J375" i="7"/>
  <c r="J345" i="7"/>
  <c r="J315" i="7"/>
  <c r="J285" i="7"/>
  <c r="J253" i="7"/>
  <c r="J223" i="7"/>
  <c r="J208" i="7"/>
  <c r="H208" i="7" s="1"/>
  <c r="T206" i="7" s="1"/>
  <c r="J193" i="7"/>
  <c r="H193" i="7" s="1"/>
  <c r="T191" i="7" s="1"/>
  <c r="J178" i="7"/>
  <c r="H178" i="7" s="1"/>
  <c r="T176" i="7" s="1"/>
  <c r="J163" i="7"/>
  <c r="H163" i="7" s="1"/>
  <c r="T161" i="7" s="1"/>
  <c r="J148" i="7"/>
  <c r="H148" i="7" s="1"/>
  <c r="T146" i="7" s="1"/>
  <c r="J133" i="7"/>
  <c r="H133" i="7" s="1"/>
  <c r="T131" i="7" s="1"/>
  <c r="J125" i="7"/>
  <c r="H125" i="7" s="1"/>
  <c r="T123" i="7" s="1"/>
  <c r="J110" i="7"/>
  <c r="H110" i="7" s="1"/>
  <c r="T108" i="7" s="1"/>
  <c r="J95" i="7"/>
  <c r="H95" i="7" s="1"/>
  <c r="T93" i="7" s="1"/>
  <c r="J416" i="5"/>
  <c r="J415" i="6"/>
  <c r="J430" i="7"/>
  <c r="J374" i="7"/>
  <c r="J318" i="7"/>
  <c r="J262" i="7"/>
  <c r="J360" i="5"/>
  <c r="J206" i="6"/>
  <c r="H206" i="6" s="1"/>
  <c r="T204" i="6" s="1"/>
  <c r="J134" i="6"/>
  <c r="H134" i="6" s="1"/>
  <c r="T132" i="6" s="1"/>
  <c r="J106" i="6"/>
  <c r="H106" i="6" s="1"/>
  <c r="T104" i="6" s="1"/>
  <c r="J78" i="6"/>
  <c r="H78" i="6" s="1"/>
  <c r="T76" i="6" s="1"/>
  <c r="J50" i="6"/>
  <c r="H50" i="6" s="1"/>
  <c r="T48" i="6" s="1"/>
  <c r="J22" i="6"/>
  <c r="H22" i="6" s="1"/>
  <c r="T20" i="6" s="1"/>
  <c r="J388" i="7"/>
  <c r="J276" i="7"/>
  <c r="J8" i="8"/>
  <c r="H8" i="8" s="1"/>
  <c r="J436" i="2"/>
  <c r="H436" i="2" s="1"/>
  <c r="J429" i="2"/>
  <c r="H429" i="2" s="1"/>
  <c r="J422" i="2"/>
  <c r="H422" i="2" s="1"/>
  <c r="J415" i="2"/>
  <c r="H415" i="2" s="1"/>
  <c r="J408" i="2"/>
  <c r="H408" i="2" s="1"/>
  <c r="J401" i="2"/>
  <c r="H401" i="2" s="1"/>
  <c r="J394" i="2"/>
  <c r="H394" i="2" s="1"/>
  <c r="J387" i="2"/>
  <c r="H387" i="2" s="1"/>
  <c r="J380" i="2"/>
  <c r="H380" i="2" s="1"/>
  <c r="J373" i="2"/>
  <c r="H373" i="2" s="1"/>
  <c r="J366" i="2"/>
  <c r="H366" i="2" s="1"/>
  <c r="J359" i="2"/>
  <c r="H359" i="2" s="1"/>
  <c r="J352" i="2"/>
  <c r="H352" i="2" s="1"/>
  <c r="J345" i="2"/>
  <c r="H345" i="2" s="1"/>
  <c r="J338" i="2"/>
  <c r="H338" i="2" s="1"/>
  <c r="J331" i="2"/>
  <c r="H331" i="2" s="1"/>
  <c r="J324" i="2"/>
  <c r="H324" i="2" s="1"/>
  <c r="J317" i="2"/>
  <c r="H317" i="2" s="1"/>
  <c r="J310" i="2"/>
  <c r="H310" i="2" s="1"/>
  <c r="J303" i="2"/>
  <c r="H303" i="2" s="1"/>
  <c r="J296" i="2"/>
  <c r="H296" i="2" s="1"/>
  <c r="J289" i="2"/>
  <c r="H289" i="2" s="1"/>
  <c r="J282" i="2"/>
  <c r="H282" i="2" s="1"/>
  <c r="J275" i="2"/>
  <c r="H275" i="2" s="1"/>
  <c r="J268" i="2"/>
  <c r="H268" i="2" s="1"/>
  <c r="J261" i="2"/>
  <c r="H261" i="2" s="1"/>
  <c r="J254" i="2"/>
  <c r="H254" i="2" s="1"/>
  <c r="J247" i="2"/>
  <c r="H247" i="2" s="1"/>
  <c r="J240" i="2"/>
  <c r="H240" i="2" s="1"/>
  <c r="J440" i="5"/>
  <c r="J393" i="5"/>
  <c r="J347" i="5"/>
  <c r="J291" i="5"/>
  <c r="J235" i="5"/>
  <c r="J203" i="5"/>
  <c r="H203" i="5" s="1"/>
  <c r="T201" i="5" s="1"/>
  <c r="J9" i="5"/>
  <c r="H9" i="5" s="1"/>
  <c r="T7" i="5" s="1"/>
  <c r="U8" i="5" s="1"/>
  <c r="J402" i="6"/>
  <c r="J354" i="6"/>
  <c r="J316" i="6"/>
  <c r="J268" i="6"/>
  <c r="J230" i="6"/>
  <c r="J160" i="6"/>
  <c r="H160" i="6" s="1"/>
  <c r="T158" i="6" s="1"/>
  <c r="J366" i="5"/>
  <c r="J290" i="5"/>
  <c r="J433" i="6"/>
  <c r="J345" i="6"/>
  <c r="J273" i="6"/>
  <c r="J209" i="6"/>
  <c r="H209" i="6" s="1"/>
  <c r="T207" i="6" s="1"/>
  <c r="J420" i="5"/>
  <c r="J276" i="5"/>
  <c r="J315" i="6"/>
  <c r="J435" i="7"/>
  <c r="J403" i="7"/>
  <c r="J373" i="7"/>
  <c r="J343" i="7"/>
  <c r="J313" i="7"/>
  <c r="J281" i="7"/>
  <c r="J251" i="7"/>
  <c r="J221" i="7"/>
  <c r="J200" i="7"/>
  <c r="H200" i="7" s="1"/>
  <c r="T198" i="7" s="1"/>
  <c r="J185" i="7"/>
  <c r="H185" i="7" s="1"/>
  <c r="T183" i="7" s="1"/>
  <c r="J170" i="7"/>
  <c r="H170" i="7" s="1"/>
  <c r="T168" i="7" s="1"/>
  <c r="J155" i="7"/>
  <c r="H155" i="7" s="1"/>
  <c r="T153" i="7" s="1"/>
  <c r="J140" i="7"/>
  <c r="H140" i="7" s="1"/>
  <c r="T138" i="7" s="1"/>
  <c r="J132" i="7"/>
  <c r="H132" i="7" s="1"/>
  <c r="T130" i="7" s="1"/>
  <c r="J117" i="7"/>
  <c r="H117" i="7" s="1"/>
  <c r="T115" i="7" s="1"/>
  <c r="J102" i="7"/>
  <c r="H102" i="7" s="1"/>
  <c r="T100" i="7" s="1"/>
  <c r="J87" i="7"/>
  <c r="H87" i="7" s="1"/>
  <c r="T85" i="7" s="1"/>
  <c r="J80" i="7"/>
  <c r="H80" i="7" s="1"/>
  <c r="T78" i="7" s="1"/>
  <c r="J73" i="7"/>
  <c r="H73" i="7" s="1"/>
  <c r="T71" i="7" s="1"/>
  <c r="J66" i="7"/>
  <c r="H66" i="7" s="1"/>
  <c r="T64" i="7" s="1"/>
  <c r="J59" i="7"/>
  <c r="H59" i="7" s="1"/>
  <c r="T57" i="7" s="1"/>
  <c r="J52" i="7"/>
  <c r="H52" i="7" s="1"/>
  <c r="T50" i="7" s="1"/>
  <c r="J45" i="7"/>
  <c r="H45" i="7" s="1"/>
  <c r="T43" i="7" s="1"/>
  <c r="J38" i="7"/>
  <c r="H38" i="7" s="1"/>
  <c r="T36" i="7" s="1"/>
  <c r="J31" i="7"/>
  <c r="H31" i="7" s="1"/>
  <c r="T29" i="7" s="1"/>
  <c r="J24" i="7"/>
  <c r="H24" i="7" s="1"/>
  <c r="T22" i="7" s="1"/>
  <c r="J17" i="7"/>
  <c r="H17" i="7" s="1"/>
  <c r="T15" i="7" s="1"/>
  <c r="J10" i="7"/>
  <c r="H10" i="7" s="1"/>
  <c r="T8" i="7" s="1"/>
  <c r="J437" i="8"/>
  <c r="H437" i="8" s="1"/>
  <c r="J430" i="8"/>
  <c r="H430" i="8" s="1"/>
  <c r="J423" i="8"/>
  <c r="H423" i="8" s="1"/>
  <c r="J416" i="8"/>
  <c r="H416" i="8" s="1"/>
  <c r="J409" i="8"/>
  <c r="H409" i="8" s="1"/>
  <c r="J402" i="8"/>
  <c r="H402" i="8" s="1"/>
  <c r="J395" i="8"/>
  <c r="H395" i="8" s="1"/>
  <c r="J388" i="8"/>
  <c r="H388" i="8" s="1"/>
  <c r="J381" i="8"/>
  <c r="H381" i="8" s="1"/>
  <c r="J374" i="8"/>
  <c r="H374" i="8" s="1"/>
  <c r="J367" i="8"/>
  <c r="H367" i="8" s="1"/>
  <c r="J360" i="8"/>
  <c r="H360" i="8" s="1"/>
  <c r="J353" i="8"/>
  <c r="H353" i="8" s="1"/>
  <c r="J346" i="8"/>
  <c r="H346" i="8" s="1"/>
  <c r="J339" i="8"/>
  <c r="H339" i="8" s="1"/>
  <c r="J332" i="8"/>
  <c r="H332" i="8" s="1"/>
  <c r="J325" i="8"/>
  <c r="H325" i="8" s="1"/>
  <c r="J400" i="5"/>
  <c r="J186" i="5"/>
  <c r="H186" i="5" s="1"/>
  <c r="T184" i="5" s="1"/>
  <c r="J179" i="5"/>
  <c r="H179" i="5" s="1"/>
  <c r="T177" i="5" s="1"/>
  <c r="J172" i="5"/>
  <c r="H172" i="5" s="1"/>
  <c r="T170" i="5" s="1"/>
  <c r="J165" i="5"/>
  <c r="H165" i="5" s="1"/>
  <c r="T163" i="5" s="1"/>
  <c r="J158" i="5"/>
  <c r="H158" i="5" s="1"/>
  <c r="T156" i="5" s="1"/>
  <c r="J151" i="5"/>
  <c r="H151" i="5" s="1"/>
  <c r="T149" i="5" s="1"/>
  <c r="J144" i="5"/>
  <c r="H144" i="5" s="1"/>
  <c r="T142" i="5" s="1"/>
  <c r="J137" i="5"/>
  <c r="H137" i="5" s="1"/>
  <c r="T135" i="5" s="1"/>
  <c r="J130" i="5"/>
  <c r="H130" i="5" s="1"/>
  <c r="T128" i="5" s="1"/>
  <c r="J123" i="5"/>
  <c r="H123" i="5" s="1"/>
  <c r="T121" i="5" s="1"/>
  <c r="J116" i="5"/>
  <c r="H116" i="5" s="1"/>
  <c r="T114" i="5" s="1"/>
  <c r="J109" i="5"/>
  <c r="H109" i="5" s="1"/>
  <c r="T107" i="5" s="1"/>
  <c r="J102" i="5"/>
  <c r="H102" i="5" s="1"/>
  <c r="T100" i="5" s="1"/>
  <c r="J95" i="5"/>
  <c r="H95" i="5" s="1"/>
  <c r="T93" i="5" s="1"/>
  <c r="J88" i="5"/>
  <c r="H88" i="5" s="1"/>
  <c r="T86" i="5" s="1"/>
  <c r="J81" i="5"/>
  <c r="H81" i="5" s="1"/>
  <c r="T79" i="5" s="1"/>
  <c r="J74" i="5"/>
  <c r="H74" i="5" s="1"/>
  <c r="T72" i="5" s="1"/>
  <c r="J67" i="5"/>
  <c r="H67" i="5" s="1"/>
  <c r="T65" i="5" s="1"/>
  <c r="J60" i="5"/>
  <c r="H60" i="5" s="1"/>
  <c r="T58" i="5" s="1"/>
  <c r="J53" i="5"/>
  <c r="H53" i="5" s="1"/>
  <c r="T51" i="5" s="1"/>
  <c r="J46" i="5"/>
  <c r="H46" i="5" s="1"/>
  <c r="T44" i="5" s="1"/>
  <c r="J39" i="5"/>
  <c r="H39" i="5" s="1"/>
  <c r="T37" i="5" s="1"/>
  <c r="J32" i="5"/>
  <c r="H32" i="5" s="1"/>
  <c r="T30" i="5" s="1"/>
  <c r="J25" i="5"/>
  <c r="H25" i="5" s="1"/>
  <c r="T23" i="5" s="1"/>
  <c r="J399" i="6"/>
  <c r="J202" i="6"/>
  <c r="H202" i="6" s="1"/>
  <c r="T200" i="6" s="1"/>
  <c r="J145" i="6"/>
  <c r="H145" i="6" s="1"/>
  <c r="T143" i="6" s="1"/>
  <c r="J131" i="6"/>
  <c r="H131" i="6" s="1"/>
  <c r="T129" i="6" s="1"/>
  <c r="J117" i="6"/>
  <c r="H117" i="6" s="1"/>
  <c r="T115" i="6" s="1"/>
  <c r="J103" i="6"/>
  <c r="H103" i="6" s="1"/>
  <c r="T101" i="6" s="1"/>
  <c r="J89" i="6"/>
  <c r="H89" i="6" s="1"/>
  <c r="T87" i="6" s="1"/>
  <c r="J75" i="6"/>
  <c r="H75" i="6" s="1"/>
  <c r="T73" i="6" s="1"/>
  <c r="J61" i="6"/>
  <c r="H61" i="6" s="1"/>
  <c r="T59" i="6" s="1"/>
  <c r="J47" i="6"/>
  <c r="H47" i="6" s="1"/>
  <c r="T45" i="6" s="1"/>
  <c r="J33" i="6"/>
  <c r="H33" i="6" s="1"/>
  <c r="T31" i="6" s="1"/>
  <c r="J19" i="6"/>
  <c r="H19" i="6" s="1"/>
  <c r="T17" i="6" s="1"/>
  <c r="J426" i="7"/>
  <c r="J370" i="7"/>
  <c r="J314" i="7"/>
  <c r="J258" i="7"/>
  <c r="J328" i="5"/>
  <c r="J438" i="5"/>
  <c r="J391" i="5"/>
  <c r="J335" i="5"/>
  <c r="J289" i="5"/>
  <c r="J233" i="5"/>
  <c r="J440" i="6"/>
  <c r="J400" i="6"/>
  <c r="J352" i="6"/>
  <c r="J314" i="6"/>
  <c r="J435" i="5"/>
  <c r="J389" i="5"/>
  <c r="J333" i="5"/>
  <c r="J287" i="5"/>
  <c r="J231" i="5"/>
  <c r="J199" i="5"/>
  <c r="H199" i="5" s="1"/>
  <c r="T197" i="5" s="1"/>
  <c r="J438" i="6"/>
  <c r="J398" i="6"/>
  <c r="J350" i="6"/>
  <c r="J302" i="6"/>
  <c r="J264" i="6"/>
  <c r="J215" i="6"/>
  <c r="J159" i="6"/>
  <c r="H159" i="6" s="1"/>
  <c r="T157" i="6" s="1"/>
  <c r="J358" i="5"/>
  <c r="J282" i="5"/>
  <c r="J421" i="6"/>
  <c r="J337" i="6"/>
  <c r="J265" i="6"/>
  <c r="J404" i="5"/>
  <c r="J260" i="5"/>
  <c r="J435" i="6"/>
  <c r="J299" i="6"/>
  <c r="J431" i="7"/>
  <c r="J399" i="7"/>
  <c r="J369" i="7"/>
  <c r="J337" i="7"/>
  <c r="J307" i="7"/>
  <c r="J277" i="7"/>
  <c r="J247" i="7"/>
  <c r="J217" i="7"/>
  <c r="H217" i="7" s="1"/>
  <c r="J199" i="7"/>
  <c r="H199" i="7" s="1"/>
  <c r="T197" i="7" s="1"/>
  <c r="J184" i="7"/>
  <c r="H184" i="7" s="1"/>
  <c r="T182" i="7" s="1"/>
  <c r="J169" i="7"/>
  <c r="H169" i="7" s="1"/>
  <c r="T167" i="7" s="1"/>
  <c r="J154" i="7"/>
  <c r="H154" i="7" s="1"/>
  <c r="T152" i="7" s="1"/>
  <c r="J146" i="7"/>
  <c r="H146" i="7" s="1"/>
  <c r="T144" i="7" s="1"/>
  <c r="J131" i="7"/>
  <c r="H131" i="7" s="1"/>
  <c r="T129" i="7" s="1"/>
  <c r="J116" i="7"/>
  <c r="H116" i="7" s="1"/>
  <c r="T114" i="7" s="1"/>
  <c r="J101" i="7"/>
  <c r="H101" i="7" s="1"/>
  <c r="T99" i="7" s="1"/>
  <c r="J86" i="7"/>
  <c r="H86" i="7" s="1"/>
  <c r="T84" i="7" s="1"/>
  <c r="J79" i="7"/>
  <c r="H79" i="7" s="1"/>
  <c r="T77" i="7" s="1"/>
  <c r="J72" i="7"/>
  <c r="H72" i="7" s="1"/>
  <c r="T70" i="7" s="1"/>
  <c r="J65" i="7"/>
  <c r="H65" i="7" s="1"/>
  <c r="T63" i="7" s="1"/>
  <c r="J58" i="7"/>
  <c r="H58" i="7" s="1"/>
  <c r="T56" i="7" s="1"/>
  <c r="J51" i="7"/>
  <c r="H51" i="7" s="1"/>
  <c r="T49" i="7" s="1"/>
  <c r="J44" i="7"/>
  <c r="H44" i="7" s="1"/>
  <c r="T42" i="7" s="1"/>
  <c r="J37" i="7"/>
  <c r="H37" i="7" s="1"/>
  <c r="T35" i="7" s="1"/>
  <c r="J30" i="7"/>
  <c r="H30" i="7" s="1"/>
  <c r="T28" i="7" s="1"/>
  <c r="J23" i="7"/>
  <c r="H23" i="7" s="1"/>
  <c r="T21" i="7" s="1"/>
  <c r="J16" i="7"/>
  <c r="H16" i="7" s="1"/>
  <c r="T14" i="7" s="1"/>
  <c r="J9" i="7"/>
  <c r="H9" i="7" s="1"/>
  <c r="T7" i="7" s="1"/>
  <c r="J436" i="8"/>
  <c r="H436" i="8" s="1"/>
  <c r="J429" i="8"/>
  <c r="H429" i="8" s="1"/>
  <c r="J422" i="8"/>
  <c r="H422" i="8" s="1"/>
  <c r="J415" i="8"/>
  <c r="H415" i="8" s="1"/>
  <c r="J408" i="8"/>
  <c r="H408" i="8" s="1"/>
  <c r="J401" i="8"/>
  <c r="H401" i="8" s="1"/>
  <c r="J394" i="8"/>
  <c r="H394" i="8" s="1"/>
  <c r="J387" i="8"/>
  <c r="H387" i="8" s="1"/>
  <c r="J380" i="8"/>
  <c r="H380" i="8" s="1"/>
  <c r="J373" i="8"/>
  <c r="H373" i="8" s="1"/>
  <c r="J366" i="8"/>
  <c r="H366" i="8" s="1"/>
  <c r="J359" i="8"/>
  <c r="H359" i="8" s="1"/>
  <c r="J352" i="8"/>
  <c r="H352" i="8" s="1"/>
  <c r="J345" i="8"/>
  <c r="H345" i="8" s="1"/>
  <c r="J338" i="8"/>
  <c r="H338" i="8" s="1"/>
  <c r="J331" i="8"/>
  <c r="H331" i="8" s="1"/>
  <c r="J324" i="8"/>
  <c r="H324" i="8" s="1"/>
  <c r="J368" i="5"/>
  <c r="J185" i="5"/>
  <c r="H185" i="5" s="1"/>
  <c r="T183" i="5" s="1"/>
  <c r="J178" i="5"/>
  <c r="H178" i="5" s="1"/>
  <c r="T176" i="5" s="1"/>
  <c r="J171" i="5"/>
  <c r="H171" i="5" s="1"/>
  <c r="T169" i="5" s="1"/>
  <c r="J164" i="5"/>
  <c r="H164" i="5" s="1"/>
  <c r="T162" i="5" s="1"/>
  <c r="J157" i="5"/>
  <c r="H157" i="5" s="1"/>
  <c r="T155" i="5" s="1"/>
  <c r="J150" i="5"/>
  <c r="H150" i="5" s="1"/>
  <c r="T148" i="5" s="1"/>
  <c r="J143" i="5"/>
  <c r="H143" i="5" s="1"/>
  <c r="T141" i="5" s="1"/>
  <c r="J136" i="5"/>
  <c r="H136" i="5" s="1"/>
  <c r="T134" i="5" s="1"/>
  <c r="J129" i="5"/>
  <c r="H129" i="5" s="1"/>
  <c r="T127" i="5" s="1"/>
  <c r="J122" i="5"/>
  <c r="H122" i="5" s="1"/>
  <c r="T120" i="5" s="1"/>
  <c r="J115" i="5"/>
  <c r="H115" i="5" s="1"/>
  <c r="T113" i="5" s="1"/>
  <c r="J108" i="5"/>
  <c r="H108" i="5" s="1"/>
  <c r="T106" i="5" s="1"/>
  <c r="J101" i="5"/>
  <c r="H101" i="5" s="1"/>
  <c r="T99" i="5" s="1"/>
  <c r="J94" i="5"/>
  <c r="H94" i="5" s="1"/>
  <c r="T92" i="5" s="1"/>
  <c r="J87" i="5"/>
  <c r="H87" i="5" s="1"/>
  <c r="T85" i="5" s="1"/>
  <c r="J80" i="5"/>
  <c r="H80" i="5" s="1"/>
  <c r="T78" i="5" s="1"/>
  <c r="J73" i="5"/>
  <c r="H73" i="5" s="1"/>
  <c r="T71" i="5" s="1"/>
  <c r="J66" i="5"/>
  <c r="H66" i="5" s="1"/>
  <c r="T64" i="5" s="1"/>
  <c r="J59" i="5"/>
  <c r="H59" i="5" s="1"/>
  <c r="T57" i="5" s="1"/>
  <c r="J52" i="5"/>
  <c r="H52" i="5" s="1"/>
  <c r="T50" i="5" s="1"/>
  <c r="J45" i="5"/>
  <c r="H45" i="5" s="1"/>
  <c r="T43" i="5" s="1"/>
  <c r="J38" i="5"/>
  <c r="H38" i="5" s="1"/>
  <c r="T36" i="5" s="1"/>
  <c r="J31" i="5"/>
  <c r="H31" i="5" s="1"/>
  <c r="T29" i="5" s="1"/>
  <c r="J24" i="5"/>
  <c r="H24" i="5" s="1"/>
  <c r="T22" i="5" s="1"/>
  <c r="J367" i="6"/>
  <c r="J194" i="6"/>
  <c r="H194" i="6" s="1"/>
  <c r="T192" i="6" s="1"/>
  <c r="J143" i="6"/>
  <c r="H143" i="6" s="1"/>
  <c r="T141" i="6" s="1"/>
  <c r="J129" i="6"/>
  <c r="H129" i="6" s="1"/>
  <c r="T127" i="6" s="1"/>
  <c r="J115" i="6"/>
  <c r="H115" i="6" s="1"/>
  <c r="T113" i="6" s="1"/>
  <c r="J101" i="6"/>
  <c r="H101" i="6" s="1"/>
  <c r="T99" i="6" s="1"/>
  <c r="J87" i="6"/>
  <c r="H87" i="6" s="1"/>
  <c r="T85" i="6" s="1"/>
  <c r="J73" i="6"/>
  <c r="H73" i="6" s="1"/>
  <c r="T71" i="6" s="1"/>
  <c r="J59" i="6"/>
  <c r="H59" i="6" s="1"/>
  <c r="T57" i="6" s="1"/>
  <c r="J45" i="6"/>
  <c r="H45" i="6" s="1"/>
  <c r="T43" i="6" s="1"/>
  <c r="J31" i="6"/>
  <c r="H31" i="6" s="1"/>
  <c r="T29" i="6" s="1"/>
  <c r="J17" i="6"/>
  <c r="H17" i="6" s="1"/>
  <c r="T15" i="6" s="1"/>
  <c r="J418" i="7"/>
  <c r="J362" i="7"/>
  <c r="J306" i="7"/>
  <c r="J250" i="7"/>
  <c r="J264" i="5"/>
  <c r="J429" i="5"/>
  <c r="J383" i="5"/>
  <c r="J327" i="5"/>
  <c r="J285" i="5"/>
  <c r="J229" i="5"/>
  <c r="J436" i="6"/>
  <c r="J386" i="6"/>
  <c r="J348" i="6"/>
  <c r="J300" i="6"/>
  <c r="J262" i="6"/>
  <c r="J213" i="6"/>
  <c r="J180" i="6"/>
  <c r="H180" i="6" s="1"/>
  <c r="T178" i="6" s="1"/>
  <c r="J168" i="6"/>
  <c r="H168" i="6" s="1"/>
  <c r="T166" i="6" s="1"/>
  <c r="J354" i="5"/>
  <c r="J258" i="5"/>
  <c r="J200" i="5"/>
  <c r="H200" i="5" s="1"/>
  <c r="T198" i="5" s="1"/>
  <c r="J405" i="6"/>
  <c r="J333" i="6"/>
  <c r="J261" i="6"/>
  <c r="J203" i="6"/>
  <c r="H203" i="6" s="1"/>
  <c r="T201" i="6" s="1"/>
  <c r="J396" i="5"/>
  <c r="J252" i="5"/>
  <c r="J427" i="6"/>
  <c r="J291" i="6"/>
  <c r="J200" i="6"/>
  <c r="H200" i="6" s="1"/>
  <c r="T198" i="6" s="1"/>
  <c r="J429" i="7"/>
  <c r="J397" i="7"/>
  <c r="J365" i="7"/>
  <c r="J335" i="7"/>
  <c r="J305" i="7"/>
  <c r="J275" i="7"/>
  <c r="J245" i="7"/>
  <c r="J206" i="7"/>
  <c r="H206" i="7" s="1"/>
  <c r="T204" i="7" s="1"/>
  <c r="J191" i="7"/>
  <c r="H191" i="7" s="1"/>
  <c r="T189" i="7" s="1"/>
  <c r="J176" i="7"/>
  <c r="H176" i="7" s="1"/>
  <c r="T174" i="7" s="1"/>
  <c r="J161" i="7"/>
  <c r="H161" i="7" s="1"/>
  <c r="T159" i="7" s="1"/>
  <c r="J153" i="7"/>
  <c r="H153" i="7" s="1"/>
  <c r="T151" i="7" s="1"/>
  <c r="J138" i="7"/>
  <c r="H138" i="7" s="1"/>
  <c r="T136" i="7" s="1"/>
  <c r="J123" i="7"/>
  <c r="H123" i="7" s="1"/>
  <c r="T121" i="7" s="1"/>
  <c r="J108" i="7"/>
  <c r="H108" i="7" s="1"/>
  <c r="T106" i="7" s="1"/>
  <c r="J93" i="7"/>
  <c r="H93" i="7" s="1"/>
  <c r="T91" i="7" s="1"/>
  <c r="J427" i="5"/>
  <c r="J381" i="5"/>
  <c r="J325" i="5"/>
  <c r="J283" i="5"/>
  <c r="J227" i="5"/>
  <c r="J434" i="6"/>
  <c r="J384" i="6"/>
  <c r="J346" i="6"/>
  <c r="J298" i="6"/>
  <c r="J260" i="6"/>
  <c r="J190" i="6"/>
  <c r="H190" i="6" s="1"/>
  <c r="T188" i="6" s="1"/>
  <c r="J426" i="5"/>
  <c r="J350" i="5"/>
  <c r="J254" i="5"/>
  <c r="J401" i="6"/>
  <c r="J329" i="6"/>
  <c r="J253" i="6"/>
  <c r="J388" i="5"/>
  <c r="J220" i="5"/>
  <c r="J419" i="6"/>
  <c r="J283" i="6"/>
  <c r="J427" i="7"/>
  <c r="J393" i="7"/>
  <c r="J363" i="7"/>
  <c r="J333" i="7"/>
  <c r="J303" i="7"/>
  <c r="J273" i="7"/>
  <c r="J243" i="7"/>
  <c r="J216" i="7"/>
  <c r="J198" i="7"/>
  <c r="H198" i="7" s="1"/>
  <c r="T196" i="7" s="1"/>
  <c r="J183" i="7"/>
  <c r="H183" i="7" s="1"/>
  <c r="T181" i="7" s="1"/>
  <c r="J168" i="7"/>
  <c r="H168" i="7" s="1"/>
  <c r="T166" i="7" s="1"/>
  <c r="J160" i="7"/>
  <c r="H160" i="7" s="1"/>
  <c r="T158" i="7" s="1"/>
  <c r="J145" i="7"/>
  <c r="H145" i="7" s="1"/>
  <c r="T143" i="7" s="1"/>
  <c r="J130" i="7"/>
  <c r="H130" i="7" s="1"/>
  <c r="T128" i="7" s="1"/>
  <c r="J115" i="7"/>
  <c r="H115" i="7" s="1"/>
  <c r="T113" i="7" s="1"/>
  <c r="J100" i="7"/>
  <c r="H100" i="7" s="1"/>
  <c r="T98" i="7" s="1"/>
  <c r="J85" i="7"/>
  <c r="H85" i="7" s="1"/>
  <c r="T83" i="7" s="1"/>
  <c r="J78" i="7"/>
  <c r="H78" i="7" s="1"/>
  <c r="T76" i="7" s="1"/>
  <c r="J71" i="7"/>
  <c r="H71" i="7" s="1"/>
  <c r="T69" i="7" s="1"/>
  <c r="J64" i="7"/>
  <c r="H64" i="7" s="1"/>
  <c r="T62" i="7" s="1"/>
  <c r="J57" i="7"/>
  <c r="H57" i="7" s="1"/>
  <c r="T55" i="7" s="1"/>
  <c r="J50" i="7"/>
  <c r="H50" i="7" s="1"/>
  <c r="T48" i="7" s="1"/>
  <c r="J43" i="7"/>
  <c r="H43" i="7" s="1"/>
  <c r="T41" i="7" s="1"/>
  <c r="J36" i="7"/>
  <c r="H36" i="7" s="1"/>
  <c r="T34" i="7" s="1"/>
  <c r="J29" i="7"/>
  <c r="H29" i="7" s="1"/>
  <c r="T27" i="7" s="1"/>
  <c r="J22" i="7"/>
  <c r="H22" i="7" s="1"/>
  <c r="T20" i="7" s="1"/>
  <c r="J15" i="7"/>
  <c r="H15" i="7" s="1"/>
  <c r="T13" i="7" s="1"/>
  <c r="J442" i="8"/>
  <c r="H442" i="8" s="1"/>
  <c r="J435" i="8"/>
  <c r="H435" i="8" s="1"/>
  <c r="J428" i="8"/>
  <c r="H428" i="8" s="1"/>
  <c r="J421" i="8"/>
  <c r="H421" i="8" s="1"/>
  <c r="J414" i="8"/>
  <c r="H414" i="8" s="1"/>
  <c r="J407" i="8"/>
  <c r="H407" i="8" s="1"/>
  <c r="J400" i="8"/>
  <c r="H400" i="8" s="1"/>
  <c r="J393" i="8"/>
  <c r="H393" i="8" s="1"/>
  <c r="J386" i="8"/>
  <c r="H386" i="8" s="1"/>
  <c r="J379" i="8"/>
  <c r="H379" i="8" s="1"/>
  <c r="J372" i="8"/>
  <c r="H372" i="8" s="1"/>
  <c r="J365" i="8"/>
  <c r="H365" i="8" s="1"/>
  <c r="J358" i="8"/>
  <c r="H358" i="8" s="1"/>
  <c r="J351" i="8"/>
  <c r="H351" i="8" s="1"/>
  <c r="J344" i="8"/>
  <c r="H344" i="8" s="1"/>
  <c r="J337" i="8"/>
  <c r="H337" i="8" s="1"/>
  <c r="J330" i="8"/>
  <c r="H330" i="8" s="1"/>
  <c r="J323" i="8"/>
  <c r="H323" i="8" s="1"/>
  <c r="J336" i="5"/>
  <c r="J184" i="5"/>
  <c r="H184" i="5" s="1"/>
  <c r="T182" i="5" s="1"/>
  <c r="J177" i="5"/>
  <c r="H177" i="5" s="1"/>
  <c r="T175" i="5" s="1"/>
  <c r="J170" i="5"/>
  <c r="H170" i="5" s="1"/>
  <c r="T168" i="5" s="1"/>
  <c r="J163" i="5"/>
  <c r="H163" i="5" s="1"/>
  <c r="T161" i="5" s="1"/>
  <c r="J156" i="5"/>
  <c r="H156" i="5" s="1"/>
  <c r="T154" i="5" s="1"/>
  <c r="J149" i="5"/>
  <c r="H149" i="5" s="1"/>
  <c r="T147" i="5" s="1"/>
  <c r="J142" i="5"/>
  <c r="H142" i="5" s="1"/>
  <c r="T140" i="5" s="1"/>
  <c r="J135" i="5"/>
  <c r="H135" i="5" s="1"/>
  <c r="T133" i="5" s="1"/>
  <c r="J128" i="5"/>
  <c r="H128" i="5" s="1"/>
  <c r="T126" i="5" s="1"/>
  <c r="J121" i="5"/>
  <c r="H121" i="5" s="1"/>
  <c r="T119" i="5" s="1"/>
  <c r="J114" i="5"/>
  <c r="H114" i="5" s="1"/>
  <c r="T112" i="5" s="1"/>
  <c r="J107" i="5"/>
  <c r="H107" i="5" s="1"/>
  <c r="T105" i="5" s="1"/>
  <c r="J100" i="5"/>
  <c r="H100" i="5" s="1"/>
  <c r="T98" i="5" s="1"/>
  <c r="J93" i="5"/>
  <c r="H93" i="5" s="1"/>
  <c r="T91" i="5" s="1"/>
  <c r="J86" i="5"/>
  <c r="H86" i="5" s="1"/>
  <c r="T84" i="5" s="1"/>
  <c r="J79" i="5"/>
  <c r="H79" i="5" s="1"/>
  <c r="T77" i="5" s="1"/>
  <c r="J72" i="5"/>
  <c r="H72" i="5" s="1"/>
  <c r="T70" i="5" s="1"/>
  <c r="J65" i="5"/>
  <c r="H65" i="5" s="1"/>
  <c r="T63" i="5" s="1"/>
  <c r="J58" i="5"/>
  <c r="H58" i="5" s="1"/>
  <c r="T56" i="5" s="1"/>
  <c r="J51" i="5"/>
  <c r="H51" i="5" s="1"/>
  <c r="T49" i="5" s="1"/>
  <c r="J44" i="5"/>
  <c r="H44" i="5" s="1"/>
  <c r="T42" i="5" s="1"/>
  <c r="J37" i="5"/>
  <c r="H37" i="5" s="1"/>
  <c r="T35" i="5" s="1"/>
  <c r="J30" i="5"/>
  <c r="H30" i="5" s="1"/>
  <c r="T28" i="5" s="1"/>
  <c r="J23" i="5"/>
  <c r="H23" i="5" s="1"/>
  <c r="T21" i="5" s="1"/>
  <c r="J335" i="6"/>
  <c r="J155" i="6"/>
  <c r="H155" i="6" s="1"/>
  <c r="T153" i="6" s="1"/>
  <c r="J141" i="6"/>
  <c r="H141" i="6" s="1"/>
  <c r="T139" i="6" s="1"/>
  <c r="J127" i="6"/>
  <c r="H127" i="6" s="1"/>
  <c r="T125" i="6" s="1"/>
  <c r="J113" i="6"/>
  <c r="H113" i="6" s="1"/>
  <c r="T111" i="6" s="1"/>
  <c r="J99" i="6"/>
  <c r="H99" i="6" s="1"/>
  <c r="T97" i="6" s="1"/>
  <c r="J85" i="6"/>
  <c r="H85" i="6" s="1"/>
  <c r="T83" i="6" s="1"/>
  <c r="J71" i="6"/>
  <c r="H71" i="6" s="1"/>
  <c r="T69" i="6" s="1"/>
  <c r="J57" i="6"/>
  <c r="H57" i="6" s="1"/>
  <c r="T55" i="6" s="1"/>
  <c r="J43" i="6"/>
  <c r="H43" i="6" s="1"/>
  <c r="T41" i="6" s="1"/>
  <c r="J29" i="6"/>
  <c r="H29" i="6" s="1"/>
  <c r="T27" i="6" s="1"/>
  <c r="J15" i="6"/>
  <c r="H15" i="6" s="1"/>
  <c r="T13" i="6" s="1"/>
  <c r="J410" i="7"/>
  <c r="J355" i="5"/>
  <c r="J223" i="5"/>
  <c r="J414" i="6"/>
  <c r="J324" i="6"/>
  <c r="J218" i="6"/>
  <c r="J169" i="6"/>
  <c r="H169" i="6" s="1"/>
  <c r="T167" i="6" s="1"/>
  <c r="J362" i="5"/>
  <c r="J204" i="5"/>
  <c r="H204" i="5" s="1"/>
  <c r="T202" i="5" s="1"/>
  <c r="J341" i="6"/>
  <c r="J205" i="6"/>
  <c r="H205" i="6" s="1"/>
  <c r="T203" i="6" s="1"/>
  <c r="J268" i="5"/>
  <c r="J307" i="6"/>
  <c r="J433" i="7"/>
  <c r="J371" i="7"/>
  <c r="J309" i="7"/>
  <c r="J249" i="7"/>
  <c r="J207" i="7"/>
  <c r="H207" i="7" s="1"/>
  <c r="T205" i="7" s="1"/>
  <c r="J192" i="7"/>
  <c r="H192" i="7" s="1"/>
  <c r="T190" i="7" s="1"/>
  <c r="J177" i="7"/>
  <c r="H177" i="7" s="1"/>
  <c r="T175" i="7" s="1"/>
  <c r="J162" i="7"/>
  <c r="H162" i="7" s="1"/>
  <c r="T160" i="7" s="1"/>
  <c r="J147" i="7"/>
  <c r="H147" i="7" s="1"/>
  <c r="T145" i="7" s="1"/>
  <c r="J47" i="7"/>
  <c r="H47" i="7" s="1"/>
  <c r="T45" i="7" s="1"/>
  <c r="J34" i="7"/>
  <c r="H34" i="7" s="1"/>
  <c r="T32" i="7" s="1"/>
  <c r="J21" i="7"/>
  <c r="H21" i="7" s="1"/>
  <c r="T19" i="7" s="1"/>
  <c r="J432" i="8"/>
  <c r="H432" i="8" s="1"/>
  <c r="J419" i="8"/>
  <c r="H419" i="8" s="1"/>
  <c r="J406" i="8"/>
  <c r="H406" i="8" s="1"/>
  <c r="J383" i="8"/>
  <c r="H383" i="8" s="1"/>
  <c r="J370" i="8"/>
  <c r="H370" i="8" s="1"/>
  <c r="J357" i="8"/>
  <c r="H357" i="8" s="1"/>
  <c r="J334" i="8"/>
  <c r="H334" i="8" s="1"/>
  <c r="J321" i="8"/>
  <c r="H321" i="8" s="1"/>
  <c r="J183" i="5"/>
  <c r="H183" i="5" s="1"/>
  <c r="T181" i="5" s="1"/>
  <c r="J160" i="5"/>
  <c r="H160" i="5" s="1"/>
  <c r="T158" i="5" s="1"/>
  <c r="J147" i="5"/>
  <c r="H147" i="5" s="1"/>
  <c r="T145" i="5" s="1"/>
  <c r="J134" i="5"/>
  <c r="H134" i="5" s="1"/>
  <c r="T132" i="5" s="1"/>
  <c r="J111" i="5"/>
  <c r="H111" i="5" s="1"/>
  <c r="T109" i="5" s="1"/>
  <c r="J98" i="5"/>
  <c r="H98" i="5" s="1"/>
  <c r="T96" i="5" s="1"/>
  <c r="J85" i="5"/>
  <c r="H85" i="5" s="1"/>
  <c r="T83" i="5" s="1"/>
  <c r="J62" i="5"/>
  <c r="H62" i="5" s="1"/>
  <c r="T60" i="5" s="1"/>
  <c r="J49" i="5"/>
  <c r="H49" i="5" s="1"/>
  <c r="T47" i="5" s="1"/>
  <c r="J36" i="5"/>
  <c r="H36" i="5" s="1"/>
  <c r="T34" i="5" s="1"/>
  <c r="J239" i="6"/>
  <c r="J137" i="6"/>
  <c r="H137" i="6" s="1"/>
  <c r="T135" i="6" s="1"/>
  <c r="J93" i="6"/>
  <c r="H93" i="6" s="1"/>
  <c r="T91" i="6" s="1"/>
  <c r="J69" i="6"/>
  <c r="H69" i="6" s="1"/>
  <c r="T67" i="6" s="1"/>
  <c r="J49" i="6"/>
  <c r="H49" i="6" s="1"/>
  <c r="T47" i="6" s="1"/>
  <c r="J422" i="7"/>
  <c r="J342" i="7"/>
  <c r="J266" i="7"/>
  <c r="J18" i="6"/>
  <c r="H18" i="6" s="1"/>
  <c r="T16" i="6" s="1"/>
  <c r="J364" i="7"/>
  <c r="J244" i="7"/>
  <c r="J433" i="2"/>
  <c r="H433" i="2" s="1"/>
  <c r="J418" i="2"/>
  <c r="H418" i="2" s="1"/>
  <c r="J403" i="2"/>
  <c r="H403" i="2" s="1"/>
  <c r="J388" i="2"/>
  <c r="H388" i="2" s="1"/>
  <c r="J365" i="2"/>
  <c r="H365" i="2" s="1"/>
  <c r="J350" i="2"/>
  <c r="H350" i="2" s="1"/>
  <c r="J335" i="2"/>
  <c r="H335" i="2" s="1"/>
  <c r="J320" i="2"/>
  <c r="H320" i="2" s="1"/>
  <c r="J305" i="2"/>
  <c r="H305" i="2" s="1"/>
  <c r="J290" i="2"/>
  <c r="H290" i="2" s="1"/>
  <c r="J267" i="2"/>
  <c r="H267" i="2" s="1"/>
  <c r="J252" i="2"/>
  <c r="H252" i="2" s="1"/>
  <c r="J237" i="2"/>
  <c r="H237" i="2" s="1"/>
  <c r="J230" i="2"/>
  <c r="H230" i="2" s="1"/>
  <c r="J223" i="2"/>
  <c r="H223" i="2" s="1"/>
  <c r="J216" i="2"/>
  <c r="H216" i="2" s="1"/>
  <c r="J209" i="2"/>
  <c r="H209" i="2" s="1"/>
  <c r="T207" i="2" s="1"/>
  <c r="J196" i="2"/>
  <c r="H196" i="2" s="1"/>
  <c r="T194" i="2" s="1"/>
  <c r="J182" i="2"/>
  <c r="H182" i="2" s="1"/>
  <c r="T180" i="2" s="1"/>
  <c r="J168" i="2"/>
  <c r="H168" i="2" s="1"/>
  <c r="T166" i="2" s="1"/>
  <c r="J154" i="2"/>
  <c r="H154" i="2" s="1"/>
  <c r="T152" i="2" s="1"/>
  <c r="J140" i="2"/>
  <c r="H140" i="2" s="1"/>
  <c r="T138" i="2" s="1"/>
  <c r="J126" i="2"/>
  <c r="H126" i="2" s="1"/>
  <c r="T124" i="2" s="1"/>
  <c r="J112" i="2"/>
  <c r="H112" i="2" s="1"/>
  <c r="T110" i="2" s="1"/>
  <c r="J98" i="2"/>
  <c r="H98" i="2" s="1"/>
  <c r="T96" i="2" s="1"/>
  <c r="J84" i="2"/>
  <c r="H84" i="2" s="1"/>
  <c r="T82" i="2" s="1"/>
  <c r="J70" i="2"/>
  <c r="H70" i="2" s="1"/>
  <c r="T68" i="2" s="1"/>
  <c r="J56" i="2"/>
  <c r="H56" i="2" s="1"/>
  <c r="T54" i="2" s="1"/>
  <c r="J42" i="2"/>
  <c r="H42" i="2" s="1"/>
  <c r="T40" i="2" s="1"/>
  <c r="J28" i="2"/>
  <c r="H28" i="2" s="1"/>
  <c r="T26" i="2" s="1"/>
  <c r="J14" i="2"/>
  <c r="H14" i="2" s="1"/>
  <c r="T12" i="2" s="1"/>
  <c r="J375" i="6"/>
  <c r="J424" i="7"/>
  <c r="J100" i="6"/>
  <c r="H100" i="6" s="1"/>
  <c r="T98" i="6" s="1"/>
  <c r="J352" i="7"/>
  <c r="J323" i="5"/>
  <c r="J221" i="5"/>
  <c r="J412" i="6"/>
  <c r="J296" i="6"/>
  <c r="J167" i="6"/>
  <c r="H167" i="6" s="1"/>
  <c r="T165" i="6" s="1"/>
  <c r="J346" i="5"/>
  <c r="J196" i="5"/>
  <c r="H196" i="5" s="1"/>
  <c r="T194" i="5" s="1"/>
  <c r="J325" i="6"/>
  <c r="J201" i="6"/>
  <c r="H201" i="6" s="1"/>
  <c r="T199" i="6" s="1"/>
  <c r="J212" i="5"/>
  <c r="H212" i="5" s="1"/>
  <c r="J275" i="6"/>
  <c r="J425" i="7"/>
  <c r="J361" i="7"/>
  <c r="J301" i="7"/>
  <c r="J241" i="7"/>
  <c r="J205" i="7"/>
  <c r="H205" i="7" s="1"/>
  <c r="T203" i="7" s="1"/>
  <c r="J190" i="7"/>
  <c r="H190" i="7" s="1"/>
  <c r="T188" i="7" s="1"/>
  <c r="J175" i="7"/>
  <c r="H175" i="7" s="1"/>
  <c r="T173" i="7" s="1"/>
  <c r="J111" i="6"/>
  <c r="H111" i="6" s="1"/>
  <c r="T109" i="6" s="1"/>
  <c r="J91" i="6"/>
  <c r="H91" i="6" s="1"/>
  <c r="T89" i="6" s="1"/>
  <c r="J25" i="6"/>
  <c r="H25" i="6" s="1"/>
  <c r="T23" i="6" s="1"/>
  <c r="J414" i="7"/>
  <c r="J338" i="7"/>
  <c r="J254" i="7"/>
  <c r="J423" i="6"/>
  <c r="J142" i="6"/>
  <c r="H142" i="6" s="1"/>
  <c r="T140" i="6" s="1"/>
  <c r="J110" i="6"/>
  <c r="H110" i="6" s="1"/>
  <c r="T108" i="6" s="1"/>
  <c r="J46" i="6"/>
  <c r="H46" i="6" s="1"/>
  <c r="T44" i="6" s="1"/>
  <c r="J356" i="7"/>
  <c r="J236" i="7"/>
  <c r="J440" i="2"/>
  <c r="H440" i="2" s="1"/>
  <c r="J321" i="5"/>
  <c r="J410" i="6"/>
  <c r="J294" i="6"/>
  <c r="J188" i="6"/>
  <c r="H188" i="6" s="1"/>
  <c r="T186" i="6" s="1"/>
  <c r="J342" i="5"/>
  <c r="J321" i="6"/>
  <c r="J267" i="6"/>
  <c r="J419" i="7"/>
  <c r="J359" i="7"/>
  <c r="J299" i="7"/>
  <c r="J239" i="7"/>
  <c r="J174" i="7"/>
  <c r="H174" i="7" s="1"/>
  <c r="T172" i="7" s="1"/>
  <c r="J159" i="7"/>
  <c r="H159" i="7" s="1"/>
  <c r="T157" i="7" s="1"/>
  <c r="J144" i="7"/>
  <c r="H144" i="7" s="1"/>
  <c r="T142" i="7" s="1"/>
  <c r="J129" i="7"/>
  <c r="H129" i="7" s="1"/>
  <c r="T127" i="7" s="1"/>
  <c r="J114" i="7"/>
  <c r="H114" i="7" s="1"/>
  <c r="T112" i="7" s="1"/>
  <c r="J99" i="7"/>
  <c r="H99" i="7" s="1"/>
  <c r="T97" i="7" s="1"/>
  <c r="J84" i="7"/>
  <c r="H84" i="7" s="1"/>
  <c r="T82" i="7" s="1"/>
  <c r="J70" i="7"/>
  <c r="H70" i="7" s="1"/>
  <c r="T68" i="7" s="1"/>
  <c r="J56" i="7"/>
  <c r="H56" i="7" s="1"/>
  <c r="T54" i="7" s="1"/>
  <c r="J33" i="7"/>
  <c r="H33" i="7" s="1"/>
  <c r="T31" i="7" s="1"/>
  <c r="J20" i="7"/>
  <c r="H20" i="7" s="1"/>
  <c r="T18" i="7" s="1"/>
  <c r="J441" i="8"/>
  <c r="H441" i="8" s="1"/>
  <c r="J418" i="8"/>
  <c r="H418" i="8" s="1"/>
  <c r="J405" i="8"/>
  <c r="H405" i="8" s="1"/>
  <c r="J392" i="8"/>
  <c r="H392" i="8" s="1"/>
  <c r="J369" i="8"/>
  <c r="H369" i="8" s="1"/>
  <c r="J356" i="8"/>
  <c r="H356" i="8" s="1"/>
  <c r="J343" i="8"/>
  <c r="H343" i="8" s="1"/>
  <c r="J320" i="8"/>
  <c r="H320" i="8" s="1"/>
  <c r="J182" i="5"/>
  <c r="H182" i="5" s="1"/>
  <c r="T180" i="5" s="1"/>
  <c r="J169" i="5"/>
  <c r="H169" i="5" s="1"/>
  <c r="T167" i="5" s="1"/>
  <c r="J146" i="5"/>
  <c r="H146" i="5" s="1"/>
  <c r="T144" i="5" s="1"/>
  <c r="J133" i="5"/>
  <c r="H133" i="5" s="1"/>
  <c r="T131" i="5" s="1"/>
  <c r="J120" i="5"/>
  <c r="H120" i="5" s="1"/>
  <c r="T118" i="5" s="1"/>
  <c r="J97" i="5"/>
  <c r="H97" i="5" s="1"/>
  <c r="T95" i="5" s="1"/>
  <c r="J84" i="5"/>
  <c r="H84" i="5" s="1"/>
  <c r="T82" i="5" s="1"/>
  <c r="J71" i="5"/>
  <c r="H71" i="5" s="1"/>
  <c r="T69" i="5" s="1"/>
  <c r="J48" i="5"/>
  <c r="H48" i="5" s="1"/>
  <c r="T46" i="5" s="1"/>
  <c r="J35" i="5"/>
  <c r="H35" i="5" s="1"/>
  <c r="T33" i="5" s="1"/>
  <c r="J22" i="5"/>
  <c r="H22" i="5" s="1"/>
  <c r="T20" i="5" s="1"/>
  <c r="J135" i="6"/>
  <c r="H135" i="6" s="1"/>
  <c r="T133" i="6" s="1"/>
  <c r="J67" i="6"/>
  <c r="H67" i="6" s="1"/>
  <c r="T65" i="6" s="1"/>
  <c r="J406" i="7"/>
  <c r="J334" i="7"/>
  <c r="J246" i="7"/>
  <c r="J391" i="6"/>
  <c r="J74" i="6"/>
  <c r="H74" i="6" s="1"/>
  <c r="T72" i="6" s="1"/>
  <c r="J14" i="6"/>
  <c r="H14" i="6" s="1"/>
  <c r="T12" i="6" s="1"/>
  <c r="J348" i="7"/>
  <c r="J228" i="7"/>
  <c r="J432" i="2"/>
  <c r="H432" i="2" s="1"/>
  <c r="J417" i="2"/>
  <c r="H417" i="2" s="1"/>
  <c r="J402" i="2"/>
  <c r="H402" i="2" s="1"/>
  <c r="J379" i="2"/>
  <c r="H379" i="2" s="1"/>
  <c r="J364" i="2"/>
  <c r="H364" i="2" s="1"/>
  <c r="J349" i="2"/>
  <c r="H349" i="2" s="1"/>
  <c r="J334" i="2"/>
  <c r="H334" i="2" s="1"/>
  <c r="J319" i="2"/>
  <c r="H319" i="2" s="1"/>
  <c r="J304" i="2"/>
  <c r="H304" i="2" s="1"/>
  <c r="J281" i="2"/>
  <c r="H281" i="2" s="1"/>
  <c r="J266" i="2"/>
  <c r="H266" i="2" s="1"/>
  <c r="J251" i="2"/>
  <c r="H251" i="2" s="1"/>
  <c r="J236" i="2"/>
  <c r="H236" i="2" s="1"/>
  <c r="J229" i="2"/>
  <c r="H229" i="2" s="1"/>
  <c r="J222" i="2"/>
  <c r="H222" i="2" s="1"/>
  <c r="J215" i="2"/>
  <c r="H215" i="2" s="1"/>
  <c r="J208" i="2"/>
  <c r="H208" i="2" s="1"/>
  <c r="T206" i="2" s="1"/>
  <c r="J194" i="2"/>
  <c r="H194" i="2" s="1"/>
  <c r="T192" i="2" s="1"/>
  <c r="J180" i="2"/>
  <c r="H180" i="2" s="1"/>
  <c r="T178" i="2" s="1"/>
  <c r="J166" i="2"/>
  <c r="H166" i="2" s="1"/>
  <c r="T164" i="2" s="1"/>
  <c r="J152" i="2"/>
  <c r="H152" i="2" s="1"/>
  <c r="T150" i="2" s="1"/>
  <c r="J138" i="2"/>
  <c r="H138" i="2" s="1"/>
  <c r="T136" i="2" s="1"/>
  <c r="J124" i="2"/>
  <c r="H124" i="2" s="1"/>
  <c r="T122" i="2" s="1"/>
  <c r="J110" i="2"/>
  <c r="H110" i="2" s="1"/>
  <c r="T108" i="2" s="1"/>
  <c r="J96" i="2"/>
  <c r="H96" i="2" s="1"/>
  <c r="T94" i="2" s="1"/>
  <c r="J82" i="2"/>
  <c r="H82" i="2" s="1"/>
  <c r="T80" i="2" s="1"/>
  <c r="J68" i="2"/>
  <c r="H68" i="2" s="1"/>
  <c r="T66" i="2" s="1"/>
  <c r="J54" i="2"/>
  <c r="H54" i="2" s="1"/>
  <c r="T52" i="2" s="1"/>
  <c r="J40" i="2"/>
  <c r="H40" i="2" s="1"/>
  <c r="T38" i="2" s="1"/>
  <c r="J26" i="2"/>
  <c r="H26" i="2" s="1"/>
  <c r="T24" i="2" s="1"/>
  <c r="J12" i="2"/>
  <c r="H12" i="2" s="1"/>
  <c r="T10" i="2" s="1"/>
  <c r="J247" i="6"/>
  <c r="J392" i="7"/>
  <c r="J425" i="5"/>
  <c r="J319" i="5"/>
  <c r="J382" i="6"/>
  <c r="J292" i="6"/>
  <c r="J166" i="6"/>
  <c r="H166" i="6" s="1"/>
  <c r="T164" i="6" s="1"/>
  <c r="J338" i="5"/>
  <c r="J317" i="6"/>
  <c r="J199" i="6"/>
  <c r="H199" i="6" s="1"/>
  <c r="T197" i="6" s="1"/>
  <c r="J207" i="5"/>
  <c r="H207" i="5" s="1"/>
  <c r="T205" i="5" s="1"/>
  <c r="J259" i="6"/>
  <c r="J417" i="7"/>
  <c r="J357" i="7"/>
  <c r="J297" i="7"/>
  <c r="J237" i="7"/>
  <c r="J204" i="7"/>
  <c r="H204" i="7" s="1"/>
  <c r="T202" i="7" s="1"/>
  <c r="J189" i="7"/>
  <c r="H189" i="7" s="1"/>
  <c r="T187" i="7" s="1"/>
  <c r="J384" i="5"/>
  <c r="J109" i="6"/>
  <c r="H109" i="6" s="1"/>
  <c r="T107" i="6" s="1"/>
  <c r="J23" i="6"/>
  <c r="H23" i="6" s="1"/>
  <c r="T21" i="6" s="1"/>
  <c r="J402" i="7"/>
  <c r="J330" i="7"/>
  <c r="J242" i="7"/>
  <c r="J359" i="6"/>
  <c r="J138" i="6"/>
  <c r="H138" i="6" s="1"/>
  <c r="T136" i="6" s="1"/>
  <c r="J102" i="6"/>
  <c r="H102" i="6" s="1"/>
  <c r="T100" i="6" s="1"/>
  <c r="J42" i="6"/>
  <c r="H42" i="6" s="1"/>
  <c r="T40" i="6" s="1"/>
  <c r="J340" i="7"/>
  <c r="J220" i="7"/>
  <c r="J439" i="2"/>
  <c r="H439" i="2" s="1"/>
  <c r="J424" i="2"/>
  <c r="H424" i="2" s="1"/>
  <c r="J409" i="2"/>
  <c r="H409" i="2" s="1"/>
  <c r="J386" i="2"/>
  <c r="H386" i="2" s="1"/>
  <c r="J371" i="2"/>
  <c r="H371" i="2" s="1"/>
  <c r="J356" i="2"/>
  <c r="H356" i="2" s="1"/>
  <c r="J341" i="2"/>
  <c r="H341" i="2" s="1"/>
  <c r="J326" i="2"/>
  <c r="H326" i="2" s="1"/>
  <c r="J311" i="2"/>
  <c r="H311" i="2" s="1"/>
  <c r="J288" i="2"/>
  <c r="H288" i="2" s="1"/>
  <c r="J273" i="2"/>
  <c r="H273" i="2" s="1"/>
  <c r="J258" i="2"/>
  <c r="H258" i="2" s="1"/>
  <c r="J243" i="2"/>
  <c r="H243" i="2" s="1"/>
  <c r="J198" i="6"/>
  <c r="H198" i="6" s="1"/>
  <c r="T196" i="6" s="1"/>
  <c r="J104" i="6"/>
  <c r="H104" i="6" s="1"/>
  <c r="T102" i="6" s="1"/>
  <c r="J48" i="6"/>
  <c r="H48" i="6" s="1"/>
  <c r="T46" i="6" s="1"/>
  <c r="J419" i="5"/>
  <c r="J299" i="5"/>
  <c r="J376" i="6"/>
  <c r="J286" i="6"/>
  <c r="J162" i="6"/>
  <c r="H162" i="6" s="1"/>
  <c r="T160" i="6" s="1"/>
  <c r="J306" i="5"/>
  <c r="J10" i="5"/>
  <c r="H10" i="5" s="1"/>
  <c r="T8" i="5" s="1"/>
  <c r="U9" i="5" s="1"/>
  <c r="J289" i="6"/>
  <c r="J195" i="6"/>
  <c r="H195" i="6" s="1"/>
  <c r="T193" i="6" s="1"/>
  <c r="J219" i="6"/>
  <c r="J411" i="7"/>
  <c r="J351" i="7"/>
  <c r="J291" i="7"/>
  <c r="J231" i="7"/>
  <c r="J202" i="7"/>
  <c r="H202" i="7" s="1"/>
  <c r="T200" i="7" s="1"/>
  <c r="J187" i="7"/>
  <c r="H187" i="7" s="1"/>
  <c r="T185" i="7" s="1"/>
  <c r="J172" i="7"/>
  <c r="H172" i="7" s="1"/>
  <c r="T170" i="7" s="1"/>
  <c r="J157" i="7"/>
  <c r="H157" i="7" s="1"/>
  <c r="T155" i="7" s="1"/>
  <c r="J142" i="7"/>
  <c r="H142" i="7" s="1"/>
  <c r="T140" i="7" s="1"/>
  <c r="J127" i="7"/>
  <c r="H127" i="7" s="1"/>
  <c r="T125" i="7" s="1"/>
  <c r="J112" i="7"/>
  <c r="H112" i="7" s="1"/>
  <c r="T110" i="7" s="1"/>
  <c r="J82" i="7"/>
  <c r="H82" i="7" s="1"/>
  <c r="T80" i="7" s="1"/>
  <c r="J68" i="7"/>
  <c r="H68" i="7" s="1"/>
  <c r="T66" i="7" s="1"/>
  <c r="J54" i="7"/>
  <c r="H54" i="7" s="1"/>
  <c r="T52" i="7" s="1"/>
  <c r="J41" i="7"/>
  <c r="H41" i="7" s="1"/>
  <c r="T39" i="7" s="1"/>
  <c r="J28" i="7"/>
  <c r="H28" i="7" s="1"/>
  <c r="T26" i="7" s="1"/>
  <c r="J439" i="8"/>
  <c r="H439" i="8" s="1"/>
  <c r="J426" i="8"/>
  <c r="H426" i="8" s="1"/>
  <c r="J413" i="8"/>
  <c r="H413" i="8" s="1"/>
  <c r="J390" i="8"/>
  <c r="H390" i="8" s="1"/>
  <c r="J377" i="8"/>
  <c r="H377" i="8" s="1"/>
  <c r="J364" i="8"/>
  <c r="H364" i="8" s="1"/>
  <c r="J341" i="8"/>
  <c r="H341" i="8" s="1"/>
  <c r="J328" i="8"/>
  <c r="H328" i="8" s="1"/>
  <c r="J304" i="5"/>
  <c r="J167" i="5"/>
  <c r="H167" i="5" s="1"/>
  <c r="T165" i="5" s="1"/>
  <c r="J154" i="5"/>
  <c r="H154" i="5" s="1"/>
  <c r="T152" i="5" s="1"/>
  <c r="J141" i="5"/>
  <c r="H141" i="5" s="1"/>
  <c r="T139" i="5" s="1"/>
  <c r="J118" i="5"/>
  <c r="H118" i="5" s="1"/>
  <c r="T116" i="5" s="1"/>
  <c r="J105" i="5"/>
  <c r="H105" i="5" s="1"/>
  <c r="T103" i="5" s="1"/>
  <c r="J92" i="5"/>
  <c r="H92" i="5" s="1"/>
  <c r="T90" i="5" s="1"/>
  <c r="J69" i="5"/>
  <c r="H69" i="5" s="1"/>
  <c r="T67" i="5" s="1"/>
  <c r="J56" i="5"/>
  <c r="H56" i="5" s="1"/>
  <c r="T54" i="5" s="1"/>
  <c r="J43" i="5"/>
  <c r="H43" i="5" s="1"/>
  <c r="T41" i="5" s="1"/>
  <c r="J20" i="5"/>
  <c r="H20" i="5" s="1"/>
  <c r="T18" i="5" s="1"/>
  <c r="J151" i="6"/>
  <c r="H151" i="6" s="1"/>
  <c r="T149" i="6" s="1"/>
  <c r="J125" i="6"/>
  <c r="H125" i="6" s="1"/>
  <c r="T123" i="6" s="1"/>
  <c r="J105" i="6"/>
  <c r="H105" i="6" s="1"/>
  <c r="T103" i="6" s="1"/>
  <c r="J39" i="6"/>
  <c r="H39" i="6" s="1"/>
  <c r="T37" i="6" s="1"/>
  <c r="J390" i="7"/>
  <c r="J302" i="7"/>
  <c r="J230" i="7"/>
  <c r="J231" i="6"/>
  <c r="J66" i="6"/>
  <c r="H66" i="6" s="1"/>
  <c r="T64" i="6" s="1"/>
  <c r="J436" i="7"/>
  <c r="J316" i="7"/>
  <c r="J430" i="2"/>
  <c r="H430" i="2" s="1"/>
  <c r="J407" i="2"/>
  <c r="H407" i="2" s="1"/>
  <c r="J392" i="2"/>
  <c r="H392" i="2" s="1"/>
  <c r="J377" i="2"/>
  <c r="H377" i="2" s="1"/>
  <c r="J362" i="2"/>
  <c r="H362" i="2" s="1"/>
  <c r="J347" i="2"/>
  <c r="H347" i="2" s="1"/>
  <c r="J332" i="2"/>
  <c r="H332" i="2" s="1"/>
  <c r="J309" i="2"/>
  <c r="H309" i="2" s="1"/>
  <c r="J294" i="2"/>
  <c r="H294" i="2" s="1"/>
  <c r="J279" i="2"/>
  <c r="H279" i="2" s="1"/>
  <c r="J264" i="2"/>
  <c r="H264" i="2" s="1"/>
  <c r="J249" i="2"/>
  <c r="H249" i="2" s="1"/>
  <c r="J234" i="2"/>
  <c r="H234" i="2" s="1"/>
  <c r="J227" i="2"/>
  <c r="H227" i="2" s="1"/>
  <c r="J220" i="2"/>
  <c r="H220" i="2" s="1"/>
  <c r="J213" i="2"/>
  <c r="H213" i="2" s="1"/>
  <c r="J204" i="2"/>
  <c r="H204" i="2" s="1"/>
  <c r="T202" i="2" s="1"/>
  <c r="J190" i="2"/>
  <c r="H190" i="2" s="1"/>
  <c r="T188" i="2" s="1"/>
  <c r="J176" i="2"/>
  <c r="H176" i="2" s="1"/>
  <c r="T174" i="2" s="1"/>
  <c r="J162" i="2"/>
  <c r="H162" i="2" s="1"/>
  <c r="T160" i="2" s="1"/>
  <c r="J148" i="2"/>
  <c r="H148" i="2" s="1"/>
  <c r="T146" i="2" s="1"/>
  <c r="J134" i="2"/>
  <c r="H134" i="2" s="1"/>
  <c r="T132" i="2" s="1"/>
  <c r="J120" i="2"/>
  <c r="H120" i="2" s="1"/>
  <c r="T118" i="2" s="1"/>
  <c r="J106" i="2"/>
  <c r="H106" i="2" s="1"/>
  <c r="T104" i="2" s="1"/>
  <c r="J92" i="2"/>
  <c r="H92" i="2" s="1"/>
  <c r="T90" i="2" s="1"/>
  <c r="J78" i="2"/>
  <c r="H78" i="2" s="1"/>
  <c r="T76" i="2" s="1"/>
  <c r="J64" i="2"/>
  <c r="H64" i="2" s="1"/>
  <c r="T62" i="2" s="1"/>
  <c r="J50" i="2"/>
  <c r="H50" i="2" s="1"/>
  <c r="T48" i="2" s="1"/>
  <c r="J36" i="2"/>
  <c r="H36" i="2" s="1"/>
  <c r="T34" i="2" s="1"/>
  <c r="J22" i="2"/>
  <c r="H22" i="2" s="1"/>
  <c r="T20" i="2" s="1"/>
  <c r="J9" i="2"/>
  <c r="H9" i="2" s="1"/>
  <c r="T7" i="2" s="1"/>
  <c r="U8" i="2" s="1"/>
  <c r="J328" i="7"/>
  <c r="J417" i="5"/>
  <c r="J267" i="5"/>
  <c r="J189" i="5"/>
  <c r="H189" i="5" s="1"/>
  <c r="T187" i="5" s="1"/>
  <c r="J374" i="6"/>
  <c r="J266" i="6"/>
  <c r="J181" i="6"/>
  <c r="H181" i="6" s="1"/>
  <c r="T179" i="6" s="1"/>
  <c r="J286" i="5"/>
  <c r="J429" i="6"/>
  <c r="J269" i="6"/>
  <c r="J412" i="5"/>
  <c r="J204" i="6"/>
  <c r="H204" i="6" s="1"/>
  <c r="T202" i="6" s="1"/>
  <c r="J401" i="7"/>
  <c r="J341" i="7"/>
  <c r="J279" i="7"/>
  <c r="J219" i="7"/>
  <c r="J139" i="7"/>
  <c r="H139" i="7" s="1"/>
  <c r="T137" i="7" s="1"/>
  <c r="J124" i="7"/>
  <c r="H124" i="7" s="1"/>
  <c r="T122" i="7" s="1"/>
  <c r="J109" i="7"/>
  <c r="H109" i="7" s="1"/>
  <c r="T107" i="7" s="1"/>
  <c r="J94" i="7"/>
  <c r="H94" i="7" s="1"/>
  <c r="T92" i="7" s="1"/>
  <c r="J288" i="5"/>
  <c r="J383" i="6"/>
  <c r="J81" i="6"/>
  <c r="H81" i="6" s="1"/>
  <c r="T79" i="6" s="1"/>
  <c r="J386" i="7"/>
  <c r="J298" i="7"/>
  <c r="J226" i="7"/>
  <c r="J189" i="6"/>
  <c r="H189" i="6" s="1"/>
  <c r="T187" i="6" s="1"/>
  <c r="J126" i="6"/>
  <c r="H126" i="6" s="1"/>
  <c r="T124" i="6" s="1"/>
  <c r="J94" i="6"/>
  <c r="H94" i="6" s="1"/>
  <c r="T92" i="6" s="1"/>
  <c r="J34" i="6"/>
  <c r="H34" i="6" s="1"/>
  <c r="T32" i="6" s="1"/>
  <c r="J428" i="7"/>
  <c r="J308" i="7"/>
  <c r="J437" i="2"/>
  <c r="H437" i="2" s="1"/>
  <c r="J414" i="2"/>
  <c r="H414" i="2" s="1"/>
  <c r="J399" i="2"/>
  <c r="H399" i="2" s="1"/>
  <c r="J384" i="2"/>
  <c r="H384" i="2" s="1"/>
  <c r="J369" i="2"/>
  <c r="H369" i="2" s="1"/>
  <c r="J354" i="2"/>
  <c r="H354" i="2" s="1"/>
  <c r="J339" i="2"/>
  <c r="H339" i="2" s="1"/>
  <c r="J316" i="2"/>
  <c r="H316" i="2" s="1"/>
  <c r="J301" i="2"/>
  <c r="H301" i="2" s="1"/>
  <c r="J286" i="2"/>
  <c r="H286" i="2" s="1"/>
  <c r="J271" i="2"/>
  <c r="H271" i="2" s="1"/>
  <c r="J256" i="2"/>
  <c r="H256" i="2" s="1"/>
  <c r="J241" i="2"/>
  <c r="H241" i="2" s="1"/>
  <c r="J144" i="6"/>
  <c r="H144" i="6" s="1"/>
  <c r="T142" i="6" s="1"/>
  <c r="J88" i="6"/>
  <c r="H88" i="6" s="1"/>
  <c r="T86" i="6" s="1"/>
  <c r="J411" i="5"/>
  <c r="J265" i="5"/>
  <c r="J372" i="6"/>
  <c r="J258" i="6"/>
  <c r="J422" i="5"/>
  <c r="J250" i="5"/>
  <c r="J397" i="6"/>
  <c r="J237" i="6"/>
  <c r="J380" i="5"/>
  <c r="J411" i="6"/>
  <c r="J196" i="6"/>
  <c r="H196" i="6" s="1"/>
  <c r="T194" i="6" s="1"/>
  <c r="J391" i="7"/>
  <c r="J331" i="7"/>
  <c r="J271" i="7"/>
  <c r="J214" i="7"/>
  <c r="J167" i="7"/>
  <c r="H167" i="7" s="1"/>
  <c r="T165" i="7" s="1"/>
  <c r="J152" i="7"/>
  <c r="H152" i="7" s="1"/>
  <c r="T150" i="7" s="1"/>
  <c r="J137" i="7"/>
  <c r="H137" i="7" s="1"/>
  <c r="T135" i="7" s="1"/>
  <c r="J122" i="7"/>
  <c r="H122" i="7" s="1"/>
  <c r="T120" i="7" s="1"/>
  <c r="J107" i="7"/>
  <c r="H107" i="7" s="1"/>
  <c r="T105" i="7" s="1"/>
  <c r="J92" i="7"/>
  <c r="H92" i="7" s="1"/>
  <c r="T90" i="7" s="1"/>
  <c r="J40" i="7"/>
  <c r="H40" i="7" s="1"/>
  <c r="T38" i="7" s="1"/>
  <c r="J27" i="7"/>
  <c r="H27" i="7" s="1"/>
  <c r="T25" i="7" s="1"/>
  <c r="J14" i="7"/>
  <c r="H14" i="7" s="1"/>
  <c r="T12" i="7" s="1"/>
  <c r="J425" i="8"/>
  <c r="H425" i="8" s="1"/>
  <c r="J412" i="8"/>
  <c r="H412" i="8" s="1"/>
  <c r="J399" i="8"/>
  <c r="H399" i="8" s="1"/>
  <c r="J376" i="8"/>
  <c r="H376" i="8" s="1"/>
  <c r="J363" i="8"/>
  <c r="H363" i="8" s="1"/>
  <c r="J350" i="8"/>
  <c r="H350" i="8" s="1"/>
  <c r="J327" i="8"/>
  <c r="H327" i="8" s="1"/>
  <c r="J272" i="5"/>
  <c r="J176" i="5"/>
  <c r="H176" i="5" s="1"/>
  <c r="T174" i="5" s="1"/>
  <c r="J153" i="5"/>
  <c r="H153" i="5" s="1"/>
  <c r="T151" i="5" s="1"/>
  <c r="J140" i="5"/>
  <c r="H140" i="5" s="1"/>
  <c r="T138" i="5" s="1"/>
  <c r="J127" i="5"/>
  <c r="H127" i="5" s="1"/>
  <c r="T125" i="5" s="1"/>
  <c r="J104" i="5"/>
  <c r="H104" i="5" s="1"/>
  <c r="T102" i="5" s="1"/>
  <c r="J91" i="5"/>
  <c r="H91" i="5" s="1"/>
  <c r="T89" i="5" s="1"/>
  <c r="J78" i="5"/>
  <c r="H78" i="5" s="1"/>
  <c r="T76" i="5" s="1"/>
  <c r="J55" i="5"/>
  <c r="H55" i="5" s="1"/>
  <c r="T53" i="5" s="1"/>
  <c r="J42" i="5"/>
  <c r="H42" i="5" s="1"/>
  <c r="T40" i="5" s="1"/>
  <c r="J29" i="5"/>
  <c r="H29" i="5" s="1"/>
  <c r="T27" i="5" s="1"/>
  <c r="J351" i="6"/>
  <c r="J149" i="6"/>
  <c r="H149" i="6" s="1"/>
  <c r="T147" i="6" s="1"/>
  <c r="J123" i="6"/>
  <c r="H123" i="6" s="1"/>
  <c r="T121" i="6" s="1"/>
  <c r="J37" i="6"/>
  <c r="H37" i="6" s="1"/>
  <c r="T35" i="6" s="1"/>
  <c r="J13" i="6"/>
  <c r="H13" i="6" s="1"/>
  <c r="T11" i="6" s="1"/>
  <c r="J378" i="7"/>
  <c r="J294" i="7"/>
  <c r="J222" i="7"/>
  <c r="J62" i="6"/>
  <c r="H62" i="6" s="1"/>
  <c r="T60" i="6" s="1"/>
  <c r="J420" i="7"/>
  <c r="J300" i="7"/>
  <c r="J9" i="8"/>
  <c r="H9" i="8" s="1"/>
  <c r="T7" i="8" s="1"/>
  <c r="J421" i="2"/>
  <c r="H421" i="2" s="1"/>
  <c r="J406" i="2"/>
  <c r="H406" i="2" s="1"/>
  <c r="J391" i="2"/>
  <c r="H391" i="2" s="1"/>
  <c r="J376" i="2"/>
  <c r="H376" i="2" s="1"/>
  <c r="J361" i="2"/>
  <c r="H361" i="2" s="1"/>
  <c r="J346" i="2"/>
  <c r="H346" i="2" s="1"/>
  <c r="J323" i="2"/>
  <c r="H323" i="2" s="1"/>
  <c r="J308" i="2"/>
  <c r="H308" i="2" s="1"/>
  <c r="J293" i="2"/>
  <c r="H293" i="2" s="1"/>
  <c r="J278" i="2"/>
  <c r="H278" i="2" s="1"/>
  <c r="J263" i="2"/>
  <c r="H263" i="2" s="1"/>
  <c r="J248" i="2"/>
  <c r="H248" i="2" s="1"/>
  <c r="J233" i="2"/>
  <c r="H233" i="2" s="1"/>
  <c r="J226" i="2"/>
  <c r="H226" i="2" s="1"/>
  <c r="J219" i="2"/>
  <c r="H219" i="2" s="1"/>
  <c r="J212" i="2"/>
  <c r="H212" i="2" s="1"/>
  <c r="J202" i="2"/>
  <c r="H202" i="2" s="1"/>
  <c r="T200" i="2" s="1"/>
  <c r="J188" i="2"/>
  <c r="H188" i="2" s="1"/>
  <c r="T186" i="2" s="1"/>
  <c r="J174" i="2"/>
  <c r="H174" i="2" s="1"/>
  <c r="T172" i="2" s="1"/>
  <c r="J160" i="2"/>
  <c r="H160" i="2" s="1"/>
  <c r="T158" i="2" s="1"/>
  <c r="J146" i="2"/>
  <c r="H146" i="2" s="1"/>
  <c r="T144" i="2" s="1"/>
  <c r="J132" i="2"/>
  <c r="H132" i="2" s="1"/>
  <c r="T130" i="2" s="1"/>
  <c r="J118" i="2"/>
  <c r="H118" i="2" s="1"/>
  <c r="T116" i="2" s="1"/>
  <c r="J104" i="2"/>
  <c r="H104" i="2" s="1"/>
  <c r="T102" i="2" s="1"/>
  <c r="J90" i="2"/>
  <c r="H90" i="2" s="1"/>
  <c r="T88" i="2" s="1"/>
  <c r="J76" i="2"/>
  <c r="H76" i="2" s="1"/>
  <c r="T74" i="2" s="1"/>
  <c r="J62" i="2"/>
  <c r="H62" i="2" s="1"/>
  <c r="T60" i="2" s="1"/>
  <c r="J48" i="2"/>
  <c r="H48" i="2" s="1"/>
  <c r="T46" i="2" s="1"/>
  <c r="J34" i="2"/>
  <c r="H34" i="2" s="1"/>
  <c r="T32" i="2" s="1"/>
  <c r="J20" i="2"/>
  <c r="H20" i="2" s="1"/>
  <c r="T18" i="2" s="1"/>
  <c r="J376" i="5"/>
  <c r="J296" i="7"/>
  <c r="J379" i="5"/>
  <c r="J263" i="5"/>
  <c r="J19" i="5"/>
  <c r="H19" i="5" s="1"/>
  <c r="T17" i="5" s="1"/>
  <c r="J344" i="6"/>
  <c r="J246" i="6"/>
  <c r="J176" i="6"/>
  <c r="H176" i="6" s="1"/>
  <c r="T174" i="6" s="1"/>
  <c r="J418" i="5"/>
  <c r="J246" i="5"/>
  <c r="J393" i="6"/>
  <c r="J233" i="6"/>
  <c r="J364" i="5"/>
  <c r="J403" i="6"/>
  <c r="J389" i="7"/>
  <c r="J329" i="7"/>
  <c r="J269" i="7"/>
  <c r="J212" i="7"/>
  <c r="H212" i="7" s="1"/>
  <c r="J197" i="7"/>
  <c r="H197" i="7" s="1"/>
  <c r="T195" i="7" s="1"/>
  <c r="J182" i="7"/>
  <c r="H182" i="7" s="1"/>
  <c r="T180" i="7" s="1"/>
  <c r="J77" i="7"/>
  <c r="H77" i="7" s="1"/>
  <c r="T75" i="7" s="1"/>
  <c r="J63" i="7"/>
  <c r="H63" i="7" s="1"/>
  <c r="T61" i="7" s="1"/>
  <c r="J256" i="5"/>
  <c r="J319" i="6"/>
  <c r="J79" i="6"/>
  <c r="H79" i="6" s="1"/>
  <c r="T77" i="6" s="1"/>
  <c r="J55" i="6"/>
  <c r="H55" i="6" s="1"/>
  <c r="T53" i="6" s="1"/>
  <c r="J35" i="6"/>
  <c r="H35" i="6" s="1"/>
  <c r="T33" i="6" s="1"/>
  <c r="J366" i="7"/>
  <c r="J290" i="7"/>
  <c r="J218" i="7"/>
  <c r="J154" i="6"/>
  <c r="H154" i="6" s="1"/>
  <c r="T152" i="6" s="1"/>
  <c r="J122" i="6"/>
  <c r="H122" i="6" s="1"/>
  <c r="T120" i="6" s="1"/>
  <c r="J90" i="6"/>
  <c r="H90" i="6" s="1"/>
  <c r="T88" i="6" s="1"/>
  <c r="J30" i="6"/>
  <c r="H30" i="6" s="1"/>
  <c r="T28" i="6" s="1"/>
  <c r="J412" i="7"/>
  <c r="J292" i="7"/>
  <c r="J428" i="2"/>
  <c r="H428" i="2" s="1"/>
  <c r="J413" i="2"/>
  <c r="H413" i="2" s="1"/>
  <c r="J398" i="2"/>
  <c r="H398" i="2" s="1"/>
  <c r="J383" i="2"/>
  <c r="H383" i="2" s="1"/>
  <c r="J368" i="2"/>
  <c r="H368" i="2" s="1"/>
  <c r="J353" i="2"/>
  <c r="H353" i="2" s="1"/>
  <c r="J330" i="2"/>
  <c r="H330" i="2" s="1"/>
  <c r="J315" i="2"/>
  <c r="H315" i="2" s="1"/>
  <c r="J300" i="2"/>
  <c r="H300" i="2" s="1"/>
  <c r="J285" i="2"/>
  <c r="H285" i="2" s="1"/>
  <c r="J270" i="2"/>
  <c r="H270" i="2" s="1"/>
  <c r="J255" i="2"/>
  <c r="H255" i="2" s="1"/>
  <c r="J312" i="5"/>
  <c r="J136" i="6"/>
  <c r="H136" i="6" s="1"/>
  <c r="T134" i="6" s="1"/>
  <c r="J80" i="6"/>
  <c r="H80" i="6" s="1"/>
  <c r="T78" i="6" s="1"/>
  <c r="J24" i="6"/>
  <c r="H24" i="6" s="1"/>
  <c r="T22" i="6" s="1"/>
  <c r="J280" i="7"/>
  <c r="J309" i="8"/>
  <c r="H309" i="8" s="1"/>
  <c r="J295" i="8"/>
  <c r="H295" i="8" s="1"/>
  <c r="J281" i="8"/>
  <c r="H281" i="8" s="1"/>
  <c r="J267" i="8"/>
  <c r="H267" i="8" s="1"/>
  <c r="J253" i="8"/>
  <c r="H253" i="8" s="1"/>
  <c r="J239" i="8"/>
  <c r="H239" i="8" s="1"/>
  <c r="J225" i="8"/>
  <c r="H225" i="8" s="1"/>
  <c r="J211" i="8"/>
  <c r="H211" i="8" s="1"/>
  <c r="J197" i="8"/>
  <c r="H197" i="8" s="1"/>
  <c r="T195" i="8" s="1"/>
  <c r="J183" i="8"/>
  <c r="H183" i="8" s="1"/>
  <c r="T181" i="8" s="1"/>
  <c r="J169" i="8"/>
  <c r="H169" i="8" s="1"/>
  <c r="T167" i="8" s="1"/>
  <c r="J155" i="8"/>
  <c r="H155" i="8" s="1"/>
  <c r="T153" i="8" s="1"/>
  <c r="J141" i="8"/>
  <c r="H141" i="8" s="1"/>
  <c r="T139" i="8" s="1"/>
  <c r="J127" i="8"/>
  <c r="H127" i="8" s="1"/>
  <c r="T125" i="8" s="1"/>
  <c r="J113" i="8"/>
  <c r="H113" i="8" s="1"/>
  <c r="T111" i="8" s="1"/>
  <c r="J99" i="8"/>
  <c r="H99" i="8" s="1"/>
  <c r="T97" i="8" s="1"/>
  <c r="J85" i="8"/>
  <c r="H85" i="8" s="1"/>
  <c r="T83" i="8" s="1"/>
  <c r="J71" i="8"/>
  <c r="H71" i="8" s="1"/>
  <c r="T69" i="8" s="1"/>
  <c r="J57" i="8"/>
  <c r="H57" i="8" s="1"/>
  <c r="T55" i="8" s="1"/>
  <c r="J43" i="8"/>
  <c r="H43" i="8" s="1"/>
  <c r="T41" i="8" s="1"/>
  <c r="J29" i="8"/>
  <c r="H29" i="8" s="1"/>
  <c r="T27" i="8" s="1"/>
  <c r="J15" i="8"/>
  <c r="H15" i="8" s="1"/>
  <c r="T13" i="8" s="1"/>
  <c r="J317" i="5"/>
  <c r="J342" i="6"/>
  <c r="J14" i="5"/>
  <c r="H14" i="5" s="1"/>
  <c r="T12" i="5" s="1"/>
  <c r="J332" i="5"/>
  <c r="J8" i="6"/>
  <c r="H8" i="6" s="1"/>
  <c r="J295" i="7"/>
  <c r="J165" i="7"/>
  <c r="H165" i="7" s="1"/>
  <c r="T163" i="7" s="1"/>
  <c r="J128" i="7"/>
  <c r="H128" i="7" s="1"/>
  <c r="T126" i="7" s="1"/>
  <c r="J91" i="7"/>
  <c r="H91" i="7" s="1"/>
  <c r="T89" i="7" s="1"/>
  <c r="J434" i="8"/>
  <c r="H434" i="8" s="1"/>
  <c r="J378" i="8"/>
  <c r="H378" i="8" s="1"/>
  <c r="J349" i="8"/>
  <c r="H349" i="8" s="1"/>
  <c r="J322" i="8"/>
  <c r="H322" i="8" s="1"/>
  <c r="J168" i="5"/>
  <c r="H168" i="5" s="1"/>
  <c r="T166" i="5" s="1"/>
  <c r="J139" i="5"/>
  <c r="H139" i="5" s="1"/>
  <c r="T137" i="5" s="1"/>
  <c r="J112" i="5"/>
  <c r="H112" i="5" s="1"/>
  <c r="T110" i="5" s="1"/>
  <c r="J83" i="5"/>
  <c r="H83" i="5" s="1"/>
  <c r="T81" i="5" s="1"/>
  <c r="J27" i="5"/>
  <c r="H27" i="5" s="1"/>
  <c r="T25" i="5" s="1"/>
  <c r="J77" i="6"/>
  <c r="H77" i="6" s="1"/>
  <c r="T75" i="6" s="1"/>
  <c r="J322" i="7"/>
  <c r="J10" i="6"/>
  <c r="H10" i="6" s="1"/>
  <c r="T8" i="6" s="1"/>
  <c r="J427" i="2"/>
  <c r="H427" i="2" s="1"/>
  <c r="J412" i="2"/>
  <c r="H412" i="2" s="1"/>
  <c r="J397" i="2"/>
  <c r="H397" i="2" s="1"/>
  <c r="J382" i="2"/>
  <c r="H382" i="2" s="1"/>
  <c r="J367" i="2"/>
  <c r="H367" i="2" s="1"/>
  <c r="J246" i="2"/>
  <c r="H246" i="2" s="1"/>
  <c r="J12" i="5"/>
  <c r="H12" i="5" s="1"/>
  <c r="T10" i="5" s="1"/>
  <c r="J72" i="6"/>
  <c r="H72" i="6" s="1"/>
  <c r="T70" i="6" s="1"/>
  <c r="J344" i="7"/>
  <c r="J305" i="8"/>
  <c r="H305" i="8" s="1"/>
  <c r="J283" i="8"/>
  <c r="H283" i="8" s="1"/>
  <c r="J261" i="8"/>
  <c r="H261" i="8" s="1"/>
  <c r="J199" i="8"/>
  <c r="H199" i="8" s="1"/>
  <c r="T197" i="8" s="1"/>
  <c r="J179" i="8"/>
  <c r="H179" i="8" s="1"/>
  <c r="T177" i="8" s="1"/>
  <c r="J123" i="8"/>
  <c r="H123" i="8" s="1"/>
  <c r="T121" i="8" s="1"/>
  <c r="J105" i="8"/>
  <c r="H105" i="8" s="1"/>
  <c r="T103" i="8" s="1"/>
  <c r="J69" i="8"/>
  <c r="H69" i="8" s="1"/>
  <c r="T67" i="8" s="1"/>
  <c r="J51" i="8"/>
  <c r="H51" i="8" s="1"/>
  <c r="T49" i="8" s="1"/>
  <c r="J17" i="8"/>
  <c r="H17" i="8" s="1"/>
  <c r="T15" i="8" s="1"/>
  <c r="J432" i="4"/>
  <c r="H432" i="4" s="1"/>
  <c r="J416" i="4"/>
  <c r="H416" i="4" s="1"/>
  <c r="J384" i="4"/>
  <c r="H384" i="4" s="1"/>
  <c r="J354" i="4"/>
  <c r="H354" i="4" s="1"/>
  <c r="J324" i="4"/>
  <c r="H324" i="4" s="1"/>
  <c r="J294" i="4"/>
  <c r="H294" i="4" s="1"/>
  <c r="J264" i="4"/>
  <c r="H264" i="4" s="1"/>
  <c r="J234" i="4"/>
  <c r="H234" i="4" s="1"/>
  <c r="J218" i="4"/>
  <c r="H218" i="4" s="1"/>
  <c r="J188" i="4"/>
  <c r="H188" i="4" s="1"/>
  <c r="T186" i="4" s="1"/>
  <c r="J158" i="4"/>
  <c r="H158" i="4" s="1"/>
  <c r="T156" i="4" s="1"/>
  <c r="J128" i="4"/>
  <c r="H128" i="4" s="1"/>
  <c r="T126" i="4" s="1"/>
  <c r="J98" i="4"/>
  <c r="H98" i="4" s="1"/>
  <c r="T96" i="4" s="1"/>
  <c r="J416" i="7"/>
  <c r="J300" i="8"/>
  <c r="H300" i="8" s="1"/>
  <c r="J268" i="8"/>
  <c r="H268" i="8" s="1"/>
  <c r="J208" i="8"/>
  <c r="H208" i="8" s="1"/>
  <c r="T206" i="8" s="1"/>
  <c r="J148" i="8"/>
  <c r="H148" i="8" s="1"/>
  <c r="T146" i="8" s="1"/>
  <c r="J88" i="8"/>
  <c r="H88" i="8" s="1"/>
  <c r="T86" i="8" s="1"/>
  <c r="J28" i="8"/>
  <c r="H28" i="8" s="1"/>
  <c r="T26" i="8" s="1"/>
  <c r="J187" i="2"/>
  <c r="H187" i="2" s="1"/>
  <c r="T185" i="2" s="1"/>
  <c r="J157" i="2"/>
  <c r="H157" i="2" s="1"/>
  <c r="T155" i="2" s="1"/>
  <c r="J141" i="2"/>
  <c r="H141" i="2" s="1"/>
  <c r="T139" i="2" s="1"/>
  <c r="J111" i="2"/>
  <c r="H111" i="2" s="1"/>
  <c r="T109" i="2" s="1"/>
  <c r="J81" i="2"/>
  <c r="H81" i="2" s="1"/>
  <c r="T79" i="2" s="1"/>
  <c r="J51" i="2"/>
  <c r="H51" i="2" s="1"/>
  <c r="T49" i="2" s="1"/>
  <c r="J21" i="2"/>
  <c r="H21" i="2" s="1"/>
  <c r="T19" i="2" s="1"/>
  <c r="J407" i="4"/>
  <c r="H407" i="4" s="1"/>
  <c r="J379" i="4"/>
  <c r="H379" i="4" s="1"/>
  <c r="J351" i="4"/>
  <c r="H351" i="4" s="1"/>
  <c r="J323" i="4"/>
  <c r="H323" i="4" s="1"/>
  <c r="J295" i="4"/>
  <c r="H295" i="4" s="1"/>
  <c r="J267" i="4"/>
  <c r="H267" i="4" s="1"/>
  <c r="J239" i="4"/>
  <c r="H239" i="4" s="1"/>
  <c r="J211" i="4"/>
  <c r="H211" i="4" s="1"/>
  <c r="J191" i="4"/>
  <c r="H191" i="4" s="1"/>
  <c r="T189" i="4" s="1"/>
  <c r="J135" i="4"/>
  <c r="H135" i="4" s="1"/>
  <c r="T133" i="4" s="1"/>
  <c r="J79" i="4"/>
  <c r="H79" i="4" s="1"/>
  <c r="T77" i="4" s="1"/>
  <c r="J315" i="5"/>
  <c r="J330" i="6"/>
  <c r="J174" i="6"/>
  <c r="H174" i="6" s="1"/>
  <c r="T172" i="6" s="1"/>
  <c r="J324" i="5"/>
  <c r="J293" i="7"/>
  <c r="J196" i="7"/>
  <c r="H196" i="7" s="1"/>
  <c r="T194" i="7" s="1"/>
  <c r="J90" i="7"/>
  <c r="H90" i="7" s="1"/>
  <c r="T88" i="7" s="1"/>
  <c r="J61" i="7"/>
  <c r="H61" i="7" s="1"/>
  <c r="T59" i="7" s="1"/>
  <c r="J27" i="6"/>
  <c r="H27" i="6" s="1"/>
  <c r="T25" i="6" s="1"/>
  <c r="J310" i="7"/>
  <c r="J150" i="6"/>
  <c r="H150" i="6" s="1"/>
  <c r="T148" i="6" s="1"/>
  <c r="J82" i="6"/>
  <c r="H82" i="6" s="1"/>
  <c r="T80" i="6" s="1"/>
  <c r="J442" i="2"/>
  <c r="H442" i="2" s="1"/>
  <c r="J351" i="2"/>
  <c r="H351" i="2" s="1"/>
  <c r="J336" i="2"/>
  <c r="H336" i="2" s="1"/>
  <c r="J321" i="2"/>
  <c r="H321" i="2" s="1"/>
  <c r="J306" i="2"/>
  <c r="H306" i="2" s="1"/>
  <c r="J291" i="2"/>
  <c r="H291" i="2" s="1"/>
  <c r="J276" i="2"/>
  <c r="H276" i="2" s="1"/>
  <c r="J231" i="2"/>
  <c r="H231" i="2" s="1"/>
  <c r="J217" i="2"/>
  <c r="H217" i="2" s="1"/>
  <c r="J198" i="2"/>
  <c r="H198" i="2" s="1"/>
  <c r="T196" i="2" s="1"/>
  <c r="J170" i="2"/>
  <c r="H170" i="2" s="1"/>
  <c r="T168" i="2" s="1"/>
  <c r="J142" i="2"/>
  <c r="H142" i="2" s="1"/>
  <c r="T140" i="2" s="1"/>
  <c r="J114" i="2"/>
  <c r="H114" i="2" s="1"/>
  <c r="T112" i="2" s="1"/>
  <c r="J86" i="2"/>
  <c r="H86" i="2" s="1"/>
  <c r="T84" i="2" s="1"/>
  <c r="J58" i="2"/>
  <c r="H58" i="2" s="1"/>
  <c r="T56" i="2" s="1"/>
  <c r="J30" i="2"/>
  <c r="H30" i="2" s="1"/>
  <c r="T28" i="2" s="1"/>
  <c r="J312" i="7"/>
  <c r="J303" i="8"/>
  <c r="H303" i="8" s="1"/>
  <c r="J259" i="8"/>
  <c r="H259" i="8" s="1"/>
  <c r="J237" i="8"/>
  <c r="H237" i="8" s="1"/>
  <c r="J217" i="8"/>
  <c r="H217" i="8" s="1"/>
  <c r="J177" i="8"/>
  <c r="H177" i="8" s="1"/>
  <c r="T175" i="8" s="1"/>
  <c r="J159" i="8"/>
  <c r="H159" i="8" s="1"/>
  <c r="T157" i="8" s="1"/>
  <c r="J139" i="8"/>
  <c r="H139" i="8" s="1"/>
  <c r="T137" i="8" s="1"/>
  <c r="J121" i="8"/>
  <c r="H121" i="8" s="1"/>
  <c r="T119" i="8" s="1"/>
  <c r="J87" i="8"/>
  <c r="H87" i="8" s="1"/>
  <c r="T85" i="8" s="1"/>
  <c r="J33" i="8"/>
  <c r="H33" i="8" s="1"/>
  <c r="T31" i="8" s="1"/>
  <c r="J414" i="4"/>
  <c r="H414" i="4" s="1"/>
  <c r="J398" i="4"/>
  <c r="H398" i="4" s="1"/>
  <c r="J368" i="4"/>
  <c r="H368" i="4" s="1"/>
  <c r="J338" i="4"/>
  <c r="H338" i="4" s="1"/>
  <c r="J308" i="4"/>
  <c r="H308" i="4" s="1"/>
  <c r="J278" i="4"/>
  <c r="H278" i="4" s="1"/>
  <c r="J248" i="4"/>
  <c r="H248" i="4" s="1"/>
  <c r="J232" i="4"/>
  <c r="H232" i="4" s="1"/>
  <c r="J202" i="4"/>
  <c r="H202" i="4" s="1"/>
  <c r="T200" i="4" s="1"/>
  <c r="J172" i="4"/>
  <c r="H172" i="4" s="1"/>
  <c r="T170" i="4" s="1"/>
  <c r="J142" i="4"/>
  <c r="H142" i="4" s="1"/>
  <c r="T140" i="4" s="1"/>
  <c r="J112" i="4"/>
  <c r="H112" i="4" s="1"/>
  <c r="T110" i="4" s="1"/>
  <c r="J82" i="4"/>
  <c r="H82" i="4" s="1"/>
  <c r="T80" i="4" s="1"/>
  <c r="J116" i="6"/>
  <c r="H116" i="6" s="1"/>
  <c r="T114" i="6" s="1"/>
  <c r="J384" i="7"/>
  <c r="J296" i="8"/>
  <c r="H296" i="8" s="1"/>
  <c r="J236" i="8"/>
  <c r="H236" i="8" s="1"/>
  <c r="J176" i="8"/>
  <c r="H176" i="8" s="1"/>
  <c r="T174" i="8" s="1"/>
  <c r="J116" i="8"/>
  <c r="H116" i="8" s="1"/>
  <c r="T114" i="8" s="1"/>
  <c r="J56" i="8"/>
  <c r="H56" i="8" s="1"/>
  <c r="T54" i="8" s="1"/>
  <c r="J201" i="2"/>
  <c r="H201" i="2" s="1"/>
  <c r="T199" i="2" s="1"/>
  <c r="J171" i="2"/>
  <c r="H171" i="2" s="1"/>
  <c r="T169" i="2" s="1"/>
  <c r="J155" i="2"/>
  <c r="H155" i="2" s="1"/>
  <c r="T153" i="2" s="1"/>
  <c r="J125" i="2"/>
  <c r="H125" i="2" s="1"/>
  <c r="T123" i="2" s="1"/>
  <c r="J95" i="2"/>
  <c r="H95" i="2" s="1"/>
  <c r="T93" i="2" s="1"/>
  <c r="J65" i="2"/>
  <c r="H65" i="2" s="1"/>
  <c r="T63" i="2" s="1"/>
  <c r="J35" i="2"/>
  <c r="H35" i="2" s="1"/>
  <c r="T33" i="2" s="1"/>
  <c r="J435" i="4"/>
  <c r="H435" i="4" s="1"/>
  <c r="J171" i="4"/>
  <c r="H171" i="4" s="1"/>
  <c r="T169" i="4" s="1"/>
  <c r="J115" i="4"/>
  <c r="H115" i="4" s="1"/>
  <c r="T113" i="4" s="1"/>
  <c r="J64" i="4"/>
  <c r="H64" i="4" s="1"/>
  <c r="T62" i="4" s="1"/>
  <c r="J50" i="4"/>
  <c r="H50" i="4" s="1"/>
  <c r="T48" i="4" s="1"/>
  <c r="J36" i="4"/>
  <c r="H36" i="4" s="1"/>
  <c r="T34" i="4" s="1"/>
  <c r="J22" i="4"/>
  <c r="H22" i="4" s="1"/>
  <c r="T20" i="4" s="1"/>
  <c r="J8" i="4"/>
  <c r="H8" i="4" s="1"/>
  <c r="J429" i="3"/>
  <c r="H429" i="3" s="1"/>
  <c r="J415" i="3"/>
  <c r="H415" i="3" s="1"/>
  <c r="J195" i="3"/>
  <c r="H195" i="3" s="1"/>
  <c r="T193" i="3" s="1"/>
  <c r="J261" i="5"/>
  <c r="J328" i="6"/>
  <c r="J389" i="6"/>
  <c r="J316" i="5"/>
  <c r="J415" i="7"/>
  <c r="J267" i="7"/>
  <c r="J195" i="7"/>
  <c r="H195" i="7" s="1"/>
  <c r="T193" i="7" s="1"/>
  <c r="J158" i="7"/>
  <c r="H158" i="7" s="1"/>
  <c r="T156" i="7" s="1"/>
  <c r="J121" i="7"/>
  <c r="H121" i="7" s="1"/>
  <c r="T119" i="7" s="1"/>
  <c r="J55" i="7"/>
  <c r="H55" i="7" s="1"/>
  <c r="T53" i="7" s="1"/>
  <c r="J26" i="7"/>
  <c r="H26" i="7" s="1"/>
  <c r="T24" i="7" s="1"/>
  <c r="J433" i="8"/>
  <c r="H433" i="8" s="1"/>
  <c r="J404" i="8"/>
  <c r="H404" i="8" s="1"/>
  <c r="J348" i="8"/>
  <c r="H348" i="8" s="1"/>
  <c r="J352" i="5"/>
  <c r="J162" i="5"/>
  <c r="H162" i="5" s="1"/>
  <c r="T160" i="5" s="1"/>
  <c r="J106" i="5"/>
  <c r="H106" i="5" s="1"/>
  <c r="T104" i="5" s="1"/>
  <c r="J77" i="5"/>
  <c r="H77" i="5" s="1"/>
  <c r="T75" i="5" s="1"/>
  <c r="J50" i="5"/>
  <c r="H50" i="5" s="1"/>
  <c r="T48" i="5" s="1"/>
  <c r="J21" i="5"/>
  <c r="H21" i="5" s="1"/>
  <c r="T19" i="5" s="1"/>
  <c r="J121" i="6"/>
  <c r="H121" i="6" s="1"/>
  <c r="T119" i="6" s="1"/>
  <c r="J21" i="6"/>
  <c r="H21" i="6" s="1"/>
  <c r="T19" i="6" s="1"/>
  <c r="J286" i="7"/>
  <c r="J70" i="6"/>
  <c r="H70" i="6" s="1"/>
  <c r="T68" i="6" s="1"/>
  <c r="J404" i="7"/>
  <c r="J426" i="2"/>
  <c r="H426" i="2" s="1"/>
  <c r="J411" i="2"/>
  <c r="H411" i="2" s="1"/>
  <c r="J396" i="2"/>
  <c r="H396" i="2" s="1"/>
  <c r="J381" i="2"/>
  <c r="H381" i="2" s="1"/>
  <c r="J260" i="2"/>
  <c r="H260" i="2" s="1"/>
  <c r="J245" i="2"/>
  <c r="H245" i="2" s="1"/>
  <c r="J439" i="6"/>
  <c r="J64" i="6"/>
  <c r="H64" i="6" s="1"/>
  <c r="T62" i="6" s="1"/>
  <c r="J264" i="7"/>
  <c r="J301" i="8"/>
  <c r="H301" i="8" s="1"/>
  <c r="J279" i="8"/>
  <c r="H279" i="8" s="1"/>
  <c r="J195" i="8"/>
  <c r="H195" i="8" s="1"/>
  <c r="T193" i="8" s="1"/>
  <c r="J157" i="8"/>
  <c r="H157" i="8" s="1"/>
  <c r="T155" i="8" s="1"/>
  <c r="J103" i="8"/>
  <c r="H103" i="8" s="1"/>
  <c r="T101" i="8" s="1"/>
  <c r="J67" i="8"/>
  <c r="H67" i="8" s="1"/>
  <c r="T65" i="8" s="1"/>
  <c r="J49" i="8"/>
  <c r="H49" i="8" s="1"/>
  <c r="T47" i="8" s="1"/>
  <c r="J13" i="8"/>
  <c r="H13" i="8" s="1"/>
  <c r="T11" i="8" s="1"/>
  <c r="J430" i="4"/>
  <c r="H430" i="4" s="1"/>
  <c r="J382" i="4"/>
  <c r="H382" i="4" s="1"/>
  <c r="J352" i="4"/>
  <c r="H352" i="4" s="1"/>
  <c r="J322" i="4"/>
  <c r="H322" i="4" s="1"/>
  <c r="J292" i="4"/>
  <c r="H292" i="4" s="1"/>
  <c r="J262" i="4"/>
  <c r="H262" i="4" s="1"/>
  <c r="J246" i="4"/>
  <c r="H246" i="4" s="1"/>
  <c r="J216" i="4"/>
  <c r="H216" i="4" s="1"/>
  <c r="J186" i="4"/>
  <c r="H186" i="4" s="1"/>
  <c r="T184" i="4" s="1"/>
  <c r="J156" i="4"/>
  <c r="H156" i="4" s="1"/>
  <c r="T154" i="4" s="1"/>
  <c r="J126" i="4"/>
  <c r="H126" i="4" s="1"/>
  <c r="T124" i="4" s="1"/>
  <c r="J96" i="4"/>
  <c r="H96" i="4" s="1"/>
  <c r="T94" i="4" s="1"/>
  <c r="J320" i="7"/>
  <c r="J264" i="8"/>
  <c r="H264" i="8" s="1"/>
  <c r="J204" i="8"/>
  <c r="H204" i="8" s="1"/>
  <c r="T202" i="8" s="1"/>
  <c r="J144" i="8"/>
  <c r="H144" i="8" s="1"/>
  <c r="T142" i="8" s="1"/>
  <c r="J84" i="8"/>
  <c r="H84" i="8" s="1"/>
  <c r="T82" i="8" s="1"/>
  <c r="J259" i="5"/>
  <c r="J326" i="6"/>
  <c r="J385" i="6"/>
  <c r="J308" i="5"/>
  <c r="J413" i="7"/>
  <c r="J265" i="7"/>
  <c r="J89" i="7"/>
  <c r="H89" i="7" s="1"/>
  <c r="T87" i="7" s="1"/>
  <c r="J320" i="5"/>
  <c r="J119" i="6"/>
  <c r="H119" i="6" s="1"/>
  <c r="T117" i="6" s="1"/>
  <c r="J282" i="7"/>
  <c r="J146" i="6"/>
  <c r="H146" i="6" s="1"/>
  <c r="T144" i="6" s="1"/>
  <c r="J396" i="7"/>
  <c r="J441" i="2"/>
  <c r="H441" i="2" s="1"/>
  <c r="J425" i="2"/>
  <c r="H425" i="2" s="1"/>
  <c r="J410" i="2"/>
  <c r="H410" i="2" s="1"/>
  <c r="J395" i="2"/>
  <c r="H395" i="2" s="1"/>
  <c r="J274" i="2"/>
  <c r="H274" i="2" s="1"/>
  <c r="J259" i="2"/>
  <c r="H259" i="2" s="1"/>
  <c r="J244" i="2"/>
  <c r="H244" i="2" s="1"/>
  <c r="J311" i="6"/>
  <c r="J56" i="6"/>
  <c r="H56" i="6" s="1"/>
  <c r="T54" i="6" s="1"/>
  <c r="J248" i="7"/>
  <c r="J257" i="8"/>
  <c r="H257" i="8" s="1"/>
  <c r="J235" i="8"/>
  <c r="H235" i="8" s="1"/>
  <c r="J215" i="8"/>
  <c r="H215" i="8" s="1"/>
  <c r="J175" i="8"/>
  <c r="H175" i="8" s="1"/>
  <c r="T173" i="8" s="1"/>
  <c r="J137" i="8"/>
  <c r="H137" i="8" s="1"/>
  <c r="T135" i="8" s="1"/>
  <c r="J119" i="8"/>
  <c r="H119" i="8" s="1"/>
  <c r="T117" i="8" s="1"/>
  <c r="J83" i="8"/>
  <c r="H83" i="8" s="1"/>
  <c r="T81" i="8" s="1"/>
  <c r="J65" i="8"/>
  <c r="H65" i="8" s="1"/>
  <c r="T63" i="8" s="1"/>
  <c r="J31" i="8"/>
  <c r="H31" i="8" s="1"/>
  <c r="T29" i="8" s="1"/>
  <c r="J428" i="4"/>
  <c r="H428" i="4" s="1"/>
  <c r="J412" i="4"/>
  <c r="H412" i="4" s="1"/>
  <c r="J396" i="4"/>
  <c r="H396" i="4" s="1"/>
  <c r="J366" i="4"/>
  <c r="H366" i="4" s="1"/>
  <c r="J336" i="4"/>
  <c r="H336" i="4" s="1"/>
  <c r="J306" i="4"/>
  <c r="H306" i="4" s="1"/>
  <c r="J276" i="4"/>
  <c r="H276" i="4" s="1"/>
  <c r="J260" i="4"/>
  <c r="H260" i="4" s="1"/>
  <c r="J230" i="4"/>
  <c r="H230" i="4" s="1"/>
  <c r="J200" i="4"/>
  <c r="H200" i="4" s="1"/>
  <c r="T198" i="4" s="1"/>
  <c r="J170" i="4"/>
  <c r="H170" i="4" s="1"/>
  <c r="T168" i="4" s="1"/>
  <c r="J140" i="4"/>
  <c r="H140" i="4" s="1"/>
  <c r="T138" i="4" s="1"/>
  <c r="J110" i="4"/>
  <c r="H110" i="4" s="1"/>
  <c r="T108" i="4" s="1"/>
  <c r="J80" i="4"/>
  <c r="H80" i="4" s="1"/>
  <c r="T78" i="4" s="1"/>
  <c r="J288" i="7"/>
  <c r="J292" i="8"/>
  <c r="H292" i="8" s="1"/>
  <c r="J232" i="8"/>
  <c r="H232" i="8" s="1"/>
  <c r="J172" i="8"/>
  <c r="H172" i="8" s="1"/>
  <c r="T170" i="8" s="1"/>
  <c r="J112" i="8"/>
  <c r="H112" i="8" s="1"/>
  <c r="T110" i="8" s="1"/>
  <c r="J52" i="8"/>
  <c r="H52" i="8" s="1"/>
  <c r="T50" i="8" s="1"/>
  <c r="J199" i="2"/>
  <c r="H199" i="2" s="1"/>
  <c r="T197" i="2" s="1"/>
  <c r="J183" i="2"/>
  <c r="H183" i="2" s="1"/>
  <c r="T181" i="2" s="1"/>
  <c r="J153" i="2"/>
  <c r="H153" i="2" s="1"/>
  <c r="T151" i="2" s="1"/>
  <c r="J123" i="2"/>
  <c r="H123" i="2" s="1"/>
  <c r="T121" i="2" s="1"/>
  <c r="J93" i="2"/>
  <c r="H93" i="2" s="1"/>
  <c r="T91" i="2" s="1"/>
  <c r="J63" i="2"/>
  <c r="H63" i="2" s="1"/>
  <c r="T61" i="2" s="1"/>
  <c r="J33" i="2"/>
  <c r="H33" i="2" s="1"/>
  <c r="T31" i="2" s="1"/>
  <c r="J431" i="4"/>
  <c r="H431" i="4" s="1"/>
  <c r="J187" i="4"/>
  <c r="H187" i="4" s="1"/>
  <c r="T185" i="4" s="1"/>
  <c r="J131" i="4"/>
  <c r="H131" i="4" s="1"/>
  <c r="T129" i="4" s="1"/>
  <c r="J76" i="4"/>
  <c r="H76" i="4" s="1"/>
  <c r="T74" i="4" s="1"/>
  <c r="J62" i="4"/>
  <c r="H62" i="4" s="1"/>
  <c r="T60" i="4" s="1"/>
  <c r="J48" i="4"/>
  <c r="H48" i="4" s="1"/>
  <c r="T46" i="4" s="1"/>
  <c r="J34" i="4"/>
  <c r="H34" i="4" s="1"/>
  <c r="T32" i="4" s="1"/>
  <c r="J20" i="4"/>
  <c r="H20" i="4" s="1"/>
  <c r="T18" i="4" s="1"/>
  <c r="J441" i="3"/>
  <c r="H441" i="3" s="1"/>
  <c r="J427" i="3"/>
  <c r="H427" i="3" s="1"/>
  <c r="J207" i="3"/>
  <c r="H207" i="3" s="1"/>
  <c r="T205" i="3" s="1"/>
  <c r="J193" i="3"/>
  <c r="H193" i="3" s="1"/>
  <c r="T191" i="3" s="1"/>
  <c r="J179" i="3"/>
  <c r="H179" i="3" s="1"/>
  <c r="T177" i="3" s="1"/>
  <c r="J165" i="3"/>
  <c r="H165" i="3" s="1"/>
  <c r="T163" i="3" s="1"/>
  <c r="J151" i="3"/>
  <c r="H151" i="3" s="1"/>
  <c r="T149" i="3" s="1"/>
  <c r="J137" i="3"/>
  <c r="H137" i="3" s="1"/>
  <c r="T135" i="3" s="1"/>
  <c r="J123" i="3"/>
  <c r="H123" i="3" s="1"/>
  <c r="T121" i="3" s="1"/>
  <c r="J109" i="3"/>
  <c r="H109" i="3" s="1"/>
  <c r="T107" i="3" s="1"/>
  <c r="J95" i="3"/>
  <c r="H95" i="3" s="1"/>
  <c r="T93" i="3" s="1"/>
  <c r="J81" i="3"/>
  <c r="H81" i="3" s="1"/>
  <c r="T79" i="3" s="1"/>
  <c r="J67" i="3"/>
  <c r="H67" i="3" s="1"/>
  <c r="T65" i="3" s="1"/>
  <c r="J53" i="3"/>
  <c r="H53" i="3" s="1"/>
  <c r="T51" i="3" s="1"/>
  <c r="J39" i="3"/>
  <c r="H39" i="3" s="1"/>
  <c r="T37" i="3" s="1"/>
  <c r="J25" i="3"/>
  <c r="H25" i="3" s="1"/>
  <c r="T23" i="3" s="1"/>
  <c r="J11" i="3"/>
  <c r="H11" i="3" s="1"/>
  <c r="T9" i="3" s="1"/>
  <c r="J437" i="10"/>
  <c r="H437" i="10" s="1"/>
  <c r="J430" i="10"/>
  <c r="H430" i="10" s="1"/>
  <c r="J423" i="10"/>
  <c r="H423" i="10" s="1"/>
  <c r="J257" i="5"/>
  <c r="J290" i="6"/>
  <c r="J414" i="5"/>
  <c r="J381" i="6"/>
  <c r="J387" i="7"/>
  <c r="J263" i="7"/>
  <c r="J188" i="7"/>
  <c r="H188" i="7" s="1"/>
  <c r="T186" i="7" s="1"/>
  <c r="J151" i="7"/>
  <c r="H151" i="7" s="1"/>
  <c r="T149" i="7" s="1"/>
  <c r="J120" i="7"/>
  <c r="H120" i="7" s="1"/>
  <c r="T118" i="7" s="1"/>
  <c r="J83" i="7"/>
  <c r="H83" i="7" s="1"/>
  <c r="T81" i="7" s="1"/>
  <c r="J49" i="7"/>
  <c r="H49" i="7" s="1"/>
  <c r="T47" i="7" s="1"/>
  <c r="J427" i="8"/>
  <c r="H427" i="8" s="1"/>
  <c r="J398" i="8"/>
  <c r="H398" i="8" s="1"/>
  <c r="J371" i="8"/>
  <c r="H371" i="8" s="1"/>
  <c r="J342" i="8"/>
  <c r="H342" i="8" s="1"/>
  <c r="J240" i="5"/>
  <c r="J161" i="5"/>
  <c r="H161" i="5" s="1"/>
  <c r="T159" i="5" s="1"/>
  <c r="J132" i="5"/>
  <c r="H132" i="5" s="1"/>
  <c r="T130" i="5" s="1"/>
  <c r="J76" i="5"/>
  <c r="H76" i="5" s="1"/>
  <c r="T74" i="5" s="1"/>
  <c r="J303" i="6"/>
  <c r="J65" i="6"/>
  <c r="H65" i="6" s="1"/>
  <c r="T63" i="6" s="1"/>
  <c r="J11" i="6"/>
  <c r="H11" i="6" s="1"/>
  <c r="T9" i="6" s="1"/>
  <c r="W9" i="6" s="1"/>
  <c r="J278" i="7"/>
  <c r="J58" i="6"/>
  <c r="H58" i="6" s="1"/>
  <c r="T56" i="6" s="1"/>
  <c r="J380" i="7"/>
  <c r="J393" i="2"/>
  <c r="H393" i="2" s="1"/>
  <c r="J378" i="2"/>
  <c r="H378" i="2" s="1"/>
  <c r="J363" i="2"/>
  <c r="H363" i="2" s="1"/>
  <c r="J348" i="2"/>
  <c r="H348" i="2" s="1"/>
  <c r="J333" i="2"/>
  <c r="H333" i="2" s="1"/>
  <c r="J318" i="2"/>
  <c r="H318" i="2" s="1"/>
  <c r="J228" i="2"/>
  <c r="H228" i="2" s="1"/>
  <c r="J214" i="2"/>
  <c r="H214" i="2" s="1"/>
  <c r="J192" i="2"/>
  <c r="H192" i="2" s="1"/>
  <c r="T190" i="2" s="1"/>
  <c r="J164" i="2"/>
  <c r="H164" i="2" s="1"/>
  <c r="T162" i="2" s="1"/>
  <c r="J136" i="2"/>
  <c r="H136" i="2" s="1"/>
  <c r="T134" i="2" s="1"/>
  <c r="J108" i="2"/>
  <c r="H108" i="2" s="1"/>
  <c r="T106" i="2" s="1"/>
  <c r="J80" i="2"/>
  <c r="H80" i="2" s="1"/>
  <c r="T78" i="2" s="1"/>
  <c r="J52" i="2"/>
  <c r="H52" i="2" s="1"/>
  <c r="T50" i="2" s="1"/>
  <c r="J24" i="2"/>
  <c r="H24" i="2" s="1"/>
  <c r="T22" i="2" s="1"/>
  <c r="J232" i="7"/>
  <c r="J299" i="8"/>
  <c r="H299" i="8" s="1"/>
  <c r="J277" i="8"/>
  <c r="H277" i="8" s="1"/>
  <c r="J255" i="8"/>
  <c r="H255" i="8" s="1"/>
  <c r="J233" i="8"/>
  <c r="H233" i="8" s="1"/>
  <c r="J213" i="8"/>
  <c r="H213" i="8" s="1"/>
  <c r="J193" i="8"/>
  <c r="H193" i="8" s="1"/>
  <c r="T191" i="8" s="1"/>
  <c r="J153" i="8"/>
  <c r="H153" i="8" s="1"/>
  <c r="T151" i="8" s="1"/>
  <c r="J135" i="8"/>
  <c r="H135" i="8" s="1"/>
  <c r="T133" i="8" s="1"/>
  <c r="J101" i="8"/>
  <c r="H101" i="8" s="1"/>
  <c r="T99" i="8" s="1"/>
  <c r="J47" i="8"/>
  <c r="H47" i="8" s="1"/>
  <c r="T45" i="8" s="1"/>
  <c r="J11" i="8"/>
  <c r="H11" i="8" s="1"/>
  <c r="T9" i="8" s="1"/>
  <c r="J380" i="4"/>
  <c r="H380" i="4" s="1"/>
  <c r="J350" i="4"/>
  <c r="H350" i="4" s="1"/>
  <c r="J320" i="4"/>
  <c r="H320" i="4" s="1"/>
  <c r="J290" i="4"/>
  <c r="H290" i="4" s="1"/>
  <c r="J274" i="4"/>
  <c r="H274" i="4" s="1"/>
  <c r="J244" i="4"/>
  <c r="H244" i="4" s="1"/>
  <c r="J214" i="4"/>
  <c r="H214" i="4" s="1"/>
  <c r="J184" i="4"/>
  <c r="H184" i="4" s="1"/>
  <c r="T182" i="4" s="1"/>
  <c r="J154" i="4"/>
  <c r="H154" i="4" s="1"/>
  <c r="T152" i="4" s="1"/>
  <c r="J124" i="4"/>
  <c r="H124" i="4" s="1"/>
  <c r="T122" i="4" s="1"/>
  <c r="J94" i="4"/>
  <c r="H94" i="4" s="1"/>
  <c r="T92" i="4" s="1"/>
  <c r="J78" i="4"/>
  <c r="H78" i="4" s="1"/>
  <c r="T76" i="4" s="1"/>
  <c r="J84" i="6"/>
  <c r="H84" i="6" s="1"/>
  <c r="T82" i="6" s="1"/>
  <c r="J256" i="7"/>
  <c r="J260" i="8"/>
  <c r="H260" i="8" s="1"/>
  <c r="J200" i="8"/>
  <c r="H200" i="8" s="1"/>
  <c r="T198" i="8" s="1"/>
  <c r="J140" i="8"/>
  <c r="H140" i="8" s="1"/>
  <c r="T138" i="8" s="1"/>
  <c r="J80" i="8"/>
  <c r="H80" i="8" s="1"/>
  <c r="T78" i="8" s="1"/>
  <c r="J20" i="8"/>
  <c r="H20" i="8" s="1"/>
  <c r="T18" i="8" s="1"/>
  <c r="J197" i="2"/>
  <c r="H197" i="2" s="1"/>
  <c r="T195" i="2" s="1"/>
  <c r="J167" i="2"/>
  <c r="H167" i="2" s="1"/>
  <c r="T165" i="2" s="1"/>
  <c r="J137" i="2"/>
  <c r="H137" i="2" s="1"/>
  <c r="T135" i="2" s="1"/>
  <c r="J107" i="2"/>
  <c r="H107" i="2" s="1"/>
  <c r="T105" i="2" s="1"/>
  <c r="J77" i="2"/>
  <c r="H77" i="2" s="1"/>
  <c r="T75" i="2" s="1"/>
  <c r="J47" i="2"/>
  <c r="H47" i="2" s="1"/>
  <c r="T45" i="2" s="1"/>
  <c r="J17" i="2"/>
  <c r="H17" i="2" s="1"/>
  <c r="T15" i="2" s="1"/>
  <c r="J427" i="4"/>
  <c r="H427" i="4" s="1"/>
  <c r="J399" i="4"/>
  <c r="H399" i="4" s="1"/>
  <c r="J371" i="4"/>
  <c r="H371" i="4" s="1"/>
  <c r="J343" i="4"/>
  <c r="H343" i="4" s="1"/>
  <c r="J315" i="4"/>
  <c r="H315" i="4" s="1"/>
  <c r="J287" i="4"/>
  <c r="H287" i="4" s="1"/>
  <c r="J259" i="4"/>
  <c r="H259" i="4" s="1"/>
  <c r="J231" i="4"/>
  <c r="H231" i="4" s="1"/>
  <c r="J167" i="4"/>
  <c r="H167" i="4" s="1"/>
  <c r="T165" i="4" s="1"/>
  <c r="J111" i="4"/>
  <c r="H111" i="4" s="1"/>
  <c r="T109" i="4" s="1"/>
  <c r="J336" i="7"/>
  <c r="J225" i="5"/>
  <c r="J288" i="6"/>
  <c r="J410" i="5"/>
  <c r="J377" i="6"/>
  <c r="J206" i="5"/>
  <c r="H206" i="5" s="1"/>
  <c r="T204" i="5" s="1"/>
  <c r="J385" i="7"/>
  <c r="J261" i="7"/>
  <c r="J287" i="6"/>
  <c r="J63" i="6"/>
  <c r="H63" i="6" s="1"/>
  <c r="T61" i="6" s="1"/>
  <c r="J274" i="7"/>
  <c r="J130" i="6"/>
  <c r="H130" i="6" s="1"/>
  <c r="T128" i="6" s="1"/>
  <c r="J372" i="7"/>
  <c r="J438" i="2"/>
  <c r="H438" i="2" s="1"/>
  <c r="J423" i="2"/>
  <c r="H423" i="2" s="1"/>
  <c r="J302" i="2"/>
  <c r="H302" i="2" s="1"/>
  <c r="J287" i="2"/>
  <c r="H287" i="2" s="1"/>
  <c r="J272" i="2"/>
  <c r="H272" i="2" s="1"/>
  <c r="J257" i="2"/>
  <c r="H257" i="2" s="1"/>
  <c r="J242" i="2"/>
  <c r="H242" i="2" s="1"/>
  <c r="J152" i="6"/>
  <c r="H152" i="6" s="1"/>
  <c r="T150" i="6" s="1"/>
  <c r="J40" i="6"/>
  <c r="H40" i="6" s="1"/>
  <c r="T38" i="6" s="1"/>
  <c r="J319" i="8"/>
  <c r="H319" i="8" s="1"/>
  <c r="J297" i="8"/>
  <c r="H297" i="8" s="1"/>
  <c r="J275" i="8"/>
  <c r="H275" i="8" s="1"/>
  <c r="J231" i="8"/>
  <c r="H231" i="8" s="1"/>
  <c r="J191" i="8"/>
  <c r="H191" i="8" s="1"/>
  <c r="T189" i="8" s="1"/>
  <c r="J173" i="8"/>
  <c r="H173" i="8" s="1"/>
  <c r="T171" i="8" s="1"/>
  <c r="J117" i="8"/>
  <c r="H117" i="8" s="1"/>
  <c r="T115" i="8" s="1"/>
  <c r="J81" i="8"/>
  <c r="H81" i="8" s="1"/>
  <c r="T79" i="8" s="1"/>
  <c r="J63" i="8"/>
  <c r="H63" i="8" s="1"/>
  <c r="T61" i="8" s="1"/>
  <c r="J27" i="8"/>
  <c r="H27" i="8" s="1"/>
  <c r="T25" i="8" s="1"/>
  <c r="J442" i="4"/>
  <c r="H442" i="4" s="1"/>
  <c r="J426" i="4"/>
  <c r="H426" i="4" s="1"/>
  <c r="J410" i="4"/>
  <c r="H410" i="4" s="1"/>
  <c r="J394" i="4"/>
  <c r="H394" i="4" s="1"/>
  <c r="J364" i="4"/>
  <c r="H364" i="4" s="1"/>
  <c r="J334" i="4"/>
  <c r="H334" i="4" s="1"/>
  <c r="J304" i="4"/>
  <c r="H304" i="4" s="1"/>
  <c r="J288" i="4"/>
  <c r="H288" i="4" s="1"/>
  <c r="J258" i="4"/>
  <c r="H258" i="4" s="1"/>
  <c r="J228" i="4"/>
  <c r="H228" i="4" s="1"/>
  <c r="J198" i="4"/>
  <c r="H198" i="4" s="1"/>
  <c r="T196" i="4" s="1"/>
  <c r="J168" i="4"/>
  <c r="H168" i="4" s="1"/>
  <c r="T166" i="4" s="1"/>
  <c r="J138" i="4"/>
  <c r="H138" i="4" s="1"/>
  <c r="T136" i="4" s="1"/>
  <c r="J108" i="4"/>
  <c r="H108" i="4" s="1"/>
  <c r="T106" i="4" s="1"/>
  <c r="J92" i="4"/>
  <c r="H92" i="4" s="1"/>
  <c r="T90" i="4" s="1"/>
  <c r="J224" i="7"/>
  <c r="J288" i="8"/>
  <c r="H288" i="8" s="1"/>
  <c r="J228" i="8"/>
  <c r="H228" i="8" s="1"/>
  <c r="J168" i="8"/>
  <c r="H168" i="8" s="1"/>
  <c r="T166" i="8" s="1"/>
  <c r="J108" i="8"/>
  <c r="H108" i="8" s="1"/>
  <c r="T106" i="8" s="1"/>
  <c r="J48" i="8"/>
  <c r="H48" i="8" s="1"/>
  <c r="T46" i="8" s="1"/>
  <c r="J16" i="8"/>
  <c r="H16" i="8" s="1"/>
  <c r="T14" i="8" s="1"/>
  <c r="J181" i="2"/>
  <c r="H181" i="2" s="1"/>
  <c r="T179" i="2" s="1"/>
  <c r="J151" i="2"/>
  <c r="H151" i="2" s="1"/>
  <c r="T149" i="2" s="1"/>
  <c r="J121" i="2"/>
  <c r="H121" i="2" s="1"/>
  <c r="T119" i="2" s="1"/>
  <c r="J91" i="2"/>
  <c r="H91" i="2" s="1"/>
  <c r="T89" i="2" s="1"/>
  <c r="J61" i="2"/>
  <c r="H61" i="2" s="1"/>
  <c r="T59" i="2" s="1"/>
  <c r="J31" i="2"/>
  <c r="H31" i="2" s="1"/>
  <c r="T29" i="2" s="1"/>
  <c r="J15" i="2"/>
  <c r="H15" i="2" s="1"/>
  <c r="T13" i="2" s="1"/>
  <c r="J203" i="4"/>
  <c r="H203" i="4" s="1"/>
  <c r="T201" i="4" s="1"/>
  <c r="J147" i="4"/>
  <c r="H147" i="4" s="1"/>
  <c r="T145" i="4" s="1"/>
  <c r="J91" i="4"/>
  <c r="H91" i="4" s="1"/>
  <c r="T89" i="4" s="1"/>
  <c r="J74" i="4"/>
  <c r="H74" i="4" s="1"/>
  <c r="T72" i="4" s="1"/>
  <c r="J60" i="4"/>
  <c r="H60" i="4" s="1"/>
  <c r="T58" i="4" s="1"/>
  <c r="J46" i="4"/>
  <c r="H46" i="4" s="1"/>
  <c r="T44" i="4" s="1"/>
  <c r="J32" i="4"/>
  <c r="H32" i="4" s="1"/>
  <c r="T30" i="4" s="1"/>
  <c r="J18" i="4"/>
  <c r="H18" i="4" s="1"/>
  <c r="T16" i="4" s="1"/>
  <c r="J439" i="3"/>
  <c r="H439" i="3" s="1"/>
  <c r="J425" i="3"/>
  <c r="H425" i="3" s="1"/>
  <c r="J205" i="3"/>
  <c r="H205" i="3" s="1"/>
  <c r="T203" i="3" s="1"/>
  <c r="J191" i="3"/>
  <c r="H191" i="3" s="1"/>
  <c r="T189" i="3" s="1"/>
  <c r="J177" i="3"/>
  <c r="H177" i="3" s="1"/>
  <c r="T175" i="3" s="1"/>
  <c r="J163" i="3"/>
  <c r="H163" i="3" s="1"/>
  <c r="T161" i="3" s="1"/>
  <c r="J149" i="3"/>
  <c r="H149" i="3" s="1"/>
  <c r="T147" i="3" s="1"/>
  <c r="J135" i="3"/>
  <c r="H135" i="3" s="1"/>
  <c r="T133" i="3" s="1"/>
  <c r="J121" i="3"/>
  <c r="H121" i="3" s="1"/>
  <c r="T119" i="3" s="1"/>
  <c r="J107" i="3"/>
  <c r="H107" i="3" s="1"/>
  <c r="T105" i="3" s="1"/>
  <c r="J93" i="3"/>
  <c r="H93" i="3" s="1"/>
  <c r="T91" i="3" s="1"/>
  <c r="J79" i="3"/>
  <c r="H79" i="3" s="1"/>
  <c r="T77" i="3" s="1"/>
  <c r="J65" i="3"/>
  <c r="H65" i="3" s="1"/>
  <c r="T63" i="3" s="1"/>
  <c r="J51" i="3"/>
  <c r="H51" i="3" s="1"/>
  <c r="T49" i="3" s="1"/>
  <c r="J37" i="3"/>
  <c r="H37" i="3" s="1"/>
  <c r="T35" i="3" s="1"/>
  <c r="J23" i="3"/>
  <c r="H23" i="3" s="1"/>
  <c r="T21" i="3" s="1"/>
  <c r="J8" i="3"/>
  <c r="H8" i="3" s="1"/>
  <c r="J436" i="10"/>
  <c r="H436" i="10" s="1"/>
  <c r="J208" i="5"/>
  <c r="H208" i="5" s="1"/>
  <c r="T206" i="5" s="1"/>
  <c r="J244" i="6"/>
  <c r="J406" i="5"/>
  <c r="J309" i="6"/>
  <c r="J395" i="6"/>
  <c r="J383" i="7"/>
  <c r="J235" i="7"/>
  <c r="J181" i="7"/>
  <c r="H181" i="7" s="1"/>
  <c r="T179" i="7" s="1"/>
  <c r="J150" i="7"/>
  <c r="H150" i="7" s="1"/>
  <c r="T148" i="7" s="1"/>
  <c r="J113" i="7"/>
  <c r="H113" i="7" s="1"/>
  <c r="T111" i="7" s="1"/>
  <c r="J48" i="7"/>
  <c r="H48" i="7" s="1"/>
  <c r="T46" i="7" s="1"/>
  <c r="J19" i="7"/>
  <c r="H19" i="7" s="1"/>
  <c r="T17" i="7" s="1"/>
  <c r="J397" i="8"/>
  <c r="H397" i="8" s="1"/>
  <c r="J336" i="8"/>
  <c r="H336" i="8" s="1"/>
  <c r="J155" i="5"/>
  <c r="H155" i="5" s="1"/>
  <c r="T153" i="5" s="1"/>
  <c r="J126" i="5"/>
  <c r="H126" i="5" s="1"/>
  <c r="T124" i="5" s="1"/>
  <c r="J99" i="5"/>
  <c r="H99" i="5" s="1"/>
  <c r="T97" i="5" s="1"/>
  <c r="J70" i="5"/>
  <c r="H70" i="5" s="1"/>
  <c r="T68" i="5" s="1"/>
  <c r="J41" i="5"/>
  <c r="H41" i="5" s="1"/>
  <c r="T39" i="5" s="1"/>
  <c r="J271" i="6"/>
  <c r="J442" i="7"/>
  <c r="J238" i="7"/>
  <c r="J54" i="6"/>
  <c r="H54" i="6" s="1"/>
  <c r="T52" i="6" s="1"/>
  <c r="J332" i="7"/>
  <c r="J435" i="2"/>
  <c r="H435" i="2" s="1"/>
  <c r="J420" i="2"/>
  <c r="H420" i="2" s="1"/>
  <c r="J405" i="2"/>
  <c r="H405" i="2" s="1"/>
  <c r="J390" i="2"/>
  <c r="H390" i="2" s="1"/>
  <c r="J375" i="2"/>
  <c r="H375" i="2" s="1"/>
  <c r="J360" i="2"/>
  <c r="H360" i="2" s="1"/>
  <c r="J239" i="2"/>
  <c r="H239" i="2" s="1"/>
  <c r="J225" i="2"/>
  <c r="H225" i="2" s="1"/>
  <c r="J211" i="2"/>
  <c r="H211" i="2" s="1"/>
  <c r="J186" i="2"/>
  <c r="H186" i="2" s="1"/>
  <c r="T184" i="2" s="1"/>
  <c r="J158" i="2"/>
  <c r="H158" i="2" s="1"/>
  <c r="T156" i="2" s="1"/>
  <c r="J130" i="2"/>
  <c r="H130" i="2" s="1"/>
  <c r="T128" i="2" s="1"/>
  <c r="J102" i="2"/>
  <c r="H102" i="2" s="1"/>
  <c r="T100" i="2" s="1"/>
  <c r="J74" i="2"/>
  <c r="H74" i="2" s="1"/>
  <c r="T72" i="2" s="1"/>
  <c r="J46" i="2"/>
  <c r="H46" i="2" s="1"/>
  <c r="T44" i="2" s="1"/>
  <c r="J18" i="2"/>
  <c r="H18" i="2" s="1"/>
  <c r="T16" i="2" s="1"/>
  <c r="J32" i="6"/>
  <c r="H32" i="6" s="1"/>
  <c r="T30" i="6" s="1"/>
  <c r="J317" i="8"/>
  <c r="H317" i="8" s="1"/>
  <c r="J273" i="8"/>
  <c r="H273" i="8" s="1"/>
  <c r="J251" i="8"/>
  <c r="H251" i="8" s="1"/>
  <c r="J209" i="8"/>
  <c r="H209" i="8" s="1"/>
  <c r="T207" i="8" s="1"/>
  <c r="J171" i="8"/>
  <c r="H171" i="8" s="1"/>
  <c r="T169" i="8" s="1"/>
  <c r="J151" i="8"/>
  <c r="H151" i="8" s="1"/>
  <c r="T149" i="8" s="1"/>
  <c r="J133" i="8"/>
  <c r="H133" i="8" s="1"/>
  <c r="T131" i="8" s="1"/>
  <c r="J97" i="8"/>
  <c r="H97" i="8" s="1"/>
  <c r="T95" i="8" s="1"/>
  <c r="J79" i="8"/>
  <c r="H79" i="8" s="1"/>
  <c r="T77" i="8" s="1"/>
  <c r="J45" i="8"/>
  <c r="H45" i="8" s="1"/>
  <c r="T43" i="8" s="1"/>
  <c r="J378" i="4"/>
  <c r="H378" i="4" s="1"/>
  <c r="J348" i="4"/>
  <c r="H348" i="4" s="1"/>
  <c r="J318" i="4"/>
  <c r="H318" i="4" s="1"/>
  <c r="J302" i="4"/>
  <c r="H302" i="4" s="1"/>
  <c r="J272" i="4"/>
  <c r="H272" i="4" s="1"/>
  <c r="J242" i="4"/>
  <c r="H242" i="4" s="1"/>
  <c r="J212" i="4"/>
  <c r="H212" i="4" s="1"/>
  <c r="J182" i="4"/>
  <c r="H182" i="4" s="1"/>
  <c r="T180" i="4" s="1"/>
  <c r="J152" i="4"/>
  <c r="H152" i="4" s="1"/>
  <c r="T150" i="4" s="1"/>
  <c r="J122" i="4"/>
  <c r="H122" i="4" s="1"/>
  <c r="T120" i="4" s="1"/>
  <c r="J106" i="4"/>
  <c r="H106" i="4" s="1"/>
  <c r="T104" i="4" s="1"/>
  <c r="J344" i="5"/>
  <c r="J68" i="6"/>
  <c r="H68" i="6" s="1"/>
  <c r="T66" i="6" s="1"/>
  <c r="J316" i="8"/>
  <c r="H316" i="8" s="1"/>
  <c r="J256" i="8"/>
  <c r="H256" i="8" s="1"/>
  <c r="J196" i="8"/>
  <c r="H196" i="8" s="1"/>
  <c r="T194" i="8" s="1"/>
  <c r="J136" i="8"/>
  <c r="H136" i="8" s="1"/>
  <c r="T134" i="8" s="1"/>
  <c r="J76" i="8"/>
  <c r="H76" i="8" s="1"/>
  <c r="T74" i="8" s="1"/>
  <c r="J44" i="8"/>
  <c r="H44" i="8" s="1"/>
  <c r="T42" i="8" s="1"/>
  <c r="J195" i="2"/>
  <c r="H195" i="2" s="1"/>
  <c r="T193" i="2" s="1"/>
  <c r="J165" i="2"/>
  <c r="H165" i="2" s="1"/>
  <c r="T163" i="2" s="1"/>
  <c r="J135" i="2"/>
  <c r="H135" i="2" s="1"/>
  <c r="T133" i="2" s="1"/>
  <c r="J105" i="2"/>
  <c r="H105" i="2" s="1"/>
  <c r="T103" i="2" s="1"/>
  <c r="J75" i="2"/>
  <c r="H75" i="2" s="1"/>
  <c r="T73" i="2" s="1"/>
  <c r="J45" i="2"/>
  <c r="H45" i="2" s="1"/>
  <c r="T43" i="2" s="1"/>
  <c r="J29" i="2"/>
  <c r="H29" i="2" s="1"/>
  <c r="T27" i="2" s="1"/>
  <c r="J423" i="4"/>
  <c r="H423" i="4" s="1"/>
  <c r="J395" i="4"/>
  <c r="H395" i="4" s="1"/>
  <c r="J367" i="4"/>
  <c r="H367" i="4" s="1"/>
  <c r="J339" i="4"/>
  <c r="H339" i="4" s="1"/>
  <c r="J311" i="4"/>
  <c r="H311" i="4" s="1"/>
  <c r="J283" i="4"/>
  <c r="H283" i="4" s="1"/>
  <c r="J255" i="4"/>
  <c r="H255" i="4" s="1"/>
  <c r="J227" i="4"/>
  <c r="H227" i="4" s="1"/>
  <c r="J183" i="4"/>
  <c r="H183" i="4" s="1"/>
  <c r="T181" i="4" s="1"/>
  <c r="J127" i="4"/>
  <c r="H127" i="4" s="1"/>
  <c r="T125" i="4" s="1"/>
  <c r="J191" i="5"/>
  <c r="H191" i="5" s="1"/>
  <c r="T189" i="5" s="1"/>
  <c r="J242" i="6"/>
  <c r="J402" i="5"/>
  <c r="J293" i="6"/>
  <c r="J387" i="6"/>
  <c r="J381" i="7"/>
  <c r="J233" i="7"/>
  <c r="J76" i="7"/>
  <c r="H76" i="7" s="1"/>
  <c r="T74" i="7" s="1"/>
  <c r="J255" i="6"/>
  <c r="J107" i="6"/>
  <c r="H107" i="6" s="1"/>
  <c r="T105" i="6" s="1"/>
  <c r="J53" i="6"/>
  <c r="H53" i="6" s="1"/>
  <c r="T51" i="6" s="1"/>
  <c r="J434" i="7"/>
  <c r="J234" i="7"/>
  <c r="J118" i="6"/>
  <c r="H118" i="6" s="1"/>
  <c r="T116" i="6" s="1"/>
  <c r="J324" i="7"/>
  <c r="J344" i="2"/>
  <c r="H344" i="2" s="1"/>
  <c r="J329" i="2"/>
  <c r="H329" i="2" s="1"/>
  <c r="J314" i="2"/>
  <c r="H314" i="2" s="1"/>
  <c r="J299" i="2"/>
  <c r="H299" i="2" s="1"/>
  <c r="J284" i="2"/>
  <c r="H284" i="2" s="1"/>
  <c r="J269" i="2"/>
  <c r="H269" i="2" s="1"/>
  <c r="J128" i="6"/>
  <c r="H128" i="6" s="1"/>
  <c r="T126" i="6" s="1"/>
  <c r="J315" i="8"/>
  <c r="H315" i="8" s="1"/>
  <c r="J293" i="8"/>
  <c r="H293" i="8" s="1"/>
  <c r="J229" i="8"/>
  <c r="H229" i="8" s="1"/>
  <c r="J189" i="8"/>
  <c r="H189" i="8" s="1"/>
  <c r="T187" i="8" s="1"/>
  <c r="J149" i="8"/>
  <c r="H149" i="8" s="1"/>
  <c r="T147" i="8" s="1"/>
  <c r="J115" i="8"/>
  <c r="H115" i="8" s="1"/>
  <c r="T113" i="8" s="1"/>
  <c r="J61" i="8"/>
  <c r="H61" i="8" s="1"/>
  <c r="T59" i="8" s="1"/>
  <c r="J25" i="8"/>
  <c r="H25" i="8" s="1"/>
  <c r="T23" i="8" s="1"/>
  <c r="J440" i="4"/>
  <c r="H440" i="4" s="1"/>
  <c r="J424" i="4"/>
  <c r="H424" i="4" s="1"/>
  <c r="J408" i="4"/>
  <c r="H408" i="4" s="1"/>
  <c r="J392" i="4"/>
  <c r="H392" i="4" s="1"/>
  <c r="J362" i="4"/>
  <c r="H362" i="4" s="1"/>
  <c r="J332" i="4"/>
  <c r="H332" i="4" s="1"/>
  <c r="J316" i="4"/>
  <c r="H316" i="4" s="1"/>
  <c r="J286" i="4"/>
  <c r="H286" i="4" s="1"/>
  <c r="J256" i="4"/>
  <c r="H256" i="4" s="1"/>
  <c r="J226" i="4"/>
  <c r="H226" i="4" s="1"/>
  <c r="J196" i="4"/>
  <c r="H196" i="4" s="1"/>
  <c r="T194" i="4" s="1"/>
  <c r="J166" i="4"/>
  <c r="H166" i="4" s="1"/>
  <c r="T164" i="4" s="1"/>
  <c r="J136" i="4"/>
  <c r="H136" i="4" s="1"/>
  <c r="T134" i="4" s="1"/>
  <c r="J120" i="4"/>
  <c r="H120" i="4" s="1"/>
  <c r="T118" i="4" s="1"/>
  <c r="J90" i="4"/>
  <c r="H90" i="4" s="1"/>
  <c r="T88" i="4" s="1"/>
  <c r="J216" i="5"/>
  <c r="H216" i="5" s="1"/>
  <c r="J284" i="8"/>
  <c r="H284" i="8" s="1"/>
  <c r="J224" i="8"/>
  <c r="H224" i="8" s="1"/>
  <c r="J164" i="8"/>
  <c r="H164" i="8" s="1"/>
  <c r="T162" i="8" s="1"/>
  <c r="J104" i="8"/>
  <c r="H104" i="8" s="1"/>
  <c r="T102" i="8" s="1"/>
  <c r="J72" i="8"/>
  <c r="H72" i="8" s="1"/>
  <c r="T70" i="8" s="1"/>
  <c r="J12" i="8"/>
  <c r="H12" i="8" s="1"/>
  <c r="T10" i="8" s="1"/>
  <c r="J179" i="2"/>
  <c r="H179" i="2" s="1"/>
  <c r="T177" i="2" s="1"/>
  <c r="J149" i="2"/>
  <c r="H149" i="2" s="1"/>
  <c r="T147" i="2" s="1"/>
  <c r="J119" i="2"/>
  <c r="H119" i="2" s="1"/>
  <c r="T117" i="2" s="1"/>
  <c r="J89" i="2"/>
  <c r="H89" i="2" s="1"/>
  <c r="T87" i="2" s="1"/>
  <c r="J59" i="2"/>
  <c r="H59" i="2" s="1"/>
  <c r="T57" i="2" s="1"/>
  <c r="J43" i="2"/>
  <c r="H43" i="2" s="1"/>
  <c r="T41" i="2" s="1"/>
  <c r="J13" i="2"/>
  <c r="H13" i="2" s="1"/>
  <c r="T11" i="2" s="1"/>
  <c r="J163" i="4"/>
  <c r="H163" i="4" s="1"/>
  <c r="T161" i="4" s="1"/>
  <c r="J107" i="4"/>
  <c r="H107" i="4" s="1"/>
  <c r="T105" i="4" s="1"/>
  <c r="J72" i="4"/>
  <c r="H72" i="4" s="1"/>
  <c r="T70" i="4" s="1"/>
  <c r="J58" i="4"/>
  <c r="H58" i="4" s="1"/>
  <c r="T56" i="4" s="1"/>
  <c r="J44" i="4"/>
  <c r="H44" i="4" s="1"/>
  <c r="T42" i="4" s="1"/>
  <c r="J30" i="4"/>
  <c r="H30" i="4" s="1"/>
  <c r="T28" i="4" s="1"/>
  <c r="J16" i="4"/>
  <c r="H16" i="4" s="1"/>
  <c r="T14" i="4" s="1"/>
  <c r="J437" i="3"/>
  <c r="H437" i="3" s="1"/>
  <c r="J423" i="3"/>
  <c r="H423" i="3" s="1"/>
  <c r="J203" i="3"/>
  <c r="H203" i="3" s="1"/>
  <c r="T201" i="3" s="1"/>
  <c r="J189" i="3"/>
  <c r="H189" i="3" s="1"/>
  <c r="T187" i="3" s="1"/>
  <c r="J175" i="3"/>
  <c r="H175" i="3" s="1"/>
  <c r="T173" i="3" s="1"/>
  <c r="J161" i="3"/>
  <c r="H161" i="3" s="1"/>
  <c r="T159" i="3" s="1"/>
  <c r="J363" i="5"/>
  <c r="J380" i="6"/>
  <c r="J234" i="5"/>
  <c r="J192" i="6"/>
  <c r="H192" i="6" s="1"/>
  <c r="T190" i="6" s="1"/>
  <c r="J323" i="7"/>
  <c r="J166" i="7"/>
  <c r="H166" i="7" s="1"/>
  <c r="T164" i="7" s="1"/>
  <c r="J135" i="7"/>
  <c r="H135" i="7" s="1"/>
  <c r="T133" i="7" s="1"/>
  <c r="J98" i="7"/>
  <c r="H98" i="7" s="1"/>
  <c r="T96" i="7" s="1"/>
  <c r="J35" i="7"/>
  <c r="H35" i="7" s="1"/>
  <c r="T33" i="7" s="1"/>
  <c r="J440" i="8"/>
  <c r="H440" i="8" s="1"/>
  <c r="J411" i="8"/>
  <c r="H411" i="8" s="1"/>
  <c r="J384" i="8"/>
  <c r="H384" i="8" s="1"/>
  <c r="J355" i="8"/>
  <c r="H355" i="8" s="1"/>
  <c r="J174" i="5"/>
  <c r="H174" i="5" s="1"/>
  <c r="T172" i="5" s="1"/>
  <c r="J113" i="5"/>
  <c r="H113" i="5" s="1"/>
  <c r="T111" i="5" s="1"/>
  <c r="J57" i="5"/>
  <c r="H57" i="5" s="1"/>
  <c r="T55" i="5" s="1"/>
  <c r="J28" i="5"/>
  <c r="H28" i="5" s="1"/>
  <c r="T26" i="5" s="1"/>
  <c r="J139" i="6"/>
  <c r="H139" i="6" s="1"/>
  <c r="T137" i="6" s="1"/>
  <c r="J350" i="7"/>
  <c r="J327" i="6"/>
  <c r="J215" i="7"/>
  <c r="J400" i="2"/>
  <c r="H400" i="2" s="1"/>
  <c r="J385" i="2"/>
  <c r="H385" i="2" s="1"/>
  <c r="J370" i="2"/>
  <c r="H370" i="2" s="1"/>
  <c r="J355" i="2"/>
  <c r="H355" i="2" s="1"/>
  <c r="J340" i="2"/>
  <c r="H340" i="2" s="1"/>
  <c r="J325" i="2"/>
  <c r="H325" i="2" s="1"/>
  <c r="J96" i="6"/>
  <c r="H96" i="6" s="1"/>
  <c r="T94" i="6" s="1"/>
  <c r="J376" i="7"/>
  <c r="J307" i="8"/>
  <c r="H307" i="8" s="1"/>
  <c r="J243" i="8"/>
  <c r="H243" i="8" s="1"/>
  <c r="J221" i="8"/>
  <c r="H221" i="8" s="1"/>
  <c r="J181" i="8"/>
  <c r="H181" i="8" s="1"/>
  <c r="T179" i="8" s="1"/>
  <c r="J125" i="8"/>
  <c r="H125" i="8" s="1"/>
  <c r="T123" i="8" s="1"/>
  <c r="J107" i="8"/>
  <c r="H107" i="8" s="1"/>
  <c r="T105" i="8" s="1"/>
  <c r="J73" i="8"/>
  <c r="H73" i="8" s="1"/>
  <c r="T71" i="8" s="1"/>
  <c r="J19" i="8"/>
  <c r="H19" i="8" s="1"/>
  <c r="T17" i="8" s="1"/>
  <c r="J434" i="4"/>
  <c r="H434" i="4" s="1"/>
  <c r="J418" i="4"/>
  <c r="H418" i="4" s="1"/>
  <c r="J402" i="4"/>
  <c r="H402" i="4" s="1"/>
  <c r="J386" i="4"/>
  <c r="H386" i="4" s="1"/>
  <c r="J356" i="4"/>
  <c r="H356" i="4" s="1"/>
  <c r="J326" i="4"/>
  <c r="H326" i="4" s="1"/>
  <c r="J296" i="4"/>
  <c r="H296" i="4" s="1"/>
  <c r="J266" i="4"/>
  <c r="H266" i="4" s="1"/>
  <c r="J236" i="4"/>
  <c r="H236" i="4" s="1"/>
  <c r="J206" i="4"/>
  <c r="H206" i="4" s="1"/>
  <c r="T204" i="4" s="1"/>
  <c r="J190" i="4"/>
  <c r="H190" i="4" s="1"/>
  <c r="T188" i="4" s="1"/>
  <c r="J160" i="4"/>
  <c r="H160" i="4" s="1"/>
  <c r="T158" i="4" s="1"/>
  <c r="J361" i="5"/>
  <c r="J238" i="5"/>
  <c r="J327" i="7"/>
  <c r="J42" i="7"/>
  <c r="H42" i="7" s="1"/>
  <c r="T40" i="7" s="1"/>
  <c r="J119" i="5"/>
  <c r="H119" i="5" s="1"/>
  <c r="T117" i="5" s="1"/>
  <c r="J295" i="6"/>
  <c r="J252" i="7"/>
  <c r="J358" i="2"/>
  <c r="H358" i="2" s="1"/>
  <c r="J277" i="2"/>
  <c r="H277" i="2" s="1"/>
  <c r="J235" i="2"/>
  <c r="H235" i="2" s="1"/>
  <c r="J16" i="2"/>
  <c r="H16" i="2" s="1"/>
  <c r="T14" i="2" s="1"/>
  <c r="J360" i="7"/>
  <c r="J265" i="8"/>
  <c r="H265" i="8" s="1"/>
  <c r="J147" i="8"/>
  <c r="H147" i="8" s="1"/>
  <c r="T145" i="8" s="1"/>
  <c r="J95" i="8"/>
  <c r="H95" i="8" s="1"/>
  <c r="T93" i="8" s="1"/>
  <c r="J53" i="8"/>
  <c r="H53" i="8" s="1"/>
  <c r="T51" i="8" s="1"/>
  <c r="J436" i="4"/>
  <c r="H436" i="4" s="1"/>
  <c r="J344" i="4"/>
  <c r="H344" i="4" s="1"/>
  <c r="J300" i="4"/>
  <c r="H300" i="4" s="1"/>
  <c r="J222" i="4"/>
  <c r="H222" i="4" s="1"/>
  <c r="J178" i="4"/>
  <c r="H178" i="4" s="1"/>
  <c r="T176" i="4" s="1"/>
  <c r="J134" i="4"/>
  <c r="H134" i="4" s="1"/>
  <c r="T132" i="4" s="1"/>
  <c r="J102" i="4"/>
  <c r="H102" i="4" s="1"/>
  <c r="T100" i="4" s="1"/>
  <c r="J152" i="8"/>
  <c r="H152" i="8" s="1"/>
  <c r="T150" i="8" s="1"/>
  <c r="J57" i="2"/>
  <c r="H57" i="2" s="1"/>
  <c r="T55" i="2" s="1"/>
  <c r="J27" i="2"/>
  <c r="H27" i="2" s="1"/>
  <c r="T25" i="2" s="1"/>
  <c r="J419" i="4"/>
  <c r="H419" i="4" s="1"/>
  <c r="J230" i="5"/>
  <c r="J325" i="7"/>
  <c r="J136" i="7"/>
  <c r="H136" i="7" s="1"/>
  <c r="T134" i="7" s="1"/>
  <c r="J391" i="8"/>
  <c r="H391" i="8" s="1"/>
  <c r="J34" i="5"/>
  <c r="H34" i="5" s="1"/>
  <c r="T32" i="5" s="1"/>
  <c r="J51" i="6"/>
  <c r="H51" i="6" s="1"/>
  <c r="T49" i="6" s="1"/>
  <c r="J8" i="7"/>
  <c r="H8" i="7" s="1"/>
  <c r="J357" i="2"/>
  <c r="H357" i="2" s="1"/>
  <c r="J313" i="2"/>
  <c r="H313" i="2" s="1"/>
  <c r="J232" i="2"/>
  <c r="H232" i="2" s="1"/>
  <c r="J178" i="2"/>
  <c r="H178" i="2" s="1"/>
  <c r="T176" i="2" s="1"/>
  <c r="J263" i="8"/>
  <c r="H263" i="8" s="1"/>
  <c r="J203" i="8"/>
  <c r="H203" i="8" s="1"/>
  <c r="T201" i="8" s="1"/>
  <c r="J93" i="8"/>
  <c r="H93" i="8" s="1"/>
  <c r="T91" i="8" s="1"/>
  <c r="J41" i="8"/>
  <c r="H41" i="8" s="1"/>
  <c r="T39" i="8" s="1"/>
  <c r="J388" i="4"/>
  <c r="H388" i="4" s="1"/>
  <c r="J220" i="4"/>
  <c r="H220" i="4" s="1"/>
  <c r="J176" i="4"/>
  <c r="H176" i="4" s="1"/>
  <c r="T174" i="4" s="1"/>
  <c r="J132" i="6"/>
  <c r="H132" i="6" s="1"/>
  <c r="T130" i="6" s="1"/>
  <c r="J280" i="8"/>
  <c r="H280" i="8" s="1"/>
  <c r="J216" i="8"/>
  <c r="H216" i="8" s="1"/>
  <c r="J68" i="8"/>
  <c r="H68" i="8" s="1"/>
  <c r="T66" i="8" s="1"/>
  <c r="J207" i="2"/>
  <c r="H207" i="2" s="1"/>
  <c r="T205" i="2" s="1"/>
  <c r="J177" i="2"/>
  <c r="H177" i="2" s="1"/>
  <c r="T175" i="2" s="1"/>
  <c r="J147" i="2"/>
  <c r="H147" i="2" s="1"/>
  <c r="T145" i="2" s="1"/>
  <c r="J117" i="2"/>
  <c r="H117" i="2" s="1"/>
  <c r="T115" i="2" s="1"/>
  <c r="J87" i="2"/>
  <c r="H87" i="2" s="1"/>
  <c r="T85" i="2" s="1"/>
  <c r="J123" i="4"/>
  <c r="H123" i="4" s="1"/>
  <c r="T121" i="4" s="1"/>
  <c r="J56" i="4"/>
  <c r="H56" i="4" s="1"/>
  <c r="T54" i="4" s="1"/>
  <c r="J28" i="4"/>
  <c r="H28" i="4" s="1"/>
  <c r="T26" i="4" s="1"/>
  <c r="J435" i="3"/>
  <c r="H435" i="3" s="1"/>
  <c r="J432" i="6"/>
  <c r="J229" i="6"/>
  <c r="J321" i="7"/>
  <c r="J181" i="5"/>
  <c r="H181" i="5" s="1"/>
  <c r="T179" i="5" s="1"/>
  <c r="J41" i="6"/>
  <c r="H41" i="6" s="1"/>
  <c r="T39" i="6" s="1"/>
  <c r="J114" i="6"/>
  <c r="H114" i="6" s="1"/>
  <c r="T112" i="6" s="1"/>
  <c r="J434" i="2"/>
  <c r="H434" i="2" s="1"/>
  <c r="J312" i="2"/>
  <c r="H312" i="2" s="1"/>
  <c r="J224" i="2"/>
  <c r="H224" i="2" s="1"/>
  <c r="J172" i="2"/>
  <c r="H172" i="2" s="1"/>
  <c r="T170" i="2" s="1"/>
  <c r="J94" i="2"/>
  <c r="H94" i="2" s="1"/>
  <c r="T92" i="2" s="1"/>
  <c r="J313" i="8"/>
  <c r="H313" i="8" s="1"/>
  <c r="J249" i="8"/>
  <c r="H249" i="8" s="1"/>
  <c r="J201" i="8"/>
  <c r="H201" i="8" s="1"/>
  <c r="T199" i="8" s="1"/>
  <c r="J145" i="8"/>
  <c r="H145" i="8" s="1"/>
  <c r="T143" i="8" s="1"/>
  <c r="J342" i="4"/>
  <c r="H342" i="4" s="1"/>
  <c r="J298" i="4"/>
  <c r="H298" i="4" s="1"/>
  <c r="J254" i="4"/>
  <c r="H254" i="4" s="1"/>
  <c r="J210" i="4"/>
  <c r="H210" i="4" s="1"/>
  <c r="J174" i="4"/>
  <c r="H174" i="4" s="1"/>
  <c r="T172" i="4" s="1"/>
  <c r="J132" i="4"/>
  <c r="H132" i="4" s="1"/>
  <c r="T130" i="4" s="1"/>
  <c r="J100" i="4"/>
  <c r="H100" i="4" s="1"/>
  <c r="T98" i="4" s="1"/>
  <c r="J52" i="6"/>
  <c r="H52" i="6" s="1"/>
  <c r="T50" i="6" s="1"/>
  <c r="J212" i="8"/>
  <c r="H212" i="8" s="1"/>
  <c r="J132" i="8"/>
  <c r="H132" i="8" s="1"/>
  <c r="T130" i="8" s="1"/>
  <c r="J85" i="2"/>
  <c r="H85" i="2" s="1"/>
  <c r="T83" i="2" s="1"/>
  <c r="J55" i="2"/>
  <c r="H55" i="2" s="1"/>
  <c r="T53" i="2" s="1"/>
  <c r="J25" i="2"/>
  <c r="H25" i="2" s="1"/>
  <c r="T23" i="2" s="1"/>
  <c r="J415" i="4"/>
  <c r="H415" i="4" s="1"/>
  <c r="J359" i="4"/>
  <c r="H359" i="4" s="1"/>
  <c r="J303" i="4"/>
  <c r="H303" i="4" s="1"/>
  <c r="J247" i="4"/>
  <c r="H247" i="4" s="1"/>
  <c r="J159" i="4"/>
  <c r="H159" i="4" s="1"/>
  <c r="T157" i="4" s="1"/>
  <c r="J155" i="3"/>
  <c r="H155" i="3" s="1"/>
  <c r="T153" i="3" s="1"/>
  <c r="J430" i="6"/>
  <c r="J225" i="6"/>
  <c r="J385" i="8"/>
  <c r="H385" i="8" s="1"/>
  <c r="J389" i="2"/>
  <c r="H389" i="2" s="1"/>
  <c r="J156" i="2"/>
  <c r="H156" i="2" s="1"/>
  <c r="T154" i="2" s="1"/>
  <c r="J88" i="2"/>
  <c r="H88" i="2" s="1"/>
  <c r="T86" i="2" s="1"/>
  <c r="J11" i="2"/>
  <c r="H11" i="2" s="1"/>
  <c r="T9" i="2" s="1"/>
  <c r="J311" i="8"/>
  <c r="H311" i="8" s="1"/>
  <c r="J247" i="8"/>
  <c r="H247" i="8" s="1"/>
  <c r="J143" i="8"/>
  <c r="H143" i="8" s="1"/>
  <c r="T141" i="8" s="1"/>
  <c r="J91" i="8"/>
  <c r="H91" i="8" s="1"/>
  <c r="T89" i="8" s="1"/>
  <c r="J39" i="8"/>
  <c r="H39" i="8" s="1"/>
  <c r="T37" i="8" s="1"/>
  <c r="J422" i="4"/>
  <c r="H422" i="4" s="1"/>
  <c r="J376" i="4"/>
  <c r="H376" i="4" s="1"/>
  <c r="J340" i="4"/>
  <c r="H340" i="4" s="1"/>
  <c r="J276" i="8"/>
  <c r="H276" i="8" s="1"/>
  <c r="J128" i="8"/>
  <c r="H128" i="8" s="1"/>
  <c r="T126" i="8" s="1"/>
  <c r="J64" i="8"/>
  <c r="H64" i="8" s="1"/>
  <c r="T62" i="8" s="1"/>
  <c r="J205" i="2"/>
  <c r="H205" i="2" s="1"/>
  <c r="T203" i="2" s="1"/>
  <c r="J175" i="2"/>
  <c r="H175" i="2" s="1"/>
  <c r="T173" i="2" s="1"/>
  <c r="J145" i="2"/>
  <c r="H145" i="2" s="1"/>
  <c r="T143" i="2" s="1"/>
  <c r="J115" i="2"/>
  <c r="H115" i="2" s="1"/>
  <c r="T113" i="2" s="1"/>
  <c r="J195" i="4"/>
  <c r="H195" i="4" s="1"/>
  <c r="T193" i="4" s="1"/>
  <c r="J83" i="4"/>
  <c r="H83" i="4" s="1"/>
  <c r="T81" i="4" s="1"/>
  <c r="J54" i="4"/>
  <c r="H54" i="4" s="1"/>
  <c r="T52" i="4" s="1"/>
  <c r="J26" i="4"/>
  <c r="H26" i="4" s="1"/>
  <c r="T24" i="4" s="1"/>
  <c r="J433" i="3"/>
  <c r="H433" i="3" s="1"/>
  <c r="J199" i="3"/>
  <c r="H199" i="3" s="1"/>
  <c r="T197" i="3" s="1"/>
  <c r="J173" i="3"/>
  <c r="H173" i="3" s="1"/>
  <c r="T171" i="3" s="1"/>
  <c r="J153" i="3"/>
  <c r="H153" i="3" s="1"/>
  <c r="T151" i="3" s="1"/>
  <c r="J55" i="3"/>
  <c r="H55" i="3" s="1"/>
  <c r="T53" i="3" s="1"/>
  <c r="J427" i="10"/>
  <c r="H427" i="10" s="1"/>
  <c r="J428" i="6"/>
  <c r="J221" i="6"/>
  <c r="J211" i="7"/>
  <c r="H211" i="7" s="1"/>
  <c r="J106" i="7"/>
  <c r="H106" i="7" s="1"/>
  <c r="T104" i="7" s="1"/>
  <c r="J175" i="5"/>
  <c r="H175" i="5" s="1"/>
  <c r="T173" i="5" s="1"/>
  <c r="J153" i="6"/>
  <c r="H153" i="6" s="1"/>
  <c r="T151" i="6" s="1"/>
  <c r="J98" i="6"/>
  <c r="H98" i="6" s="1"/>
  <c r="T96" i="6" s="1"/>
  <c r="J307" i="2"/>
  <c r="H307" i="2" s="1"/>
  <c r="J265" i="2"/>
  <c r="H265" i="2" s="1"/>
  <c r="J72" i="2"/>
  <c r="H72" i="2" s="1"/>
  <c r="T70" i="2" s="1"/>
  <c r="J248" i="5"/>
  <c r="J245" i="8"/>
  <c r="H245" i="8" s="1"/>
  <c r="J187" i="8"/>
  <c r="H187" i="8" s="1"/>
  <c r="T185" i="8" s="1"/>
  <c r="J131" i="8"/>
  <c r="H131" i="8" s="1"/>
  <c r="T129" i="8" s="1"/>
  <c r="J89" i="8"/>
  <c r="H89" i="8" s="1"/>
  <c r="T87" i="8" s="1"/>
  <c r="J37" i="8"/>
  <c r="H37" i="8" s="1"/>
  <c r="T35" i="8" s="1"/>
  <c r="J420" i="4"/>
  <c r="H420" i="4" s="1"/>
  <c r="J330" i="4"/>
  <c r="H330" i="4" s="1"/>
  <c r="J252" i="4"/>
  <c r="H252" i="4" s="1"/>
  <c r="J208" i="4"/>
  <c r="H208" i="4" s="1"/>
  <c r="T206" i="4" s="1"/>
  <c r="J164" i="4"/>
  <c r="H164" i="4" s="1"/>
  <c r="T162" i="4" s="1"/>
  <c r="J130" i="4"/>
  <c r="H130" i="4" s="1"/>
  <c r="T128" i="4" s="1"/>
  <c r="J36" i="6"/>
  <c r="H36" i="6" s="1"/>
  <c r="T34" i="6" s="1"/>
  <c r="J192" i="8"/>
  <c r="H192" i="8" s="1"/>
  <c r="T190" i="8" s="1"/>
  <c r="J113" i="2"/>
  <c r="H113" i="2" s="1"/>
  <c r="T111" i="2" s="1"/>
  <c r="J83" i="2"/>
  <c r="H83" i="2" s="1"/>
  <c r="T81" i="2" s="1"/>
  <c r="J53" i="2"/>
  <c r="H53" i="2" s="1"/>
  <c r="T51" i="2" s="1"/>
  <c r="J23" i="2"/>
  <c r="H23" i="2" s="1"/>
  <c r="T21" i="2" s="1"/>
  <c r="J411" i="4"/>
  <c r="H411" i="4" s="1"/>
  <c r="J355" i="4"/>
  <c r="H355" i="4" s="1"/>
  <c r="J299" i="4"/>
  <c r="H299" i="4" s="1"/>
  <c r="J243" i="4"/>
  <c r="H243" i="4" s="1"/>
  <c r="J119" i="4"/>
  <c r="H119" i="4" s="1"/>
  <c r="T117" i="4" s="1"/>
  <c r="J131" i="3"/>
  <c r="H131" i="3" s="1"/>
  <c r="T129" i="3" s="1"/>
  <c r="J113" i="3"/>
  <c r="H113" i="3" s="1"/>
  <c r="T111" i="3" s="1"/>
  <c r="J91" i="3"/>
  <c r="H91" i="3" s="1"/>
  <c r="T89" i="3" s="1"/>
  <c r="J73" i="3"/>
  <c r="H73" i="3" s="1"/>
  <c r="T71" i="3" s="1"/>
  <c r="J33" i="3"/>
  <c r="H33" i="3" s="1"/>
  <c r="T31" i="3" s="1"/>
  <c r="J15" i="3"/>
  <c r="H15" i="3" s="1"/>
  <c r="T13" i="3" s="1"/>
  <c r="J435" i="10"/>
  <c r="H435" i="10" s="1"/>
  <c r="J240" i="6"/>
  <c r="J197" i="6"/>
  <c r="H197" i="6" s="1"/>
  <c r="T195" i="6" s="1"/>
  <c r="J210" i="7"/>
  <c r="H210" i="7" s="1"/>
  <c r="J105" i="7"/>
  <c r="H105" i="7" s="1"/>
  <c r="T103" i="7" s="1"/>
  <c r="J362" i="8"/>
  <c r="H362" i="8" s="1"/>
  <c r="J394" i="7"/>
  <c r="J342" i="2"/>
  <c r="H342" i="2" s="1"/>
  <c r="J298" i="2"/>
  <c r="H298" i="2" s="1"/>
  <c r="J253" i="2"/>
  <c r="H253" i="2" s="1"/>
  <c r="J218" i="2"/>
  <c r="H218" i="2" s="1"/>
  <c r="J150" i="2"/>
  <c r="H150" i="2" s="1"/>
  <c r="T148" i="2" s="1"/>
  <c r="J120" i="6"/>
  <c r="H120" i="6" s="1"/>
  <c r="T118" i="6" s="1"/>
  <c r="J241" i="8"/>
  <c r="H241" i="8" s="1"/>
  <c r="J129" i="8"/>
  <c r="H129" i="8" s="1"/>
  <c r="T127" i="8" s="1"/>
  <c r="J23" i="8"/>
  <c r="H23" i="8" s="1"/>
  <c r="T21" i="8" s="1"/>
  <c r="J372" i="4"/>
  <c r="H372" i="4" s="1"/>
  <c r="J328" i="4"/>
  <c r="H328" i="4" s="1"/>
  <c r="J284" i="4"/>
  <c r="H284" i="4" s="1"/>
  <c r="J240" i="4"/>
  <c r="H240" i="4" s="1"/>
  <c r="J204" i="4"/>
  <c r="H204" i="4" s="1"/>
  <c r="T202" i="4" s="1"/>
  <c r="J20" i="6"/>
  <c r="H20" i="6" s="1"/>
  <c r="T18" i="6" s="1"/>
  <c r="J252" i="8"/>
  <c r="H252" i="8" s="1"/>
  <c r="J188" i="8"/>
  <c r="H188" i="8" s="1"/>
  <c r="T186" i="8" s="1"/>
  <c r="J169" i="2"/>
  <c r="H169" i="2" s="1"/>
  <c r="T167" i="2" s="1"/>
  <c r="J139" i="2"/>
  <c r="H139" i="2" s="1"/>
  <c r="T137" i="2" s="1"/>
  <c r="J109" i="2"/>
  <c r="H109" i="2" s="1"/>
  <c r="T107" i="2" s="1"/>
  <c r="J79" i="2"/>
  <c r="H79" i="2" s="1"/>
  <c r="T77" i="2" s="1"/>
  <c r="J49" i="2"/>
  <c r="H49" i="2" s="1"/>
  <c r="T47" i="2" s="1"/>
  <c r="J19" i="2"/>
  <c r="H19" i="2" s="1"/>
  <c r="T17" i="2" s="1"/>
  <c r="J403" i="4"/>
  <c r="H403" i="4" s="1"/>
  <c r="J347" i="4"/>
  <c r="H347" i="4" s="1"/>
  <c r="J291" i="4"/>
  <c r="H291" i="4" s="1"/>
  <c r="J235" i="4"/>
  <c r="H235" i="4" s="1"/>
  <c r="J151" i="4"/>
  <c r="H151" i="4" s="1"/>
  <c r="T149" i="4" s="1"/>
  <c r="J238" i="6"/>
  <c r="J379" i="6"/>
  <c r="J203" i="7"/>
  <c r="H203" i="7" s="1"/>
  <c r="T201" i="7" s="1"/>
  <c r="J104" i="7"/>
  <c r="H104" i="7" s="1"/>
  <c r="T102" i="7" s="1"/>
  <c r="J12" i="7"/>
  <c r="H12" i="7" s="1"/>
  <c r="T10" i="7" s="1"/>
  <c r="J358" i="7"/>
  <c r="J38" i="6"/>
  <c r="H38" i="6" s="1"/>
  <c r="T36" i="6" s="1"/>
  <c r="J419" i="2"/>
  <c r="H419" i="2" s="1"/>
  <c r="J297" i="2"/>
  <c r="H297" i="2" s="1"/>
  <c r="J210" i="2"/>
  <c r="H210" i="2" s="1"/>
  <c r="J144" i="2"/>
  <c r="H144" i="2" s="1"/>
  <c r="T142" i="2" s="1"/>
  <c r="J66" i="2"/>
  <c r="H66" i="2" s="1"/>
  <c r="T64" i="2" s="1"/>
  <c r="J112" i="6"/>
  <c r="H112" i="6" s="1"/>
  <c r="T110" i="6" s="1"/>
  <c r="J291" i="8"/>
  <c r="H291" i="8" s="1"/>
  <c r="J227" i="8"/>
  <c r="H227" i="8" s="1"/>
  <c r="J75" i="8"/>
  <c r="H75" i="8" s="1"/>
  <c r="T73" i="8" s="1"/>
  <c r="J406" i="4"/>
  <c r="H406" i="4" s="1"/>
  <c r="J370" i="4"/>
  <c r="H370" i="4" s="1"/>
  <c r="J118" i="4"/>
  <c r="H118" i="4" s="1"/>
  <c r="T116" i="4" s="1"/>
  <c r="J86" i="4"/>
  <c r="H86" i="4" s="1"/>
  <c r="T84" i="4" s="1"/>
  <c r="J184" i="8"/>
  <c r="H184" i="8" s="1"/>
  <c r="T182" i="8" s="1"/>
  <c r="J120" i="8"/>
  <c r="H120" i="8" s="1"/>
  <c r="T118" i="8" s="1"/>
  <c r="J40" i="8"/>
  <c r="H40" i="8" s="1"/>
  <c r="T38" i="8" s="1"/>
  <c r="J193" i="2"/>
  <c r="H193" i="2" s="1"/>
  <c r="T191" i="2" s="1"/>
  <c r="J163" i="2"/>
  <c r="H163" i="2" s="1"/>
  <c r="T161" i="2" s="1"/>
  <c r="J133" i="2"/>
  <c r="H133" i="2" s="1"/>
  <c r="T131" i="2" s="1"/>
  <c r="J103" i="2"/>
  <c r="H103" i="2" s="1"/>
  <c r="T101" i="2" s="1"/>
  <c r="J73" i="2"/>
  <c r="H73" i="2" s="1"/>
  <c r="T71" i="2" s="1"/>
  <c r="J391" i="4"/>
  <c r="H391" i="4" s="1"/>
  <c r="J335" i="4"/>
  <c r="H335" i="4" s="1"/>
  <c r="J279" i="4"/>
  <c r="H279" i="4" s="1"/>
  <c r="J223" i="4"/>
  <c r="H223" i="4" s="1"/>
  <c r="J143" i="4"/>
  <c r="H143" i="4" s="1"/>
  <c r="T141" i="4" s="1"/>
  <c r="J187" i="6"/>
  <c r="H187" i="6" s="1"/>
  <c r="T185" i="6" s="1"/>
  <c r="J371" i="6"/>
  <c r="J180" i="7"/>
  <c r="H180" i="7" s="1"/>
  <c r="T178" i="7" s="1"/>
  <c r="J97" i="7"/>
  <c r="H97" i="7" s="1"/>
  <c r="T95" i="7" s="1"/>
  <c r="J64" i="5"/>
  <c r="H64" i="5" s="1"/>
  <c r="T62" i="5" s="1"/>
  <c r="J354" i="7"/>
  <c r="J374" i="2"/>
  <c r="H374" i="2" s="1"/>
  <c r="J337" i="2"/>
  <c r="H337" i="2" s="1"/>
  <c r="J295" i="2"/>
  <c r="H295" i="2" s="1"/>
  <c r="J128" i="2"/>
  <c r="H128" i="2" s="1"/>
  <c r="T126" i="2" s="1"/>
  <c r="J60" i="2"/>
  <c r="H60" i="2" s="1"/>
  <c r="T58" i="2" s="1"/>
  <c r="J289" i="8"/>
  <c r="H289" i="8" s="1"/>
  <c r="J167" i="8"/>
  <c r="H167" i="8" s="1"/>
  <c r="T165" i="8" s="1"/>
  <c r="J21" i="8"/>
  <c r="H21" i="8" s="1"/>
  <c r="T19" i="8" s="1"/>
  <c r="J282" i="4"/>
  <c r="H282" i="4" s="1"/>
  <c r="J238" i="4"/>
  <c r="H238" i="4" s="1"/>
  <c r="J194" i="4"/>
  <c r="H194" i="4" s="1"/>
  <c r="T192" i="4" s="1"/>
  <c r="J150" i="4"/>
  <c r="H150" i="4" s="1"/>
  <c r="T148" i="4" s="1"/>
  <c r="J312" i="8"/>
  <c r="H312" i="8" s="1"/>
  <c r="J248" i="8"/>
  <c r="H248" i="8" s="1"/>
  <c r="J100" i="8"/>
  <c r="H100" i="8" s="1"/>
  <c r="T98" i="8" s="1"/>
  <c r="J71" i="2"/>
  <c r="H71" i="2" s="1"/>
  <c r="T69" i="2" s="1"/>
  <c r="J41" i="2"/>
  <c r="H41" i="2" s="1"/>
  <c r="T39" i="2" s="1"/>
  <c r="J10" i="2"/>
  <c r="H10" i="2" s="1"/>
  <c r="T8" i="2" s="1"/>
  <c r="U9" i="2" s="1"/>
  <c r="J179" i="4"/>
  <c r="H179" i="4" s="1"/>
  <c r="T177" i="4" s="1"/>
  <c r="J70" i="4"/>
  <c r="H70" i="4" s="1"/>
  <c r="T68" i="4" s="1"/>
  <c r="J251" i="6"/>
  <c r="J148" i="5"/>
  <c r="H148" i="5" s="1"/>
  <c r="T146" i="5" s="1"/>
  <c r="J97" i="6"/>
  <c r="H97" i="6" s="1"/>
  <c r="T95" i="6" s="1"/>
  <c r="J346" i="7"/>
  <c r="J26" i="6"/>
  <c r="H26" i="6" s="1"/>
  <c r="T24" i="6" s="1"/>
  <c r="J292" i="2"/>
  <c r="H292" i="2" s="1"/>
  <c r="J250" i="2"/>
  <c r="H250" i="2" s="1"/>
  <c r="J44" i="2"/>
  <c r="H44" i="2" s="1"/>
  <c r="T42" i="2" s="1"/>
  <c r="J287" i="8"/>
  <c r="H287" i="8" s="1"/>
  <c r="J223" i="8"/>
  <c r="H223" i="8" s="1"/>
  <c r="J404" i="4"/>
  <c r="H404" i="4" s="1"/>
  <c r="J360" i="4"/>
  <c r="H360" i="4" s="1"/>
  <c r="J280" i="4"/>
  <c r="H280" i="4" s="1"/>
  <c r="J148" i="4"/>
  <c r="H148" i="4" s="1"/>
  <c r="T146" i="4" s="1"/>
  <c r="J116" i="4"/>
  <c r="H116" i="4" s="1"/>
  <c r="T114" i="4" s="1"/>
  <c r="J84" i="4"/>
  <c r="H84" i="4" s="1"/>
  <c r="T82" i="4" s="1"/>
  <c r="J180" i="8"/>
  <c r="H180" i="8" s="1"/>
  <c r="T178" i="8" s="1"/>
  <c r="J36" i="8"/>
  <c r="H36" i="8" s="1"/>
  <c r="T34" i="8" s="1"/>
  <c r="J191" i="2"/>
  <c r="H191" i="2" s="1"/>
  <c r="T189" i="2" s="1"/>
  <c r="J161" i="2"/>
  <c r="H161" i="2" s="1"/>
  <c r="T159" i="2" s="1"/>
  <c r="J131" i="2"/>
  <c r="H131" i="2" s="1"/>
  <c r="T129" i="2" s="1"/>
  <c r="J101" i="2"/>
  <c r="H101" i="2" s="1"/>
  <c r="T99" i="2" s="1"/>
  <c r="J387" i="4"/>
  <c r="H387" i="4" s="1"/>
  <c r="J331" i="4"/>
  <c r="H331" i="4" s="1"/>
  <c r="J275" i="4"/>
  <c r="H275" i="4" s="1"/>
  <c r="J219" i="4"/>
  <c r="H219" i="4" s="1"/>
  <c r="J103" i="4"/>
  <c r="H103" i="4" s="1"/>
  <c r="T101" i="4" s="1"/>
  <c r="J125" i="3"/>
  <c r="H125" i="3" s="1"/>
  <c r="T123" i="3" s="1"/>
  <c r="J27" i="3"/>
  <c r="H27" i="3" s="1"/>
  <c r="T25" i="3" s="1"/>
  <c r="J399" i="10"/>
  <c r="H399" i="10" s="1"/>
  <c r="J384" i="10"/>
  <c r="H384" i="10" s="1"/>
  <c r="J369" i="10"/>
  <c r="H369" i="10" s="1"/>
  <c r="J354" i="10"/>
  <c r="H354" i="10" s="1"/>
  <c r="J339" i="10"/>
  <c r="H339" i="10" s="1"/>
  <c r="J331" i="10"/>
  <c r="H331" i="10" s="1"/>
  <c r="J316" i="10"/>
  <c r="H316" i="10" s="1"/>
  <c r="J301" i="10"/>
  <c r="H301" i="10" s="1"/>
  <c r="J286" i="10"/>
  <c r="H286" i="10" s="1"/>
  <c r="J271" i="10"/>
  <c r="H271" i="10" s="1"/>
  <c r="J256" i="10"/>
  <c r="H256" i="10" s="1"/>
  <c r="J241" i="10"/>
  <c r="H241" i="10" s="1"/>
  <c r="J233" i="10"/>
  <c r="H233" i="10" s="1"/>
  <c r="J218" i="10"/>
  <c r="H218" i="10" s="1"/>
  <c r="J198" i="10"/>
  <c r="H198" i="10" s="1"/>
  <c r="J183" i="10"/>
  <c r="H183" i="10" s="1"/>
  <c r="J168" i="10"/>
  <c r="H168" i="10" s="1"/>
  <c r="J153" i="10"/>
  <c r="H153" i="10" s="1"/>
  <c r="J138" i="10"/>
  <c r="H138" i="10" s="1"/>
  <c r="J130" i="10"/>
  <c r="H130" i="10" s="1"/>
  <c r="J115" i="10"/>
  <c r="H115" i="10" s="1"/>
  <c r="J100" i="10"/>
  <c r="H100" i="10" s="1"/>
  <c r="J85" i="10"/>
  <c r="H85" i="10" s="1"/>
  <c r="J70" i="10"/>
  <c r="H70" i="10" s="1"/>
  <c r="J55" i="10"/>
  <c r="H55" i="10" s="1"/>
  <c r="J40" i="10"/>
  <c r="H40" i="10" s="1"/>
  <c r="J32" i="10"/>
  <c r="H32" i="10" s="1"/>
  <c r="J280" i="5"/>
  <c r="J60" i="6"/>
  <c r="H60" i="6" s="1"/>
  <c r="T58" i="6" s="1"/>
  <c r="J213" i="7"/>
  <c r="J290" i="8"/>
  <c r="H290" i="8" s="1"/>
  <c r="J230" i="8"/>
  <c r="H230" i="8" s="1"/>
  <c r="J170" i="8"/>
  <c r="H170" i="8" s="1"/>
  <c r="T168" i="8" s="1"/>
  <c r="J110" i="8"/>
  <c r="H110" i="8" s="1"/>
  <c r="T108" i="8" s="1"/>
  <c r="J50" i="8"/>
  <c r="H50" i="8" s="1"/>
  <c r="T48" i="8" s="1"/>
  <c r="J18" i="8"/>
  <c r="H18" i="8" s="1"/>
  <c r="T16" i="8" s="1"/>
  <c r="J201" i="4"/>
  <c r="H201" i="4" s="1"/>
  <c r="T199" i="4" s="1"/>
  <c r="J145" i="4"/>
  <c r="H145" i="4" s="1"/>
  <c r="T143" i="4" s="1"/>
  <c r="J89" i="4"/>
  <c r="H89" i="4" s="1"/>
  <c r="T87" i="4" s="1"/>
  <c r="J55" i="4"/>
  <c r="H55" i="4" s="1"/>
  <c r="T53" i="4" s="1"/>
  <c r="J27" i="4"/>
  <c r="H27" i="4" s="1"/>
  <c r="T25" i="4" s="1"/>
  <c r="J430" i="3"/>
  <c r="H430" i="3" s="1"/>
  <c r="J416" i="3"/>
  <c r="H416" i="3" s="1"/>
  <c r="J408" i="3"/>
  <c r="H408" i="3" s="1"/>
  <c r="J401" i="3"/>
  <c r="H401" i="3" s="1"/>
  <c r="J394" i="3"/>
  <c r="H394" i="3" s="1"/>
  <c r="J387" i="3"/>
  <c r="H387" i="3" s="1"/>
  <c r="J380" i="3"/>
  <c r="H380" i="3" s="1"/>
  <c r="J373" i="3"/>
  <c r="H373" i="3" s="1"/>
  <c r="J366" i="3"/>
  <c r="H366" i="3" s="1"/>
  <c r="J359" i="3"/>
  <c r="H359" i="3" s="1"/>
  <c r="J365" i="5"/>
  <c r="J335" i="8"/>
  <c r="H335" i="8" s="1"/>
  <c r="J431" i="2"/>
  <c r="H431" i="2" s="1"/>
  <c r="J322" i="2"/>
  <c r="H322" i="2" s="1"/>
  <c r="J184" i="2"/>
  <c r="H184" i="2" s="1"/>
  <c r="T182" i="2" s="1"/>
  <c r="J165" i="8"/>
  <c r="H165" i="8" s="1"/>
  <c r="T163" i="8" s="1"/>
  <c r="J35" i="8"/>
  <c r="H35" i="8" s="1"/>
  <c r="T33" i="8" s="1"/>
  <c r="J346" i="4"/>
  <c r="H346" i="4" s="1"/>
  <c r="J224" i="4"/>
  <c r="H224" i="4" s="1"/>
  <c r="J114" i="4"/>
  <c r="H114" i="4" s="1"/>
  <c r="T112" i="4" s="1"/>
  <c r="J244" i="8"/>
  <c r="H244" i="8" s="1"/>
  <c r="J60" i="8"/>
  <c r="H60" i="8" s="1"/>
  <c r="T58" i="8" s="1"/>
  <c r="J67" i="2"/>
  <c r="H67" i="2" s="1"/>
  <c r="T65" i="2" s="1"/>
  <c r="J383" i="4"/>
  <c r="H383" i="4" s="1"/>
  <c r="J263" i="4"/>
  <c r="H263" i="4" s="1"/>
  <c r="J155" i="4"/>
  <c r="H155" i="4" s="1"/>
  <c r="T153" i="4" s="1"/>
  <c r="J417" i="3"/>
  <c r="H417" i="3" s="1"/>
  <c r="J171" i="3"/>
  <c r="H171" i="3" s="1"/>
  <c r="T169" i="3" s="1"/>
  <c r="J143" i="3"/>
  <c r="H143" i="3" s="1"/>
  <c r="T141" i="3" s="1"/>
  <c r="J69" i="3"/>
  <c r="H69" i="3" s="1"/>
  <c r="T67" i="3" s="1"/>
  <c r="J19" i="3"/>
  <c r="H19" i="3" s="1"/>
  <c r="T17" i="3" s="1"/>
  <c r="J425" i="10"/>
  <c r="H425" i="10" s="1"/>
  <c r="J414" i="10"/>
  <c r="H414" i="10" s="1"/>
  <c r="J373" i="10"/>
  <c r="H373" i="10" s="1"/>
  <c r="J365" i="10"/>
  <c r="H365" i="10" s="1"/>
  <c r="J357" i="10"/>
  <c r="H357" i="10" s="1"/>
  <c r="J349" i="10"/>
  <c r="H349" i="10" s="1"/>
  <c r="J341" i="10"/>
  <c r="H341" i="10" s="1"/>
  <c r="J333" i="10"/>
  <c r="H333" i="10" s="1"/>
  <c r="J378" i="6"/>
  <c r="J143" i="7"/>
  <c r="H143" i="7" s="1"/>
  <c r="T141" i="7" s="1"/>
  <c r="J95" i="6"/>
  <c r="H95" i="6" s="1"/>
  <c r="T93" i="6" s="1"/>
  <c r="J416" i="2"/>
  <c r="H416" i="2" s="1"/>
  <c r="J440" i="7"/>
  <c r="J163" i="8"/>
  <c r="H163" i="8" s="1"/>
  <c r="T161" i="8" s="1"/>
  <c r="J104" i="4"/>
  <c r="H104" i="4" s="1"/>
  <c r="T102" i="4" s="1"/>
  <c r="J240" i="8"/>
  <c r="H240" i="8" s="1"/>
  <c r="J143" i="2"/>
  <c r="H143" i="2" s="1"/>
  <c r="T141" i="2" s="1"/>
  <c r="J251" i="4"/>
  <c r="H251" i="4" s="1"/>
  <c r="J139" i="4"/>
  <c r="H139" i="4" s="1"/>
  <c r="T137" i="4" s="1"/>
  <c r="J66" i="4"/>
  <c r="H66" i="4" s="1"/>
  <c r="T64" i="4" s="1"/>
  <c r="J117" i="3"/>
  <c r="H117" i="3" s="1"/>
  <c r="T115" i="3" s="1"/>
  <c r="J43" i="3"/>
  <c r="H43" i="3" s="1"/>
  <c r="T41" i="3" s="1"/>
  <c r="J434" i="10"/>
  <c r="H434" i="10" s="1"/>
  <c r="J424" i="10"/>
  <c r="H424" i="10" s="1"/>
  <c r="J405" i="10"/>
  <c r="H405" i="10" s="1"/>
  <c r="J397" i="10"/>
  <c r="H397" i="10" s="1"/>
  <c r="J389" i="10"/>
  <c r="H389" i="10" s="1"/>
  <c r="J381" i="10"/>
  <c r="H381" i="10" s="1"/>
  <c r="J324" i="10"/>
  <c r="H324" i="10" s="1"/>
  <c r="J275" i="10"/>
  <c r="H275" i="10" s="1"/>
  <c r="J267" i="10"/>
  <c r="H267" i="10" s="1"/>
  <c r="J259" i="10"/>
  <c r="H259" i="10" s="1"/>
  <c r="J251" i="10"/>
  <c r="H251" i="10" s="1"/>
  <c r="J243" i="10"/>
  <c r="H243" i="10" s="1"/>
  <c r="J235" i="10"/>
  <c r="H235" i="10" s="1"/>
  <c r="J227" i="10"/>
  <c r="H227" i="10" s="1"/>
  <c r="J205" i="10"/>
  <c r="H205" i="10" s="1"/>
  <c r="J197" i="10"/>
  <c r="H197" i="10" s="1"/>
  <c r="J189" i="10"/>
  <c r="H189" i="10" s="1"/>
  <c r="J181" i="10"/>
  <c r="H181" i="10" s="1"/>
  <c r="J173" i="10"/>
  <c r="H173" i="10" s="1"/>
  <c r="J116" i="10"/>
  <c r="H116" i="10" s="1"/>
  <c r="J108" i="10"/>
  <c r="H108" i="10" s="1"/>
  <c r="J67" i="10"/>
  <c r="H67" i="10" s="1"/>
  <c r="J59" i="10"/>
  <c r="H59" i="10" s="1"/>
  <c r="J51" i="10"/>
  <c r="H51" i="10" s="1"/>
  <c r="J43" i="10"/>
  <c r="H43" i="10" s="1"/>
  <c r="J35" i="10"/>
  <c r="H35" i="10" s="1"/>
  <c r="J27" i="10"/>
  <c r="H27" i="10" s="1"/>
  <c r="J92" i="6"/>
  <c r="H92" i="6" s="1"/>
  <c r="T90" i="6" s="1"/>
  <c r="J272" i="7"/>
  <c r="J258" i="8"/>
  <c r="H258" i="8" s="1"/>
  <c r="J226" i="8"/>
  <c r="H226" i="8" s="1"/>
  <c r="J194" i="8"/>
  <c r="H194" i="8" s="1"/>
  <c r="T192" i="8" s="1"/>
  <c r="J162" i="8"/>
  <c r="H162" i="8" s="1"/>
  <c r="T160" i="8" s="1"/>
  <c r="J373" i="4"/>
  <c r="H373" i="4" s="1"/>
  <c r="J313" i="4"/>
  <c r="H313" i="4" s="1"/>
  <c r="J281" i="4"/>
  <c r="H281" i="4" s="1"/>
  <c r="J221" i="4"/>
  <c r="H221" i="4" s="1"/>
  <c r="J440" i="3"/>
  <c r="H440" i="3" s="1"/>
  <c r="J412" i="3"/>
  <c r="H412" i="3" s="1"/>
  <c r="J397" i="3"/>
  <c r="H397" i="3" s="1"/>
  <c r="J382" i="3"/>
  <c r="H382" i="3" s="1"/>
  <c r="J367" i="3"/>
  <c r="H367" i="3" s="1"/>
  <c r="J352" i="3"/>
  <c r="H352" i="3" s="1"/>
  <c r="J345" i="3"/>
  <c r="H345" i="3" s="1"/>
  <c r="J338" i="3"/>
  <c r="H338" i="3" s="1"/>
  <c r="J331" i="3"/>
  <c r="H331" i="3" s="1"/>
  <c r="J324" i="3"/>
  <c r="H324" i="3" s="1"/>
  <c r="J317" i="3"/>
  <c r="H317" i="3" s="1"/>
  <c r="J310" i="3"/>
  <c r="H310" i="3" s="1"/>
  <c r="J303" i="3"/>
  <c r="H303" i="3" s="1"/>
  <c r="J296" i="3"/>
  <c r="H296" i="3" s="1"/>
  <c r="J289" i="3"/>
  <c r="H289" i="3" s="1"/>
  <c r="J282" i="3"/>
  <c r="H282" i="3" s="1"/>
  <c r="J275" i="3"/>
  <c r="H275" i="3" s="1"/>
  <c r="J268" i="3"/>
  <c r="H268" i="3" s="1"/>
  <c r="J261" i="3"/>
  <c r="H261" i="3" s="1"/>
  <c r="J254" i="3"/>
  <c r="H254" i="3" s="1"/>
  <c r="J247" i="3"/>
  <c r="H247" i="3" s="1"/>
  <c r="J240" i="3"/>
  <c r="H240" i="3" s="1"/>
  <c r="J233" i="3"/>
  <c r="H233" i="3" s="1"/>
  <c r="J226" i="3"/>
  <c r="H226" i="3" s="1"/>
  <c r="J219" i="3"/>
  <c r="H219" i="3" s="1"/>
  <c r="J212" i="3"/>
  <c r="H212" i="3" s="1"/>
  <c r="J202" i="3"/>
  <c r="H202" i="3" s="1"/>
  <c r="T200" i="3" s="1"/>
  <c r="J188" i="3"/>
  <c r="H188" i="3" s="1"/>
  <c r="T186" i="3" s="1"/>
  <c r="J174" i="3"/>
  <c r="H174" i="3" s="1"/>
  <c r="T172" i="3" s="1"/>
  <c r="J160" i="3"/>
  <c r="H160" i="3" s="1"/>
  <c r="T158" i="3" s="1"/>
  <c r="J146" i="3"/>
  <c r="H146" i="3" s="1"/>
  <c r="T144" i="3" s="1"/>
  <c r="J132" i="3"/>
  <c r="H132" i="3" s="1"/>
  <c r="T130" i="3" s="1"/>
  <c r="J118" i="3"/>
  <c r="H118" i="3" s="1"/>
  <c r="T116" i="3" s="1"/>
  <c r="J104" i="3"/>
  <c r="H104" i="3" s="1"/>
  <c r="T102" i="3" s="1"/>
  <c r="J90" i="3"/>
  <c r="H90" i="3" s="1"/>
  <c r="T88" i="3" s="1"/>
  <c r="J76" i="3"/>
  <c r="H76" i="3" s="1"/>
  <c r="T74" i="3" s="1"/>
  <c r="J62" i="3"/>
  <c r="H62" i="3" s="1"/>
  <c r="T60" i="3" s="1"/>
  <c r="J48" i="3"/>
  <c r="H48" i="3" s="1"/>
  <c r="T46" i="3" s="1"/>
  <c r="J34" i="3"/>
  <c r="H34" i="3" s="1"/>
  <c r="T32" i="3" s="1"/>
  <c r="J20" i="3"/>
  <c r="H20" i="3" s="1"/>
  <c r="T18" i="3" s="1"/>
  <c r="J217" i="10"/>
  <c r="H217" i="10" s="1"/>
  <c r="J441" i="1"/>
  <c r="H441" i="1" s="1"/>
  <c r="J427" i="1"/>
  <c r="H427" i="1" s="1"/>
  <c r="J413" i="1"/>
  <c r="H413" i="1" s="1"/>
  <c r="J399" i="1"/>
  <c r="H399" i="1" s="1"/>
  <c r="J385" i="1"/>
  <c r="H385" i="1" s="1"/>
  <c r="J371" i="1"/>
  <c r="H371" i="1" s="1"/>
  <c r="J357" i="1"/>
  <c r="H357" i="1" s="1"/>
  <c r="J343" i="1"/>
  <c r="H343" i="1" s="1"/>
  <c r="J329" i="1"/>
  <c r="H329" i="1" s="1"/>
  <c r="J315" i="1"/>
  <c r="H315" i="1" s="1"/>
  <c r="J301" i="1"/>
  <c r="H301" i="1" s="1"/>
  <c r="J175" i="6"/>
  <c r="H175" i="6" s="1"/>
  <c r="T173" i="6" s="1"/>
  <c r="J329" i="8"/>
  <c r="H329" i="8" s="1"/>
  <c r="J408" i="7"/>
  <c r="J161" i="8"/>
  <c r="H161" i="8" s="1"/>
  <c r="T159" i="8" s="1"/>
  <c r="J314" i="4"/>
  <c r="H314" i="4" s="1"/>
  <c r="J32" i="8"/>
  <c r="H32" i="8" s="1"/>
  <c r="T30" i="8" s="1"/>
  <c r="J375" i="4"/>
  <c r="H375" i="4" s="1"/>
  <c r="J14" i="4"/>
  <c r="H14" i="4" s="1"/>
  <c r="T12" i="4" s="1"/>
  <c r="J169" i="3"/>
  <c r="H169" i="3" s="1"/>
  <c r="T167" i="3" s="1"/>
  <c r="J141" i="3"/>
  <c r="H141" i="3" s="1"/>
  <c r="T139" i="3" s="1"/>
  <c r="J89" i="3"/>
  <c r="H89" i="3" s="1"/>
  <c r="T87" i="3" s="1"/>
  <c r="J63" i="3"/>
  <c r="H63" i="3" s="1"/>
  <c r="T61" i="3" s="1"/>
  <c r="J41" i="3"/>
  <c r="H41" i="3" s="1"/>
  <c r="T39" i="3" s="1"/>
  <c r="J17" i="3"/>
  <c r="H17" i="3" s="1"/>
  <c r="T15" i="3" s="1"/>
  <c r="J422" i="10"/>
  <c r="H422" i="10" s="1"/>
  <c r="J413" i="10"/>
  <c r="H413" i="10" s="1"/>
  <c r="J380" i="10"/>
  <c r="H380" i="10" s="1"/>
  <c r="J372" i="10"/>
  <c r="H372" i="10" s="1"/>
  <c r="J364" i="10"/>
  <c r="H364" i="10" s="1"/>
  <c r="J356" i="10"/>
  <c r="H356" i="10" s="1"/>
  <c r="J348" i="10"/>
  <c r="H348" i="10" s="1"/>
  <c r="J340" i="10"/>
  <c r="H340" i="10" s="1"/>
  <c r="J332" i="10"/>
  <c r="H332" i="10" s="1"/>
  <c r="J323" i="10"/>
  <c r="H323" i="10" s="1"/>
  <c r="J315" i="10"/>
  <c r="H315" i="10" s="1"/>
  <c r="J307" i="10"/>
  <c r="H307" i="10" s="1"/>
  <c r="J299" i="10"/>
  <c r="H299" i="10" s="1"/>
  <c r="J291" i="10"/>
  <c r="H291" i="10" s="1"/>
  <c r="J283" i="10"/>
  <c r="H283" i="10" s="1"/>
  <c r="J226" i="10"/>
  <c r="H226" i="10" s="1"/>
  <c r="J172" i="10"/>
  <c r="H172" i="10" s="1"/>
  <c r="J164" i="10"/>
  <c r="H164" i="10" s="1"/>
  <c r="J156" i="10"/>
  <c r="H156" i="10" s="1"/>
  <c r="J148" i="10"/>
  <c r="H148" i="10" s="1"/>
  <c r="J140" i="10"/>
  <c r="H140" i="10" s="1"/>
  <c r="J132" i="10"/>
  <c r="H132" i="10" s="1"/>
  <c r="J124" i="10"/>
  <c r="H124" i="10" s="1"/>
  <c r="J107" i="10"/>
  <c r="H107" i="10" s="1"/>
  <c r="J99" i="10"/>
  <c r="H99" i="10" s="1"/>
  <c r="J91" i="10"/>
  <c r="H91" i="10" s="1"/>
  <c r="J83" i="10"/>
  <c r="H83" i="10" s="1"/>
  <c r="J75" i="10"/>
  <c r="H75" i="10" s="1"/>
  <c r="J76" i="6"/>
  <c r="H76" i="6" s="1"/>
  <c r="T74" i="6" s="1"/>
  <c r="J240" i="7"/>
  <c r="J158" i="8"/>
  <c r="H158" i="8" s="1"/>
  <c r="T156" i="8" s="1"/>
  <c r="J126" i="8"/>
  <c r="H126" i="8" s="1"/>
  <c r="T124" i="8" s="1"/>
  <c r="J94" i="8"/>
  <c r="H94" i="8" s="1"/>
  <c r="T92" i="8" s="1"/>
  <c r="J62" i="8"/>
  <c r="H62" i="8" s="1"/>
  <c r="T60" i="8" s="1"/>
  <c r="J30" i="8"/>
  <c r="H30" i="8" s="1"/>
  <c r="T28" i="8" s="1"/>
  <c r="J433" i="4"/>
  <c r="H433" i="4" s="1"/>
  <c r="J401" i="4"/>
  <c r="H401" i="4" s="1"/>
  <c r="J341" i="4"/>
  <c r="H341" i="4" s="1"/>
  <c r="J309" i="4"/>
  <c r="H309" i="4" s="1"/>
  <c r="J314" i="5"/>
  <c r="J75" i="7"/>
  <c r="H75" i="7" s="1"/>
  <c r="T73" i="7" s="1"/>
  <c r="J83" i="6"/>
  <c r="H83" i="6" s="1"/>
  <c r="T81" i="6" s="1"/>
  <c r="J404" i="2"/>
  <c r="H404" i="2" s="1"/>
  <c r="J283" i="2"/>
  <c r="H283" i="2" s="1"/>
  <c r="J438" i="4"/>
  <c r="H438" i="4" s="1"/>
  <c r="J192" i="4"/>
  <c r="H192" i="4" s="1"/>
  <c r="T190" i="4" s="1"/>
  <c r="J88" i="4"/>
  <c r="H88" i="4" s="1"/>
  <c r="T86" i="4" s="1"/>
  <c r="J220" i="8"/>
  <c r="H220" i="8" s="1"/>
  <c r="J129" i="2"/>
  <c r="H129" i="2" s="1"/>
  <c r="T127" i="2" s="1"/>
  <c r="J39" i="2"/>
  <c r="H39" i="2" s="1"/>
  <c r="T37" i="2" s="1"/>
  <c r="J363" i="4"/>
  <c r="H363" i="4" s="1"/>
  <c r="J12" i="4"/>
  <c r="H12" i="4" s="1"/>
  <c r="T10" i="4" s="1"/>
  <c r="J201" i="3"/>
  <c r="H201" i="3" s="1"/>
  <c r="T199" i="3" s="1"/>
  <c r="J167" i="3"/>
  <c r="H167" i="3" s="1"/>
  <c r="T165" i="3" s="1"/>
  <c r="J139" i="3"/>
  <c r="H139" i="3" s="1"/>
  <c r="T137" i="3" s="1"/>
  <c r="J115" i="3"/>
  <c r="H115" i="3" s="1"/>
  <c r="T113" i="3" s="1"/>
  <c r="J13" i="3"/>
  <c r="H13" i="3" s="1"/>
  <c r="T11" i="3" s="1"/>
  <c r="J433" i="10"/>
  <c r="H433" i="10" s="1"/>
  <c r="J404" i="10"/>
  <c r="H404" i="10" s="1"/>
  <c r="J396" i="10"/>
  <c r="H396" i="10" s="1"/>
  <c r="J388" i="10"/>
  <c r="H388" i="10" s="1"/>
  <c r="J282" i="10"/>
  <c r="H282" i="10" s="1"/>
  <c r="J274" i="10"/>
  <c r="H274" i="10" s="1"/>
  <c r="J266" i="10"/>
  <c r="H266" i="10" s="1"/>
  <c r="J258" i="10"/>
  <c r="H258" i="10" s="1"/>
  <c r="J250" i="10"/>
  <c r="H250" i="10" s="1"/>
  <c r="J242" i="10"/>
  <c r="H242" i="10" s="1"/>
  <c r="J234" i="10"/>
  <c r="H234" i="10" s="1"/>
  <c r="J225" i="10"/>
  <c r="H225" i="10" s="1"/>
  <c r="J216" i="10"/>
  <c r="H216" i="10" s="1"/>
  <c r="J204" i="10"/>
  <c r="H204" i="10" s="1"/>
  <c r="J196" i="10"/>
  <c r="H196" i="10" s="1"/>
  <c r="J188" i="10"/>
  <c r="H188" i="10" s="1"/>
  <c r="J180" i="10"/>
  <c r="H180" i="10" s="1"/>
  <c r="J123" i="10"/>
  <c r="H123" i="10" s="1"/>
  <c r="J74" i="10"/>
  <c r="H74" i="10" s="1"/>
  <c r="J66" i="10"/>
  <c r="H66" i="10" s="1"/>
  <c r="J58" i="10"/>
  <c r="H58" i="10" s="1"/>
  <c r="J50" i="10"/>
  <c r="H50" i="10" s="1"/>
  <c r="J42" i="10"/>
  <c r="H42" i="10" s="1"/>
  <c r="J34" i="10"/>
  <c r="H34" i="10" s="1"/>
  <c r="J26" i="10"/>
  <c r="H26" i="10" s="1"/>
  <c r="J318" i="8"/>
  <c r="H318" i="8" s="1"/>
  <c r="J286" i="8"/>
  <c r="H286" i="8" s="1"/>
  <c r="J254" i="8"/>
  <c r="H254" i="8" s="1"/>
  <c r="J222" i="8"/>
  <c r="H222" i="8" s="1"/>
  <c r="J190" i="8"/>
  <c r="H190" i="8" s="1"/>
  <c r="T188" i="8" s="1"/>
  <c r="J369" i="4"/>
  <c r="H369" i="4" s="1"/>
  <c r="J337" i="4"/>
  <c r="H337" i="4" s="1"/>
  <c r="J277" i="4"/>
  <c r="H277" i="4" s="1"/>
  <c r="J217" i="4"/>
  <c r="H217" i="4" s="1"/>
  <c r="J193" i="4"/>
  <c r="H193" i="4" s="1"/>
  <c r="T191" i="4" s="1"/>
  <c r="J173" i="4"/>
  <c r="H173" i="4" s="1"/>
  <c r="T171" i="4" s="1"/>
  <c r="J153" i="4"/>
  <c r="H153" i="4" s="1"/>
  <c r="T151" i="4" s="1"/>
  <c r="J133" i="4"/>
  <c r="H133" i="4" s="1"/>
  <c r="T131" i="4" s="1"/>
  <c r="J113" i="4"/>
  <c r="H113" i="4" s="1"/>
  <c r="T111" i="4" s="1"/>
  <c r="J93" i="4"/>
  <c r="H93" i="4" s="1"/>
  <c r="T91" i="4" s="1"/>
  <c r="J75" i="4"/>
  <c r="H75" i="4" s="1"/>
  <c r="T73" i="4" s="1"/>
  <c r="J65" i="4"/>
  <c r="H65" i="4" s="1"/>
  <c r="T63" i="4" s="1"/>
  <c r="J438" i="3"/>
  <c r="H438" i="3" s="1"/>
  <c r="J411" i="3"/>
  <c r="H411" i="3" s="1"/>
  <c r="J396" i="3"/>
  <c r="H396" i="3" s="1"/>
  <c r="J381" i="3"/>
  <c r="H381" i="3" s="1"/>
  <c r="J358" i="3"/>
  <c r="H358" i="3" s="1"/>
  <c r="J351" i="3"/>
  <c r="H351" i="3" s="1"/>
  <c r="J344" i="3"/>
  <c r="H344" i="3" s="1"/>
  <c r="J337" i="3"/>
  <c r="H337" i="3" s="1"/>
  <c r="J330" i="3"/>
  <c r="H330" i="3" s="1"/>
  <c r="J323" i="3"/>
  <c r="H323" i="3" s="1"/>
  <c r="J316" i="3"/>
  <c r="H316" i="3" s="1"/>
  <c r="J309" i="3"/>
  <c r="H309" i="3" s="1"/>
  <c r="J302" i="3"/>
  <c r="H302" i="3" s="1"/>
  <c r="J295" i="3"/>
  <c r="H295" i="3" s="1"/>
  <c r="J288" i="3"/>
  <c r="H288" i="3" s="1"/>
  <c r="J281" i="3"/>
  <c r="H281" i="3" s="1"/>
  <c r="J274" i="3"/>
  <c r="H274" i="3" s="1"/>
  <c r="J267" i="3"/>
  <c r="H267" i="3" s="1"/>
  <c r="J260" i="3"/>
  <c r="H260" i="3" s="1"/>
  <c r="J253" i="3"/>
  <c r="H253" i="3" s="1"/>
  <c r="J246" i="3"/>
  <c r="H246" i="3" s="1"/>
  <c r="J239" i="3"/>
  <c r="H239" i="3" s="1"/>
  <c r="J232" i="3"/>
  <c r="H232" i="3" s="1"/>
  <c r="J225" i="3"/>
  <c r="H225" i="3" s="1"/>
  <c r="J218" i="3"/>
  <c r="H218" i="3" s="1"/>
  <c r="J211" i="3"/>
  <c r="H211" i="3" s="1"/>
  <c r="J200" i="3"/>
  <c r="H200" i="3" s="1"/>
  <c r="T198" i="3" s="1"/>
  <c r="J186" i="3"/>
  <c r="H186" i="3" s="1"/>
  <c r="T184" i="3" s="1"/>
  <c r="J172" i="3"/>
  <c r="H172" i="3" s="1"/>
  <c r="T170" i="3" s="1"/>
  <c r="J158" i="3"/>
  <c r="H158" i="3" s="1"/>
  <c r="T156" i="3" s="1"/>
  <c r="J144" i="3"/>
  <c r="H144" i="3" s="1"/>
  <c r="T142" i="3" s="1"/>
  <c r="J130" i="3"/>
  <c r="H130" i="3" s="1"/>
  <c r="T128" i="3" s="1"/>
  <c r="J116" i="3"/>
  <c r="H116" i="3" s="1"/>
  <c r="T114" i="3" s="1"/>
  <c r="J102" i="3"/>
  <c r="H102" i="3" s="1"/>
  <c r="T100" i="3" s="1"/>
  <c r="J88" i="3"/>
  <c r="H88" i="3" s="1"/>
  <c r="T86" i="3" s="1"/>
  <c r="J74" i="3"/>
  <c r="H74" i="3" s="1"/>
  <c r="T72" i="3" s="1"/>
  <c r="J60" i="3"/>
  <c r="H60" i="3" s="1"/>
  <c r="T58" i="3" s="1"/>
  <c r="J46" i="3"/>
  <c r="H46" i="3" s="1"/>
  <c r="T44" i="3" s="1"/>
  <c r="J32" i="3"/>
  <c r="H32" i="3" s="1"/>
  <c r="T30" i="3" s="1"/>
  <c r="J18" i="3"/>
  <c r="H18" i="3" s="1"/>
  <c r="T16" i="3" s="1"/>
  <c r="J215" i="10"/>
  <c r="H215" i="10" s="1"/>
  <c r="J439" i="1"/>
  <c r="H439" i="1" s="1"/>
  <c r="J425" i="1"/>
  <c r="H425" i="1" s="1"/>
  <c r="J411" i="1"/>
  <c r="H411" i="1" s="1"/>
  <c r="J397" i="1"/>
  <c r="H397" i="1" s="1"/>
  <c r="J383" i="1"/>
  <c r="H383" i="1" s="1"/>
  <c r="J369" i="1"/>
  <c r="H369" i="1" s="1"/>
  <c r="J355" i="1"/>
  <c r="H355" i="1" s="1"/>
  <c r="J341" i="1"/>
  <c r="H341" i="1" s="1"/>
  <c r="J327" i="1"/>
  <c r="H327" i="1" s="1"/>
  <c r="J313" i="1"/>
  <c r="H313" i="1" s="1"/>
  <c r="J299" i="1"/>
  <c r="H299" i="1" s="1"/>
  <c r="J285" i="1"/>
  <c r="H285" i="1" s="1"/>
  <c r="J271" i="1"/>
  <c r="H271" i="1" s="1"/>
  <c r="J257" i="1"/>
  <c r="H257" i="1" s="1"/>
  <c r="J243" i="1"/>
  <c r="H243" i="1" s="1"/>
  <c r="J229" i="1"/>
  <c r="H229" i="1" s="1"/>
  <c r="J215" i="1"/>
  <c r="H215" i="1" s="1"/>
  <c r="J201" i="1"/>
  <c r="H201" i="1" s="1"/>
  <c r="T199" i="1" s="1"/>
  <c r="J187" i="1"/>
  <c r="H187" i="1" s="1"/>
  <c r="T185" i="1" s="1"/>
  <c r="J11" i="1"/>
  <c r="H11" i="1" s="1"/>
  <c r="T9" i="1" s="1"/>
  <c r="J25" i="1"/>
  <c r="H25" i="1" s="1"/>
  <c r="T23" i="1" s="1"/>
  <c r="J310" i="5"/>
  <c r="J69" i="7"/>
  <c r="H69" i="7" s="1"/>
  <c r="T67" i="7" s="1"/>
  <c r="J398" i="7"/>
  <c r="J122" i="2"/>
  <c r="H122" i="2" s="1"/>
  <c r="T120" i="2" s="1"/>
  <c r="J285" i="8"/>
  <c r="H285" i="8" s="1"/>
  <c r="J312" i="4"/>
  <c r="H312" i="4" s="1"/>
  <c r="J24" i="8"/>
  <c r="H24" i="8" s="1"/>
  <c r="T22" i="8" s="1"/>
  <c r="J127" i="2"/>
  <c r="H127" i="2" s="1"/>
  <c r="T125" i="2" s="1"/>
  <c r="J215" i="4"/>
  <c r="H215" i="4" s="1"/>
  <c r="J52" i="4"/>
  <c r="H52" i="4" s="1"/>
  <c r="T50" i="4" s="1"/>
  <c r="J197" i="3"/>
  <c r="H197" i="3" s="1"/>
  <c r="T195" i="3" s="1"/>
  <c r="J111" i="3"/>
  <c r="H111" i="3" s="1"/>
  <c r="T109" i="3" s="1"/>
  <c r="J87" i="3"/>
  <c r="H87" i="3" s="1"/>
  <c r="T85" i="3" s="1"/>
  <c r="J61" i="3"/>
  <c r="H61" i="3" s="1"/>
  <c r="T59" i="3" s="1"/>
  <c r="J432" i="10"/>
  <c r="H432" i="10" s="1"/>
  <c r="J421" i="10"/>
  <c r="H421" i="10" s="1"/>
  <c r="J412" i="10"/>
  <c r="H412" i="10" s="1"/>
  <c r="J387" i="10"/>
  <c r="H387" i="10" s="1"/>
  <c r="J379" i="10"/>
  <c r="H379" i="10" s="1"/>
  <c r="J371" i="10"/>
  <c r="H371" i="10" s="1"/>
  <c r="J363" i="10"/>
  <c r="H363" i="10" s="1"/>
  <c r="J355" i="10"/>
  <c r="H355" i="10" s="1"/>
  <c r="J347" i="10"/>
  <c r="H347" i="10" s="1"/>
  <c r="J338" i="10"/>
  <c r="H338" i="10" s="1"/>
  <c r="J330" i="10"/>
  <c r="H330" i="10" s="1"/>
  <c r="J322" i="10"/>
  <c r="H322" i="10" s="1"/>
  <c r="J314" i="10"/>
  <c r="H314" i="10" s="1"/>
  <c r="J306" i="10"/>
  <c r="H306" i="10" s="1"/>
  <c r="J298" i="10"/>
  <c r="H298" i="10" s="1"/>
  <c r="J290" i="10"/>
  <c r="H290" i="10" s="1"/>
  <c r="J179" i="10"/>
  <c r="H179" i="10" s="1"/>
  <c r="J171" i="10"/>
  <c r="H171" i="10" s="1"/>
  <c r="J163" i="10"/>
  <c r="H163" i="10" s="1"/>
  <c r="J155" i="10"/>
  <c r="H155" i="10" s="1"/>
  <c r="J147" i="10"/>
  <c r="H147" i="10" s="1"/>
  <c r="J139" i="10"/>
  <c r="H139" i="10" s="1"/>
  <c r="J131" i="10"/>
  <c r="H131" i="10" s="1"/>
  <c r="J122" i="10"/>
  <c r="H122" i="10" s="1"/>
  <c r="J114" i="10"/>
  <c r="H114" i="10" s="1"/>
  <c r="J106" i="10"/>
  <c r="H106" i="10" s="1"/>
  <c r="J98" i="10"/>
  <c r="H98" i="10" s="1"/>
  <c r="J90" i="10"/>
  <c r="H90" i="10" s="1"/>
  <c r="J82" i="10"/>
  <c r="H82" i="10" s="1"/>
  <c r="J408" i="5"/>
  <c r="J186" i="8"/>
  <c r="H186" i="8" s="1"/>
  <c r="T184" i="8" s="1"/>
  <c r="J154" i="8"/>
  <c r="H154" i="8" s="1"/>
  <c r="T152" i="8" s="1"/>
  <c r="J122" i="8"/>
  <c r="H122" i="8" s="1"/>
  <c r="T120" i="8" s="1"/>
  <c r="J90" i="8"/>
  <c r="H90" i="8" s="1"/>
  <c r="T88" i="8" s="1"/>
  <c r="J58" i="8"/>
  <c r="H58" i="8" s="1"/>
  <c r="T56" i="8" s="1"/>
  <c r="J26" i="8"/>
  <c r="H26" i="8" s="1"/>
  <c r="T24" i="8" s="1"/>
  <c r="J429" i="4"/>
  <c r="H429" i="4" s="1"/>
  <c r="J397" i="4"/>
  <c r="H397" i="4" s="1"/>
  <c r="J365" i="4"/>
  <c r="H365" i="4" s="1"/>
  <c r="J305" i="4"/>
  <c r="H305" i="4" s="1"/>
  <c r="J245" i="4"/>
  <c r="H245" i="4" s="1"/>
  <c r="J422" i="3"/>
  <c r="H422" i="3" s="1"/>
  <c r="J403" i="3"/>
  <c r="H403" i="3" s="1"/>
  <c r="J388" i="3"/>
  <c r="H388" i="3" s="1"/>
  <c r="J365" i="3"/>
  <c r="H365" i="3" s="1"/>
  <c r="J242" i="5"/>
  <c r="J392" i="5"/>
  <c r="J280" i="2"/>
  <c r="H280" i="2" s="1"/>
  <c r="J116" i="2"/>
  <c r="H116" i="2" s="1"/>
  <c r="T114" i="2" s="1"/>
  <c r="J271" i="8"/>
  <c r="H271" i="8" s="1"/>
  <c r="J111" i="8"/>
  <c r="H111" i="8" s="1"/>
  <c r="T109" i="8" s="1"/>
  <c r="J310" i="4"/>
  <c r="H310" i="4" s="1"/>
  <c r="J180" i="4"/>
  <c r="H180" i="4" s="1"/>
  <c r="T178" i="4" s="1"/>
  <c r="J407" i="6"/>
  <c r="J203" i="2"/>
  <c r="H203" i="2" s="1"/>
  <c r="T201" i="2" s="1"/>
  <c r="J37" i="2"/>
  <c r="H37" i="2" s="1"/>
  <c r="T35" i="2" s="1"/>
  <c r="J10" i="4"/>
  <c r="H10" i="4" s="1"/>
  <c r="T8" i="4" s="1"/>
  <c r="J85" i="3"/>
  <c r="H85" i="3" s="1"/>
  <c r="T83" i="3" s="1"/>
  <c r="J35" i="3"/>
  <c r="H35" i="3" s="1"/>
  <c r="T33" i="3" s="1"/>
  <c r="J431" i="10"/>
  <c r="H431" i="10" s="1"/>
  <c r="J403" i="10"/>
  <c r="H403" i="10" s="1"/>
  <c r="J395" i="10"/>
  <c r="H395" i="10" s="1"/>
  <c r="J346" i="10"/>
  <c r="H346" i="10" s="1"/>
  <c r="J289" i="10"/>
  <c r="H289" i="10" s="1"/>
  <c r="J281" i="10"/>
  <c r="H281" i="10" s="1"/>
  <c r="J273" i="10"/>
  <c r="H273" i="10" s="1"/>
  <c r="J265" i="10"/>
  <c r="H265" i="10" s="1"/>
  <c r="J257" i="10"/>
  <c r="H257" i="10" s="1"/>
  <c r="J249" i="10"/>
  <c r="H249" i="10" s="1"/>
  <c r="J240" i="10"/>
  <c r="H240" i="10" s="1"/>
  <c r="J232" i="10"/>
  <c r="H232" i="10" s="1"/>
  <c r="J224" i="10"/>
  <c r="H224" i="10" s="1"/>
  <c r="J214" i="10"/>
  <c r="H214" i="10" s="1"/>
  <c r="J203" i="10"/>
  <c r="H203" i="10" s="1"/>
  <c r="J195" i="10"/>
  <c r="H195" i="10" s="1"/>
  <c r="J187" i="10"/>
  <c r="H187" i="10" s="1"/>
  <c r="J81" i="10"/>
  <c r="H81" i="10" s="1"/>
  <c r="J73" i="10"/>
  <c r="H73" i="10" s="1"/>
  <c r="J65" i="10"/>
  <c r="H65" i="10" s="1"/>
  <c r="J57" i="10"/>
  <c r="H57" i="10" s="1"/>
  <c r="J49" i="10"/>
  <c r="H49" i="10" s="1"/>
  <c r="J41" i="10"/>
  <c r="H41" i="10" s="1"/>
  <c r="J33" i="10"/>
  <c r="H33" i="10" s="1"/>
  <c r="J343" i="6"/>
  <c r="J44" i="6"/>
  <c r="H44" i="6" s="1"/>
  <c r="T42" i="6" s="1"/>
  <c r="J314" i="8"/>
  <c r="H314" i="8" s="1"/>
  <c r="J282" i="8"/>
  <c r="H282" i="8" s="1"/>
  <c r="J250" i="8"/>
  <c r="H250" i="8" s="1"/>
  <c r="J218" i="8"/>
  <c r="H218" i="8" s="1"/>
  <c r="J425" i="4"/>
  <c r="H425" i="4" s="1"/>
  <c r="J393" i="4"/>
  <c r="H393" i="4" s="1"/>
  <c r="J333" i="4"/>
  <c r="H333" i="4" s="1"/>
  <c r="J273" i="4"/>
  <c r="H273" i="4" s="1"/>
  <c r="J213" i="4"/>
  <c r="H213" i="4" s="1"/>
  <c r="J217" i="6"/>
  <c r="H217" i="6" s="1"/>
  <c r="J62" i="7"/>
  <c r="H62" i="7" s="1"/>
  <c r="T60" i="7" s="1"/>
  <c r="J125" i="5"/>
  <c r="H125" i="5" s="1"/>
  <c r="T123" i="5" s="1"/>
  <c r="J296" i="5"/>
  <c r="J372" i="2"/>
  <c r="H372" i="2" s="1"/>
  <c r="J262" i="2"/>
  <c r="H262" i="2" s="1"/>
  <c r="J100" i="2"/>
  <c r="H100" i="2" s="1"/>
  <c r="T98" i="2" s="1"/>
  <c r="J269" i="8"/>
  <c r="H269" i="8" s="1"/>
  <c r="J279" i="6"/>
  <c r="J160" i="8"/>
  <c r="H160" i="8" s="1"/>
  <c r="T158" i="8" s="1"/>
  <c r="J327" i="4"/>
  <c r="H327" i="4" s="1"/>
  <c r="J207" i="4"/>
  <c r="H207" i="4" s="1"/>
  <c r="T205" i="4" s="1"/>
  <c r="J159" i="3"/>
  <c r="H159" i="3" s="1"/>
  <c r="T157" i="3" s="1"/>
  <c r="J133" i="3"/>
  <c r="H133" i="3" s="1"/>
  <c r="T131" i="3" s="1"/>
  <c r="J83" i="3"/>
  <c r="H83" i="3" s="1"/>
  <c r="T81" i="3" s="1"/>
  <c r="J59" i="3"/>
  <c r="H59" i="3" s="1"/>
  <c r="T57" i="3" s="1"/>
  <c r="J442" i="10"/>
  <c r="H442" i="10" s="1"/>
  <c r="J420" i="10"/>
  <c r="H420" i="10" s="1"/>
  <c r="J411" i="10"/>
  <c r="H411" i="10" s="1"/>
  <c r="J394" i="10"/>
  <c r="H394" i="10" s="1"/>
  <c r="J386" i="10"/>
  <c r="H386" i="10" s="1"/>
  <c r="J378" i="10"/>
  <c r="H378" i="10" s="1"/>
  <c r="J370" i="10"/>
  <c r="H370" i="10" s="1"/>
  <c r="J362" i="10"/>
  <c r="H362" i="10" s="1"/>
  <c r="J243" i="6"/>
  <c r="J13" i="7"/>
  <c r="H13" i="7" s="1"/>
  <c r="T11" i="7" s="1"/>
  <c r="J232" i="5"/>
  <c r="J109" i="8"/>
  <c r="H109" i="8" s="1"/>
  <c r="T107" i="8" s="1"/>
  <c r="J400" i="4"/>
  <c r="H400" i="4" s="1"/>
  <c r="J270" i="4"/>
  <c r="H270" i="4" s="1"/>
  <c r="J162" i="4"/>
  <c r="H162" i="4" s="1"/>
  <c r="T160" i="4" s="1"/>
  <c r="J148" i="6"/>
  <c r="H148" i="6" s="1"/>
  <c r="T146" i="6" s="1"/>
  <c r="J156" i="8"/>
  <c r="H156" i="8" s="1"/>
  <c r="T154" i="8" s="1"/>
  <c r="J189" i="2"/>
  <c r="H189" i="2" s="1"/>
  <c r="T187" i="2" s="1"/>
  <c r="J99" i="2"/>
  <c r="H99" i="2" s="1"/>
  <c r="T97" i="2" s="1"/>
  <c r="J199" i="4"/>
  <c r="H199" i="4" s="1"/>
  <c r="T197" i="4" s="1"/>
  <c r="J42" i="4"/>
  <c r="H42" i="4" s="1"/>
  <c r="T40" i="4" s="1"/>
  <c r="J187" i="3"/>
  <c r="H187" i="3" s="1"/>
  <c r="T185" i="3" s="1"/>
  <c r="J105" i="3"/>
  <c r="H105" i="3" s="1"/>
  <c r="T103" i="3" s="1"/>
  <c r="J31" i="3"/>
  <c r="H31" i="3" s="1"/>
  <c r="T29" i="3" s="1"/>
  <c r="J441" i="10"/>
  <c r="H441" i="10" s="1"/>
  <c r="J429" i="10"/>
  <c r="H429" i="10" s="1"/>
  <c r="J410" i="10"/>
  <c r="H410" i="10" s="1"/>
  <c r="J402" i="10"/>
  <c r="H402" i="10" s="1"/>
  <c r="J361" i="10"/>
  <c r="H361" i="10" s="1"/>
  <c r="J353" i="10"/>
  <c r="H353" i="10" s="1"/>
  <c r="J296" i="10"/>
  <c r="H296" i="10" s="1"/>
  <c r="J288" i="10"/>
  <c r="H288" i="10" s="1"/>
  <c r="J280" i="10"/>
  <c r="H280" i="10" s="1"/>
  <c r="J272" i="10"/>
  <c r="H272" i="10" s="1"/>
  <c r="J264" i="10"/>
  <c r="H264" i="10" s="1"/>
  <c r="J247" i="10"/>
  <c r="H247" i="10" s="1"/>
  <c r="J239" i="10"/>
  <c r="H239" i="10" s="1"/>
  <c r="J231" i="10"/>
  <c r="H231" i="10" s="1"/>
  <c r="J223" i="10"/>
  <c r="H223" i="10" s="1"/>
  <c r="J212" i="10"/>
  <c r="H212" i="10" s="1"/>
  <c r="J420" i="8"/>
  <c r="H420" i="8" s="1"/>
  <c r="J90" i="5"/>
  <c r="H90" i="5" s="1"/>
  <c r="T88" i="5" s="1"/>
  <c r="J194" i="5"/>
  <c r="H194" i="5" s="1"/>
  <c r="T192" i="5" s="1"/>
  <c r="J238" i="2"/>
  <c r="H238" i="2" s="1"/>
  <c r="J8" i="2"/>
  <c r="H8" i="2" s="1"/>
  <c r="J319" i="4"/>
  <c r="H319" i="4" s="1"/>
  <c r="J40" i="4"/>
  <c r="H40" i="4" s="1"/>
  <c r="T38" i="4" s="1"/>
  <c r="J431" i="3"/>
  <c r="H431" i="3" s="1"/>
  <c r="J185" i="3"/>
  <c r="H185" i="3" s="1"/>
  <c r="T183" i="3" s="1"/>
  <c r="J157" i="3"/>
  <c r="H157" i="3" s="1"/>
  <c r="T155" i="3" s="1"/>
  <c r="J129" i="3"/>
  <c r="H129" i="3" s="1"/>
  <c r="T127" i="3" s="1"/>
  <c r="J103" i="3"/>
  <c r="H103" i="3" s="1"/>
  <c r="T101" i="3" s="1"/>
  <c r="J57" i="3"/>
  <c r="H57" i="3" s="1"/>
  <c r="T55" i="3" s="1"/>
  <c r="J419" i="10"/>
  <c r="H419" i="10" s="1"/>
  <c r="J401" i="10"/>
  <c r="H401" i="10" s="1"/>
  <c r="J393" i="10"/>
  <c r="H393" i="10" s="1"/>
  <c r="J385" i="10"/>
  <c r="H385" i="10" s="1"/>
  <c r="J377" i="10"/>
  <c r="H377" i="10" s="1"/>
  <c r="J352" i="10"/>
  <c r="H352" i="10" s="1"/>
  <c r="J344" i="10"/>
  <c r="H344" i="10" s="1"/>
  <c r="J336" i="10"/>
  <c r="H336" i="10" s="1"/>
  <c r="J328" i="10"/>
  <c r="H328" i="10" s="1"/>
  <c r="J320" i="10"/>
  <c r="H320" i="10" s="1"/>
  <c r="J312" i="10"/>
  <c r="H312" i="10" s="1"/>
  <c r="J304" i="10"/>
  <c r="H304" i="10" s="1"/>
  <c r="J263" i="10"/>
  <c r="H263" i="10" s="1"/>
  <c r="J255" i="10"/>
  <c r="H255" i="10" s="1"/>
  <c r="J193" i="10"/>
  <c r="H193" i="10" s="1"/>
  <c r="J185" i="10"/>
  <c r="H185" i="10" s="1"/>
  <c r="J177" i="10"/>
  <c r="H177" i="10" s="1"/>
  <c r="J169" i="10"/>
  <c r="H169" i="10" s="1"/>
  <c r="J161" i="10"/>
  <c r="H161" i="10" s="1"/>
  <c r="J144" i="10"/>
  <c r="H144" i="10" s="1"/>
  <c r="J136" i="10"/>
  <c r="H136" i="10" s="1"/>
  <c r="J128" i="10"/>
  <c r="H128" i="10" s="1"/>
  <c r="J120" i="10"/>
  <c r="H120" i="10" s="1"/>
  <c r="J112" i="10"/>
  <c r="H112" i="10" s="1"/>
  <c r="J104" i="10"/>
  <c r="H104" i="10" s="1"/>
  <c r="J96" i="10"/>
  <c r="H96" i="10" s="1"/>
  <c r="J421" i="5"/>
  <c r="J173" i="7"/>
  <c r="H173" i="7" s="1"/>
  <c r="T171" i="7" s="1"/>
  <c r="J268" i="7"/>
  <c r="J327" i="2"/>
  <c r="H327" i="2" s="1"/>
  <c r="J206" i="2"/>
  <c r="H206" i="2" s="1"/>
  <c r="T204" i="2" s="1"/>
  <c r="J205" i="8"/>
  <c r="H205" i="8" s="1"/>
  <c r="T203" i="8" s="1"/>
  <c r="J92" i="8"/>
  <c r="H92" i="8" s="1"/>
  <c r="T90" i="8" s="1"/>
  <c r="J159" i="2"/>
  <c r="H159" i="2" s="1"/>
  <c r="T157" i="2" s="1"/>
  <c r="J69" i="2"/>
  <c r="H69" i="2" s="1"/>
  <c r="T67" i="2" s="1"/>
  <c r="J271" i="4"/>
  <c r="H271" i="4" s="1"/>
  <c r="J419" i="3"/>
  <c r="H419" i="3" s="1"/>
  <c r="J99" i="3"/>
  <c r="H99" i="3" s="1"/>
  <c r="T97" i="3" s="1"/>
  <c r="J47" i="3"/>
  <c r="H47" i="3" s="1"/>
  <c r="T45" i="3" s="1"/>
  <c r="J21" i="3"/>
  <c r="H21" i="3" s="1"/>
  <c r="T19" i="3" s="1"/>
  <c r="J438" i="10"/>
  <c r="H438" i="10" s="1"/>
  <c r="J426" i="10"/>
  <c r="H426" i="10" s="1"/>
  <c r="J416" i="10"/>
  <c r="H416" i="10" s="1"/>
  <c r="J407" i="10"/>
  <c r="H407" i="10" s="1"/>
  <c r="J366" i="10"/>
  <c r="H366" i="10" s="1"/>
  <c r="J358" i="10"/>
  <c r="H358" i="10" s="1"/>
  <c r="J350" i="10"/>
  <c r="H350" i="10" s="1"/>
  <c r="J342" i="10"/>
  <c r="H342" i="10" s="1"/>
  <c r="J334" i="10"/>
  <c r="H334" i="10" s="1"/>
  <c r="J326" i="10"/>
  <c r="H326" i="10" s="1"/>
  <c r="J318" i="10"/>
  <c r="H318" i="10" s="1"/>
  <c r="J293" i="10"/>
  <c r="H293" i="10" s="1"/>
  <c r="J285" i="10"/>
  <c r="H285" i="10" s="1"/>
  <c r="J277" i="10"/>
  <c r="H277" i="10" s="1"/>
  <c r="J269" i="10"/>
  <c r="H269" i="10" s="1"/>
  <c r="J207" i="10"/>
  <c r="H207" i="10" s="1"/>
  <c r="J199" i="10"/>
  <c r="H199" i="10" s="1"/>
  <c r="J191" i="10"/>
  <c r="H191" i="10" s="1"/>
  <c r="J158" i="10"/>
  <c r="H158" i="10" s="1"/>
  <c r="J150" i="10"/>
  <c r="H150" i="10" s="1"/>
  <c r="J142" i="10"/>
  <c r="H142" i="10" s="1"/>
  <c r="J134" i="10"/>
  <c r="H134" i="10" s="1"/>
  <c r="J126" i="10"/>
  <c r="H126" i="10" s="1"/>
  <c r="J118" i="10"/>
  <c r="H118" i="10" s="1"/>
  <c r="J110" i="10"/>
  <c r="H110" i="10" s="1"/>
  <c r="J77" i="10"/>
  <c r="H77" i="10" s="1"/>
  <c r="J69" i="10"/>
  <c r="H69" i="10" s="1"/>
  <c r="J61" i="10"/>
  <c r="H61" i="10" s="1"/>
  <c r="J400" i="7"/>
  <c r="J298" i="8"/>
  <c r="H298" i="8" s="1"/>
  <c r="J266" i="8"/>
  <c r="H266" i="8" s="1"/>
  <c r="J234" i="8"/>
  <c r="H234" i="8" s="1"/>
  <c r="J202" i="8"/>
  <c r="H202" i="8" s="1"/>
  <c r="T200" i="8" s="1"/>
  <c r="J102" i="8"/>
  <c r="H102" i="8" s="1"/>
  <c r="T100" i="8" s="1"/>
  <c r="J70" i="8"/>
  <c r="H70" i="8" s="1"/>
  <c r="T68" i="8" s="1"/>
  <c r="J38" i="8"/>
  <c r="H38" i="8" s="1"/>
  <c r="T36" i="8" s="1"/>
  <c r="J441" i="4"/>
  <c r="H441" i="4" s="1"/>
  <c r="J409" i="4"/>
  <c r="H409" i="4" s="1"/>
  <c r="J349" i="4"/>
  <c r="H349" i="4" s="1"/>
  <c r="J289" i="4"/>
  <c r="H289" i="4" s="1"/>
  <c r="J229" i="4"/>
  <c r="H229" i="4" s="1"/>
  <c r="J367" i="5"/>
  <c r="J260" i="7"/>
  <c r="J200" i="2"/>
  <c r="H200" i="2" s="1"/>
  <c r="T198" i="2" s="1"/>
  <c r="J16" i="6"/>
  <c r="H16" i="6" s="1"/>
  <c r="T14" i="6" s="1"/>
  <c r="J185" i="8"/>
  <c r="H185" i="8" s="1"/>
  <c r="T183" i="8" s="1"/>
  <c r="J55" i="8"/>
  <c r="H55" i="8" s="1"/>
  <c r="T53" i="8" s="1"/>
  <c r="J272" i="8"/>
  <c r="H272" i="8" s="1"/>
  <c r="J68" i="4"/>
  <c r="H68" i="4" s="1"/>
  <c r="T66" i="4" s="1"/>
  <c r="J24" i="4"/>
  <c r="H24" i="4" s="1"/>
  <c r="T22" i="4" s="1"/>
  <c r="J145" i="3"/>
  <c r="H145" i="3" s="1"/>
  <c r="T143" i="3" s="1"/>
  <c r="J119" i="3"/>
  <c r="H119" i="3" s="1"/>
  <c r="T117" i="3" s="1"/>
  <c r="J355" i="7"/>
  <c r="J328" i="2"/>
  <c r="H328" i="2" s="1"/>
  <c r="J374" i="4"/>
  <c r="H374" i="4" s="1"/>
  <c r="J185" i="2"/>
  <c r="H185" i="2" s="1"/>
  <c r="T183" i="2" s="1"/>
  <c r="J49" i="3"/>
  <c r="H49" i="3" s="1"/>
  <c r="T47" i="3" s="1"/>
  <c r="J392" i="10"/>
  <c r="H392" i="10" s="1"/>
  <c r="J319" i="10"/>
  <c r="H319" i="10" s="1"/>
  <c r="J262" i="10"/>
  <c r="H262" i="10" s="1"/>
  <c r="J244" i="10"/>
  <c r="H244" i="10" s="1"/>
  <c r="J201" i="10"/>
  <c r="H201" i="10" s="1"/>
  <c r="J152" i="10"/>
  <c r="H152" i="10" s="1"/>
  <c r="J87" i="10"/>
  <c r="H87" i="10" s="1"/>
  <c r="J44" i="10"/>
  <c r="H44" i="10" s="1"/>
  <c r="J174" i="8"/>
  <c r="H174" i="8" s="1"/>
  <c r="T172" i="8" s="1"/>
  <c r="J114" i="8"/>
  <c r="H114" i="8" s="1"/>
  <c r="T112" i="8" s="1"/>
  <c r="J54" i="8"/>
  <c r="H54" i="8" s="1"/>
  <c r="T52" i="8" s="1"/>
  <c r="J189" i="4"/>
  <c r="H189" i="4" s="1"/>
  <c r="T187" i="4" s="1"/>
  <c r="J85" i="4"/>
  <c r="H85" i="4" s="1"/>
  <c r="T83" i="4" s="1"/>
  <c r="J69" i="4"/>
  <c r="H69" i="4" s="1"/>
  <c r="T67" i="4" s="1"/>
  <c r="J57" i="4"/>
  <c r="H57" i="4" s="1"/>
  <c r="T55" i="4" s="1"/>
  <c r="J407" i="3"/>
  <c r="H407" i="3" s="1"/>
  <c r="J398" i="3"/>
  <c r="H398" i="3" s="1"/>
  <c r="J378" i="3"/>
  <c r="H378" i="3" s="1"/>
  <c r="J369" i="3"/>
  <c r="H369" i="3" s="1"/>
  <c r="J360" i="3"/>
  <c r="H360" i="3" s="1"/>
  <c r="J341" i="3"/>
  <c r="H341" i="3" s="1"/>
  <c r="J314" i="3"/>
  <c r="H314" i="3" s="1"/>
  <c r="J297" i="3"/>
  <c r="H297" i="3" s="1"/>
  <c r="J287" i="3"/>
  <c r="H287" i="3" s="1"/>
  <c r="J270" i="3"/>
  <c r="H270" i="3" s="1"/>
  <c r="J243" i="3"/>
  <c r="H243" i="3" s="1"/>
  <c r="J216" i="3"/>
  <c r="H216" i="3" s="1"/>
  <c r="J190" i="3"/>
  <c r="H190" i="3" s="1"/>
  <c r="T188" i="3" s="1"/>
  <c r="J170" i="3"/>
  <c r="H170" i="3" s="1"/>
  <c r="T168" i="3" s="1"/>
  <c r="J136" i="3"/>
  <c r="H136" i="3" s="1"/>
  <c r="T134" i="3" s="1"/>
  <c r="J82" i="3"/>
  <c r="H82" i="3" s="1"/>
  <c r="T80" i="3" s="1"/>
  <c r="J28" i="3"/>
  <c r="H28" i="3" s="1"/>
  <c r="T26" i="3" s="1"/>
  <c r="J8" i="1"/>
  <c r="H8" i="1" s="1"/>
  <c r="J423" i="1"/>
  <c r="H423" i="1" s="1"/>
  <c r="J389" i="1"/>
  <c r="H389" i="1" s="1"/>
  <c r="J335" i="1"/>
  <c r="H335" i="1" s="1"/>
  <c r="J47" i="1"/>
  <c r="H47" i="1" s="1"/>
  <c r="T45" i="1" s="1"/>
  <c r="J77" i="1"/>
  <c r="H77" i="1" s="1"/>
  <c r="T75" i="1" s="1"/>
  <c r="J107" i="1"/>
  <c r="H107" i="1" s="1"/>
  <c r="T105" i="1" s="1"/>
  <c r="J353" i="7"/>
  <c r="J358" i="4"/>
  <c r="H358" i="4" s="1"/>
  <c r="J173" i="2"/>
  <c r="H173" i="2" s="1"/>
  <c r="T171" i="2" s="1"/>
  <c r="J99" i="4"/>
  <c r="H99" i="4" s="1"/>
  <c r="T97" i="4" s="1"/>
  <c r="J147" i="3"/>
  <c r="H147" i="3" s="1"/>
  <c r="T145" i="3" s="1"/>
  <c r="J418" i="10"/>
  <c r="H418" i="10" s="1"/>
  <c r="J391" i="10"/>
  <c r="H391" i="10" s="1"/>
  <c r="J360" i="10"/>
  <c r="H360" i="10" s="1"/>
  <c r="J337" i="10"/>
  <c r="H337" i="10" s="1"/>
  <c r="J300" i="10"/>
  <c r="H300" i="10" s="1"/>
  <c r="J279" i="10"/>
  <c r="H279" i="10" s="1"/>
  <c r="J261" i="10"/>
  <c r="H261" i="10" s="1"/>
  <c r="J222" i="10"/>
  <c r="H222" i="10" s="1"/>
  <c r="J200" i="10"/>
  <c r="H200" i="10" s="1"/>
  <c r="J184" i="10"/>
  <c r="H184" i="10" s="1"/>
  <c r="J151" i="10"/>
  <c r="H151" i="10" s="1"/>
  <c r="J135" i="10"/>
  <c r="H135" i="10" s="1"/>
  <c r="J119" i="10"/>
  <c r="H119" i="10" s="1"/>
  <c r="J103" i="10"/>
  <c r="H103" i="10" s="1"/>
  <c r="J71" i="10"/>
  <c r="H71" i="10" s="1"/>
  <c r="J56" i="10"/>
  <c r="H56" i="10" s="1"/>
  <c r="J29" i="10"/>
  <c r="H29" i="10" s="1"/>
  <c r="J12" i="6"/>
  <c r="H12" i="6" s="1"/>
  <c r="T10" i="6" s="1"/>
  <c r="J278" i="8"/>
  <c r="H278" i="8" s="1"/>
  <c r="J437" i="4"/>
  <c r="H437" i="4" s="1"/>
  <c r="J381" i="4"/>
  <c r="H381" i="4" s="1"/>
  <c r="J325" i="4"/>
  <c r="H325" i="4" s="1"/>
  <c r="J269" i="4"/>
  <c r="H269" i="4" s="1"/>
  <c r="J225" i="4"/>
  <c r="H225" i="4" s="1"/>
  <c r="J161" i="4"/>
  <c r="H161" i="4" s="1"/>
  <c r="T159" i="4" s="1"/>
  <c r="J137" i="4"/>
  <c r="H137" i="4" s="1"/>
  <c r="T135" i="4" s="1"/>
  <c r="J109" i="4"/>
  <c r="H109" i="4" s="1"/>
  <c r="T107" i="4" s="1"/>
  <c r="J17" i="4"/>
  <c r="H17" i="4" s="1"/>
  <c r="T15" i="4" s="1"/>
  <c r="U16" i="4" s="1"/>
  <c r="J436" i="3"/>
  <c r="H436" i="3" s="1"/>
  <c r="J418" i="3"/>
  <c r="H418" i="3" s="1"/>
  <c r="J349" i="3"/>
  <c r="H349" i="3" s="1"/>
  <c r="J332" i="3"/>
  <c r="H332" i="3" s="1"/>
  <c r="J322" i="3"/>
  <c r="H322" i="3" s="1"/>
  <c r="J305" i="3"/>
  <c r="H305" i="3" s="1"/>
  <c r="J278" i="3"/>
  <c r="H278" i="3" s="1"/>
  <c r="J251" i="3"/>
  <c r="H251" i="3" s="1"/>
  <c r="J234" i="3"/>
  <c r="H234" i="3" s="1"/>
  <c r="J224" i="3"/>
  <c r="H224" i="3" s="1"/>
  <c r="J206" i="3"/>
  <c r="H206" i="3" s="1"/>
  <c r="T204" i="3" s="1"/>
  <c r="J152" i="3"/>
  <c r="H152" i="3" s="1"/>
  <c r="T150" i="3" s="1"/>
  <c r="J98" i="3"/>
  <c r="H98" i="3" s="1"/>
  <c r="T96" i="3" s="1"/>
  <c r="J64" i="3"/>
  <c r="H64" i="3" s="1"/>
  <c r="T62" i="3" s="1"/>
  <c r="J44" i="3"/>
  <c r="H44" i="3" s="1"/>
  <c r="T42" i="3" s="1"/>
  <c r="J10" i="3"/>
  <c r="H10" i="3" s="1"/>
  <c r="T8" i="3" s="1"/>
  <c r="J405" i="1"/>
  <c r="H405" i="1" s="1"/>
  <c r="J351" i="1"/>
  <c r="H351" i="1" s="1"/>
  <c r="J317" i="1"/>
  <c r="H317" i="1" s="1"/>
  <c r="J297" i="1"/>
  <c r="H297" i="1" s="1"/>
  <c r="J281" i="1"/>
  <c r="H281" i="1" s="1"/>
  <c r="J265" i="1"/>
  <c r="H265" i="1" s="1"/>
  <c r="J249" i="1"/>
  <c r="H249" i="1" s="1"/>
  <c r="J233" i="1"/>
  <c r="H233" i="1" s="1"/>
  <c r="J217" i="1"/>
  <c r="H217" i="1" s="1"/>
  <c r="J199" i="1"/>
  <c r="H199" i="1" s="1"/>
  <c r="T197" i="1" s="1"/>
  <c r="J183" i="1"/>
  <c r="H183" i="1" s="1"/>
  <c r="T181" i="1" s="1"/>
  <c r="J17" i="1"/>
  <c r="H17" i="1" s="1"/>
  <c r="T15" i="1" s="1"/>
  <c r="J33" i="1"/>
  <c r="H33" i="1" s="1"/>
  <c r="T31" i="1" s="1"/>
  <c r="J63" i="1"/>
  <c r="H63" i="1" s="1"/>
  <c r="T61" i="1" s="1"/>
  <c r="J93" i="1"/>
  <c r="H93" i="1" s="1"/>
  <c r="T91" i="1" s="1"/>
  <c r="J123" i="1"/>
  <c r="H123" i="1" s="1"/>
  <c r="T121" i="1" s="1"/>
  <c r="J139" i="1"/>
  <c r="H139" i="1" s="1"/>
  <c r="T137" i="1" s="1"/>
  <c r="J169" i="1"/>
  <c r="H169" i="1" s="1"/>
  <c r="T167" i="1" s="1"/>
  <c r="J34" i="1"/>
  <c r="H34" i="1" s="1"/>
  <c r="T32" i="1" s="1"/>
  <c r="J64" i="1"/>
  <c r="H64" i="1" s="1"/>
  <c r="T62" i="1" s="1"/>
  <c r="J94" i="1"/>
  <c r="H94" i="1" s="1"/>
  <c r="T92" i="1" s="1"/>
  <c r="J124" i="1"/>
  <c r="H124" i="1" s="1"/>
  <c r="T122" i="1" s="1"/>
  <c r="J268" i="4"/>
  <c r="H268" i="4" s="1"/>
  <c r="J95" i="4"/>
  <c r="H95" i="4" s="1"/>
  <c r="T93" i="4" s="1"/>
  <c r="J45" i="3"/>
  <c r="H45" i="3" s="1"/>
  <c r="T43" i="3" s="1"/>
  <c r="J417" i="10"/>
  <c r="H417" i="10" s="1"/>
  <c r="J390" i="10"/>
  <c r="H390" i="10" s="1"/>
  <c r="J359" i="10"/>
  <c r="H359" i="10" s="1"/>
  <c r="J317" i="10"/>
  <c r="H317" i="10" s="1"/>
  <c r="J297" i="10"/>
  <c r="H297" i="10" s="1"/>
  <c r="J278" i="10"/>
  <c r="H278" i="10" s="1"/>
  <c r="J260" i="10"/>
  <c r="H260" i="10" s="1"/>
  <c r="J167" i="10"/>
  <c r="H167" i="10" s="1"/>
  <c r="J102" i="10"/>
  <c r="H102" i="10" s="1"/>
  <c r="J86" i="10"/>
  <c r="H86" i="10" s="1"/>
  <c r="J28" i="10"/>
  <c r="H28" i="10" s="1"/>
  <c r="J214" i="8"/>
  <c r="H214" i="8" s="1"/>
  <c r="J166" i="8"/>
  <c r="H166" i="8" s="1"/>
  <c r="T164" i="8" s="1"/>
  <c r="J46" i="8"/>
  <c r="H46" i="8" s="1"/>
  <c r="T44" i="8" s="1"/>
  <c r="J421" i="4"/>
  <c r="H421" i="4" s="1"/>
  <c r="J377" i="4"/>
  <c r="H377" i="4" s="1"/>
  <c r="J53" i="4"/>
  <c r="H53" i="4" s="1"/>
  <c r="T51" i="4" s="1"/>
  <c r="J41" i="4"/>
  <c r="H41" i="4" s="1"/>
  <c r="T39" i="4" s="1"/>
  <c r="J29" i="4"/>
  <c r="H29" i="4" s="1"/>
  <c r="T27" i="4" s="1"/>
  <c r="J406" i="3"/>
  <c r="H406" i="3" s="1"/>
  <c r="J386" i="3"/>
  <c r="H386" i="3" s="1"/>
  <c r="J377" i="3"/>
  <c r="H377" i="3" s="1"/>
  <c r="J368" i="3"/>
  <c r="H368" i="3" s="1"/>
  <c r="J357" i="3"/>
  <c r="H357" i="3" s="1"/>
  <c r="J340" i="3"/>
  <c r="H340" i="3" s="1"/>
  <c r="J313" i="3"/>
  <c r="H313" i="3" s="1"/>
  <c r="J286" i="3"/>
  <c r="H286" i="3" s="1"/>
  <c r="J269" i="3"/>
  <c r="H269" i="3" s="1"/>
  <c r="J259" i="3"/>
  <c r="H259" i="3" s="1"/>
  <c r="J242" i="3"/>
  <c r="H242" i="3" s="1"/>
  <c r="J215" i="3"/>
  <c r="H215" i="3" s="1"/>
  <c r="J168" i="3"/>
  <c r="H168" i="3" s="1"/>
  <c r="T166" i="3" s="1"/>
  <c r="J221" i="2"/>
  <c r="H221" i="2" s="1"/>
  <c r="J97" i="2"/>
  <c r="H97" i="2" s="1"/>
  <c r="T95" i="2" s="1"/>
  <c r="J87" i="4"/>
  <c r="H87" i="4" s="1"/>
  <c r="T85" i="4" s="1"/>
  <c r="J127" i="3"/>
  <c r="H127" i="3" s="1"/>
  <c r="T125" i="3" s="1"/>
  <c r="J29" i="3"/>
  <c r="H29" i="3" s="1"/>
  <c r="T27" i="3" s="1"/>
  <c r="J335" i="10"/>
  <c r="H335" i="10" s="1"/>
  <c r="J295" i="10"/>
  <c r="H295" i="10" s="1"/>
  <c r="J238" i="10"/>
  <c r="H238" i="10" s="1"/>
  <c r="J221" i="10"/>
  <c r="H221" i="10" s="1"/>
  <c r="J182" i="10"/>
  <c r="H182" i="10" s="1"/>
  <c r="J166" i="10"/>
  <c r="H166" i="10" s="1"/>
  <c r="J101" i="10"/>
  <c r="H101" i="10" s="1"/>
  <c r="J39" i="10"/>
  <c r="H39" i="10" s="1"/>
  <c r="J432" i="7"/>
  <c r="J274" i="8"/>
  <c r="H274" i="8" s="1"/>
  <c r="J106" i="8"/>
  <c r="H106" i="8" s="1"/>
  <c r="T104" i="8" s="1"/>
  <c r="J321" i="4"/>
  <c r="H321" i="4" s="1"/>
  <c r="J265" i="4"/>
  <c r="H265" i="4" s="1"/>
  <c r="J185" i="4"/>
  <c r="H185" i="4" s="1"/>
  <c r="T183" i="4" s="1"/>
  <c r="J105" i="4"/>
  <c r="H105" i="4" s="1"/>
  <c r="T103" i="4" s="1"/>
  <c r="J81" i="4"/>
  <c r="H81" i="4" s="1"/>
  <c r="T79" i="4" s="1"/>
  <c r="J67" i="4"/>
  <c r="H67" i="4" s="1"/>
  <c r="T65" i="4" s="1"/>
  <c r="J15" i="4"/>
  <c r="H15" i="4" s="1"/>
  <c r="T13" i="4" s="1"/>
  <c r="U14" i="4" s="1"/>
  <c r="J434" i="3"/>
  <c r="H434" i="3" s="1"/>
  <c r="J395" i="3"/>
  <c r="H395" i="3" s="1"/>
  <c r="J348" i="3"/>
  <c r="H348" i="3" s="1"/>
  <c r="J321" i="3"/>
  <c r="H321" i="3" s="1"/>
  <c r="J304" i="3"/>
  <c r="H304" i="3" s="1"/>
  <c r="J294" i="3"/>
  <c r="H294" i="3" s="1"/>
  <c r="J277" i="3"/>
  <c r="H277" i="3" s="1"/>
  <c r="J250" i="3"/>
  <c r="H250" i="3" s="1"/>
  <c r="J223" i="3"/>
  <c r="H223" i="3" s="1"/>
  <c r="J204" i="3"/>
  <c r="H204" i="3" s="1"/>
  <c r="T202" i="3" s="1"/>
  <c r="J184" i="3"/>
  <c r="H184" i="3" s="1"/>
  <c r="T182" i="3" s="1"/>
  <c r="J150" i="3"/>
  <c r="H150" i="3" s="1"/>
  <c r="T148" i="3" s="1"/>
  <c r="J96" i="3"/>
  <c r="H96" i="3" s="1"/>
  <c r="T94" i="3" s="1"/>
  <c r="J42" i="3"/>
  <c r="H42" i="3" s="1"/>
  <c r="T40" i="3" s="1"/>
  <c r="J9" i="3"/>
  <c r="H9" i="3" s="1"/>
  <c r="T7" i="3" s="1"/>
  <c r="U8" i="3" s="1"/>
  <c r="J437" i="1"/>
  <c r="H437" i="1" s="1"/>
  <c r="J403" i="1"/>
  <c r="H403" i="1" s="1"/>
  <c r="J349" i="1"/>
  <c r="H349" i="1" s="1"/>
  <c r="J295" i="1"/>
  <c r="H295" i="1" s="1"/>
  <c r="J279" i="1"/>
  <c r="H279" i="1" s="1"/>
  <c r="J263" i="1"/>
  <c r="H263" i="1" s="1"/>
  <c r="J247" i="1"/>
  <c r="H247" i="1" s="1"/>
  <c r="J231" i="1"/>
  <c r="H231" i="1" s="1"/>
  <c r="J213" i="1"/>
  <c r="H213" i="1" s="1"/>
  <c r="J197" i="1"/>
  <c r="H197" i="1" s="1"/>
  <c r="T195" i="1" s="1"/>
  <c r="J181" i="1"/>
  <c r="H181" i="1" s="1"/>
  <c r="T179" i="1" s="1"/>
  <c r="J19" i="1"/>
  <c r="H19" i="1" s="1"/>
  <c r="T17" i="1" s="1"/>
  <c r="J35" i="1"/>
  <c r="H35" i="1" s="1"/>
  <c r="T33" i="1" s="1"/>
  <c r="J65" i="1"/>
  <c r="H65" i="1" s="1"/>
  <c r="T63" i="1" s="1"/>
  <c r="J95" i="1"/>
  <c r="H95" i="1" s="1"/>
  <c r="T93" i="1" s="1"/>
  <c r="J111" i="1"/>
  <c r="H111" i="1" s="1"/>
  <c r="T109" i="1" s="1"/>
  <c r="J141" i="1"/>
  <c r="H141" i="1" s="1"/>
  <c r="T139" i="1" s="1"/>
  <c r="J171" i="1"/>
  <c r="H171" i="1" s="1"/>
  <c r="T169" i="1" s="1"/>
  <c r="J36" i="1"/>
  <c r="H36" i="1" s="1"/>
  <c r="T34" i="1" s="1"/>
  <c r="J66" i="1"/>
  <c r="H66" i="1" s="1"/>
  <c r="T64" i="1" s="1"/>
  <c r="J96" i="1"/>
  <c r="H96" i="1" s="1"/>
  <c r="T94" i="1" s="1"/>
  <c r="J126" i="1"/>
  <c r="H126" i="1" s="1"/>
  <c r="T124" i="1" s="1"/>
  <c r="J250" i="4"/>
  <c r="H250" i="4" s="1"/>
  <c r="J415" i="10"/>
  <c r="H415" i="10" s="1"/>
  <c r="J313" i="10"/>
  <c r="H313" i="10" s="1"/>
  <c r="J220" i="10"/>
  <c r="H220" i="10" s="1"/>
  <c r="J165" i="10"/>
  <c r="H165" i="10" s="1"/>
  <c r="J149" i="10"/>
  <c r="H149" i="10" s="1"/>
  <c r="J133" i="10"/>
  <c r="H133" i="10" s="1"/>
  <c r="J117" i="10"/>
  <c r="H117" i="10" s="1"/>
  <c r="J84" i="10"/>
  <c r="H84" i="10" s="1"/>
  <c r="J54" i="10"/>
  <c r="H54" i="10" s="1"/>
  <c r="J216" i="6"/>
  <c r="J368" i="7"/>
  <c r="J270" i="8"/>
  <c r="H270" i="8" s="1"/>
  <c r="J210" i="8"/>
  <c r="H210" i="8" s="1"/>
  <c r="J150" i="8"/>
  <c r="H150" i="8" s="1"/>
  <c r="T148" i="8" s="1"/>
  <c r="J42" i="8"/>
  <c r="H42" i="8" s="1"/>
  <c r="T40" i="8" s="1"/>
  <c r="J417" i="4"/>
  <c r="H417" i="4" s="1"/>
  <c r="J361" i="4"/>
  <c r="H361" i="4" s="1"/>
  <c r="J317" i="4"/>
  <c r="H317" i="4" s="1"/>
  <c r="J157" i="4"/>
  <c r="H157" i="4" s="1"/>
  <c r="T155" i="4" s="1"/>
  <c r="J129" i="4"/>
  <c r="H129" i="4" s="1"/>
  <c r="T127" i="4" s="1"/>
  <c r="J13" i="4"/>
  <c r="H13" i="4" s="1"/>
  <c r="T11" i="4" s="1"/>
  <c r="U12" i="4" s="1"/>
  <c r="J414" i="3"/>
  <c r="H414" i="3" s="1"/>
  <c r="J405" i="3"/>
  <c r="H405" i="3" s="1"/>
  <c r="J385" i="3"/>
  <c r="H385" i="3" s="1"/>
  <c r="J376" i="3"/>
  <c r="H376" i="3" s="1"/>
  <c r="J356" i="3"/>
  <c r="H356" i="3" s="1"/>
  <c r="J339" i="3"/>
  <c r="H339" i="3" s="1"/>
  <c r="J329" i="3"/>
  <c r="H329" i="3" s="1"/>
  <c r="J312" i="3"/>
  <c r="H312" i="3" s="1"/>
  <c r="J285" i="3"/>
  <c r="H285" i="3" s="1"/>
  <c r="J258" i="3"/>
  <c r="H258" i="3" s="1"/>
  <c r="J241" i="3"/>
  <c r="H241" i="3" s="1"/>
  <c r="J231" i="3"/>
  <c r="H231" i="3" s="1"/>
  <c r="J214" i="3"/>
  <c r="H214" i="3" s="1"/>
  <c r="J166" i="3"/>
  <c r="H166" i="3" s="1"/>
  <c r="T164" i="3" s="1"/>
  <c r="J112" i="3"/>
  <c r="H112" i="3" s="1"/>
  <c r="T110" i="3" s="1"/>
  <c r="J78" i="3"/>
  <c r="H78" i="3" s="1"/>
  <c r="T76" i="3" s="1"/>
  <c r="J58" i="3"/>
  <c r="H58" i="3" s="1"/>
  <c r="T56" i="3" s="1"/>
  <c r="J24" i="3"/>
  <c r="H24" i="3" s="1"/>
  <c r="T22" i="3" s="1"/>
  <c r="J419" i="1"/>
  <c r="H419" i="1" s="1"/>
  <c r="J365" i="1"/>
  <c r="H365" i="1" s="1"/>
  <c r="J331" i="1"/>
  <c r="H331" i="1" s="1"/>
  <c r="J311" i="1"/>
  <c r="H311" i="1" s="1"/>
  <c r="J51" i="1"/>
  <c r="H51" i="1" s="1"/>
  <c r="T49" i="1" s="1"/>
  <c r="J81" i="1"/>
  <c r="H81" i="1" s="1"/>
  <c r="T79" i="1" s="1"/>
  <c r="J97" i="1"/>
  <c r="H97" i="1" s="1"/>
  <c r="T95" i="1" s="1"/>
  <c r="J127" i="1"/>
  <c r="H127" i="1" s="1"/>
  <c r="T125" i="1" s="1"/>
  <c r="J157" i="1"/>
  <c r="H157" i="1" s="1"/>
  <c r="T155" i="1" s="1"/>
  <c r="J22" i="1"/>
  <c r="H22" i="1" s="1"/>
  <c r="T20" i="1" s="1"/>
  <c r="J52" i="1"/>
  <c r="H52" i="1" s="1"/>
  <c r="T50" i="1" s="1"/>
  <c r="J82" i="1"/>
  <c r="H82" i="1" s="1"/>
  <c r="T80" i="1" s="1"/>
  <c r="J112" i="1"/>
  <c r="H112" i="1" s="1"/>
  <c r="T110" i="1" s="1"/>
  <c r="J128" i="1"/>
  <c r="H128" i="1" s="1"/>
  <c r="T126" i="1" s="1"/>
  <c r="J142" i="1"/>
  <c r="H142" i="1" s="1"/>
  <c r="T140" i="1" s="1"/>
  <c r="J156" i="1"/>
  <c r="H156" i="1" s="1"/>
  <c r="T154" i="1" s="1"/>
  <c r="J170" i="1"/>
  <c r="H170" i="1" s="1"/>
  <c r="T168" i="1" s="1"/>
  <c r="J434" i="1"/>
  <c r="H434" i="1" s="1"/>
  <c r="J420" i="1"/>
  <c r="H420" i="1" s="1"/>
  <c r="J406" i="1"/>
  <c r="H406" i="1" s="1"/>
  <c r="J392" i="1"/>
  <c r="H392" i="1" s="1"/>
  <c r="J378" i="1"/>
  <c r="H378" i="1" s="1"/>
  <c r="J364" i="1"/>
  <c r="H364" i="1" s="1"/>
  <c r="J350" i="1"/>
  <c r="H350" i="1" s="1"/>
  <c r="J336" i="1"/>
  <c r="H336" i="1" s="1"/>
  <c r="J322" i="1"/>
  <c r="H322" i="1" s="1"/>
  <c r="J308" i="1"/>
  <c r="H308" i="1" s="1"/>
  <c r="J294" i="1"/>
  <c r="H294" i="1" s="1"/>
  <c r="J280" i="1"/>
  <c r="H280" i="1" s="1"/>
  <c r="J266" i="1"/>
  <c r="H266" i="1" s="1"/>
  <c r="J38" i="2"/>
  <c r="H38" i="2" s="1"/>
  <c r="T36" i="2" s="1"/>
  <c r="J146" i="4"/>
  <c r="H146" i="4" s="1"/>
  <c r="T144" i="4" s="1"/>
  <c r="J38" i="4"/>
  <c r="H38" i="4" s="1"/>
  <c r="T36" i="4" s="1"/>
  <c r="J409" i="10"/>
  <c r="H409" i="10" s="1"/>
  <c r="J383" i="10"/>
  <c r="H383" i="10" s="1"/>
  <c r="J294" i="10"/>
  <c r="H294" i="10" s="1"/>
  <c r="J276" i="10"/>
  <c r="H276" i="10" s="1"/>
  <c r="J254" i="10"/>
  <c r="H254" i="10" s="1"/>
  <c r="J237" i="10"/>
  <c r="H237" i="10" s="1"/>
  <c r="J219" i="10"/>
  <c r="H219" i="10" s="1"/>
  <c r="J178" i="10"/>
  <c r="H178" i="10" s="1"/>
  <c r="J162" i="10"/>
  <c r="H162" i="10" s="1"/>
  <c r="J146" i="10"/>
  <c r="H146" i="10" s="1"/>
  <c r="J129" i="10"/>
  <c r="H129" i="10" s="1"/>
  <c r="J113" i="10"/>
  <c r="H113" i="10" s="1"/>
  <c r="J97" i="10"/>
  <c r="H97" i="10" s="1"/>
  <c r="J68" i="10"/>
  <c r="H68" i="10" s="1"/>
  <c r="J53" i="10"/>
  <c r="H53" i="10" s="1"/>
  <c r="J38" i="10"/>
  <c r="H38" i="10" s="1"/>
  <c r="J156" i="6"/>
  <c r="H156" i="6" s="1"/>
  <c r="T154" i="6" s="1"/>
  <c r="J304" i="7"/>
  <c r="J98" i="8"/>
  <c r="H98" i="8" s="1"/>
  <c r="T96" i="8" s="1"/>
  <c r="J261" i="4"/>
  <c r="H261" i="4" s="1"/>
  <c r="J209" i="4"/>
  <c r="H209" i="4" s="1"/>
  <c r="T207" i="4" s="1"/>
  <c r="J181" i="4"/>
  <c r="H181" i="4" s="1"/>
  <c r="T179" i="4" s="1"/>
  <c r="J63" i="4"/>
  <c r="H63" i="4" s="1"/>
  <c r="T61" i="4" s="1"/>
  <c r="J51" i="4"/>
  <c r="H51" i="4" s="1"/>
  <c r="T49" i="4" s="1"/>
  <c r="J39" i="4"/>
  <c r="H39" i="4" s="1"/>
  <c r="T37" i="4" s="1"/>
  <c r="J432" i="3"/>
  <c r="H432" i="3" s="1"/>
  <c r="J404" i="3"/>
  <c r="H404" i="3" s="1"/>
  <c r="J347" i="3"/>
  <c r="H347" i="3" s="1"/>
  <c r="J320" i="3"/>
  <c r="H320" i="3" s="1"/>
  <c r="J293" i="3"/>
  <c r="H293" i="3" s="1"/>
  <c r="J276" i="3"/>
  <c r="H276" i="3" s="1"/>
  <c r="J266" i="3"/>
  <c r="H266" i="3" s="1"/>
  <c r="J249" i="3"/>
  <c r="H249" i="3" s="1"/>
  <c r="J222" i="3"/>
  <c r="H222" i="3" s="1"/>
  <c r="J63" i="5"/>
  <c r="H63" i="5" s="1"/>
  <c r="T61" i="5" s="1"/>
  <c r="J32" i="2"/>
  <c r="H32" i="2" s="1"/>
  <c r="T30" i="2" s="1"/>
  <c r="J101" i="3"/>
  <c r="H101" i="3" s="1"/>
  <c r="T99" i="3" s="1"/>
  <c r="J408" i="10"/>
  <c r="H408" i="10" s="1"/>
  <c r="J382" i="10"/>
  <c r="H382" i="10" s="1"/>
  <c r="J329" i="10"/>
  <c r="H329" i="10" s="1"/>
  <c r="J311" i="10"/>
  <c r="H311" i="10" s="1"/>
  <c r="J236" i="10"/>
  <c r="H236" i="10" s="1"/>
  <c r="J194" i="10"/>
  <c r="H194" i="10" s="1"/>
  <c r="J145" i="10"/>
  <c r="H145" i="10" s="1"/>
  <c r="J80" i="10"/>
  <c r="H80" i="10" s="1"/>
  <c r="J52" i="10"/>
  <c r="H52" i="10" s="1"/>
  <c r="J206" i="8"/>
  <c r="H206" i="8" s="1"/>
  <c r="T204" i="8" s="1"/>
  <c r="J146" i="8"/>
  <c r="H146" i="8" s="1"/>
  <c r="T144" i="8" s="1"/>
  <c r="J86" i="8"/>
  <c r="H86" i="8" s="1"/>
  <c r="T84" i="8" s="1"/>
  <c r="J413" i="4"/>
  <c r="H413" i="4" s="1"/>
  <c r="J357" i="4"/>
  <c r="H357" i="4" s="1"/>
  <c r="J301" i="4"/>
  <c r="H301" i="4" s="1"/>
  <c r="J257" i="4"/>
  <c r="H257" i="4" s="1"/>
  <c r="J125" i="4"/>
  <c r="H125" i="4" s="1"/>
  <c r="T123" i="4" s="1"/>
  <c r="J101" i="4"/>
  <c r="H101" i="4" s="1"/>
  <c r="T99" i="4" s="1"/>
  <c r="J77" i="4"/>
  <c r="H77" i="4" s="1"/>
  <c r="T75" i="4" s="1"/>
  <c r="J25" i="4"/>
  <c r="H25" i="4" s="1"/>
  <c r="T23" i="4" s="1"/>
  <c r="J413" i="3"/>
  <c r="H413" i="3" s="1"/>
  <c r="J393" i="3"/>
  <c r="H393" i="3" s="1"/>
  <c r="J384" i="3"/>
  <c r="H384" i="3" s="1"/>
  <c r="J375" i="3"/>
  <c r="H375" i="3" s="1"/>
  <c r="J364" i="3"/>
  <c r="H364" i="3" s="1"/>
  <c r="J144" i="4"/>
  <c r="H144" i="4" s="1"/>
  <c r="T142" i="4" s="1"/>
  <c r="J439" i="4"/>
  <c r="H439" i="4" s="1"/>
  <c r="J440" i="10"/>
  <c r="H440" i="10" s="1"/>
  <c r="J376" i="10"/>
  <c r="H376" i="10" s="1"/>
  <c r="J351" i="10"/>
  <c r="H351" i="10" s="1"/>
  <c r="J310" i="10"/>
  <c r="H310" i="10" s="1"/>
  <c r="J292" i="10"/>
  <c r="H292" i="10" s="1"/>
  <c r="J253" i="10"/>
  <c r="H253" i="10" s="1"/>
  <c r="J210" i="10"/>
  <c r="H210" i="10" s="1"/>
  <c r="J160" i="10"/>
  <c r="H160" i="10" s="1"/>
  <c r="J95" i="10"/>
  <c r="H95" i="10" s="1"/>
  <c r="J79" i="10"/>
  <c r="H79" i="10" s="1"/>
  <c r="J64" i="10"/>
  <c r="H64" i="10" s="1"/>
  <c r="J37" i="10"/>
  <c r="H37" i="10" s="1"/>
  <c r="J140" i="6"/>
  <c r="H140" i="6" s="1"/>
  <c r="T138" i="6" s="1"/>
  <c r="J310" i="8"/>
  <c r="H310" i="8" s="1"/>
  <c r="J262" i="8"/>
  <c r="H262" i="8" s="1"/>
  <c r="J34" i="8"/>
  <c r="H34" i="8" s="1"/>
  <c r="T32" i="8" s="1"/>
  <c r="J253" i="4"/>
  <c r="H253" i="4" s="1"/>
  <c r="J205" i="4"/>
  <c r="H205" i="4" s="1"/>
  <c r="T203" i="4" s="1"/>
  <c r="J177" i="4"/>
  <c r="H177" i="4" s="1"/>
  <c r="T175" i="4" s="1"/>
  <c r="J149" i="4"/>
  <c r="H149" i="4" s="1"/>
  <c r="T147" i="4" s="1"/>
  <c r="J23" i="4"/>
  <c r="H23" i="4" s="1"/>
  <c r="T21" i="4" s="1"/>
  <c r="J11" i="4"/>
  <c r="H11" i="4" s="1"/>
  <c r="T9" i="4" s="1"/>
  <c r="U10" i="4" s="1"/>
  <c r="J219" i="8"/>
  <c r="H219" i="8" s="1"/>
  <c r="J308" i="8"/>
  <c r="H308" i="8" s="1"/>
  <c r="J97" i="3"/>
  <c r="H97" i="3" s="1"/>
  <c r="T95" i="3" s="1"/>
  <c r="J406" i="10"/>
  <c r="H406" i="10" s="1"/>
  <c r="J327" i="10"/>
  <c r="H327" i="10" s="1"/>
  <c r="J309" i="10"/>
  <c r="H309" i="10" s="1"/>
  <c r="J270" i="10"/>
  <c r="H270" i="10" s="1"/>
  <c r="J252" i="10"/>
  <c r="H252" i="10" s="1"/>
  <c r="J192" i="10"/>
  <c r="H192" i="10" s="1"/>
  <c r="J176" i="10"/>
  <c r="H176" i="10" s="1"/>
  <c r="J143" i="10"/>
  <c r="H143" i="10" s="1"/>
  <c r="J127" i="10"/>
  <c r="H127" i="10" s="1"/>
  <c r="J111" i="10"/>
  <c r="H111" i="10" s="1"/>
  <c r="J36" i="10"/>
  <c r="H36" i="10" s="1"/>
  <c r="J198" i="8"/>
  <c r="H198" i="8" s="1"/>
  <c r="T196" i="8" s="1"/>
  <c r="J142" i="8"/>
  <c r="H142" i="8" s="1"/>
  <c r="T140" i="8" s="1"/>
  <c r="J82" i="8"/>
  <c r="H82" i="8" s="1"/>
  <c r="T80" i="8" s="1"/>
  <c r="J22" i="8"/>
  <c r="H22" i="8" s="1"/>
  <c r="T20" i="8" s="1"/>
  <c r="J353" i="4"/>
  <c r="H353" i="4" s="1"/>
  <c r="J297" i="4"/>
  <c r="H297" i="4" s="1"/>
  <c r="J249" i="4"/>
  <c r="H249" i="4" s="1"/>
  <c r="J73" i="4"/>
  <c r="H73" i="4" s="1"/>
  <c r="T71" i="4" s="1"/>
  <c r="J61" i="4"/>
  <c r="H61" i="4" s="1"/>
  <c r="T59" i="4" s="1"/>
  <c r="J49" i="4"/>
  <c r="H49" i="4" s="1"/>
  <c r="T47" i="4" s="1"/>
  <c r="J37" i="4"/>
  <c r="H37" i="4" s="1"/>
  <c r="T35" i="4" s="1"/>
  <c r="J428" i="3"/>
  <c r="H428" i="3" s="1"/>
  <c r="J77" i="8"/>
  <c r="H77" i="8" s="1"/>
  <c r="T75" i="8" s="1"/>
  <c r="J304" i="8"/>
  <c r="H304" i="8" s="1"/>
  <c r="J400" i="10"/>
  <c r="H400" i="10" s="1"/>
  <c r="J374" i="10"/>
  <c r="H374" i="10" s="1"/>
  <c r="J345" i="10"/>
  <c r="H345" i="10" s="1"/>
  <c r="J305" i="10"/>
  <c r="H305" i="10" s="1"/>
  <c r="J268" i="10"/>
  <c r="H268" i="10" s="1"/>
  <c r="J248" i="10"/>
  <c r="H248" i="10" s="1"/>
  <c r="J190" i="10"/>
  <c r="H190" i="10" s="1"/>
  <c r="J174" i="10"/>
  <c r="H174" i="10" s="1"/>
  <c r="J109" i="10"/>
  <c r="H109" i="10" s="1"/>
  <c r="J93" i="10"/>
  <c r="H93" i="10" s="1"/>
  <c r="J62" i="10"/>
  <c r="H62" i="10" s="1"/>
  <c r="J47" i="10"/>
  <c r="H47" i="10" s="1"/>
  <c r="J108" i="6"/>
  <c r="H108" i="6" s="1"/>
  <c r="T106" i="6" s="1"/>
  <c r="J242" i="8"/>
  <c r="H242" i="8" s="1"/>
  <c r="J182" i="8"/>
  <c r="H182" i="8" s="1"/>
  <c r="T180" i="8" s="1"/>
  <c r="J134" i="8"/>
  <c r="H134" i="8" s="1"/>
  <c r="T132" i="8" s="1"/>
  <c r="J74" i="8"/>
  <c r="H74" i="8" s="1"/>
  <c r="T72" i="8" s="1"/>
  <c r="J14" i="8"/>
  <c r="H14" i="8" s="1"/>
  <c r="T12" i="8" s="1"/>
  <c r="J293" i="4"/>
  <c r="H293" i="4" s="1"/>
  <c r="J169" i="4"/>
  <c r="H169" i="4" s="1"/>
  <c r="T167" i="4" s="1"/>
  <c r="J33" i="4"/>
  <c r="H33" i="4" s="1"/>
  <c r="T31" i="4" s="1"/>
  <c r="J21" i="4"/>
  <c r="H21" i="4" s="1"/>
  <c r="T19" i="4" s="1"/>
  <c r="J9" i="4"/>
  <c r="H9" i="4" s="1"/>
  <c r="T7" i="4" s="1"/>
  <c r="U8" i="4" s="1"/>
  <c r="J426" i="3"/>
  <c r="H426" i="3" s="1"/>
  <c r="J400" i="3"/>
  <c r="H400" i="3" s="1"/>
  <c r="J391" i="3"/>
  <c r="H391" i="3" s="1"/>
  <c r="J371" i="3"/>
  <c r="H371" i="3" s="1"/>
  <c r="J362" i="3"/>
  <c r="H362" i="3" s="1"/>
  <c r="J353" i="3"/>
  <c r="H353" i="3" s="1"/>
  <c r="J343" i="3"/>
  <c r="H343" i="3" s="1"/>
  <c r="J326" i="3"/>
  <c r="H326" i="3" s="1"/>
  <c r="J299" i="3"/>
  <c r="H299" i="3" s="1"/>
  <c r="J272" i="3"/>
  <c r="H272" i="3" s="1"/>
  <c r="J255" i="3"/>
  <c r="H255" i="3" s="1"/>
  <c r="J245" i="3"/>
  <c r="H245" i="3" s="1"/>
  <c r="J228" i="3"/>
  <c r="H228" i="3" s="1"/>
  <c r="J194" i="3"/>
  <c r="H194" i="3" s="1"/>
  <c r="T192" i="3" s="1"/>
  <c r="J140" i="3"/>
  <c r="H140" i="3" s="1"/>
  <c r="T138" i="3" s="1"/>
  <c r="J106" i="3"/>
  <c r="H106" i="3" s="1"/>
  <c r="T104" i="3" s="1"/>
  <c r="J86" i="3"/>
  <c r="H86" i="3" s="1"/>
  <c r="T84" i="3" s="1"/>
  <c r="J52" i="3"/>
  <c r="H52" i="3" s="1"/>
  <c r="T50" i="3" s="1"/>
  <c r="J59" i="8"/>
  <c r="H59" i="8" s="1"/>
  <c r="T57" i="8" s="1"/>
  <c r="J96" i="8"/>
  <c r="H96" i="8" s="1"/>
  <c r="T94" i="8" s="1"/>
  <c r="J181" i="3"/>
  <c r="H181" i="3" s="1"/>
  <c r="T179" i="3" s="1"/>
  <c r="J71" i="3"/>
  <c r="H71" i="3" s="1"/>
  <c r="T69" i="3" s="1"/>
  <c r="J398" i="10"/>
  <c r="H398" i="10" s="1"/>
  <c r="J343" i="10"/>
  <c r="H343" i="10" s="1"/>
  <c r="J321" i="10"/>
  <c r="H321" i="10" s="1"/>
  <c r="J228" i="10"/>
  <c r="H228" i="10" s="1"/>
  <c r="J186" i="10"/>
  <c r="H186" i="10" s="1"/>
  <c r="J170" i="10"/>
  <c r="H170" i="10" s="1"/>
  <c r="J154" i="10"/>
  <c r="H154" i="10" s="1"/>
  <c r="J137" i="10"/>
  <c r="H137" i="10" s="1"/>
  <c r="J121" i="10"/>
  <c r="H121" i="10" s="1"/>
  <c r="J105" i="10"/>
  <c r="H105" i="10" s="1"/>
  <c r="J89" i="10"/>
  <c r="H89" i="10" s="1"/>
  <c r="J60" i="10"/>
  <c r="H60" i="10" s="1"/>
  <c r="J238" i="8"/>
  <c r="H238" i="8" s="1"/>
  <c r="J178" i="8"/>
  <c r="H178" i="8" s="1"/>
  <c r="T176" i="8" s="1"/>
  <c r="J118" i="8"/>
  <c r="H118" i="8" s="1"/>
  <c r="T116" i="8" s="1"/>
  <c r="J10" i="8"/>
  <c r="H10" i="8" s="1"/>
  <c r="T8" i="8" s="1"/>
  <c r="U9" i="8" s="1"/>
  <c r="J141" i="4"/>
  <c r="H141" i="4" s="1"/>
  <c r="T139" i="4" s="1"/>
  <c r="J117" i="4"/>
  <c r="H117" i="4" s="1"/>
  <c r="T115" i="4" s="1"/>
  <c r="J45" i="4"/>
  <c r="H45" i="4" s="1"/>
  <c r="T43" i="4" s="1"/>
  <c r="J442" i="3"/>
  <c r="H442" i="3" s="1"/>
  <c r="J399" i="3"/>
  <c r="H399" i="3" s="1"/>
  <c r="J390" i="3"/>
  <c r="H390" i="3" s="1"/>
  <c r="J379" i="3"/>
  <c r="H379" i="3" s="1"/>
  <c r="J370" i="3"/>
  <c r="H370" i="3" s="1"/>
  <c r="J361" i="3"/>
  <c r="H361" i="3" s="1"/>
  <c r="J342" i="3"/>
  <c r="H342" i="3" s="1"/>
  <c r="J325" i="3"/>
  <c r="H325" i="3" s="1"/>
  <c r="J315" i="3"/>
  <c r="H315" i="3" s="1"/>
  <c r="J298" i="3"/>
  <c r="H298" i="3" s="1"/>
  <c r="J271" i="3"/>
  <c r="H271" i="3" s="1"/>
  <c r="J244" i="3"/>
  <c r="H244" i="3" s="1"/>
  <c r="J343" i="2"/>
  <c r="H343" i="2" s="1"/>
  <c r="J75" i="3"/>
  <c r="H75" i="3" s="1"/>
  <c r="T73" i="3" s="1"/>
  <c r="J245" i="10"/>
  <c r="H245" i="10" s="1"/>
  <c r="J157" i="10"/>
  <c r="H157" i="10" s="1"/>
  <c r="J78" i="10"/>
  <c r="H78" i="10" s="1"/>
  <c r="J28" i="6"/>
  <c r="H28" i="6" s="1"/>
  <c r="T26" i="6" s="1"/>
  <c r="J241" i="4"/>
  <c r="H241" i="4" s="1"/>
  <c r="J354" i="3"/>
  <c r="H354" i="3" s="1"/>
  <c r="J334" i="3"/>
  <c r="H334" i="3" s="1"/>
  <c r="J311" i="3"/>
  <c r="H311" i="3" s="1"/>
  <c r="J229" i="3"/>
  <c r="H229" i="3" s="1"/>
  <c r="J180" i="3"/>
  <c r="H180" i="3" s="1"/>
  <c r="T178" i="3" s="1"/>
  <c r="J124" i="3"/>
  <c r="H124" i="3" s="1"/>
  <c r="T122" i="3" s="1"/>
  <c r="J94" i="3"/>
  <c r="H94" i="3" s="1"/>
  <c r="T92" i="3" s="1"/>
  <c r="J68" i="3"/>
  <c r="H68" i="3" s="1"/>
  <c r="T66" i="3" s="1"/>
  <c r="J387" i="1"/>
  <c r="H387" i="1" s="1"/>
  <c r="J361" i="1"/>
  <c r="H361" i="1" s="1"/>
  <c r="J337" i="1"/>
  <c r="H337" i="1" s="1"/>
  <c r="J309" i="1"/>
  <c r="H309" i="1" s="1"/>
  <c r="J75" i="1"/>
  <c r="H75" i="1" s="1"/>
  <c r="T73" i="1" s="1"/>
  <c r="J99" i="1"/>
  <c r="H99" i="1" s="1"/>
  <c r="T97" i="1" s="1"/>
  <c r="J137" i="1"/>
  <c r="H137" i="1" s="1"/>
  <c r="T135" i="1" s="1"/>
  <c r="J159" i="1"/>
  <c r="H159" i="1" s="1"/>
  <c r="T157" i="1" s="1"/>
  <c r="J12" i="1"/>
  <c r="H12" i="1" s="1"/>
  <c r="T10" i="1" s="1"/>
  <c r="J50" i="1"/>
  <c r="H50" i="1" s="1"/>
  <c r="T48" i="1" s="1"/>
  <c r="J70" i="1"/>
  <c r="H70" i="1" s="1"/>
  <c r="T68" i="1" s="1"/>
  <c r="J146" i="1"/>
  <c r="H146" i="1" s="1"/>
  <c r="T144" i="1" s="1"/>
  <c r="J438" i="1"/>
  <c r="H438" i="1" s="1"/>
  <c r="J418" i="1"/>
  <c r="H418" i="1" s="1"/>
  <c r="J384" i="1"/>
  <c r="H384" i="1" s="1"/>
  <c r="J366" i="1"/>
  <c r="H366" i="1" s="1"/>
  <c r="J330" i="1"/>
  <c r="H330" i="1" s="1"/>
  <c r="J276" i="1"/>
  <c r="H276" i="1" s="1"/>
  <c r="J226" i="1"/>
  <c r="H226" i="1" s="1"/>
  <c r="J207" i="8"/>
  <c r="H207" i="8" s="1"/>
  <c r="T205" i="8" s="1"/>
  <c r="J325" i="10"/>
  <c r="H325" i="10" s="1"/>
  <c r="J230" i="10"/>
  <c r="H230" i="10" s="1"/>
  <c r="J76" i="10"/>
  <c r="H76" i="10" s="1"/>
  <c r="J306" i="8"/>
  <c r="H306" i="8" s="1"/>
  <c r="J66" i="8"/>
  <c r="H66" i="8" s="1"/>
  <c r="T64" i="8" s="1"/>
  <c r="J237" i="4"/>
  <c r="H237" i="4" s="1"/>
  <c r="J97" i="4"/>
  <c r="H97" i="4" s="1"/>
  <c r="T95" i="4" s="1"/>
  <c r="J31" i="4"/>
  <c r="H31" i="4" s="1"/>
  <c r="T29" i="4" s="1"/>
  <c r="J402" i="3"/>
  <c r="H402" i="3" s="1"/>
  <c r="J333" i="3"/>
  <c r="H333" i="3" s="1"/>
  <c r="J291" i="3"/>
  <c r="H291" i="3" s="1"/>
  <c r="J248" i="3"/>
  <c r="H248" i="3" s="1"/>
  <c r="J210" i="3"/>
  <c r="H210" i="3" s="1"/>
  <c r="J148" i="3"/>
  <c r="H148" i="3" s="1"/>
  <c r="T146" i="3" s="1"/>
  <c r="J122" i="3"/>
  <c r="H122" i="3" s="1"/>
  <c r="T120" i="3" s="1"/>
  <c r="J38" i="3"/>
  <c r="H38" i="3" s="1"/>
  <c r="T36" i="3" s="1"/>
  <c r="J12" i="3"/>
  <c r="H12" i="3" s="1"/>
  <c r="T10" i="3" s="1"/>
  <c r="J433" i="1"/>
  <c r="H433" i="1" s="1"/>
  <c r="J409" i="1"/>
  <c r="H409" i="1" s="1"/>
  <c r="J381" i="1"/>
  <c r="H381" i="1" s="1"/>
  <c r="J287" i="1"/>
  <c r="H287" i="1" s="1"/>
  <c r="J261" i="1"/>
  <c r="H261" i="1" s="1"/>
  <c r="J239" i="1"/>
  <c r="H239" i="1" s="1"/>
  <c r="J219" i="1"/>
  <c r="H219" i="1" s="1"/>
  <c r="J193" i="1"/>
  <c r="H193" i="1" s="1"/>
  <c r="T191" i="1" s="1"/>
  <c r="J13" i="1"/>
  <c r="H13" i="1" s="1"/>
  <c r="T11" i="1" s="1"/>
  <c r="J37" i="1"/>
  <c r="H37" i="1" s="1"/>
  <c r="T35" i="1" s="1"/>
  <c r="J57" i="1"/>
  <c r="H57" i="1" s="1"/>
  <c r="T55" i="1" s="1"/>
  <c r="J119" i="1"/>
  <c r="H119" i="1" s="1"/>
  <c r="T117" i="1" s="1"/>
  <c r="J32" i="1"/>
  <c r="H32" i="1" s="1"/>
  <c r="T30" i="1" s="1"/>
  <c r="J72" i="1"/>
  <c r="H72" i="1" s="1"/>
  <c r="T70" i="1" s="1"/>
  <c r="J90" i="1"/>
  <c r="H90" i="1" s="1"/>
  <c r="T88" i="1" s="1"/>
  <c r="J108" i="1"/>
  <c r="H108" i="1" s="1"/>
  <c r="T106" i="1" s="1"/>
  <c r="J130" i="1"/>
  <c r="H130" i="1" s="1"/>
  <c r="T128" i="1" s="1"/>
  <c r="J164" i="1"/>
  <c r="H164" i="1" s="1"/>
  <c r="T162" i="1" s="1"/>
  <c r="J436" i="1"/>
  <c r="H436" i="1" s="1"/>
  <c r="J400" i="1"/>
  <c r="H400" i="1" s="1"/>
  <c r="J346" i="1"/>
  <c r="H346" i="1" s="1"/>
  <c r="J312" i="1"/>
  <c r="H312" i="1" s="1"/>
  <c r="J292" i="1"/>
  <c r="H292" i="1" s="1"/>
  <c r="J258" i="1"/>
  <c r="H258" i="1" s="1"/>
  <c r="J242" i="1"/>
  <c r="H242" i="1" s="1"/>
  <c r="J224" i="1"/>
  <c r="H224" i="1" s="1"/>
  <c r="J208" i="1"/>
  <c r="H208" i="1" s="1"/>
  <c r="T206" i="1" s="1"/>
  <c r="J192" i="1"/>
  <c r="H192" i="1" s="1"/>
  <c r="T190" i="1" s="1"/>
  <c r="J176" i="1"/>
  <c r="H176" i="1" s="1"/>
  <c r="T174" i="1" s="1"/>
  <c r="J22" i="10"/>
  <c r="H22" i="10" s="1"/>
  <c r="J21" i="10"/>
  <c r="H21" i="10" s="1"/>
  <c r="J439" i="10"/>
  <c r="H439" i="10" s="1"/>
  <c r="J229" i="10"/>
  <c r="H229" i="10" s="1"/>
  <c r="J72" i="10"/>
  <c r="H72" i="10" s="1"/>
  <c r="J302" i="8"/>
  <c r="H302" i="8" s="1"/>
  <c r="J233" i="4"/>
  <c r="H233" i="4" s="1"/>
  <c r="J374" i="3"/>
  <c r="H374" i="3" s="1"/>
  <c r="J328" i="3"/>
  <c r="H328" i="3" s="1"/>
  <c r="J290" i="3"/>
  <c r="H290" i="3" s="1"/>
  <c r="J209" i="3"/>
  <c r="H209" i="3" s="1"/>
  <c r="T207" i="3" s="1"/>
  <c r="J178" i="3"/>
  <c r="H178" i="3" s="1"/>
  <c r="T176" i="3" s="1"/>
  <c r="J92" i="3"/>
  <c r="H92" i="3" s="1"/>
  <c r="T90" i="3" s="1"/>
  <c r="J66" i="3"/>
  <c r="H66" i="3" s="1"/>
  <c r="T64" i="3" s="1"/>
  <c r="J359" i="1"/>
  <c r="H359" i="1" s="1"/>
  <c r="J333" i="1"/>
  <c r="H333" i="1" s="1"/>
  <c r="J307" i="1"/>
  <c r="H307" i="1" s="1"/>
  <c r="J79" i="1"/>
  <c r="H79" i="1" s="1"/>
  <c r="T77" i="1" s="1"/>
  <c r="J101" i="1"/>
  <c r="H101" i="1" s="1"/>
  <c r="T99" i="1" s="1"/>
  <c r="J143" i="1"/>
  <c r="H143" i="1" s="1"/>
  <c r="T141" i="1" s="1"/>
  <c r="J161" i="1"/>
  <c r="H161" i="1" s="1"/>
  <c r="T159" i="1" s="1"/>
  <c r="J14" i="1"/>
  <c r="H14" i="1" s="1"/>
  <c r="T12" i="1" s="1"/>
  <c r="J54" i="1"/>
  <c r="H54" i="1" s="1"/>
  <c r="T52" i="1" s="1"/>
  <c r="J110" i="1"/>
  <c r="H110" i="1" s="1"/>
  <c r="T108" i="1" s="1"/>
  <c r="J148" i="1"/>
  <c r="H148" i="1" s="1"/>
  <c r="T146" i="1" s="1"/>
  <c r="J416" i="1"/>
  <c r="H416" i="1" s="1"/>
  <c r="J382" i="1"/>
  <c r="H382" i="1" s="1"/>
  <c r="J362" i="1"/>
  <c r="H362" i="1" s="1"/>
  <c r="J328" i="1"/>
  <c r="H328" i="1" s="1"/>
  <c r="J310" i="1"/>
  <c r="H310" i="1" s="1"/>
  <c r="J274" i="1"/>
  <c r="H274" i="1" s="1"/>
  <c r="J240" i="1"/>
  <c r="H240" i="1" s="1"/>
  <c r="J23" i="10"/>
  <c r="H23" i="10" s="1"/>
  <c r="J390" i="4"/>
  <c r="H390" i="4" s="1"/>
  <c r="J428" i="10"/>
  <c r="H428" i="10" s="1"/>
  <c r="J308" i="10"/>
  <c r="H308" i="10" s="1"/>
  <c r="J141" i="10"/>
  <c r="H141" i="10" s="1"/>
  <c r="J63" i="10"/>
  <c r="H63" i="10" s="1"/>
  <c r="J294" i="8"/>
  <c r="H294" i="8" s="1"/>
  <c r="J372" i="3"/>
  <c r="H372" i="3" s="1"/>
  <c r="J350" i="3"/>
  <c r="H350" i="3" s="1"/>
  <c r="J308" i="3"/>
  <c r="H308" i="3" s="1"/>
  <c r="J265" i="3"/>
  <c r="H265" i="3" s="1"/>
  <c r="J227" i="3"/>
  <c r="H227" i="3" s="1"/>
  <c r="J176" i="3"/>
  <c r="H176" i="3" s="1"/>
  <c r="T174" i="3" s="1"/>
  <c r="J120" i="3"/>
  <c r="H120" i="3" s="1"/>
  <c r="T118" i="3" s="1"/>
  <c r="J36" i="3"/>
  <c r="H36" i="3" s="1"/>
  <c r="T34" i="3" s="1"/>
  <c r="J431" i="1"/>
  <c r="H431" i="1" s="1"/>
  <c r="J407" i="1"/>
  <c r="H407" i="1" s="1"/>
  <c r="J379" i="1"/>
  <c r="H379" i="1" s="1"/>
  <c r="J283" i="1"/>
  <c r="H283" i="1" s="1"/>
  <c r="J259" i="1"/>
  <c r="H259" i="1" s="1"/>
  <c r="J237" i="1"/>
  <c r="H237" i="1" s="1"/>
  <c r="J211" i="1"/>
  <c r="H211" i="1" s="1"/>
  <c r="J191" i="1"/>
  <c r="H191" i="1" s="1"/>
  <c r="T189" i="1" s="1"/>
  <c r="J15" i="1"/>
  <c r="H15" i="1" s="1"/>
  <c r="T13" i="1" s="1"/>
  <c r="J39" i="1"/>
  <c r="H39" i="1" s="1"/>
  <c r="T37" i="1" s="1"/>
  <c r="J59" i="1"/>
  <c r="H59" i="1" s="1"/>
  <c r="T57" i="1" s="1"/>
  <c r="J83" i="1"/>
  <c r="H83" i="1" s="1"/>
  <c r="T81" i="1" s="1"/>
  <c r="J121" i="1"/>
  <c r="H121" i="1" s="1"/>
  <c r="T119" i="1" s="1"/>
  <c r="J16" i="1"/>
  <c r="H16" i="1" s="1"/>
  <c r="T14" i="1" s="1"/>
  <c r="J74" i="1"/>
  <c r="H74" i="1" s="1"/>
  <c r="T72" i="1" s="1"/>
  <c r="J92" i="1"/>
  <c r="H92" i="1" s="1"/>
  <c r="T90" i="1" s="1"/>
  <c r="J114" i="1"/>
  <c r="H114" i="1" s="1"/>
  <c r="T112" i="1" s="1"/>
  <c r="J132" i="1"/>
  <c r="H132" i="1" s="1"/>
  <c r="T130" i="1" s="1"/>
  <c r="J166" i="1"/>
  <c r="H166" i="1" s="1"/>
  <c r="T164" i="1" s="1"/>
  <c r="J432" i="1"/>
  <c r="H432" i="1" s="1"/>
  <c r="J398" i="1"/>
  <c r="H398" i="1" s="1"/>
  <c r="J380" i="1"/>
  <c r="H380" i="1" s="1"/>
  <c r="J344" i="1"/>
  <c r="H344" i="1" s="1"/>
  <c r="J290" i="1"/>
  <c r="H290" i="1" s="1"/>
  <c r="J256" i="1"/>
  <c r="H256" i="1" s="1"/>
  <c r="J238" i="1"/>
  <c r="H238" i="1" s="1"/>
  <c r="J222" i="1"/>
  <c r="H222" i="1" s="1"/>
  <c r="J206" i="1"/>
  <c r="H206" i="1" s="1"/>
  <c r="T204" i="1" s="1"/>
  <c r="J190" i="1"/>
  <c r="H190" i="1" s="1"/>
  <c r="T188" i="1" s="1"/>
  <c r="J8" i="10"/>
  <c r="H8" i="10" s="1"/>
  <c r="J24" i="10"/>
  <c r="H24" i="10" s="1"/>
  <c r="J25" i="10"/>
  <c r="H25" i="10" s="1"/>
  <c r="J303" i="10"/>
  <c r="H303" i="10" s="1"/>
  <c r="J208" i="10"/>
  <c r="H208" i="10" s="1"/>
  <c r="J246" i="8"/>
  <c r="H246" i="8" s="1"/>
  <c r="J197" i="4"/>
  <c r="H197" i="4" s="1"/>
  <c r="T195" i="4" s="1"/>
  <c r="J19" i="4"/>
  <c r="H19" i="4" s="1"/>
  <c r="T17" i="4" s="1"/>
  <c r="U18" i="4" s="1"/>
  <c r="J327" i="3"/>
  <c r="H327" i="3" s="1"/>
  <c r="J307" i="3"/>
  <c r="H307" i="3" s="1"/>
  <c r="J284" i="3"/>
  <c r="H284" i="3" s="1"/>
  <c r="J208" i="3"/>
  <c r="H208" i="3" s="1"/>
  <c r="T206" i="3" s="1"/>
  <c r="J142" i="3"/>
  <c r="H142" i="3" s="1"/>
  <c r="T140" i="3" s="1"/>
  <c r="J114" i="3"/>
  <c r="H114" i="3" s="1"/>
  <c r="T112" i="3" s="1"/>
  <c r="J213" i="10"/>
  <c r="H213" i="10" s="1"/>
  <c r="J305" i="1"/>
  <c r="H305" i="1" s="1"/>
  <c r="J41" i="1"/>
  <c r="H41" i="1" s="1"/>
  <c r="T39" i="1" s="1"/>
  <c r="J103" i="1"/>
  <c r="H103" i="1" s="1"/>
  <c r="T101" i="1" s="1"/>
  <c r="J125" i="1"/>
  <c r="H125" i="1" s="1"/>
  <c r="T123" i="1" s="1"/>
  <c r="J145" i="1"/>
  <c r="H145" i="1" s="1"/>
  <c r="T143" i="1" s="1"/>
  <c r="J163" i="1"/>
  <c r="H163" i="1" s="1"/>
  <c r="T161" i="1" s="1"/>
  <c r="J38" i="1"/>
  <c r="H38" i="1" s="1"/>
  <c r="T36" i="1" s="1"/>
  <c r="J56" i="1"/>
  <c r="H56" i="1" s="1"/>
  <c r="T54" i="1" s="1"/>
  <c r="J150" i="1"/>
  <c r="H150" i="1" s="1"/>
  <c r="T148" i="1" s="1"/>
  <c r="J168" i="1"/>
  <c r="H168" i="1" s="1"/>
  <c r="T166" i="1" s="1"/>
  <c r="J414" i="1"/>
  <c r="H414" i="1" s="1"/>
  <c r="J360" i="1"/>
  <c r="H360" i="1" s="1"/>
  <c r="J326" i="1"/>
  <c r="H326" i="1" s="1"/>
  <c r="J306" i="1"/>
  <c r="H306" i="1" s="1"/>
  <c r="J272" i="1"/>
  <c r="H272" i="1" s="1"/>
  <c r="J254" i="1"/>
  <c r="H254" i="1" s="1"/>
  <c r="J9" i="10"/>
  <c r="H9" i="10" s="1"/>
  <c r="J124" i="8"/>
  <c r="H124" i="8" s="1"/>
  <c r="T122" i="8" s="1"/>
  <c r="J302" i="10"/>
  <c r="H302" i="10" s="1"/>
  <c r="J206" i="10"/>
  <c r="H206" i="10" s="1"/>
  <c r="J405" i="4"/>
  <c r="H405" i="4" s="1"/>
  <c r="J71" i="4"/>
  <c r="H71" i="4" s="1"/>
  <c r="T69" i="4" s="1"/>
  <c r="J346" i="3"/>
  <c r="H346" i="3" s="1"/>
  <c r="J306" i="3"/>
  <c r="H306" i="3" s="1"/>
  <c r="J264" i="3"/>
  <c r="H264" i="3" s="1"/>
  <c r="J198" i="3"/>
  <c r="H198" i="3" s="1"/>
  <c r="T196" i="3" s="1"/>
  <c r="J56" i="3"/>
  <c r="H56" i="3" s="1"/>
  <c r="T54" i="3" s="1"/>
  <c r="J30" i="3"/>
  <c r="H30" i="3" s="1"/>
  <c r="T28" i="3" s="1"/>
  <c r="J429" i="1"/>
  <c r="H429" i="1" s="1"/>
  <c r="J401" i="1"/>
  <c r="H401" i="1" s="1"/>
  <c r="J377" i="1"/>
  <c r="H377" i="1" s="1"/>
  <c r="J353" i="1"/>
  <c r="H353" i="1" s="1"/>
  <c r="J325" i="1"/>
  <c r="H325" i="1" s="1"/>
  <c r="J277" i="1"/>
  <c r="H277" i="1" s="1"/>
  <c r="J255" i="1"/>
  <c r="H255" i="1" s="1"/>
  <c r="J235" i="1"/>
  <c r="H235" i="1" s="1"/>
  <c r="J209" i="1"/>
  <c r="H209" i="1" s="1"/>
  <c r="T207" i="1" s="1"/>
  <c r="J189" i="1"/>
  <c r="H189" i="1" s="1"/>
  <c r="T187" i="1" s="1"/>
  <c r="J21" i="1"/>
  <c r="H21" i="1" s="1"/>
  <c r="T19" i="1" s="1"/>
  <c r="J61" i="1"/>
  <c r="H61" i="1" s="1"/>
  <c r="T59" i="1" s="1"/>
  <c r="J85" i="1"/>
  <c r="H85" i="1" s="1"/>
  <c r="T83" i="1" s="1"/>
  <c r="J18" i="1"/>
  <c r="H18" i="1" s="1"/>
  <c r="T16" i="1" s="1"/>
  <c r="J58" i="1"/>
  <c r="H58" i="1" s="1"/>
  <c r="T56" i="1" s="1"/>
  <c r="J76" i="1"/>
  <c r="H76" i="1" s="1"/>
  <c r="T74" i="1" s="1"/>
  <c r="J116" i="1"/>
  <c r="H116" i="1" s="1"/>
  <c r="T114" i="1" s="1"/>
  <c r="J134" i="1"/>
  <c r="H134" i="1" s="1"/>
  <c r="T132" i="1" s="1"/>
  <c r="J430" i="1"/>
  <c r="H430" i="1" s="1"/>
  <c r="J396" i="1"/>
  <c r="H396" i="1" s="1"/>
  <c r="J376" i="1"/>
  <c r="H376" i="1" s="1"/>
  <c r="J342" i="1"/>
  <c r="H342" i="1" s="1"/>
  <c r="J324" i="1"/>
  <c r="H324" i="1" s="1"/>
  <c r="J288" i="1"/>
  <c r="H288" i="1" s="1"/>
  <c r="J252" i="1"/>
  <c r="H252" i="1" s="1"/>
  <c r="J236" i="1"/>
  <c r="H236" i="1" s="1"/>
  <c r="J220" i="1"/>
  <c r="H220" i="1" s="1"/>
  <c r="J204" i="1"/>
  <c r="H204" i="1" s="1"/>
  <c r="T202" i="1" s="1"/>
  <c r="J188" i="1"/>
  <c r="H188" i="1" s="1"/>
  <c r="T186" i="1" s="1"/>
  <c r="J10" i="10"/>
  <c r="H10" i="10" s="1"/>
  <c r="J11" i="10"/>
  <c r="H11" i="10" s="1"/>
  <c r="J287" i="10"/>
  <c r="H287" i="10" s="1"/>
  <c r="J202" i="10"/>
  <c r="H202" i="10" s="1"/>
  <c r="J125" i="10"/>
  <c r="H125" i="10" s="1"/>
  <c r="J48" i="10"/>
  <c r="H48" i="10" s="1"/>
  <c r="J389" i="4"/>
  <c r="H389" i="4" s="1"/>
  <c r="J301" i="3"/>
  <c r="H301" i="3" s="1"/>
  <c r="J283" i="3"/>
  <c r="H283" i="3" s="1"/>
  <c r="J263" i="3"/>
  <c r="H263" i="3" s="1"/>
  <c r="J221" i="3"/>
  <c r="H221" i="3" s="1"/>
  <c r="J110" i="3"/>
  <c r="H110" i="3" s="1"/>
  <c r="T108" i="3" s="1"/>
  <c r="J84" i="3"/>
  <c r="H84" i="3" s="1"/>
  <c r="T82" i="3" s="1"/>
  <c r="J211" i="10"/>
  <c r="H211" i="10" s="1"/>
  <c r="J303" i="1"/>
  <c r="H303" i="1" s="1"/>
  <c r="J43" i="1"/>
  <c r="H43" i="1" s="1"/>
  <c r="T41" i="1" s="1"/>
  <c r="J105" i="1"/>
  <c r="H105" i="1" s="1"/>
  <c r="T103" i="1" s="1"/>
  <c r="J129" i="1"/>
  <c r="H129" i="1" s="1"/>
  <c r="T127" i="1" s="1"/>
  <c r="J147" i="1"/>
  <c r="H147" i="1" s="1"/>
  <c r="T145" i="1" s="1"/>
  <c r="J165" i="1"/>
  <c r="H165" i="1" s="1"/>
  <c r="T163" i="1" s="1"/>
  <c r="J20" i="1"/>
  <c r="H20" i="1" s="1"/>
  <c r="T18" i="1" s="1"/>
  <c r="J40" i="1"/>
  <c r="H40" i="1" s="1"/>
  <c r="T38" i="1" s="1"/>
  <c r="J98" i="1"/>
  <c r="H98" i="1" s="1"/>
  <c r="T96" i="1" s="1"/>
  <c r="J152" i="1"/>
  <c r="H152" i="1" s="1"/>
  <c r="T150" i="1" s="1"/>
  <c r="J172" i="1"/>
  <c r="H172" i="1" s="1"/>
  <c r="T170" i="1" s="1"/>
  <c r="J412" i="1"/>
  <c r="H412" i="1" s="1"/>
  <c r="J394" i="1"/>
  <c r="H394" i="1" s="1"/>
  <c r="J358" i="1"/>
  <c r="H358" i="1" s="1"/>
  <c r="J304" i="1"/>
  <c r="H304" i="1" s="1"/>
  <c r="J270" i="1"/>
  <c r="H270" i="1" s="1"/>
  <c r="J12" i="10"/>
  <c r="H12" i="10" s="1"/>
  <c r="J307" i="4"/>
  <c r="H307" i="4" s="1"/>
  <c r="J46" i="10"/>
  <c r="H46" i="10" s="1"/>
  <c r="J385" i="4"/>
  <c r="H385" i="4" s="1"/>
  <c r="J392" i="3"/>
  <c r="H392" i="3" s="1"/>
  <c r="J262" i="3"/>
  <c r="H262" i="3" s="1"/>
  <c r="J238" i="3"/>
  <c r="H238" i="3" s="1"/>
  <c r="J196" i="3"/>
  <c r="H196" i="3" s="1"/>
  <c r="T194" i="3" s="1"/>
  <c r="J164" i="3"/>
  <c r="H164" i="3" s="1"/>
  <c r="T162" i="3" s="1"/>
  <c r="J138" i="3"/>
  <c r="H138" i="3" s="1"/>
  <c r="T136" i="3" s="1"/>
  <c r="J54" i="3"/>
  <c r="H54" i="3" s="1"/>
  <c r="T52" i="3" s="1"/>
  <c r="J26" i="3"/>
  <c r="H26" i="3" s="1"/>
  <c r="T24" i="3" s="1"/>
  <c r="J375" i="1"/>
  <c r="H375" i="1" s="1"/>
  <c r="J347" i="1"/>
  <c r="H347" i="1" s="1"/>
  <c r="J323" i="1"/>
  <c r="H323" i="1" s="1"/>
  <c r="J275" i="1"/>
  <c r="H275" i="1" s="1"/>
  <c r="J253" i="1"/>
  <c r="H253" i="1" s="1"/>
  <c r="J227" i="1"/>
  <c r="H227" i="1" s="1"/>
  <c r="J207" i="1"/>
  <c r="H207" i="1" s="1"/>
  <c r="T205" i="1" s="1"/>
  <c r="J185" i="1"/>
  <c r="H185" i="1" s="1"/>
  <c r="T183" i="1" s="1"/>
  <c r="J23" i="1"/>
  <c r="H23" i="1" s="1"/>
  <c r="T21" i="1" s="1"/>
  <c r="J67" i="1"/>
  <c r="H67" i="1" s="1"/>
  <c r="T65" i="1" s="1"/>
  <c r="J87" i="1"/>
  <c r="H87" i="1" s="1"/>
  <c r="T85" i="1" s="1"/>
  <c r="J167" i="1"/>
  <c r="H167" i="1" s="1"/>
  <c r="T165" i="1" s="1"/>
  <c r="J60" i="1"/>
  <c r="H60" i="1" s="1"/>
  <c r="T58" i="1" s="1"/>
  <c r="J78" i="1"/>
  <c r="H78" i="1" s="1"/>
  <c r="T76" i="1" s="1"/>
  <c r="J100" i="1"/>
  <c r="H100" i="1" s="1"/>
  <c r="T98" i="1" s="1"/>
  <c r="J118" i="1"/>
  <c r="H118" i="1" s="1"/>
  <c r="T116" i="1" s="1"/>
  <c r="J136" i="1"/>
  <c r="H136" i="1" s="1"/>
  <c r="T134" i="1" s="1"/>
  <c r="J154" i="1"/>
  <c r="H154" i="1" s="1"/>
  <c r="T152" i="1" s="1"/>
  <c r="J428" i="1"/>
  <c r="H428" i="1" s="1"/>
  <c r="J374" i="1"/>
  <c r="H374" i="1" s="1"/>
  <c r="J340" i="1"/>
  <c r="H340" i="1" s="1"/>
  <c r="J320" i="1"/>
  <c r="H320" i="1" s="1"/>
  <c r="J286" i="1"/>
  <c r="H286" i="1" s="1"/>
  <c r="J268" i="1"/>
  <c r="H268" i="1" s="1"/>
  <c r="J250" i="1"/>
  <c r="H250" i="1" s="1"/>
  <c r="J234" i="1"/>
  <c r="H234" i="1" s="1"/>
  <c r="J218" i="1"/>
  <c r="H218" i="1" s="1"/>
  <c r="J202" i="1"/>
  <c r="H202" i="1" s="1"/>
  <c r="T200" i="1" s="1"/>
  <c r="J186" i="1"/>
  <c r="H186" i="1" s="1"/>
  <c r="T184" i="1" s="1"/>
  <c r="J14" i="10"/>
  <c r="H14" i="10" s="1"/>
  <c r="J13" i="10"/>
  <c r="H13" i="10" s="1"/>
  <c r="J375" i="10"/>
  <c r="H375" i="10" s="1"/>
  <c r="J284" i="10"/>
  <c r="H284" i="10" s="1"/>
  <c r="J45" i="10"/>
  <c r="H45" i="10" s="1"/>
  <c r="J165" i="4"/>
  <c r="H165" i="4" s="1"/>
  <c r="T163" i="4" s="1"/>
  <c r="J59" i="4"/>
  <c r="H59" i="4" s="1"/>
  <c r="T57" i="4" s="1"/>
  <c r="J363" i="3"/>
  <c r="H363" i="3" s="1"/>
  <c r="J300" i="3"/>
  <c r="H300" i="3" s="1"/>
  <c r="J280" i="3"/>
  <c r="H280" i="3" s="1"/>
  <c r="J257" i="3"/>
  <c r="H257" i="3" s="1"/>
  <c r="J220" i="3"/>
  <c r="H220" i="3" s="1"/>
  <c r="J108" i="3"/>
  <c r="H108" i="3" s="1"/>
  <c r="T106" i="3" s="1"/>
  <c r="J80" i="3"/>
  <c r="H80" i="3" s="1"/>
  <c r="T78" i="3" s="1"/>
  <c r="J209" i="10"/>
  <c r="H209" i="10" s="1"/>
  <c r="J421" i="1"/>
  <c r="H421" i="1" s="1"/>
  <c r="J395" i="1"/>
  <c r="H395" i="1" s="1"/>
  <c r="J45" i="1"/>
  <c r="H45" i="1" s="1"/>
  <c r="T43" i="1" s="1"/>
  <c r="J69" i="1"/>
  <c r="H69" i="1" s="1"/>
  <c r="T67" i="1" s="1"/>
  <c r="J109" i="1"/>
  <c r="H109" i="1" s="1"/>
  <c r="T107" i="1" s="1"/>
  <c r="J131" i="1"/>
  <c r="H131" i="1" s="1"/>
  <c r="T129" i="1" s="1"/>
  <c r="J149" i="1"/>
  <c r="H149" i="1" s="1"/>
  <c r="T147" i="1" s="1"/>
  <c r="J24" i="1"/>
  <c r="H24" i="1" s="1"/>
  <c r="T22" i="1" s="1"/>
  <c r="J42" i="1"/>
  <c r="H42" i="1" s="1"/>
  <c r="T40" i="1" s="1"/>
  <c r="J80" i="1"/>
  <c r="H80" i="1" s="1"/>
  <c r="T78" i="1" s="1"/>
  <c r="J174" i="1"/>
  <c r="H174" i="1" s="1"/>
  <c r="T172" i="1" s="1"/>
  <c r="J410" i="1"/>
  <c r="H410" i="1" s="1"/>
  <c r="J390" i="1"/>
  <c r="H390" i="1" s="1"/>
  <c r="J356" i="1"/>
  <c r="H356" i="1" s="1"/>
  <c r="J338" i="1"/>
  <c r="H338" i="1" s="1"/>
  <c r="J302" i="1"/>
  <c r="H302" i="1" s="1"/>
  <c r="J184" i="1"/>
  <c r="H184" i="1" s="1"/>
  <c r="T182" i="1" s="1"/>
  <c r="J86" i="6"/>
  <c r="H86" i="6" s="1"/>
  <c r="T84" i="6" s="1"/>
  <c r="J92" i="10"/>
  <c r="H92" i="10" s="1"/>
  <c r="J124" i="6"/>
  <c r="H124" i="6" s="1"/>
  <c r="T122" i="6" s="1"/>
  <c r="J121" i="4"/>
  <c r="H121" i="4" s="1"/>
  <c r="T119" i="4" s="1"/>
  <c r="J43" i="4"/>
  <c r="H43" i="4" s="1"/>
  <c r="T41" i="4" s="1"/>
  <c r="J410" i="3"/>
  <c r="H410" i="3" s="1"/>
  <c r="J383" i="3"/>
  <c r="H383" i="3" s="1"/>
  <c r="J355" i="3"/>
  <c r="H355" i="3" s="1"/>
  <c r="J273" i="3"/>
  <c r="H273" i="3" s="1"/>
  <c r="J230" i="3"/>
  <c r="H230" i="3" s="1"/>
  <c r="J213" i="3"/>
  <c r="H213" i="3" s="1"/>
  <c r="J182" i="3"/>
  <c r="H182" i="3" s="1"/>
  <c r="T180" i="3" s="1"/>
  <c r="J126" i="3"/>
  <c r="H126" i="3" s="1"/>
  <c r="T124" i="3" s="1"/>
  <c r="J100" i="3"/>
  <c r="H100" i="3" s="1"/>
  <c r="T98" i="3" s="1"/>
  <c r="J16" i="3"/>
  <c r="H16" i="3" s="1"/>
  <c r="T14" i="3" s="1"/>
  <c r="J415" i="1"/>
  <c r="H415" i="1" s="1"/>
  <c r="J391" i="1"/>
  <c r="H391" i="1" s="1"/>
  <c r="J363" i="1"/>
  <c r="H363" i="1" s="1"/>
  <c r="J339" i="1"/>
  <c r="H339" i="1" s="1"/>
  <c r="J53" i="1"/>
  <c r="H53" i="1" s="1"/>
  <c r="T51" i="1" s="1"/>
  <c r="J73" i="1"/>
  <c r="H73" i="1" s="1"/>
  <c r="T71" i="1" s="1"/>
  <c r="J135" i="1"/>
  <c r="H135" i="1" s="1"/>
  <c r="T133" i="1" s="1"/>
  <c r="J155" i="1"/>
  <c r="H155" i="1" s="1"/>
  <c r="T153" i="1" s="1"/>
  <c r="J10" i="1"/>
  <c r="H10" i="1" s="1"/>
  <c r="T8" i="1" s="1"/>
  <c r="J28" i="1"/>
  <c r="H28" i="1" s="1"/>
  <c r="T26" i="1" s="1"/>
  <c r="J68" i="1"/>
  <c r="H68" i="1" s="1"/>
  <c r="T66" i="1" s="1"/>
  <c r="J144" i="1"/>
  <c r="H144" i="1" s="1"/>
  <c r="T142" i="1" s="1"/>
  <c r="J440" i="1"/>
  <c r="H440" i="1" s="1"/>
  <c r="J422" i="1"/>
  <c r="H422" i="1" s="1"/>
  <c r="J386" i="1"/>
  <c r="H386" i="1" s="1"/>
  <c r="J332" i="1"/>
  <c r="H332" i="1" s="1"/>
  <c r="J298" i="1"/>
  <c r="H298" i="1" s="1"/>
  <c r="J278" i="1"/>
  <c r="H278" i="1" s="1"/>
  <c r="J212" i="1"/>
  <c r="H212" i="1" s="1"/>
  <c r="J284" i="7"/>
  <c r="J77" i="3"/>
  <c r="H77" i="3" s="1"/>
  <c r="T75" i="3" s="1"/>
  <c r="J246" i="10"/>
  <c r="H246" i="10" s="1"/>
  <c r="J159" i="10"/>
  <c r="H159" i="10" s="1"/>
  <c r="J88" i="10"/>
  <c r="H88" i="10" s="1"/>
  <c r="J78" i="8"/>
  <c r="H78" i="8" s="1"/>
  <c r="T76" i="8" s="1"/>
  <c r="J285" i="4"/>
  <c r="H285" i="4" s="1"/>
  <c r="J35" i="4"/>
  <c r="H35" i="4" s="1"/>
  <c r="T33" i="4" s="1"/>
  <c r="J183" i="3"/>
  <c r="H183" i="3" s="1"/>
  <c r="T181" i="3" s="1"/>
  <c r="J31" i="10"/>
  <c r="H31" i="10" s="1"/>
  <c r="J424" i="3"/>
  <c r="H424" i="3" s="1"/>
  <c r="J336" i="3"/>
  <c r="H336" i="3" s="1"/>
  <c r="J345" i="1"/>
  <c r="H345" i="1" s="1"/>
  <c r="J269" i="1"/>
  <c r="H269" i="1" s="1"/>
  <c r="J179" i="1"/>
  <c r="H179" i="1" s="1"/>
  <c r="T177" i="1" s="1"/>
  <c r="J46" i="1"/>
  <c r="H46" i="1" s="1"/>
  <c r="T44" i="1" s="1"/>
  <c r="J120" i="1"/>
  <c r="H120" i="1" s="1"/>
  <c r="T118" i="1" s="1"/>
  <c r="J372" i="1"/>
  <c r="H372" i="1" s="1"/>
  <c r="J316" i="1"/>
  <c r="H316" i="1" s="1"/>
  <c r="J248" i="1"/>
  <c r="H248" i="1" s="1"/>
  <c r="J196" i="1"/>
  <c r="H196" i="1" s="1"/>
  <c r="T194" i="1" s="1"/>
  <c r="J273" i="1"/>
  <c r="H273" i="1" s="1"/>
  <c r="J368" i="10"/>
  <c r="H368" i="10" s="1"/>
  <c r="J30" i="10"/>
  <c r="H30" i="10" s="1"/>
  <c r="J420" i="3"/>
  <c r="H420" i="3" s="1"/>
  <c r="J335" i="3"/>
  <c r="H335" i="3" s="1"/>
  <c r="J256" i="3"/>
  <c r="H256" i="3" s="1"/>
  <c r="J435" i="1"/>
  <c r="H435" i="1" s="1"/>
  <c r="J267" i="1"/>
  <c r="H267" i="1" s="1"/>
  <c r="J151" i="1"/>
  <c r="H151" i="1" s="1"/>
  <c r="T149" i="1" s="1"/>
  <c r="J48" i="1"/>
  <c r="H48" i="1" s="1"/>
  <c r="T46" i="1" s="1"/>
  <c r="J314" i="1"/>
  <c r="H314" i="1" s="1"/>
  <c r="J194" i="1"/>
  <c r="H194" i="1" s="1"/>
  <c r="T192" i="1" s="1"/>
  <c r="J367" i="10"/>
  <c r="H367" i="10" s="1"/>
  <c r="J319" i="3"/>
  <c r="H319" i="3" s="1"/>
  <c r="J162" i="3"/>
  <c r="H162" i="3" s="1"/>
  <c r="T160" i="3" s="1"/>
  <c r="J72" i="3"/>
  <c r="H72" i="3" s="1"/>
  <c r="T70" i="3" s="1"/>
  <c r="J251" i="1"/>
  <c r="H251" i="1" s="1"/>
  <c r="J177" i="1"/>
  <c r="H177" i="1" s="1"/>
  <c r="T175" i="1" s="1"/>
  <c r="J89" i="1"/>
  <c r="H89" i="1" s="1"/>
  <c r="T87" i="1" s="1"/>
  <c r="J153" i="1"/>
  <c r="H153" i="1" s="1"/>
  <c r="T151" i="1" s="1"/>
  <c r="J62" i="1"/>
  <c r="H62" i="1" s="1"/>
  <c r="T60" i="1" s="1"/>
  <c r="J122" i="1"/>
  <c r="H122" i="1" s="1"/>
  <c r="T120" i="1" s="1"/>
  <c r="J426" i="1"/>
  <c r="H426" i="1" s="1"/>
  <c r="J370" i="1"/>
  <c r="H370" i="1" s="1"/>
  <c r="J246" i="1"/>
  <c r="H246" i="1" s="1"/>
  <c r="J182" i="1"/>
  <c r="H182" i="1" s="1"/>
  <c r="T180" i="1" s="1"/>
  <c r="J180" i="1"/>
  <c r="H180" i="1" s="1"/>
  <c r="T178" i="1" s="1"/>
  <c r="J138" i="8"/>
  <c r="H138" i="8" s="1"/>
  <c r="T136" i="8" s="1"/>
  <c r="J409" i="3"/>
  <c r="H409" i="3" s="1"/>
  <c r="J252" i="3"/>
  <c r="H252" i="3" s="1"/>
  <c r="J70" i="3"/>
  <c r="H70" i="3" s="1"/>
  <c r="T68" i="3" s="1"/>
  <c r="J417" i="1"/>
  <c r="H417" i="1" s="1"/>
  <c r="J9" i="1"/>
  <c r="H9" i="1" s="1"/>
  <c r="T7" i="1" s="1"/>
  <c r="J368" i="1"/>
  <c r="H368" i="1" s="1"/>
  <c r="J300" i="1"/>
  <c r="H300" i="1" s="1"/>
  <c r="J244" i="1"/>
  <c r="H244" i="1" s="1"/>
  <c r="J91" i="1"/>
  <c r="H91" i="1" s="1"/>
  <c r="T89" i="1" s="1"/>
  <c r="J138" i="1"/>
  <c r="H138" i="1" s="1"/>
  <c r="T136" i="1" s="1"/>
  <c r="J424" i="1"/>
  <c r="H424" i="1" s="1"/>
  <c r="J232" i="1"/>
  <c r="H232" i="1" s="1"/>
  <c r="J203" i="1"/>
  <c r="H203" i="1" s="1"/>
  <c r="T201" i="1" s="1"/>
  <c r="J130" i="8"/>
  <c r="H130" i="8" s="1"/>
  <c r="T128" i="8" s="1"/>
  <c r="J318" i="3"/>
  <c r="H318" i="3" s="1"/>
  <c r="J237" i="3"/>
  <c r="H237" i="3" s="1"/>
  <c r="J156" i="3"/>
  <c r="H156" i="3" s="1"/>
  <c r="T154" i="3" s="1"/>
  <c r="J321" i="1"/>
  <c r="H321" i="1" s="1"/>
  <c r="J245" i="1"/>
  <c r="H245" i="1" s="1"/>
  <c r="J27" i="1"/>
  <c r="H27" i="1" s="1"/>
  <c r="T25" i="1" s="1"/>
  <c r="J421" i="3"/>
  <c r="H421" i="3" s="1"/>
  <c r="J47" i="4"/>
  <c r="H47" i="4" s="1"/>
  <c r="T45" i="4" s="1"/>
  <c r="J71" i="1"/>
  <c r="H71" i="1" s="1"/>
  <c r="T69" i="1" s="1"/>
  <c r="J442" i="1"/>
  <c r="H442" i="1" s="1"/>
  <c r="J260" i="1"/>
  <c r="H260" i="1" s="1"/>
  <c r="J19" i="10"/>
  <c r="H19" i="10" s="1"/>
  <c r="J345" i="4"/>
  <c r="H345" i="4" s="1"/>
  <c r="J389" i="3"/>
  <c r="H389" i="3" s="1"/>
  <c r="J236" i="3"/>
  <c r="H236" i="3" s="1"/>
  <c r="J154" i="3"/>
  <c r="H154" i="3" s="1"/>
  <c r="T152" i="3" s="1"/>
  <c r="J50" i="3"/>
  <c r="H50" i="3" s="1"/>
  <c r="T48" i="3" s="1"/>
  <c r="J241" i="1"/>
  <c r="H241" i="1" s="1"/>
  <c r="J173" i="1"/>
  <c r="H173" i="1" s="1"/>
  <c r="T171" i="1" s="1"/>
  <c r="J140" i="1"/>
  <c r="H140" i="1" s="1"/>
  <c r="T138" i="1" s="1"/>
  <c r="J354" i="1"/>
  <c r="H354" i="1" s="1"/>
  <c r="J296" i="1"/>
  <c r="H296" i="1" s="1"/>
  <c r="J178" i="1"/>
  <c r="H178" i="1" s="1"/>
  <c r="T176" i="1" s="1"/>
  <c r="J289" i="1"/>
  <c r="H289" i="1" s="1"/>
  <c r="J133" i="1"/>
  <c r="H133" i="1" s="1"/>
  <c r="T131" i="1" s="1"/>
  <c r="J388" i="1"/>
  <c r="H388" i="1" s="1"/>
  <c r="J175" i="4"/>
  <c r="H175" i="4" s="1"/>
  <c r="T173" i="4" s="1"/>
  <c r="J17" i="10"/>
  <c r="H17" i="10" s="1"/>
  <c r="J175" i="1"/>
  <c r="H175" i="1" s="1"/>
  <c r="T173" i="1" s="1"/>
  <c r="J329" i="4"/>
  <c r="H329" i="4" s="1"/>
  <c r="J235" i="3"/>
  <c r="H235" i="3" s="1"/>
  <c r="J134" i="3"/>
  <c r="H134" i="3" s="1"/>
  <c r="T132" i="3" s="1"/>
  <c r="J319" i="1"/>
  <c r="H319" i="1" s="1"/>
  <c r="J225" i="1"/>
  <c r="H225" i="1" s="1"/>
  <c r="J29" i="1"/>
  <c r="H29" i="1" s="1"/>
  <c r="T27" i="1" s="1"/>
  <c r="J113" i="1"/>
  <c r="H113" i="1" s="1"/>
  <c r="T111" i="1" s="1"/>
  <c r="J408" i="1"/>
  <c r="H408" i="1" s="1"/>
  <c r="J352" i="1"/>
  <c r="H352" i="1" s="1"/>
  <c r="J284" i="1"/>
  <c r="H284" i="1" s="1"/>
  <c r="J230" i="1"/>
  <c r="H230" i="1" s="1"/>
  <c r="J16" i="10"/>
  <c r="H16" i="10" s="1"/>
  <c r="J279" i="3"/>
  <c r="H279" i="3" s="1"/>
  <c r="J160" i="1"/>
  <c r="H160" i="1" s="1"/>
  <c r="T158" i="1" s="1"/>
  <c r="J214" i="1"/>
  <c r="H214" i="1" s="1"/>
  <c r="J15" i="10"/>
  <c r="H15" i="10" s="1"/>
  <c r="J423" i="5"/>
  <c r="J14" i="3"/>
  <c r="H14" i="3" s="1"/>
  <c r="T12" i="3" s="1"/>
  <c r="J367" i="1"/>
  <c r="H367" i="1" s="1"/>
  <c r="J55" i="1"/>
  <c r="H55" i="1" s="1"/>
  <c r="T53" i="1" s="1"/>
  <c r="J30" i="1"/>
  <c r="H30" i="1" s="1"/>
  <c r="T28" i="1" s="1"/>
  <c r="J162" i="1"/>
  <c r="H162" i="1" s="1"/>
  <c r="T160" i="1" s="1"/>
  <c r="J210" i="1"/>
  <c r="H210" i="1" s="1"/>
  <c r="J94" i="10"/>
  <c r="H94" i="10" s="1"/>
  <c r="J318" i="1"/>
  <c r="H318" i="1" s="1"/>
  <c r="J262" i="1"/>
  <c r="H262" i="1" s="1"/>
  <c r="J200" i="1"/>
  <c r="H200" i="1" s="1"/>
  <c r="T198" i="1" s="1"/>
  <c r="J192" i="3"/>
  <c r="H192" i="3" s="1"/>
  <c r="T190" i="3" s="1"/>
  <c r="J195" i="1"/>
  <c r="H195" i="1" s="1"/>
  <c r="T193" i="1" s="1"/>
  <c r="J106" i="1"/>
  <c r="H106" i="1" s="1"/>
  <c r="T104" i="1" s="1"/>
  <c r="J198" i="1"/>
  <c r="H198" i="1" s="1"/>
  <c r="T196" i="1" s="1"/>
  <c r="J128" i="3"/>
  <c r="H128" i="3" s="1"/>
  <c r="T126" i="3" s="1"/>
  <c r="J40" i="3"/>
  <c r="H40" i="3" s="1"/>
  <c r="T38" i="3" s="1"/>
  <c r="J393" i="1"/>
  <c r="H393" i="1" s="1"/>
  <c r="J31" i="1"/>
  <c r="H31" i="1" s="1"/>
  <c r="T29" i="1" s="1"/>
  <c r="J84" i="1"/>
  <c r="H84" i="1" s="1"/>
  <c r="T82" i="1" s="1"/>
  <c r="J348" i="1"/>
  <c r="H348" i="1" s="1"/>
  <c r="J282" i="1"/>
  <c r="H282" i="1" s="1"/>
  <c r="J228" i="1"/>
  <c r="H228" i="1" s="1"/>
  <c r="J44" i="1"/>
  <c r="H44" i="1" s="1"/>
  <c r="T42" i="1" s="1"/>
  <c r="J175" i="10"/>
  <c r="H175" i="10" s="1"/>
  <c r="J22" i="3"/>
  <c r="H22" i="3" s="1"/>
  <c r="T20" i="3" s="1"/>
  <c r="J293" i="1"/>
  <c r="H293" i="1" s="1"/>
  <c r="J223" i="1"/>
  <c r="H223" i="1" s="1"/>
  <c r="J115" i="1"/>
  <c r="H115" i="1" s="1"/>
  <c r="T113" i="1" s="1"/>
  <c r="J86" i="1"/>
  <c r="H86" i="1" s="1"/>
  <c r="T84" i="1" s="1"/>
  <c r="J158" i="1"/>
  <c r="H158" i="1" s="1"/>
  <c r="T156" i="1" s="1"/>
  <c r="J404" i="1"/>
  <c r="H404" i="1" s="1"/>
  <c r="J216" i="1"/>
  <c r="H216" i="1" s="1"/>
  <c r="J18" i="10"/>
  <c r="H18" i="10" s="1"/>
  <c r="J292" i="3"/>
  <c r="H292" i="3" s="1"/>
  <c r="J217" i="3"/>
  <c r="H217" i="3" s="1"/>
  <c r="J221" i="1"/>
  <c r="H221" i="1" s="1"/>
  <c r="J49" i="1"/>
  <c r="H49" i="1" s="1"/>
  <c r="T47" i="1" s="1"/>
  <c r="J117" i="1"/>
  <c r="H117" i="1" s="1"/>
  <c r="T115" i="1" s="1"/>
  <c r="J26" i="1"/>
  <c r="H26" i="1" s="1"/>
  <c r="T24" i="1" s="1"/>
  <c r="J88" i="1"/>
  <c r="H88" i="1" s="1"/>
  <c r="T86" i="1" s="1"/>
  <c r="J402" i="1"/>
  <c r="H402" i="1" s="1"/>
  <c r="J334" i="1"/>
  <c r="H334" i="1" s="1"/>
  <c r="J20" i="10"/>
  <c r="H20" i="10" s="1"/>
  <c r="J373" i="1"/>
  <c r="H373" i="1" s="1"/>
  <c r="J291" i="1"/>
  <c r="H291" i="1" s="1"/>
  <c r="J205" i="1"/>
  <c r="H205" i="1" s="1"/>
  <c r="T203" i="1" s="1"/>
  <c r="J102" i="1"/>
  <c r="H102" i="1" s="1"/>
  <c r="T100" i="1" s="1"/>
  <c r="J264" i="1"/>
  <c r="H264" i="1" s="1"/>
  <c r="J104" i="1"/>
  <c r="H104" i="1" s="1"/>
  <c r="T102" i="1" s="1"/>
  <c r="S14" i="1"/>
  <c r="U13" i="1"/>
  <c r="U9" i="7"/>
  <c r="S10" i="7"/>
  <c r="S11" i="5"/>
  <c r="U10" i="5"/>
  <c r="W9" i="5"/>
  <c r="S11" i="8"/>
  <c r="U10" i="8"/>
  <c r="W9" i="8"/>
  <c r="S12" i="5" l="1"/>
  <c r="U11" i="5"/>
  <c r="U10" i="7"/>
  <c r="S11" i="7"/>
  <c r="W9" i="7"/>
  <c r="W11" i="1"/>
  <c r="U11" i="1"/>
  <c r="U9" i="6"/>
  <c r="U8" i="8"/>
  <c r="T6" i="5"/>
  <c r="H6" i="5"/>
  <c r="U11" i="6"/>
  <c r="S12" i="6"/>
  <c r="T6" i="6"/>
  <c r="H6" i="6"/>
  <c r="S21" i="4"/>
  <c r="U20" i="4"/>
  <c r="W19" i="4"/>
  <c r="W9" i="1"/>
  <c r="U9" i="1"/>
  <c r="T6" i="7"/>
  <c r="H6" i="7"/>
  <c r="U12" i="1"/>
  <c r="S15" i="1"/>
  <c r="U14" i="1"/>
  <c r="W13" i="1"/>
  <c r="U9" i="10"/>
  <c r="S10" i="10"/>
  <c r="U11" i="4"/>
  <c r="W11" i="4"/>
  <c r="T6" i="2"/>
  <c r="H6" i="2"/>
  <c r="U9" i="4"/>
  <c r="W9" i="4"/>
  <c r="U13" i="4"/>
  <c r="W13" i="4"/>
  <c r="U15" i="4"/>
  <c r="W15" i="4"/>
  <c r="T6" i="3"/>
  <c r="H6" i="3"/>
  <c r="T6" i="4"/>
  <c r="H6" i="4"/>
  <c r="U8" i="7"/>
  <c r="S10" i="3"/>
  <c r="U9" i="3"/>
  <c r="H6" i="10"/>
  <c r="U11" i="8"/>
  <c r="S12" i="8"/>
  <c r="U8" i="1"/>
  <c r="T6" i="8"/>
  <c r="H6" i="8"/>
  <c r="T6" i="1"/>
  <c r="H6" i="1"/>
  <c r="U10" i="1"/>
  <c r="U8" i="6"/>
  <c r="W17" i="4"/>
  <c r="U17" i="4"/>
  <c r="S11" i="2"/>
  <c r="U10" i="2"/>
  <c r="W9" i="2"/>
  <c r="W7" i="5" l="1"/>
  <c r="U7" i="5"/>
  <c r="S13" i="8"/>
  <c r="U12" i="8"/>
  <c r="W11" i="8"/>
  <c r="U7" i="7"/>
  <c r="W7" i="7"/>
  <c r="S16" i="1"/>
  <c r="U15" i="1"/>
  <c r="U7" i="8"/>
  <c r="W7" i="8"/>
  <c r="U7" i="3"/>
  <c r="W7" i="3"/>
  <c r="U7" i="1"/>
  <c r="W7" i="1"/>
  <c r="U12" i="6"/>
  <c r="S13" i="6"/>
  <c r="W11" i="6"/>
  <c r="U7" i="2"/>
  <c r="W7" i="2"/>
  <c r="S12" i="7"/>
  <c r="U11" i="7"/>
  <c r="S12" i="2"/>
  <c r="U11" i="2"/>
  <c r="S11" i="3"/>
  <c r="W9" i="3"/>
  <c r="U10" i="3"/>
  <c r="S22" i="4"/>
  <c r="U21" i="4"/>
  <c r="S11" i="10"/>
  <c r="U10" i="10"/>
  <c r="W9" i="10"/>
  <c r="U12" i="5"/>
  <c r="S13" i="5"/>
  <c r="W11" i="5"/>
  <c r="W7" i="4"/>
  <c r="U7" i="4"/>
  <c r="W7" i="6"/>
  <c r="U7" i="6"/>
  <c r="S23" i="4" l="1"/>
  <c r="U22" i="4"/>
  <c r="W21" i="4"/>
  <c r="U11" i="3"/>
  <c r="S12" i="3"/>
  <c r="U16" i="1"/>
  <c r="S17" i="1"/>
  <c r="W15" i="1"/>
  <c r="W11" i="7"/>
  <c r="S13" i="7"/>
  <c r="U12" i="7"/>
  <c r="U13" i="5"/>
  <c r="S14" i="5"/>
  <c r="U12" i="2"/>
  <c r="W11" i="2"/>
  <c r="S13" i="2"/>
  <c r="U13" i="6"/>
  <c r="S14" i="6"/>
  <c r="U13" i="8"/>
  <c r="S14" i="8"/>
  <c r="U11" i="10"/>
  <c r="S12" i="10"/>
  <c r="W13" i="8" l="1"/>
  <c r="S15" i="8"/>
  <c r="U14" i="8"/>
  <c r="U14" i="6"/>
  <c r="S15" i="6"/>
  <c r="W13" i="6"/>
  <c r="U13" i="2"/>
  <c r="S14" i="2"/>
  <c r="W11" i="3"/>
  <c r="U12" i="3"/>
  <c r="S13" i="3"/>
  <c r="U17" i="1"/>
  <c r="S18" i="1"/>
  <c r="U14" i="5"/>
  <c r="S15" i="5"/>
  <c r="W13" i="5"/>
  <c r="S13" i="10"/>
  <c r="U12" i="10"/>
  <c r="W11" i="10"/>
  <c r="S14" i="7"/>
  <c r="U13" i="7"/>
  <c r="S24" i="4"/>
  <c r="U23" i="4"/>
  <c r="S14" i="10" l="1"/>
  <c r="U13" i="10"/>
  <c r="S25" i="4"/>
  <c r="U24" i="4"/>
  <c r="W23" i="4"/>
  <c r="S15" i="2"/>
  <c r="U14" i="2"/>
  <c r="W13" i="2"/>
  <c r="U15" i="8"/>
  <c r="S16" i="8"/>
  <c r="S16" i="5"/>
  <c r="U15" i="5"/>
  <c r="S15" i="7"/>
  <c r="U14" i="7"/>
  <c r="W13" i="7"/>
  <c r="U15" i="6"/>
  <c r="S16" i="6"/>
  <c r="W17" i="1"/>
  <c r="U18" i="1"/>
  <c r="S19" i="1"/>
  <c r="S14" i="3"/>
  <c r="U13" i="3"/>
  <c r="U16" i="6" l="1"/>
  <c r="S17" i="6"/>
  <c r="W15" i="6"/>
  <c r="S26" i="4"/>
  <c r="U25" i="4"/>
  <c r="S20" i="1"/>
  <c r="U19" i="1"/>
  <c r="S16" i="2"/>
  <c r="U15" i="2"/>
  <c r="S16" i="7"/>
  <c r="U15" i="7"/>
  <c r="S15" i="10"/>
  <c r="U14" i="10"/>
  <c r="W13" i="10"/>
  <c r="S17" i="5"/>
  <c r="U16" i="5"/>
  <c r="W15" i="5"/>
  <c r="S15" i="3"/>
  <c r="W13" i="3"/>
  <c r="U14" i="3"/>
  <c r="S17" i="8"/>
  <c r="U16" i="8"/>
  <c r="W15" i="8"/>
  <c r="S16" i="3" l="1"/>
  <c r="U15" i="3"/>
  <c r="S17" i="7"/>
  <c r="U16" i="7"/>
  <c r="W15" i="7"/>
  <c r="W19" i="1"/>
  <c r="U20" i="1"/>
  <c r="S21" i="1"/>
  <c r="S27" i="4"/>
  <c r="U26" i="4"/>
  <c r="W25" i="4"/>
  <c r="U17" i="6"/>
  <c r="S18" i="6"/>
  <c r="W15" i="2"/>
  <c r="S17" i="2"/>
  <c r="U16" i="2"/>
  <c r="S18" i="8"/>
  <c r="U17" i="8"/>
  <c r="S18" i="5"/>
  <c r="U17" i="5"/>
  <c r="U15" i="10"/>
  <c r="S16" i="10"/>
  <c r="S28" i="4" l="1"/>
  <c r="U27" i="4"/>
  <c r="U16" i="10"/>
  <c r="W15" i="10"/>
  <c r="S17" i="10"/>
  <c r="S22" i="1"/>
  <c r="U21" i="1"/>
  <c r="U18" i="5"/>
  <c r="W17" i="5"/>
  <c r="S19" i="5"/>
  <c r="S19" i="8"/>
  <c r="U18" i="8"/>
  <c r="W17" i="8"/>
  <c r="U17" i="2"/>
  <c r="S18" i="2"/>
  <c r="S18" i="7"/>
  <c r="U17" i="7"/>
  <c r="S19" i="6"/>
  <c r="U18" i="6"/>
  <c r="W17" i="6"/>
  <c r="U16" i="3"/>
  <c r="S17" i="3"/>
  <c r="W15" i="3"/>
  <c r="S20" i="5" l="1"/>
  <c r="U19" i="5"/>
  <c r="U19" i="6"/>
  <c r="S20" i="6"/>
  <c r="U22" i="1"/>
  <c r="W21" i="1"/>
  <c r="S23" i="1"/>
  <c r="U19" i="8"/>
  <c r="S20" i="8"/>
  <c r="S18" i="10"/>
  <c r="U17" i="10"/>
  <c r="S18" i="3"/>
  <c r="U17" i="3"/>
  <c r="S19" i="2"/>
  <c r="U18" i="2"/>
  <c r="W17" i="2"/>
  <c r="S19" i="7"/>
  <c r="W17" i="7"/>
  <c r="U18" i="7"/>
  <c r="S29" i="4"/>
  <c r="U28" i="4"/>
  <c r="W27" i="4"/>
  <c r="W19" i="8" l="1"/>
  <c r="S21" i="8"/>
  <c r="U20" i="8"/>
  <c r="S24" i="1"/>
  <c r="U23" i="1"/>
  <c r="U19" i="2"/>
  <c r="S20" i="2"/>
  <c r="S19" i="10"/>
  <c r="U18" i="10"/>
  <c r="W17" i="10"/>
  <c r="U20" i="6"/>
  <c r="S21" i="6"/>
  <c r="W19" i="6"/>
  <c r="S19" i="3"/>
  <c r="W17" i="3"/>
  <c r="U18" i="3"/>
  <c r="S30" i="4"/>
  <c r="U29" i="4"/>
  <c r="U19" i="7"/>
  <c r="S20" i="7"/>
  <c r="S21" i="5"/>
  <c r="U20" i="5"/>
  <c r="W19" i="5"/>
  <c r="S20" i="3" l="1"/>
  <c r="U19" i="3"/>
  <c r="S21" i="2"/>
  <c r="W19" i="2"/>
  <c r="U20" i="2"/>
  <c r="U19" i="10"/>
  <c r="S20" i="10"/>
  <c r="S21" i="7"/>
  <c r="W19" i="7"/>
  <c r="U20" i="7"/>
  <c r="W23" i="1"/>
  <c r="U24" i="1"/>
  <c r="S25" i="1"/>
  <c r="U21" i="6"/>
  <c r="S22" i="6"/>
  <c r="S22" i="5"/>
  <c r="U21" i="5"/>
  <c r="S31" i="4"/>
  <c r="U30" i="4"/>
  <c r="W29" i="4"/>
  <c r="S22" i="8"/>
  <c r="U21" i="8"/>
  <c r="S23" i="8" l="1"/>
  <c r="U22" i="8"/>
  <c r="W21" i="8"/>
  <c r="S26" i="1"/>
  <c r="U25" i="1"/>
  <c r="S22" i="2"/>
  <c r="U21" i="2"/>
  <c r="W19" i="10"/>
  <c r="S21" i="10"/>
  <c r="U20" i="10"/>
  <c r="S22" i="7"/>
  <c r="U21" i="7"/>
  <c r="S32" i="4"/>
  <c r="U31" i="4"/>
  <c r="U22" i="5"/>
  <c r="W21" i="5"/>
  <c r="S23" i="5"/>
  <c r="S23" i="6"/>
  <c r="W21" i="6"/>
  <c r="U22" i="6"/>
  <c r="U20" i="3"/>
  <c r="W19" i="3"/>
  <c r="S21" i="3"/>
  <c r="S22" i="10" l="1"/>
  <c r="U21" i="10"/>
  <c r="S23" i="2"/>
  <c r="U22" i="2"/>
  <c r="W21" i="2"/>
  <c r="S33" i="4"/>
  <c r="U32" i="4"/>
  <c r="W31" i="4"/>
  <c r="W25" i="1"/>
  <c r="U26" i="1"/>
  <c r="S27" i="1"/>
  <c r="S23" i="7"/>
  <c r="U22" i="7"/>
  <c r="W21" i="7"/>
  <c r="U21" i="3"/>
  <c r="S22" i="3"/>
  <c r="U23" i="6"/>
  <c r="S24" i="6"/>
  <c r="U23" i="5"/>
  <c r="S24" i="5"/>
  <c r="U23" i="8"/>
  <c r="S24" i="8"/>
  <c r="S24" i="7" l="1"/>
  <c r="U23" i="7"/>
  <c r="S34" i="4"/>
  <c r="U33" i="4"/>
  <c r="S25" i="8"/>
  <c r="U24" i="8"/>
  <c r="W23" i="8"/>
  <c r="S25" i="5"/>
  <c r="U24" i="5"/>
  <c r="W23" i="5"/>
  <c r="S24" i="2"/>
  <c r="U23" i="2"/>
  <c r="U24" i="6"/>
  <c r="S25" i="6"/>
  <c r="W23" i="6"/>
  <c r="S23" i="3"/>
  <c r="W21" i="3"/>
  <c r="U22" i="3"/>
  <c r="S28" i="1"/>
  <c r="U27" i="1"/>
  <c r="W21" i="10"/>
  <c r="S23" i="10"/>
  <c r="U22" i="10"/>
  <c r="U25" i="6" l="1"/>
  <c r="S26" i="6"/>
  <c r="S24" i="10"/>
  <c r="U23" i="10"/>
  <c r="S29" i="1"/>
  <c r="W27" i="1"/>
  <c r="U28" i="1"/>
  <c r="S35" i="4"/>
  <c r="U34" i="4"/>
  <c r="W33" i="4"/>
  <c r="S25" i="2"/>
  <c r="U24" i="2"/>
  <c r="W23" i="2"/>
  <c r="S26" i="8"/>
  <c r="U25" i="8"/>
  <c r="S24" i="3"/>
  <c r="U23" i="3"/>
  <c r="U25" i="5"/>
  <c r="S26" i="5"/>
  <c r="W23" i="7"/>
  <c r="U24" i="7"/>
  <c r="S25" i="7"/>
  <c r="S36" i="4" l="1"/>
  <c r="U35" i="4"/>
  <c r="U26" i="8"/>
  <c r="W25" i="8"/>
  <c r="S27" i="8"/>
  <c r="S27" i="5"/>
  <c r="W25" i="5"/>
  <c r="U26" i="5"/>
  <c r="S25" i="10"/>
  <c r="U24" i="10"/>
  <c r="W23" i="10"/>
  <c r="S26" i="7"/>
  <c r="U25" i="7"/>
  <c r="S30" i="1"/>
  <c r="U29" i="1"/>
  <c r="S25" i="3"/>
  <c r="W23" i="3"/>
  <c r="U24" i="3"/>
  <c r="U26" i="6"/>
  <c r="S27" i="6"/>
  <c r="W25" i="6"/>
  <c r="S26" i="2"/>
  <c r="U25" i="2"/>
  <c r="S27" i="7" l="1"/>
  <c r="U26" i="7"/>
  <c r="W25" i="7"/>
  <c r="U27" i="5"/>
  <c r="S28" i="5"/>
  <c r="U27" i="8"/>
  <c r="S28" i="8"/>
  <c r="S26" i="10"/>
  <c r="U25" i="10"/>
  <c r="U30" i="1"/>
  <c r="S31" i="1"/>
  <c r="W29" i="1"/>
  <c r="U26" i="2"/>
  <c r="W25" i="2"/>
  <c r="S27" i="2"/>
  <c r="U27" i="6"/>
  <c r="S28" i="6"/>
  <c r="S26" i="3"/>
  <c r="U25" i="3"/>
  <c r="S37" i="4"/>
  <c r="U36" i="4"/>
  <c r="W35" i="4"/>
  <c r="U31" i="1" l="1"/>
  <c r="S32" i="1"/>
  <c r="U28" i="5"/>
  <c r="S29" i="5"/>
  <c r="W27" i="5"/>
  <c r="U28" i="8"/>
  <c r="W27" i="8"/>
  <c r="S29" i="8"/>
  <c r="S27" i="10"/>
  <c r="U26" i="10"/>
  <c r="W25" i="10"/>
  <c r="S38" i="4"/>
  <c r="U37" i="4"/>
  <c r="U26" i="3"/>
  <c r="S27" i="3"/>
  <c r="W25" i="3"/>
  <c r="U28" i="6"/>
  <c r="S29" i="6"/>
  <c r="W27" i="6"/>
  <c r="U27" i="2"/>
  <c r="S28" i="2"/>
  <c r="U27" i="7"/>
  <c r="S28" i="7"/>
  <c r="S39" i="4" l="1"/>
  <c r="U38" i="4"/>
  <c r="W37" i="4"/>
  <c r="S29" i="7"/>
  <c r="U28" i="7"/>
  <c r="W27" i="7"/>
  <c r="S29" i="2"/>
  <c r="U28" i="2"/>
  <c r="W27" i="2"/>
  <c r="U27" i="10"/>
  <c r="S28" i="10"/>
  <c r="S30" i="8"/>
  <c r="U29" i="8"/>
  <c r="U29" i="6"/>
  <c r="S30" i="6"/>
  <c r="U29" i="5"/>
  <c r="S30" i="5"/>
  <c r="U32" i="1"/>
  <c r="W31" i="1"/>
  <c r="S33" i="1"/>
  <c r="S28" i="3"/>
  <c r="U27" i="3"/>
  <c r="S31" i="8" l="1"/>
  <c r="U30" i="8"/>
  <c r="W29" i="8"/>
  <c r="S29" i="10"/>
  <c r="U28" i="10"/>
  <c r="W27" i="10"/>
  <c r="U28" i="3"/>
  <c r="S29" i="3"/>
  <c r="W27" i="3"/>
  <c r="S30" i="2"/>
  <c r="U29" i="2"/>
  <c r="S34" i="1"/>
  <c r="U33" i="1"/>
  <c r="S30" i="7"/>
  <c r="U29" i="7"/>
  <c r="W29" i="5"/>
  <c r="S31" i="5"/>
  <c r="U30" i="5"/>
  <c r="U30" i="6"/>
  <c r="S31" i="6"/>
  <c r="W29" i="6"/>
  <c r="S40" i="4"/>
  <c r="U39" i="4"/>
  <c r="S31" i="2" l="1"/>
  <c r="U30" i="2"/>
  <c r="W29" i="2"/>
  <c r="S41" i="4"/>
  <c r="U40" i="4"/>
  <c r="W39" i="4"/>
  <c r="U31" i="6"/>
  <c r="S32" i="6"/>
  <c r="S30" i="10"/>
  <c r="U29" i="10"/>
  <c r="W33" i="1"/>
  <c r="U34" i="1"/>
  <c r="S35" i="1"/>
  <c r="S30" i="3"/>
  <c r="U29" i="3"/>
  <c r="S32" i="5"/>
  <c r="U31" i="5"/>
  <c r="S31" i="7"/>
  <c r="U30" i="7"/>
  <c r="W29" i="7"/>
  <c r="U31" i="8"/>
  <c r="S32" i="8"/>
  <c r="S31" i="3" l="1"/>
  <c r="W29" i="3"/>
  <c r="U30" i="3"/>
  <c r="S33" i="8"/>
  <c r="U32" i="8"/>
  <c r="W31" i="8"/>
  <c r="S36" i="1"/>
  <c r="U35" i="1"/>
  <c r="U32" i="6"/>
  <c r="S33" i="6"/>
  <c r="W31" i="6"/>
  <c r="S42" i="4"/>
  <c r="U41" i="4"/>
  <c r="U30" i="10"/>
  <c r="W29" i="10"/>
  <c r="S31" i="10"/>
  <c r="U31" i="7"/>
  <c r="S32" i="7"/>
  <c r="S33" i="5"/>
  <c r="U32" i="5"/>
  <c r="W31" i="5"/>
  <c r="U31" i="2"/>
  <c r="S32" i="2"/>
  <c r="U33" i="5" l="1"/>
  <c r="S34" i="5"/>
  <c r="U33" i="6"/>
  <c r="S34" i="6"/>
  <c r="S34" i="8"/>
  <c r="U33" i="8"/>
  <c r="S43" i="4"/>
  <c r="U42" i="4"/>
  <c r="W41" i="4"/>
  <c r="S33" i="7"/>
  <c r="U32" i="7"/>
  <c r="W31" i="7"/>
  <c r="U31" i="10"/>
  <c r="S32" i="10"/>
  <c r="S33" i="2"/>
  <c r="U32" i="2"/>
  <c r="W31" i="2"/>
  <c r="U36" i="1"/>
  <c r="W35" i="1"/>
  <c r="S37" i="1"/>
  <c r="S32" i="3"/>
  <c r="U31" i="3"/>
  <c r="U32" i="3" l="1"/>
  <c r="S33" i="3"/>
  <c r="W31" i="3"/>
  <c r="S44" i="4"/>
  <c r="U43" i="4"/>
  <c r="U34" i="6"/>
  <c r="S35" i="6"/>
  <c r="W33" i="6"/>
  <c r="U32" i="10"/>
  <c r="W31" i="10"/>
  <c r="S33" i="10"/>
  <c r="S34" i="7"/>
  <c r="U33" i="7"/>
  <c r="S38" i="1"/>
  <c r="U37" i="1"/>
  <c r="W33" i="8"/>
  <c r="S35" i="8"/>
  <c r="U34" i="8"/>
  <c r="W33" i="5"/>
  <c r="S35" i="5"/>
  <c r="U34" i="5"/>
  <c r="S34" i="2"/>
  <c r="U33" i="2"/>
  <c r="S35" i="2" l="1"/>
  <c r="U34" i="2"/>
  <c r="W33" i="2"/>
  <c r="U35" i="6"/>
  <c r="S36" i="6"/>
  <c r="W37" i="1"/>
  <c r="U38" i="1"/>
  <c r="S39" i="1"/>
  <c r="S45" i="4"/>
  <c r="U44" i="4"/>
  <c r="W43" i="4"/>
  <c r="S34" i="10"/>
  <c r="U33" i="10"/>
  <c r="S34" i="3"/>
  <c r="U33" i="3"/>
  <c r="U34" i="7"/>
  <c r="S35" i="7"/>
  <c r="W33" i="7"/>
  <c r="S36" i="5"/>
  <c r="U35" i="5"/>
  <c r="U35" i="8"/>
  <c r="S36" i="8"/>
  <c r="S35" i="3" l="1"/>
  <c r="W33" i="3"/>
  <c r="U34" i="3"/>
  <c r="S40" i="1"/>
  <c r="U39" i="1"/>
  <c r="S46" i="4"/>
  <c r="U45" i="4"/>
  <c r="S35" i="10"/>
  <c r="U34" i="10"/>
  <c r="W33" i="10"/>
  <c r="U35" i="7"/>
  <c r="S36" i="7"/>
  <c r="U36" i="6"/>
  <c r="S37" i="6"/>
  <c r="W35" i="6"/>
  <c r="U36" i="8"/>
  <c r="S37" i="8"/>
  <c r="W35" i="8"/>
  <c r="S37" i="5"/>
  <c r="U36" i="5"/>
  <c r="W35" i="5"/>
  <c r="U35" i="2"/>
  <c r="S36" i="2"/>
  <c r="S37" i="7" l="1"/>
  <c r="W35" i="7"/>
  <c r="U36" i="7"/>
  <c r="S36" i="10"/>
  <c r="U35" i="10"/>
  <c r="U37" i="5"/>
  <c r="S38" i="5"/>
  <c r="W39" i="1"/>
  <c r="U40" i="1"/>
  <c r="S41" i="1"/>
  <c r="U37" i="6"/>
  <c r="S38" i="6"/>
  <c r="S37" i="2"/>
  <c r="U36" i="2"/>
  <c r="W35" i="2"/>
  <c r="S47" i="4"/>
  <c r="U46" i="4"/>
  <c r="W45" i="4"/>
  <c r="U37" i="8"/>
  <c r="S38" i="8"/>
  <c r="U35" i="3"/>
  <c r="S36" i="3"/>
  <c r="U37" i="2" l="1"/>
  <c r="S38" i="2"/>
  <c r="S39" i="8"/>
  <c r="U38" i="8"/>
  <c r="W37" i="8"/>
  <c r="S42" i="1"/>
  <c r="U41" i="1"/>
  <c r="S37" i="10"/>
  <c r="U36" i="10"/>
  <c r="W35" i="10"/>
  <c r="U38" i="6"/>
  <c r="W37" i="6"/>
  <c r="S39" i="6"/>
  <c r="U36" i="3"/>
  <c r="W35" i="3"/>
  <c r="S37" i="3"/>
  <c r="S39" i="5"/>
  <c r="U38" i="5"/>
  <c r="W37" i="5"/>
  <c r="S48" i="4"/>
  <c r="U47" i="4"/>
  <c r="S38" i="7"/>
  <c r="U37" i="7"/>
  <c r="U37" i="10" l="1"/>
  <c r="S38" i="10"/>
  <c r="S43" i="1"/>
  <c r="W41" i="1"/>
  <c r="U42" i="1"/>
  <c r="U39" i="8"/>
  <c r="S40" i="8"/>
  <c r="S39" i="7"/>
  <c r="U38" i="7"/>
  <c r="W37" i="7"/>
  <c r="S49" i="4"/>
  <c r="U48" i="4"/>
  <c r="W47" i="4"/>
  <c r="U38" i="2"/>
  <c r="W37" i="2"/>
  <c r="S39" i="2"/>
  <c r="U39" i="6"/>
  <c r="S40" i="6"/>
  <c r="S40" i="5"/>
  <c r="U39" i="5"/>
  <c r="U37" i="3"/>
  <c r="S38" i="3"/>
  <c r="W37" i="3" l="1"/>
  <c r="U38" i="3"/>
  <c r="S39" i="3"/>
  <c r="U39" i="7"/>
  <c r="S40" i="7"/>
  <c r="U40" i="6"/>
  <c r="S41" i="6"/>
  <c r="W39" i="6"/>
  <c r="S44" i="1"/>
  <c r="U43" i="1"/>
  <c r="S50" i="4"/>
  <c r="U49" i="4"/>
  <c r="S39" i="10"/>
  <c r="U38" i="10"/>
  <c r="W37" i="10"/>
  <c r="W39" i="8"/>
  <c r="S41" i="8"/>
  <c r="U40" i="8"/>
  <c r="S41" i="5"/>
  <c r="U40" i="5"/>
  <c r="W39" i="5"/>
  <c r="U39" i="2"/>
  <c r="S40" i="2"/>
  <c r="S51" i="4" l="1"/>
  <c r="U50" i="4"/>
  <c r="W49" i="4"/>
  <c r="U39" i="10"/>
  <c r="S40" i="10"/>
  <c r="U40" i="2"/>
  <c r="S41" i="2"/>
  <c r="W39" i="2"/>
  <c r="U41" i="6"/>
  <c r="S42" i="6"/>
  <c r="S42" i="5"/>
  <c r="U41" i="5"/>
  <c r="S40" i="3"/>
  <c r="U39" i="3"/>
  <c r="S42" i="8"/>
  <c r="U41" i="8"/>
  <c r="W43" i="1"/>
  <c r="U44" i="1"/>
  <c r="S45" i="1"/>
  <c r="S41" i="7"/>
  <c r="U40" i="7"/>
  <c r="W39" i="7"/>
  <c r="U41" i="2" l="1"/>
  <c r="S42" i="2"/>
  <c r="U41" i="7"/>
  <c r="S42" i="7"/>
  <c r="W39" i="3"/>
  <c r="S41" i="3"/>
  <c r="U40" i="3"/>
  <c r="S41" i="10"/>
  <c r="U40" i="10"/>
  <c r="W39" i="10"/>
  <c r="S43" i="5"/>
  <c r="U42" i="5"/>
  <c r="W41" i="5"/>
  <c r="U45" i="1"/>
  <c r="S46" i="1"/>
  <c r="S43" i="6"/>
  <c r="W41" i="6"/>
  <c r="U42" i="6"/>
  <c r="S43" i="8"/>
  <c r="W41" i="8"/>
  <c r="U42" i="8"/>
  <c r="S52" i="4"/>
  <c r="U51" i="4"/>
  <c r="S53" i="4" l="1"/>
  <c r="U52" i="4"/>
  <c r="W51" i="4"/>
  <c r="S42" i="3"/>
  <c r="U41" i="3"/>
  <c r="U43" i="8"/>
  <c r="S44" i="8"/>
  <c r="U42" i="7"/>
  <c r="W41" i="7"/>
  <c r="S43" i="7"/>
  <c r="S44" i="5"/>
  <c r="U43" i="5"/>
  <c r="S42" i="10"/>
  <c r="U41" i="10"/>
  <c r="U43" i="6"/>
  <c r="S44" i="6"/>
  <c r="S43" i="2"/>
  <c r="U42" i="2"/>
  <c r="W41" i="2"/>
  <c r="U46" i="1"/>
  <c r="W45" i="1"/>
  <c r="S47" i="1"/>
  <c r="S45" i="5" l="1"/>
  <c r="U44" i="5"/>
  <c r="W43" i="5"/>
  <c r="U43" i="7"/>
  <c r="S44" i="7"/>
  <c r="U47" i="1"/>
  <c r="S48" i="1"/>
  <c r="U44" i="8"/>
  <c r="W43" i="8"/>
  <c r="S45" i="8"/>
  <c r="U42" i="10"/>
  <c r="W41" i="10"/>
  <c r="S43" i="10"/>
  <c r="S43" i="3"/>
  <c r="W41" i="3"/>
  <c r="U42" i="3"/>
  <c r="U43" i="2"/>
  <c r="S44" i="2"/>
  <c r="U44" i="6"/>
  <c r="W43" i="6"/>
  <c r="S45" i="6"/>
  <c r="S54" i="4"/>
  <c r="U53" i="4"/>
  <c r="S44" i="3" l="1"/>
  <c r="U43" i="3"/>
  <c r="S55" i="4"/>
  <c r="U54" i="4"/>
  <c r="W53" i="4"/>
  <c r="U45" i="6"/>
  <c r="S46" i="6"/>
  <c r="W47" i="1"/>
  <c r="U48" i="1"/>
  <c r="S49" i="1"/>
  <c r="S46" i="8"/>
  <c r="U45" i="8"/>
  <c r="W43" i="7"/>
  <c r="S45" i="7"/>
  <c r="U44" i="7"/>
  <c r="U43" i="10"/>
  <c r="S44" i="10"/>
  <c r="U44" i="2"/>
  <c r="S45" i="2"/>
  <c r="W43" i="2"/>
  <c r="U45" i="5"/>
  <c r="S46" i="5"/>
  <c r="S47" i="8" l="1"/>
  <c r="U46" i="8"/>
  <c r="W45" i="8"/>
  <c r="S50" i="1"/>
  <c r="U49" i="1"/>
  <c r="U46" i="6"/>
  <c r="S47" i="6"/>
  <c r="W45" i="6"/>
  <c r="S46" i="2"/>
  <c r="U45" i="2"/>
  <c r="S46" i="7"/>
  <c r="U45" i="7"/>
  <c r="U44" i="10"/>
  <c r="S45" i="10"/>
  <c r="W43" i="10"/>
  <c r="S56" i="4"/>
  <c r="U55" i="4"/>
  <c r="S47" i="5"/>
  <c r="U46" i="5"/>
  <c r="W45" i="5"/>
  <c r="U44" i="3"/>
  <c r="S45" i="3"/>
  <c r="W43" i="3"/>
  <c r="S47" i="2" l="1"/>
  <c r="U46" i="2"/>
  <c r="W45" i="2"/>
  <c r="S46" i="3"/>
  <c r="U45" i="3"/>
  <c r="U47" i="6"/>
  <c r="S48" i="6"/>
  <c r="U50" i="1"/>
  <c r="W49" i="1"/>
  <c r="S51" i="1"/>
  <c r="S47" i="7"/>
  <c r="U46" i="7"/>
  <c r="W45" i="7"/>
  <c r="S46" i="10"/>
  <c r="U45" i="10"/>
  <c r="S48" i="5"/>
  <c r="U47" i="5"/>
  <c r="S57" i="4"/>
  <c r="U56" i="4"/>
  <c r="W55" i="4"/>
  <c r="S48" i="8"/>
  <c r="U47" i="8"/>
  <c r="S48" i="7" l="1"/>
  <c r="U47" i="7"/>
  <c r="W47" i="8"/>
  <c r="S49" i="8"/>
  <c r="U48" i="8"/>
  <c r="S47" i="10"/>
  <c r="U46" i="10"/>
  <c r="W45" i="10"/>
  <c r="S47" i="3"/>
  <c r="W45" i="3"/>
  <c r="U46" i="3"/>
  <c r="S52" i="1"/>
  <c r="U51" i="1"/>
  <c r="S58" i="4"/>
  <c r="U57" i="4"/>
  <c r="S49" i="5"/>
  <c r="U48" i="5"/>
  <c r="W47" i="5"/>
  <c r="U48" i="6"/>
  <c r="S49" i="6"/>
  <c r="W47" i="6"/>
  <c r="U47" i="2"/>
  <c r="S48" i="2"/>
  <c r="W51" i="1" l="1"/>
  <c r="U52" i="1"/>
  <c r="S53" i="1"/>
  <c r="S49" i="2"/>
  <c r="U48" i="2"/>
  <c r="W47" i="2"/>
  <c r="S50" i="8"/>
  <c r="U49" i="8"/>
  <c r="U49" i="6"/>
  <c r="S50" i="6"/>
  <c r="S59" i="4"/>
  <c r="W57" i="4"/>
  <c r="U58" i="4"/>
  <c r="S48" i="3"/>
  <c r="U47" i="3"/>
  <c r="S50" i="5"/>
  <c r="U49" i="5"/>
  <c r="U47" i="10"/>
  <c r="S48" i="10"/>
  <c r="S49" i="7"/>
  <c r="U48" i="7"/>
  <c r="W47" i="7"/>
  <c r="S60" i="4" l="1"/>
  <c r="U59" i="4"/>
  <c r="S50" i="2"/>
  <c r="U49" i="2"/>
  <c r="U48" i="3"/>
  <c r="W47" i="3"/>
  <c r="S49" i="3"/>
  <c r="S50" i="7"/>
  <c r="U49" i="7"/>
  <c r="S54" i="1"/>
  <c r="U53" i="1"/>
  <c r="S51" i="8"/>
  <c r="W49" i="8"/>
  <c r="U50" i="8"/>
  <c r="S49" i="10"/>
  <c r="U48" i="10"/>
  <c r="W47" i="10"/>
  <c r="U50" i="5"/>
  <c r="W49" i="5"/>
  <c r="S51" i="5"/>
  <c r="S51" i="6"/>
  <c r="W49" i="6"/>
  <c r="U50" i="6"/>
  <c r="U51" i="8" l="1"/>
  <c r="S52" i="8"/>
  <c r="W53" i="1"/>
  <c r="U54" i="1"/>
  <c r="S55" i="1"/>
  <c r="U51" i="6"/>
  <c r="S52" i="6"/>
  <c r="S52" i="5"/>
  <c r="U51" i="5"/>
  <c r="S51" i="7"/>
  <c r="U50" i="7"/>
  <c r="W49" i="7"/>
  <c r="U49" i="3"/>
  <c r="S50" i="3"/>
  <c r="S51" i="2"/>
  <c r="U50" i="2"/>
  <c r="W49" i="2"/>
  <c r="U49" i="10"/>
  <c r="S50" i="10"/>
  <c r="S61" i="4"/>
  <c r="U60" i="4"/>
  <c r="W59" i="4"/>
  <c r="S53" i="5" l="1"/>
  <c r="U52" i="5"/>
  <c r="W51" i="5"/>
  <c r="U52" i="6"/>
  <c r="S53" i="6"/>
  <c r="W51" i="6"/>
  <c r="S51" i="3"/>
  <c r="U50" i="3"/>
  <c r="W49" i="3"/>
  <c r="U51" i="7"/>
  <c r="S52" i="7"/>
  <c r="S62" i="4"/>
  <c r="U61" i="4"/>
  <c r="S51" i="10"/>
  <c r="U50" i="10"/>
  <c r="W49" i="10"/>
  <c r="W51" i="8"/>
  <c r="S53" i="8"/>
  <c r="U52" i="8"/>
  <c r="S56" i="1"/>
  <c r="U55" i="1"/>
  <c r="U51" i="2"/>
  <c r="S52" i="2"/>
  <c r="S63" i="4" l="1"/>
  <c r="U62" i="4"/>
  <c r="W61" i="4"/>
  <c r="W51" i="7"/>
  <c r="S53" i="7"/>
  <c r="U52" i="7"/>
  <c r="S57" i="1"/>
  <c r="W55" i="1"/>
  <c r="U56" i="1"/>
  <c r="S52" i="3"/>
  <c r="U51" i="3"/>
  <c r="S52" i="10"/>
  <c r="U51" i="10"/>
  <c r="U52" i="2"/>
  <c r="W51" i="2"/>
  <c r="S53" i="2"/>
  <c r="U53" i="6"/>
  <c r="S54" i="6"/>
  <c r="U53" i="8"/>
  <c r="S54" i="8"/>
  <c r="U53" i="5"/>
  <c r="S54" i="5"/>
  <c r="S53" i="10" l="1"/>
  <c r="U52" i="10"/>
  <c r="W51" i="10"/>
  <c r="S53" i="3"/>
  <c r="W51" i="3"/>
  <c r="U52" i="3"/>
  <c r="S58" i="1"/>
  <c r="U57" i="1"/>
  <c r="U54" i="8"/>
  <c r="W53" i="8"/>
  <c r="S55" i="8"/>
  <c r="S54" i="7"/>
  <c r="U53" i="7"/>
  <c r="S55" i="5"/>
  <c r="U54" i="5"/>
  <c r="W53" i="5"/>
  <c r="U54" i="6"/>
  <c r="S55" i="6"/>
  <c r="W53" i="6"/>
  <c r="S54" i="2"/>
  <c r="U53" i="2"/>
  <c r="S64" i="4"/>
  <c r="U63" i="4"/>
  <c r="S56" i="5" l="1"/>
  <c r="U55" i="5"/>
  <c r="S55" i="7"/>
  <c r="U54" i="7"/>
  <c r="W53" i="7"/>
  <c r="S56" i="8"/>
  <c r="U55" i="8"/>
  <c r="U54" i="2"/>
  <c r="S55" i="2"/>
  <c r="W53" i="2"/>
  <c r="S54" i="3"/>
  <c r="U53" i="3"/>
  <c r="W57" i="1"/>
  <c r="U58" i="1"/>
  <c r="S59" i="1"/>
  <c r="S65" i="4"/>
  <c r="U64" i="4"/>
  <c r="W63" i="4"/>
  <c r="U55" i="6"/>
  <c r="S56" i="6"/>
  <c r="S54" i="10"/>
  <c r="U53" i="10"/>
  <c r="U56" i="6" l="1"/>
  <c r="S57" i="6"/>
  <c r="W55" i="6"/>
  <c r="S55" i="10"/>
  <c r="U54" i="10"/>
  <c r="W53" i="10"/>
  <c r="U55" i="2"/>
  <c r="S56" i="2"/>
  <c r="U54" i="3"/>
  <c r="S55" i="3"/>
  <c r="W53" i="3"/>
  <c r="S56" i="7"/>
  <c r="U55" i="7"/>
  <c r="U56" i="8"/>
  <c r="S57" i="8"/>
  <c r="W55" i="8"/>
  <c r="S66" i="4"/>
  <c r="U65" i="4"/>
  <c r="U59" i="1"/>
  <c r="S60" i="1"/>
  <c r="S57" i="5"/>
  <c r="U56" i="5"/>
  <c r="W55" i="5"/>
  <c r="S57" i="7" l="1"/>
  <c r="U56" i="7"/>
  <c r="W55" i="7"/>
  <c r="S57" i="2"/>
  <c r="U56" i="2"/>
  <c r="W55" i="2"/>
  <c r="U55" i="10"/>
  <c r="S56" i="10"/>
  <c r="U57" i="6"/>
  <c r="S58" i="6"/>
  <c r="S56" i="3"/>
  <c r="U55" i="3"/>
  <c r="U57" i="5"/>
  <c r="S58" i="5"/>
  <c r="U60" i="1"/>
  <c r="W59" i="1"/>
  <c r="S61" i="1"/>
  <c r="S67" i="4"/>
  <c r="U66" i="4"/>
  <c r="W65" i="4"/>
  <c r="U57" i="8"/>
  <c r="S58" i="8"/>
  <c r="S59" i="5" l="1"/>
  <c r="U58" i="5"/>
  <c r="W57" i="5"/>
  <c r="S59" i="8"/>
  <c r="U58" i="8"/>
  <c r="W57" i="8"/>
  <c r="U56" i="10"/>
  <c r="W55" i="10"/>
  <c r="S57" i="10"/>
  <c r="S68" i="4"/>
  <c r="U67" i="4"/>
  <c r="U56" i="3"/>
  <c r="S57" i="3"/>
  <c r="W55" i="3"/>
  <c r="U58" i="6"/>
  <c r="S59" i="6"/>
  <c r="W57" i="6"/>
  <c r="S58" i="2"/>
  <c r="U57" i="2"/>
  <c r="S62" i="1"/>
  <c r="U61" i="1"/>
  <c r="U57" i="7"/>
  <c r="S58" i="7"/>
  <c r="S58" i="3" l="1"/>
  <c r="U57" i="3"/>
  <c r="S59" i="7"/>
  <c r="U58" i="7"/>
  <c r="W57" i="7"/>
  <c r="S60" i="8"/>
  <c r="U59" i="8"/>
  <c r="W61" i="1"/>
  <c r="U62" i="1"/>
  <c r="S63" i="1"/>
  <c r="S59" i="2"/>
  <c r="U58" i="2"/>
  <c r="W57" i="2"/>
  <c r="U59" i="6"/>
  <c r="S60" i="6"/>
  <c r="S69" i="4"/>
  <c r="W67" i="4"/>
  <c r="U68" i="4"/>
  <c r="S58" i="10"/>
  <c r="U57" i="10"/>
  <c r="S60" i="5"/>
  <c r="U59" i="5"/>
  <c r="S64" i="1" l="1"/>
  <c r="U63" i="1"/>
  <c r="U59" i="2"/>
  <c r="S60" i="2"/>
  <c r="S61" i="8"/>
  <c r="U60" i="8"/>
  <c r="W59" i="8"/>
  <c r="U60" i="5"/>
  <c r="W59" i="5"/>
  <c r="S61" i="5"/>
  <c r="U59" i="7"/>
  <c r="S60" i="7"/>
  <c r="S70" i="4"/>
  <c r="U69" i="4"/>
  <c r="U58" i="10"/>
  <c r="W57" i="10"/>
  <c r="S59" i="10"/>
  <c r="U60" i="6"/>
  <c r="S61" i="6"/>
  <c r="W59" i="6"/>
  <c r="S59" i="3"/>
  <c r="W57" i="3"/>
  <c r="U58" i="3"/>
  <c r="S61" i="7" l="1"/>
  <c r="U60" i="7"/>
  <c r="W59" i="7"/>
  <c r="S71" i="4"/>
  <c r="U70" i="4"/>
  <c r="W69" i="4"/>
  <c r="S62" i="5"/>
  <c r="U61" i="5"/>
  <c r="S60" i="3"/>
  <c r="U59" i="3"/>
  <c r="U61" i="6"/>
  <c r="S62" i="6"/>
  <c r="U61" i="8"/>
  <c r="S62" i="8"/>
  <c r="S61" i="2"/>
  <c r="U60" i="2"/>
  <c r="W59" i="2"/>
  <c r="U59" i="10"/>
  <c r="S60" i="10"/>
  <c r="U64" i="1"/>
  <c r="W63" i="1"/>
  <c r="S65" i="1"/>
  <c r="S63" i="6" l="1"/>
  <c r="W61" i="6"/>
  <c r="U62" i="6"/>
  <c r="S61" i="10"/>
  <c r="U60" i="10"/>
  <c r="W59" i="10"/>
  <c r="S63" i="8"/>
  <c r="W61" i="8"/>
  <c r="U62" i="8"/>
  <c r="U60" i="3"/>
  <c r="W59" i="3"/>
  <c r="S61" i="3"/>
  <c r="W61" i="5"/>
  <c r="S63" i="5"/>
  <c r="U62" i="5"/>
  <c r="S66" i="1"/>
  <c r="U65" i="1"/>
  <c r="S72" i="4"/>
  <c r="U71" i="4"/>
  <c r="S62" i="2"/>
  <c r="U61" i="2"/>
  <c r="S62" i="7"/>
  <c r="U61" i="7"/>
  <c r="U63" i="5" l="1"/>
  <c r="S64" i="5"/>
  <c r="U63" i="8"/>
  <c r="S64" i="8"/>
  <c r="U63" i="6"/>
  <c r="S64" i="6"/>
  <c r="S63" i="2"/>
  <c r="U62" i="2"/>
  <c r="W61" i="2"/>
  <c r="S62" i="10"/>
  <c r="U61" i="10"/>
  <c r="S62" i="3"/>
  <c r="U61" i="3"/>
  <c r="S63" i="7"/>
  <c r="U62" i="7"/>
  <c r="W61" i="7"/>
  <c r="S73" i="4"/>
  <c r="W71" i="4"/>
  <c r="U72" i="4"/>
  <c r="W65" i="1"/>
  <c r="U66" i="1"/>
  <c r="S67" i="1"/>
  <c r="U63" i="7" l="1"/>
  <c r="S64" i="7"/>
  <c r="S68" i="1"/>
  <c r="U67" i="1"/>
  <c r="U63" i="2"/>
  <c r="S64" i="2"/>
  <c r="U64" i="6"/>
  <c r="S65" i="6"/>
  <c r="W63" i="6"/>
  <c r="U62" i="10"/>
  <c r="W61" i="10"/>
  <c r="S63" i="10"/>
  <c r="S63" i="3"/>
  <c r="W61" i="3"/>
  <c r="U62" i="3"/>
  <c r="S74" i="4"/>
  <c r="U73" i="4"/>
  <c r="S65" i="8"/>
  <c r="W63" i="8"/>
  <c r="U64" i="8"/>
  <c r="S65" i="5"/>
  <c r="U64" i="5"/>
  <c r="W63" i="5"/>
  <c r="S64" i="10" l="1"/>
  <c r="U63" i="10"/>
  <c r="U65" i="6"/>
  <c r="S66" i="6"/>
  <c r="W67" i="1"/>
  <c r="U68" i="1"/>
  <c r="S69" i="1"/>
  <c r="U63" i="3"/>
  <c r="S64" i="3"/>
  <c r="S65" i="7"/>
  <c r="U64" i="7"/>
  <c r="W63" i="7"/>
  <c r="U65" i="5"/>
  <c r="S66" i="5"/>
  <c r="S66" i="8"/>
  <c r="U65" i="8"/>
  <c r="S65" i="2"/>
  <c r="U64" i="2"/>
  <c r="W63" i="2"/>
  <c r="S75" i="4"/>
  <c r="U74" i="4"/>
  <c r="W73" i="4"/>
  <c r="U65" i="7" l="1"/>
  <c r="S66" i="7"/>
  <c r="U64" i="3"/>
  <c r="S65" i="3"/>
  <c r="W63" i="3"/>
  <c r="S70" i="1"/>
  <c r="U69" i="1"/>
  <c r="S76" i="4"/>
  <c r="U75" i="4"/>
  <c r="W65" i="6"/>
  <c r="U66" i="6"/>
  <c r="S67" i="6"/>
  <c r="U65" i="2"/>
  <c r="S66" i="2"/>
  <c r="S67" i="5"/>
  <c r="U66" i="5"/>
  <c r="W65" i="5"/>
  <c r="S67" i="8"/>
  <c r="U66" i="8"/>
  <c r="W65" i="8"/>
  <c r="S65" i="10"/>
  <c r="U64" i="10"/>
  <c r="W63" i="10"/>
  <c r="S77" i="4" l="1"/>
  <c r="U76" i="4"/>
  <c r="W75" i="4"/>
  <c r="S71" i="1"/>
  <c r="U70" i="1"/>
  <c r="W69" i="1"/>
  <c r="S66" i="3"/>
  <c r="U65" i="3"/>
  <c r="U67" i="6"/>
  <c r="S68" i="6"/>
  <c r="U66" i="2"/>
  <c r="W65" i="2"/>
  <c r="S67" i="2"/>
  <c r="S67" i="7"/>
  <c r="U66" i="7"/>
  <c r="W65" i="7"/>
  <c r="U65" i="10"/>
  <c r="S66" i="10"/>
  <c r="U67" i="8"/>
  <c r="S68" i="8"/>
  <c r="S68" i="5"/>
  <c r="U67" i="5"/>
  <c r="U67" i="2" l="1"/>
  <c r="S68" i="2"/>
  <c r="U68" i="6"/>
  <c r="S69" i="6"/>
  <c r="W67" i="6"/>
  <c r="W65" i="3"/>
  <c r="U66" i="3"/>
  <c r="S67" i="3"/>
  <c r="U67" i="7"/>
  <c r="S68" i="7"/>
  <c r="S69" i="5"/>
  <c r="U68" i="5"/>
  <c r="W67" i="5"/>
  <c r="S72" i="1"/>
  <c r="U71" i="1"/>
  <c r="S69" i="8"/>
  <c r="U68" i="8"/>
  <c r="W67" i="8"/>
  <c r="S67" i="10"/>
  <c r="U66" i="10"/>
  <c r="W65" i="10"/>
  <c r="S78" i="4"/>
  <c r="U77" i="4"/>
  <c r="W71" i="1" l="1"/>
  <c r="U72" i="1"/>
  <c r="S73" i="1"/>
  <c r="S79" i="4"/>
  <c r="U78" i="4"/>
  <c r="W77" i="4"/>
  <c r="U67" i="10"/>
  <c r="S68" i="10"/>
  <c r="S70" i="5"/>
  <c r="U69" i="5"/>
  <c r="S69" i="7"/>
  <c r="U68" i="7"/>
  <c r="W67" i="7"/>
  <c r="S68" i="3"/>
  <c r="U67" i="3"/>
  <c r="U69" i="6"/>
  <c r="S70" i="6"/>
  <c r="U69" i="8"/>
  <c r="S70" i="8"/>
  <c r="U68" i="2"/>
  <c r="S69" i="2"/>
  <c r="W67" i="2"/>
  <c r="S71" i="5" l="1"/>
  <c r="U70" i="5"/>
  <c r="W69" i="5"/>
  <c r="S69" i="10"/>
  <c r="W67" i="10"/>
  <c r="U68" i="10"/>
  <c r="S70" i="7"/>
  <c r="U69" i="7"/>
  <c r="S80" i="4"/>
  <c r="U79" i="4"/>
  <c r="S70" i="2"/>
  <c r="U69" i="2"/>
  <c r="U70" i="6"/>
  <c r="S71" i="6"/>
  <c r="W69" i="6"/>
  <c r="U73" i="1"/>
  <c r="S74" i="1"/>
  <c r="W67" i="3"/>
  <c r="U68" i="3"/>
  <c r="S69" i="3"/>
  <c r="S71" i="8"/>
  <c r="U70" i="8"/>
  <c r="W69" i="8"/>
  <c r="S71" i="2" l="1"/>
  <c r="U70" i="2"/>
  <c r="W69" i="2"/>
  <c r="U69" i="10"/>
  <c r="S70" i="10"/>
  <c r="U71" i="6"/>
  <c r="S72" i="6"/>
  <c r="S72" i="8"/>
  <c r="U71" i="8"/>
  <c r="S70" i="3"/>
  <c r="U69" i="3"/>
  <c r="S81" i="4"/>
  <c r="U80" i="4"/>
  <c r="W79" i="4"/>
  <c r="U70" i="7"/>
  <c r="W69" i="7"/>
  <c r="S71" i="7"/>
  <c r="U74" i="1"/>
  <c r="W73" i="1"/>
  <c r="S75" i="1"/>
  <c r="S72" i="5"/>
  <c r="U71" i="5"/>
  <c r="S73" i="8" l="1"/>
  <c r="U72" i="8"/>
  <c r="W71" i="8"/>
  <c r="U72" i="6"/>
  <c r="S73" i="6"/>
  <c r="W71" i="6"/>
  <c r="S76" i="1"/>
  <c r="U75" i="1"/>
  <c r="U70" i="10"/>
  <c r="W69" i="10"/>
  <c r="S71" i="10"/>
  <c r="S71" i="3"/>
  <c r="W69" i="3"/>
  <c r="U70" i="3"/>
  <c r="S82" i="4"/>
  <c r="U81" i="4"/>
  <c r="S72" i="7"/>
  <c r="U71" i="7"/>
  <c r="W71" i="5"/>
  <c r="S73" i="5"/>
  <c r="U72" i="5"/>
  <c r="S72" i="2"/>
  <c r="U71" i="2"/>
  <c r="S72" i="3" l="1"/>
  <c r="U71" i="3"/>
  <c r="W75" i="1"/>
  <c r="U76" i="1"/>
  <c r="S77" i="1"/>
  <c r="U73" i="5"/>
  <c r="S74" i="5"/>
  <c r="U73" i="6"/>
  <c r="S74" i="6"/>
  <c r="S73" i="2"/>
  <c r="U72" i="2"/>
  <c r="W71" i="2"/>
  <c r="W71" i="7"/>
  <c r="S73" i="7"/>
  <c r="U72" i="7"/>
  <c r="U71" i="10"/>
  <c r="S72" i="10"/>
  <c r="S83" i="4"/>
  <c r="U82" i="4"/>
  <c r="W81" i="4"/>
  <c r="U73" i="8"/>
  <c r="S74" i="8"/>
  <c r="S74" i="7" l="1"/>
  <c r="U73" i="7"/>
  <c r="S75" i="8"/>
  <c r="U74" i="8"/>
  <c r="W73" i="8"/>
  <c r="S74" i="2"/>
  <c r="U73" i="2"/>
  <c r="U74" i="6"/>
  <c r="S75" i="6"/>
  <c r="W73" i="6"/>
  <c r="S75" i="5"/>
  <c r="U74" i="5"/>
  <c r="W73" i="5"/>
  <c r="S78" i="1"/>
  <c r="U77" i="1"/>
  <c r="S84" i="4"/>
  <c r="U83" i="4"/>
  <c r="U72" i="10"/>
  <c r="W71" i="10"/>
  <c r="S73" i="10"/>
  <c r="U72" i="3"/>
  <c r="S73" i="3"/>
  <c r="W71" i="3"/>
  <c r="U78" i="1" l="1"/>
  <c r="S79" i="1"/>
  <c r="W77" i="1"/>
  <c r="U75" i="6"/>
  <c r="S76" i="6"/>
  <c r="U73" i="3"/>
  <c r="S74" i="3"/>
  <c r="S75" i="2"/>
  <c r="U74" i="2"/>
  <c r="W73" i="2"/>
  <c r="S76" i="5"/>
  <c r="U75" i="5"/>
  <c r="U75" i="8"/>
  <c r="S76" i="8"/>
  <c r="S74" i="10"/>
  <c r="U73" i="10"/>
  <c r="S85" i="4"/>
  <c r="U84" i="4"/>
  <c r="W83" i="4"/>
  <c r="U74" i="7"/>
  <c r="W73" i="7"/>
  <c r="S75" i="7"/>
  <c r="S77" i="5" l="1"/>
  <c r="U76" i="5"/>
  <c r="W75" i="5"/>
  <c r="U75" i="2"/>
  <c r="S76" i="2"/>
  <c r="W75" i="8"/>
  <c r="U76" i="8"/>
  <c r="S77" i="8"/>
  <c r="U75" i="7"/>
  <c r="S76" i="7"/>
  <c r="U74" i="3"/>
  <c r="S75" i="3"/>
  <c r="W73" i="3"/>
  <c r="U76" i="6"/>
  <c r="S77" i="6"/>
  <c r="W75" i="6"/>
  <c r="S86" i="4"/>
  <c r="U85" i="4"/>
  <c r="S80" i="1"/>
  <c r="U79" i="1"/>
  <c r="S75" i="10"/>
  <c r="U74" i="10"/>
  <c r="W73" i="10"/>
  <c r="U75" i="3" l="1"/>
  <c r="S76" i="3"/>
  <c r="S77" i="7"/>
  <c r="U76" i="7"/>
  <c r="W75" i="7"/>
  <c r="U77" i="8"/>
  <c r="S78" i="8"/>
  <c r="U75" i="10"/>
  <c r="S76" i="10"/>
  <c r="W79" i="1"/>
  <c r="U80" i="1"/>
  <c r="S81" i="1"/>
  <c r="S77" i="2"/>
  <c r="U76" i="2"/>
  <c r="W75" i="2"/>
  <c r="S87" i="4"/>
  <c r="U86" i="4"/>
  <c r="W85" i="4"/>
  <c r="U77" i="6"/>
  <c r="S78" i="6"/>
  <c r="S78" i="5"/>
  <c r="U77" i="5"/>
  <c r="S78" i="2" l="1"/>
  <c r="U77" i="2"/>
  <c r="S82" i="1"/>
  <c r="U81" i="1"/>
  <c r="S77" i="10"/>
  <c r="U76" i="10"/>
  <c r="W75" i="10"/>
  <c r="S79" i="8"/>
  <c r="U78" i="8"/>
  <c r="W77" i="8"/>
  <c r="U78" i="6"/>
  <c r="S79" i="6"/>
  <c r="W77" i="6"/>
  <c r="S78" i="7"/>
  <c r="U77" i="7"/>
  <c r="S88" i="4"/>
  <c r="U87" i="4"/>
  <c r="S77" i="3"/>
  <c r="W75" i="3"/>
  <c r="U76" i="3"/>
  <c r="S79" i="5"/>
  <c r="U78" i="5"/>
  <c r="W77" i="5"/>
  <c r="S79" i="7" l="1"/>
  <c r="W77" i="7"/>
  <c r="U78" i="7"/>
  <c r="U79" i="6"/>
  <c r="S80" i="6"/>
  <c r="S80" i="8"/>
  <c r="U79" i="8"/>
  <c r="S80" i="5"/>
  <c r="U79" i="5"/>
  <c r="U77" i="10"/>
  <c r="S78" i="10"/>
  <c r="S78" i="3"/>
  <c r="U77" i="3"/>
  <c r="W81" i="1"/>
  <c r="U82" i="1"/>
  <c r="S83" i="1"/>
  <c r="S89" i="4"/>
  <c r="U88" i="4"/>
  <c r="W87" i="4"/>
  <c r="S79" i="2"/>
  <c r="W77" i="2"/>
  <c r="U78" i="2"/>
  <c r="S81" i="5" l="1"/>
  <c r="U80" i="5"/>
  <c r="W79" i="5"/>
  <c r="S79" i="10"/>
  <c r="U78" i="10"/>
  <c r="W77" i="10"/>
  <c r="U80" i="8"/>
  <c r="W79" i="8"/>
  <c r="S81" i="8"/>
  <c r="U78" i="3"/>
  <c r="W77" i="3"/>
  <c r="S79" i="3"/>
  <c r="U80" i="6"/>
  <c r="W79" i="6"/>
  <c r="S81" i="6"/>
  <c r="U79" i="2"/>
  <c r="S80" i="2"/>
  <c r="S84" i="1"/>
  <c r="U83" i="1"/>
  <c r="S90" i="4"/>
  <c r="U89" i="4"/>
  <c r="U79" i="7"/>
  <c r="S80" i="7"/>
  <c r="S80" i="3" l="1"/>
  <c r="U79" i="3"/>
  <c r="S81" i="7"/>
  <c r="U80" i="7"/>
  <c r="W79" i="7"/>
  <c r="U81" i="8"/>
  <c r="S82" i="8"/>
  <c r="S91" i="4"/>
  <c r="U90" i="4"/>
  <c r="W89" i="4"/>
  <c r="S80" i="10"/>
  <c r="U79" i="10"/>
  <c r="S85" i="1"/>
  <c r="W83" i="1"/>
  <c r="U84" i="1"/>
  <c r="U80" i="2"/>
  <c r="W79" i="2"/>
  <c r="S81" i="2"/>
  <c r="U81" i="6"/>
  <c r="S82" i="6"/>
  <c r="U81" i="5"/>
  <c r="S82" i="5"/>
  <c r="U82" i="8" l="1"/>
  <c r="W81" i="8"/>
  <c r="S83" i="8"/>
  <c r="S83" i="5"/>
  <c r="U82" i="5"/>
  <c r="W81" i="5"/>
  <c r="S86" i="1"/>
  <c r="U85" i="1"/>
  <c r="S81" i="10"/>
  <c r="U80" i="10"/>
  <c r="W79" i="10"/>
  <c r="S92" i="4"/>
  <c r="U91" i="4"/>
  <c r="U82" i="6"/>
  <c r="S83" i="6"/>
  <c r="W81" i="6"/>
  <c r="S82" i="2"/>
  <c r="U81" i="2"/>
  <c r="S82" i="7"/>
  <c r="U81" i="7"/>
  <c r="W79" i="3"/>
  <c r="U80" i="3"/>
  <c r="S81" i="3"/>
  <c r="S93" i="4" l="1"/>
  <c r="U92" i="4"/>
  <c r="W91" i="4"/>
  <c r="S82" i="10"/>
  <c r="U81" i="10"/>
  <c r="U81" i="3"/>
  <c r="S82" i="3"/>
  <c r="S87" i="1"/>
  <c r="W85" i="1"/>
  <c r="U86" i="1"/>
  <c r="U82" i="7"/>
  <c r="W81" i="7"/>
  <c r="S83" i="7"/>
  <c r="S84" i="5"/>
  <c r="U83" i="5"/>
  <c r="U82" i="2"/>
  <c r="S83" i="2"/>
  <c r="W81" i="2"/>
  <c r="U83" i="8"/>
  <c r="S84" i="8"/>
  <c r="U83" i="6"/>
  <c r="S84" i="6"/>
  <c r="S85" i="5" l="1"/>
  <c r="U84" i="5"/>
  <c r="W83" i="5"/>
  <c r="S84" i="7"/>
  <c r="U83" i="7"/>
  <c r="U84" i="6"/>
  <c r="S85" i="6"/>
  <c r="W83" i="6"/>
  <c r="U87" i="1"/>
  <c r="S88" i="1"/>
  <c r="W81" i="3"/>
  <c r="U82" i="3"/>
  <c r="S83" i="3"/>
  <c r="S85" i="8"/>
  <c r="U84" i="8"/>
  <c r="W83" i="8"/>
  <c r="S83" i="10"/>
  <c r="W81" i="10"/>
  <c r="U82" i="10"/>
  <c r="U83" i="2"/>
  <c r="S84" i="2"/>
  <c r="S94" i="4"/>
  <c r="U93" i="4"/>
  <c r="U85" i="8" l="1"/>
  <c r="S86" i="8"/>
  <c r="U85" i="6"/>
  <c r="S86" i="6"/>
  <c r="U83" i="3"/>
  <c r="S84" i="3"/>
  <c r="U88" i="1"/>
  <c r="W87" i="1"/>
  <c r="S89" i="1"/>
  <c r="S95" i="4"/>
  <c r="U94" i="4"/>
  <c r="W93" i="4"/>
  <c r="S85" i="2"/>
  <c r="U84" i="2"/>
  <c r="W83" i="2"/>
  <c r="S85" i="7"/>
  <c r="U84" i="7"/>
  <c r="W83" i="7"/>
  <c r="U83" i="10"/>
  <c r="S84" i="10"/>
  <c r="U85" i="5"/>
  <c r="S86" i="5"/>
  <c r="U85" i="2" l="1"/>
  <c r="S86" i="2"/>
  <c r="S90" i="1"/>
  <c r="U89" i="1"/>
  <c r="S96" i="4"/>
  <c r="U95" i="4"/>
  <c r="S85" i="3"/>
  <c r="W83" i="3"/>
  <c r="U84" i="3"/>
  <c r="S87" i="5"/>
  <c r="U86" i="5"/>
  <c r="W85" i="5"/>
  <c r="U86" i="6"/>
  <c r="S87" i="6"/>
  <c r="W85" i="6"/>
  <c r="U85" i="7"/>
  <c r="S86" i="7"/>
  <c r="W85" i="8"/>
  <c r="U86" i="8"/>
  <c r="S87" i="8"/>
  <c r="U84" i="10"/>
  <c r="W83" i="10"/>
  <c r="S85" i="10"/>
  <c r="U87" i="5" l="1"/>
  <c r="S88" i="5"/>
  <c r="U87" i="6"/>
  <c r="S88" i="6"/>
  <c r="S88" i="8"/>
  <c r="U87" i="8"/>
  <c r="S86" i="10"/>
  <c r="U85" i="10"/>
  <c r="U85" i="3"/>
  <c r="S86" i="3"/>
  <c r="S97" i="4"/>
  <c r="U96" i="4"/>
  <c r="W95" i="4"/>
  <c r="S87" i="7"/>
  <c r="U86" i="7"/>
  <c r="W85" i="7"/>
  <c r="W89" i="1"/>
  <c r="U90" i="1"/>
  <c r="S91" i="1"/>
  <c r="U86" i="2"/>
  <c r="W85" i="2"/>
  <c r="S87" i="2"/>
  <c r="U86" i="3" l="1"/>
  <c r="S87" i="3"/>
  <c r="W85" i="3"/>
  <c r="U87" i="7"/>
  <c r="S88" i="7"/>
  <c r="S98" i="4"/>
  <c r="U97" i="4"/>
  <c r="U87" i="2"/>
  <c r="S88" i="2"/>
  <c r="U86" i="10"/>
  <c r="S87" i="10"/>
  <c r="W85" i="10"/>
  <c r="S92" i="1"/>
  <c r="U91" i="1"/>
  <c r="S89" i="8"/>
  <c r="U88" i="8"/>
  <c r="W87" i="8"/>
  <c r="U88" i="6"/>
  <c r="S89" i="6"/>
  <c r="W87" i="6"/>
  <c r="U88" i="5"/>
  <c r="W87" i="5"/>
  <c r="S89" i="5"/>
  <c r="U92" i="1" l="1"/>
  <c r="W91" i="1"/>
  <c r="S93" i="1"/>
  <c r="S89" i="2"/>
  <c r="U88" i="2"/>
  <c r="W87" i="2"/>
  <c r="S99" i="4"/>
  <c r="U98" i="4"/>
  <c r="W97" i="4"/>
  <c r="U87" i="10"/>
  <c r="S88" i="10"/>
  <c r="U88" i="7"/>
  <c r="W87" i="7"/>
  <c r="S89" i="7"/>
  <c r="U89" i="5"/>
  <c r="S90" i="5"/>
  <c r="U89" i="6"/>
  <c r="S90" i="6"/>
  <c r="U87" i="3"/>
  <c r="S88" i="3"/>
  <c r="U89" i="8"/>
  <c r="S90" i="8"/>
  <c r="S90" i="7" l="1"/>
  <c r="U89" i="7"/>
  <c r="S100" i="4"/>
  <c r="U99" i="4"/>
  <c r="S90" i="2"/>
  <c r="U89" i="2"/>
  <c r="S94" i="1"/>
  <c r="U93" i="1"/>
  <c r="S91" i="8"/>
  <c r="U90" i="8"/>
  <c r="W89" i="8"/>
  <c r="W89" i="5"/>
  <c r="S91" i="5"/>
  <c r="U90" i="5"/>
  <c r="S89" i="10"/>
  <c r="U88" i="10"/>
  <c r="W87" i="10"/>
  <c r="S89" i="3"/>
  <c r="W87" i="3"/>
  <c r="U88" i="3"/>
  <c r="U90" i="6"/>
  <c r="S91" i="6"/>
  <c r="W89" i="6"/>
  <c r="S92" i="8" l="1"/>
  <c r="U91" i="8"/>
  <c r="U91" i="6"/>
  <c r="S92" i="6"/>
  <c r="W93" i="1"/>
  <c r="U94" i="1"/>
  <c r="S95" i="1"/>
  <c r="S92" i="5"/>
  <c r="U91" i="5"/>
  <c r="S91" i="2"/>
  <c r="U90" i="2"/>
  <c r="W89" i="2"/>
  <c r="U89" i="3"/>
  <c r="S90" i="3"/>
  <c r="S101" i="4"/>
  <c r="U100" i="4"/>
  <c r="W99" i="4"/>
  <c r="S90" i="10"/>
  <c r="U89" i="10"/>
  <c r="S91" i="7"/>
  <c r="U90" i="7"/>
  <c r="W89" i="7"/>
  <c r="U91" i="2" l="1"/>
  <c r="S92" i="2"/>
  <c r="S93" i="5"/>
  <c r="U92" i="5"/>
  <c r="W91" i="5"/>
  <c r="U90" i="3"/>
  <c r="S91" i="3"/>
  <c r="W89" i="3"/>
  <c r="S96" i="1"/>
  <c r="U95" i="1"/>
  <c r="U91" i="7"/>
  <c r="S92" i="7"/>
  <c r="U92" i="6"/>
  <c r="S93" i="6"/>
  <c r="W91" i="6"/>
  <c r="S91" i="10"/>
  <c r="U90" i="10"/>
  <c r="W89" i="10"/>
  <c r="S102" i="4"/>
  <c r="U101" i="4"/>
  <c r="S93" i="8"/>
  <c r="U92" i="8"/>
  <c r="W91" i="8"/>
  <c r="U93" i="6" l="1"/>
  <c r="S94" i="6"/>
  <c r="W95" i="1"/>
  <c r="U96" i="1"/>
  <c r="S97" i="1"/>
  <c r="S93" i="7"/>
  <c r="W91" i="7"/>
  <c r="U92" i="7"/>
  <c r="S94" i="8"/>
  <c r="U93" i="8"/>
  <c r="S92" i="3"/>
  <c r="U91" i="3"/>
  <c r="S103" i="4"/>
  <c r="U102" i="4"/>
  <c r="W101" i="4"/>
  <c r="U93" i="5"/>
  <c r="S94" i="5"/>
  <c r="S92" i="10"/>
  <c r="U91" i="10"/>
  <c r="S93" i="2"/>
  <c r="W91" i="2"/>
  <c r="U92" i="2"/>
  <c r="S104" i="4" l="1"/>
  <c r="U103" i="4"/>
  <c r="S95" i="8"/>
  <c r="U94" i="8"/>
  <c r="W93" i="8"/>
  <c r="U93" i="7"/>
  <c r="S94" i="7"/>
  <c r="S98" i="1"/>
  <c r="U97" i="1"/>
  <c r="U92" i="3"/>
  <c r="S93" i="3"/>
  <c r="W91" i="3"/>
  <c r="U94" i="5"/>
  <c r="W93" i="5"/>
  <c r="S95" i="5"/>
  <c r="S94" i="2"/>
  <c r="U93" i="2"/>
  <c r="W93" i="6"/>
  <c r="U94" i="6"/>
  <c r="S95" i="6"/>
  <c r="U92" i="10"/>
  <c r="W91" i="10"/>
  <c r="S93" i="10"/>
  <c r="U93" i="10" l="1"/>
  <c r="S94" i="10"/>
  <c r="S99" i="1"/>
  <c r="W97" i="1"/>
  <c r="U98" i="1"/>
  <c r="U93" i="3"/>
  <c r="S94" i="3"/>
  <c r="S95" i="7"/>
  <c r="U94" i="7"/>
  <c r="W93" i="7"/>
  <c r="U95" i="6"/>
  <c r="S96" i="6"/>
  <c r="U95" i="8"/>
  <c r="S96" i="8"/>
  <c r="U94" i="2"/>
  <c r="W93" i="2"/>
  <c r="S95" i="2"/>
  <c r="S96" i="5"/>
  <c r="U95" i="5"/>
  <c r="S105" i="4"/>
  <c r="U104" i="4"/>
  <c r="W103" i="4"/>
  <c r="U96" i="6" l="1"/>
  <c r="S97" i="6"/>
  <c r="W95" i="6"/>
  <c r="U95" i="7"/>
  <c r="S96" i="7"/>
  <c r="S95" i="3"/>
  <c r="W93" i="3"/>
  <c r="U94" i="3"/>
  <c r="S97" i="5"/>
  <c r="U96" i="5"/>
  <c r="W95" i="5"/>
  <c r="U95" i="2"/>
  <c r="S96" i="2"/>
  <c r="S100" i="1"/>
  <c r="U99" i="1"/>
  <c r="S106" i="4"/>
  <c r="U105" i="4"/>
  <c r="S95" i="10"/>
  <c r="U94" i="10"/>
  <c r="W93" i="10"/>
  <c r="U96" i="8"/>
  <c r="W95" i="8"/>
  <c r="S97" i="8"/>
  <c r="S101" i="1" l="1"/>
  <c r="W99" i="1"/>
  <c r="U100" i="1"/>
  <c r="S97" i="7"/>
  <c r="U96" i="7"/>
  <c r="W95" i="7"/>
  <c r="U96" i="2"/>
  <c r="S97" i="2"/>
  <c r="W95" i="2"/>
  <c r="U97" i="8"/>
  <c r="S98" i="8"/>
  <c r="U97" i="5"/>
  <c r="S98" i="5"/>
  <c r="U95" i="3"/>
  <c r="S96" i="3"/>
  <c r="S96" i="10"/>
  <c r="U95" i="10"/>
  <c r="S107" i="4"/>
  <c r="U106" i="4"/>
  <c r="W105" i="4"/>
  <c r="U97" i="6"/>
  <c r="S98" i="6"/>
  <c r="U98" i="8" l="1"/>
  <c r="W97" i="8"/>
  <c r="S99" i="8"/>
  <c r="S98" i="2"/>
  <c r="U97" i="2"/>
  <c r="U98" i="6"/>
  <c r="S99" i="6"/>
  <c r="W97" i="6"/>
  <c r="S99" i="5"/>
  <c r="W97" i="5"/>
  <c r="U98" i="5"/>
  <c r="S108" i="4"/>
  <c r="U107" i="4"/>
  <c r="S98" i="7"/>
  <c r="U97" i="7"/>
  <c r="S97" i="10"/>
  <c r="W95" i="10"/>
  <c r="U96" i="10"/>
  <c r="U96" i="3"/>
  <c r="S97" i="3"/>
  <c r="W95" i="3"/>
  <c r="U101" i="1"/>
  <c r="S102" i="1"/>
  <c r="S100" i="5" l="1"/>
  <c r="U99" i="5"/>
  <c r="U98" i="7"/>
  <c r="W97" i="7"/>
  <c r="S99" i="7"/>
  <c r="S109" i="4"/>
  <c r="U108" i="4"/>
  <c r="W107" i="4"/>
  <c r="W101" i="1"/>
  <c r="U102" i="1"/>
  <c r="S103" i="1"/>
  <c r="U99" i="6"/>
  <c r="S100" i="6"/>
  <c r="U97" i="3"/>
  <c r="S98" i="3"/>
  <c r="S99" i="2"/>
  <c r="U98" i="2"/>
  <c r="W97" i="2"/>
  <c r="S100" i="8"/>
  <c r="U99" i="8"/>
  <c r="S98" i="10"/>
  <c r="U97" i="10"/>
  <c r="U100" i="6" l="1"/>
  <c r="S101" i="6"/>
  <c r="W99" i="6"/>
  <c r="S110" i="4"/>
  <c r="U109" i="4"/>
  <c r="S100" i="7"/>
  <c r="U99" i="7"/>
  <c r="S104" i="1"/>
  <c r="U103" i="1"/>
  <c r="U98" i="10"/>
  <c r="W97" i="10"/>
  <c r="S99" i="10"/>
  <c r="U100" i="8"/>
  <c r="W99" i="8"/>
  <c r="S101" i="8"/>
  <c r="S100" i="2"/>
  <c r="U99" i="2"/>
  <c r="U98" i="3"/>
  <c r="S99" i="3"/>
  <c r="W97" i="3"/>
  <c r="S101" i="5"/>
  <c r="U100" i="5"/>
  <c r="W99" i="5"/>
  <c r="U99" i="10" l="1"/>
  <c r="S100" i="10"/>
  <c r="U101" i="5"/>
  <c r="S102" i="5"/>
  <c r="W99" i="7"/>
  <c r="U100" i="7"/>
  <c r="S101" i="7"/>
  <c r="W103" i="1"/>
  <c r="U104" i="1"/>
  <c r="S105" i="1"/>
  <c r="U99" i="3"/>
  <c r="S100" i="3"/>
  <c r="S111" i="4"/>
  <c r="U110" i="4"/>
  <c r="W109" i="4"/>
  <c r="S101" i="2"/>
  <c r="U100" i="2"/>
  <c r="W99" i="2"/>
  <c r="U101" i="6"/>
  <c r="S102" i="6"/>
  <c r="U101" i="8"/>
  <c r="S102" i="8"/>
  <c r="S106" i="1" l="1"/>
  <c r="U105" i="1"/>
  <c r="U102" i="6"/>
  <c r="S103" i="6"/>
  <c r="W101" i="6"/>
  <c r="S112" i="4"/>
  <c r="U111" i="4"/>
  <c r="S101" i="3"/>
  <c r="W99" i="3"/>
  <c r="U100" i="3"/>
  <c r="S103" i="8"/>
  <c r="W101" i="8"/>
  <c r="U102" i="8"/>
  <c r="S102" i="7"/>
  <c r="U101" i="7"/>
  <c r="S103" i="5"/>
  <c r="U102" i="5"/>
  <c r="W101" i="5"/>
  <c r="S102" i="2"/>
  <c r="U101" i="2"/>
  <c r="U100" i="10"/>
  <c r="S101" i="10"/>
  <c r="W99" i="10"/>
  <c r="S103" i="7" l="1"/>
  <c r="U102" i="7"/>
  <c r="W101" i="7"/>
  <c r="S104" i="8"/>
  <c r="U103" i="8"/>
  <c r="S102" i="10"/>
  <c r="U101" i="10"/>
  <c r="U101" i="3"/>
  <c r="S102" i="3"/>
  <c r="S113" i="4"/>
  <c r="U112" i="4"/>
  <c r="W111" i="4"/>
  <c r="W101" i="2"/>
  <c r="S103" i="2"/>
  <c r="U102" i="2"/>
  <c r="U103" i="6"/>
  <c r="S104" i="6"/>
  <c r="S104" i="5"/>
  <c r="U103" i="5"/>
  <c r="U106" i="1"/>
  <c r="W105" i="1"/>
  <c r="S107" i="1"/>
  <c r="U103" i="2" l="1"/>
  <c r="S104" i="2"/>
  <c r="U102" i="3"/>
  <c r="W101" i="3"/>
  <c r="S103" i="3"/>
  <c r="S114" i="4"/>
  <c r="U113" i="4"/>
  <c r="S108" i="1"/>
  <c r="U107" i="1"/>
  <c r="S103" i="10"/>
  <c r="U102" i="10"/>
  <c r="W101" i="10"/>
  <c r="S105" i="5"/>
  <c r="U104" i="5"/>
  <c r="W103" i="5"/>
  <c r="W103" i="8"/>
  <c r="S105" i="8"/>
  <c r="U104" i="8"/>
  <c r="U104" i="6"/>
  <c r="S105" i="6"/>
  <c r="W103" i="6"/>
  <c r="U103" i="7"/>
  <c r="S104" i="7"/>
  <c r="S106" i="5" l="1"/>
  <c r="U105" i="5"/>
  <c r="U103" i="10"/>
  <c r="S104" i="10"/>
  <c r="W103" i="7"/>
  <c r="S105" i="7"/>
  <c r="U104" i="7"/>
  <c r="W107" i="1"/>
  <c r="U108" i="1"/>
  <c r="S109" i="1"/>
  <c r="U105" i="6"/>
  <c r="S106" i="6"/>
  <c r="S115" i="4"/>
  <c r="U114" i="4"/>
  <c r="W113" i="4"/>
  <c r="U103" i="3"/>
  <c r="S104" i="3"/>
  <c r="U105" i="8"/>
  <c r="S106" i="8"/>
  <c r="S105" i="2"/>
  <c r="U104" i="2"/>
  <c r="W103" i="2"/>
  <c r="W105" i="6" l="1"/>
  <c r="U106" i="6"/>
  <c r="S107" i="6"/>
  <c r="S106" i="7"/>
  <c r="U105" i="7"/>
  <c r="S105" i="10"/>
  <c r="U104" i="10"/>
  <c r="W103" i="10"/>
  <c r="S106" i="2"/>
  <c r="U105" i="2"/>
  <c r="S105" i="3"/>
  <c r="W103" i="3"/>
  <c r="U104" i="3"/>
  <c r="S116" i="4"/>
  <c r="U115" i="4"/>
  <c r="W105" i="8"/>
  <c r="S107" i="8"/>
  <c r="U106" i="8"/>
  <c r="S110" i="1"/>
  <c r="U109" i="1"/>
  <c r="S107" i="5"/>
  <c r="U106" i="5"/>
  <c r="W105" i="5"/>
  <c r="S117" i="4" l="1"/>
  <c r="U116" i="4"/>
  <c r="W115" i="4"/>
  <c r="S108" i="5"/>
  <c r="U107" i="5"/>
  <c r="S107" i="7"/>
  <c r="U106" i="7"/>
  <c r="W105" i="7"/>
  <c r="S107" i="2"/>
  <c r="W105" i="2"/>
  <c r="U106" i="2"/>
  <c r="U107" i="6"/>
  <c r="S108" i="6"/>
  <c r="U105" i="10"/>
  <c r="S106" i="10"/>
  <c r="S106" i="3"/>
  <c r="U105" i="3"/>
  <c r="W109" i="1"/>
  <c r="U110" i="1"/>
  <c r="S111" i="1"/>
  <c r="S108" i="8"/>
  <c r="U107" i="8"/>
  <c r="U108" i="6" l="1"/>
  <c r="S109" i="6"/>
  <c r="W107" i="6"/>
  <c r="U107" i="2"/>
  <c r="S108" i="2"/>
  <c r="U108" i="8"/>
  <c r="S109" i="8"/>
  <c r="W107" i="8"/>
  <c r="U107" i="7"/>
  <c r="S108" i="7"/>
  <c r="S112" i="1"/>
  <c r="U111" i="1"/>
  <c r="U108" i="5"/>
  <c r="W107" i="5"/>
  <c r="S109" i="5"/>
  <c r="W105" i="3"/>
  <c r="U106" i="3"/>
  <c r="S107" i="3"/>
  <c r="S107" i="10"/>
  <c r="U106" i="10"/>
  <c r="W105" i="10"/>
  <c r="S118" i="4"/>
  <c r="U117" i="4"/>
  <c r="S119" i="4" l="1"/>
  <c r="U118" i="4"/>
  <c r="W117" i="4"/>
  <c r="U109" i="8"/>
  <c r="S110" i="8"/>
  <c r="S108" i="10"/>
  <c r="U107" i="10"/>
  <c r="U108" i="2"/>
  <c r="W107" i="2"/>
  <c r="S109" i="2"/>
  <c r="S109" i="7"/>
  <c r="U108" i="7"/>
  <c r="W107" i="7"/>
  <c r="S113" i="1"/>
  <c r="U112" i="1"/>
  <c r="W111" i="1"/>
  <c r="U107" i="3"/>
  <c r="S108" i="3"/>
  <c r="U109" i="6"/>
  <c r="S110" i="6"/>
  <c r="U109" i="5"/>
  <c r="S110" i="5"/>
  <c r="S114" i="1" l="1"/>
  <c r="U113" i="1"/>
  <c r="S111" i="6"/>
  <c r="W109" i="6"/>
  <c r="U110" i="6"/>
  <c r="S109" i="10"/>
  <c r="U108" i="10"/>
  <c r="W107" i="10"/>
  <c r="S110" i="7"/>
  <c r="U109" i="7"/>
  <c r="U110" i="8"/>
  <c r="W109" i="8"/>
  <c r="S111" i="8"/>
  <c r="W107" i="3"/>
  <c r="U108" i="3"/>
  <c r="S109" i="3"/>
  <c r="S110" i="2"/>
  <c r="U109" i="2"/>
  <c r="S111" i="5"/>
  <c r="U110" i="5"/>
  <c r="W109" i="5"/>
  <c r="S120" i="4"/>
  <c r="U119" i="4"/>
  <c r="S112" i="8" l="1"/>
  <c r="U111" i="8"/>
  <c r="S121" i="4"/>
  <c r="W119" i="4"/>
  <c r="U120" i="4"/>
  <c r="S110" i="10"/>
  <c r="U109" i="10"/>
  <c r="S112" i="5"/>
  <c r="U111" i="5"/>
  <c r="U110" i="2"/>
  <c r="S111" i="2"/>
  <c r="W109" i="2"/>
  <c r="U111" i="6"/>
  <c r="S112" i="6"/>
  <c r="U109" i="3"/>
  <c r="S110" i="3"/>
  <c r="S111" i="7"/>
  <c r="U110" i="7"/>
  <c r="W109" i="7"/>
  <c r="W113" i="1"/>
  <c r="U114" i="1"/>
  <c r="S115" i="1"/>
  <c r="U111" i="2" l="1"/>
  <c r="S112" i="2"/>
  <c r="S113" i="5"/>
  <c r="U112" i="5"/>
  <c r="W111" i="5"/>
  <c r="S111" i="10"/>
  <c r="W109" i="10"/>
  <c r="U110" i="10"/>
  <c r="U115" i="1"/>
  <c r="S116" i="1"/>
  <c r="S112" i="7"/>
  <c r="U111" i="7"/>
  <c r="S122" i="4"/>
  <c r="U121" i="4"/>
  <c r="U112" i="6"/>
  <c r="S113" i="6"/>
  <c r="W111" i="6"/>
  <c r="W109" i="3"/>
  <c r="U110" i="3"/>
  <c r="S111" i="3"/>
  <c r="S113" i="8"/>
  <c r="U112" i="8"/>
  <c r="W111" i="8"/>
  <c r="S113" i="7" l="1"/>
  <c r="U112" i="7"/>
  <c r="W111" i="7"/>
  <c r="S112" i="10"/>
  <c r="U111" i="10"/>
  <c r="U113" i="8"/>
  <c r="S114" i="8"/>
  <c r="S123" i="4"/>
  <c r="U122" i="4"/>
  <c r="W121" i="4"/>
  <c r="U116" i="1"/>
  <c r="W115" i="1"/>
  <c r="S117" i="1"/>
  <c r="U111" i="3"/>
  <c r="S112" i="3"/>
  <c r="U113" i="5"/>
  <c r="S114" i="5"/>
  <c r="U112" i="2"/>
  <c r="W111" i="2"/>
  <c r="S113" i="2"/>
  <c r="U113" i="6"/>
  <c r="S114" i="6"/>
  <c r="U117" i="1" l="1"/>
  <c r="S118" i="1"/>
  <c r="U112" i="10"/>
  <c r="W111" i="10"/>
  <c r="S113" i="10"/>
  <c r="W113" i="6"/>
  <c r="U114" i="6"/>
  <c r="S115" i="6"/>
  <c r="S124" i="4"/>
  <c r="U123" i="4"/>
  <c r="S115" i="8"/>
  <c r="W113" i="8"/>
  <c r="U114" i="8"/>
  <c r="U113" i="2"/>
  <c r="S114" i="2"/>
  <c r="U114" i="5"/>
  <c r="W113" i="5"/>
  <c r="S115" i="5"/>
  <c r="S113" i="3"/>
  <c r="W111" i="3"/>
  <c r="U112" i="3"/>
  <c r="S114" i="7"/>
  <c r="U113" i="7"/>
  <c r="U114" i="7" l="1"/>
  <c r="W113" i="7"/>
  <c r="S115" i="7"/>
  <c r="U115" i="6"/>
  <c r="S116" i="6"/>
  <c r="S125" i="4"/>
  <c r="U124" i="4"/>
  <c r="W123" i="4"/>
  <c r="U115" i="8"/>
  <c r="S116" i="8"/>
  <c r="U113" i="3"/>
  <c r="S114" i="3"/>
  <c r="S114" i="10"/>
  <c r="U113" i="10"/>
  <c r="W117" i="1"/>
  <c r="U118" i="1"/>
  <c r="S119" i="1"/>
  <c r="U115" i="5"/>
  <c r="S116" i="5"/>
  <c r="S115" i="2"/>
  <c r="U114" i="2"/>
  <c r="W113" i="2"/>
  <c r="U114" i="10" l="1"/>
  <c r="S115" i="10"/>
  <c r="W113" i="10"/>
  <c r="S117" i="8"/>
  <c r="U116" i="8"/>
  <c r="W115" i="8"/>
  <c r="U114" i="3"/>
  <c r="S115" i="3"/>
  <c r="W113" i="3"/>
  <c r="S126" i="4"/>
  <c r="U125" i="4"/>
  <c r="U116" i="6"/>
  <c r="S117" i="6"/>
  <c r="W115" i="6"/>
  <c r="W115" i="5"/>
  <c r="S117" i="5"/>
  <c r="U116" i="5"/>
  <c r="S120" i="1"/>
  <c r="U119" i="1"/>
  <c r="U115" i="7"/>
  <c r="S116" i="7"/>
  <c r="U115" i="2"/>
  <c r="S116" i="2"/>
  <c r="U117" i="5" l="1"/>
  <c r="S118" i="5"/>
  <c r="U117" i="6"/>
  <c r="S118" i="6"/>
  <c r="S127" i="4"/>
  <c r="U126" i="4"/>
  <c r="W125" i="4"/>
  <c r="U116" i="2"/>
  <c r="S117" i="2"/>
  <c r="W115" i="2"/>
  <c r="U115" i="3"/>
  <c r="S116" i="3"/>
  <c r="S117" i="7"/>
  <c r="W115" i="7"/>
  <c r="U116" i="7"/>
  <c r="U120" i="1"/>
  <c r="W119" i="1"/>
  <c r="S121" i="1"/>
  <c r="U117" i="8"/>
  <c r="S118" i="8"/>
  <c r="U115" i="10"/>
  <c r="S116" i="10"/>
  <c r="S117" i="3" l="1"/>
  <c r="W115" i="3"/>
  <c r="U116" i="3"/>
  <c r="S118" i="2"/>
  <c r="U117" i="2"/>
  <c r="S119" i="8"/>
  <c r="U118" i="8"/>
  <c r="W117" i="8"/>
  <c r="S118" i="7"/>
  <c r="U117" i="7"/>
  <c r="S128" i="4"/>
  <c r="U127" i="4"/>
  <c r="S122" i="1"/>
  <c r="U121" i="1"/>
  <c r="S119" i="6"/>
  <c r="W117" i="6"/>
  <c r="U118" i="6"/>
  <c r="S117" i="10"/>
  <c r="U116" i="10"/>
  <c r="W115" i="10"/>
  <c r="W117" i="5"/>
  <c r="S119" i="5"/>
  <c r="U118" i="5"/>
  <c r="W121" i="1" l="1"/>
  <c r="U122" i="1"/>
  <c r="S123" i="1"/>
  <c r="S129" i="4"/>
  <c r="U128" i="4"/>
  <c r="W127" i="4"/>
  <c r="S119" i="7"/>
  <c r="U118" i="7"/>
  <c r="W117" i="7"/>
  <c r="S120" i="5"/>
  <c r="U119" i="5"/>
  <c r="U119" i="8"/>
  <c r="S120" i="8"/>
  <c r="S119" i="2"/>
  <c r="W117" i="2"/>
  <c r="U118" i="2"/>
  <c r="S118" i="10"/>
  <c r="U117" i="10"/>
  <c r="U119" i="6"/>
  <c r="S120" i="6"/>
  <c r="U117" i="3"/>
  <c r="S118" i="3"/>
  <c r="U119" i="2" l="1"/>
  <c r="S120" i="2"/>
  <c r="U118" i="3"/>
  <c r="S119" i="3"/>
  <c r="W117" i="3"/>
  <c r="S121" i="8"/>
  <c r="U120" i="8"/>
  <c r="W119" i="8"/>
  <c r="U120" i="5"/>
  <c r="W119" i="5"/>
  <c r="S121" i="5"/>
  <c r="U119" i="7"/>
  <c r="S120" i="7"/>
  <c r="U120" i="6"/>
  <c r="W119" i="6"/>
  <c r="S121" i="6"/>
  <c r="S130" i="4"/>
  <c r="U129" i="4"/>
  <c r="U118" i="10"/>
  <c r="W117" i="10"/>
  <c r="S119" i="10"/>
  <c r="S124" i="1"/>
  <c r="U123" i="1"/>
  <c r="S121" i="7" l="1"/>
  <c r="W119" i="7"/>
  <c r="U120" i="7"/>
  <c r="S122" i="5"/>
  <c r="U121" i="5"/>
  <c r="S122" i="8"/>
  <c r="U121" i="8"/>
  <c r="S120" i="3"/>
  <c r="U119" i="3"/>
  <c r="S120" i="10"/>
  <c r="U119" i="10"/>
  <c r="S131" i="4"/>
  <c r="U130" i="4"/>
  <c r="W129" i="4"/>
  <c r="U121" i="6"/>
  <c r="S122" i="6"/>
  <c r="S121" i="2"/>
  <c r="U120" i="2"/>
  <c r="W119" i="2"/>
  <c r="W123" i="1"/>
  <c r="U124" i="1"/>
  <c r="S125" i="1"/>
  <c r="S121" i="10" l="1"/>
  <c r="U120" i="10"/>
  <c r="W119" i="10"/>
  <c r="S126" i="1"/>
  <c r="U125" i="1"/>
  <c r="U120" i="3"/>
  <c r="S121" i="3"/>
  <c r="W119" i="3"/>
  <c r="S123" i="8"/>
  <c r="W121" i="8"/>
  <c r="U122" i="8"/>
  <c r="S132" i="4"/>
  <c r="U131" i="4"/>
  <c r="S123" i="5"/>
  <c r="U122" i="5"/>
  <c r="W121" i="5"/>
  <c r="S123" i="6"/>
  <c r="W121" i="6"/>
  <c r="U122" i="6"/>
  <c r="U121" i="2"/>
  <c r="S122" i="2"/>
  <c r="S122" i="7"/>
  <c r="U121" i="7"/>
  <c r="S124" i="8" l="1"/>
  <c r="U123" i="8"/>
  <c r="U121" i="3"/>
  <c r="S122" i="3"/>
  <c r="S127" i="1"/>
  <c r="W125" i="1"/>
  <c r="U126" i="1"/>
  <c r="S123" i="7"/>
  <c r="U122" i="7"/>
  <c r="W121" i="7"/>
  <c r="S124" i="5"/>
  <c r="U123" i="5"/>
  <c r="S133" i="4"/>
  <c r="U132" i="4"/>
  <c r="W131" i="4"/>
  <c r="U122" i="2"/>
  <c r="W121" i="2"/>
  <c r="S123" i="2"/>
  <c r="U123" i="6"/>
  <c r="S124" i="6"/>
  <c r="U121" i="10"/>
  <c r="S122" i="10"/>
  <c r="S134" i="4" l="1"/>
  <c r="U133" i="4"/>
  <c r="S125" i="5"/>
  <c r="U124" i="5"/>
  <c r="W123" i="5"/>
  <c r="S123" i="10"/>
  <c r="U122" i="10"/>
  <c r="W121" i="10"/>
  <c r="U123" i="7"/>
  <c r="S124" i="7"/>
  <c r="U124" i="6"/>
  <c r="S125" i="6"/>
  <c r="W123" i="6"/>
  <c r="S128" i="1"/>
  <c r="U127" i="1"/>
  <c r="U123" i="2"/>
  <c r="S124" i="2"/>
  <c r="S123" i="3"/>
  <c r="W121" i="3"/>
  <c r="U122" i="3"/>
  <c r="S125" i="8"/>
  <c r="U124" i="8"/>
  <c r="W123" i="8"/>
  <c r="U124" i="7" l="1"/>
  <c r="W123" i="7"/>
  <c r="S125" i="7"/>
  <c r="U128" i="1"/>
  <c r="S129" i="1"/>
  <c r="W127" i="1"/>
  <c r="U125" i="6"/>
  <c r="S126" i="6"/>
  <c r="U125" i="8"/>
  <c r="S126" i="8"/>
  <c r="U123" i="10"/>
  <c r="S124" i="10"/>
  <c r="U123" i="3"/>
  <c r="S124" i="3"/>
  <c r="U124" i="2"/>
  <c r="S125" i="2"/>
  <c r="W123" i="2"/>
  <c r="S126" i="5"/>
  <c r="U125" i="5"/>
  <c r="S135" i="4"/>
  <c r="U134" i="4"/>
  <c r="W133" i="4"/>
  <c r="S125" i="10" l="1"/>
  <c r="W123" i="10"/>
  <c r="U124" i="10"/>
  <c r="S127" i="8"/>
  <c r="U126" i="8"/>
  <c r="W125" i="8"/>
  <c r="U124" i="3"/>
  <c r="W123" i="3"/>
  <c r="S125" i="3"/>
  <c r="U126" i="6"/>
  <c r="S127" i="6"/>
  <c r="W125" i="6"/>
  <c r="U129" i="1"/>
  <c r="S130" i="1"/>
  <c r="S126" i="7"/>
  <c r="U125" i="7"/>
  <c r="U125" i="2"/>
  <c r="S126" i="2"/>
  <c r="S136" i="4"/>
  <c r="U135" i="4"/>
  <c r="S127" i="5"/>
  <c r="U126" i="5"/>
  <c r="W125" i="5"/>
  <c r="U127" i="6" l="1"/>
  <c r="S128" i="6"/>
  <c r="U127" i="5"/>
  <c r="S128" i="5"/>
  <c r="S127" i="2"/>
  <c r="U126" i="2"/>
  <c r="W125" i="2"/>
  <c r="U130" i="1"/>
  <c r="W129" i="1"/>
  <c r="S131" i="1"/>
  <c r="U125" i="3"/>
  <c r="S126" i="3"/>
  <c r="S137" i="4"/>
  <c r="U136" i="4"/>
  <c r="W135" i="4"/>
  <c r="U127" i="8"/>
  <c r="S128" i="8"/>
  <c r="W125" i="7"/>
  <c r="U126" i="7"/>
  <c r="S127" i="7"/>
  <c r="S126" i="10"/>
  <c r="U125" i="10"/>
  <c r="U126" i="3" l="1"/>
  <c r="S127" i="3"/>
  <c r="W125" i="3"/>
  <c r="S138" i="4"/>
  <c r="U137" i="4"/>
  <c r="U131" i="1"/>
  <c r="S132" i="1"/>
  <c r="U126" i="10"/>
  <c r="W125" i="10"/>
  <c r="S127" i="10"/>
  <c r="U127" i="7"/>
  <c r="S128" i="7"/>
  <c r="S128" i="2"/>
  <c r="U127" i="2"/>
  <c r="W127" i="5"/>
  <c r="S129" i="5"/>
  <c r="U128" i="5"/>
  <c r="S129" i="8"/>
  <c r="W127" i="8"/>
  <c r="U128" i="8"/>
  <c r="U128" i="6"/>
  <c r="S129" i="6"/>
  <c r="W127" i="6"/>
  <c r="W127" i="2" l="1"/>
  <c r="U128" i="2"/>
  <c r="S129" i="2"/>
  <c r="S129" i="7"/>
  <c r="U128" i="7"/>
  <c r="W127" i="7"/>
  <c r="U129" i="6"/>
  <c r="S130" i="6"/>
  <c r="W131" i="1"/>
  <c r="U132" i="1"/>
  <c r="S133" i="1"/>
  <c r="S139" i="4"/>
  <c r="U138" i="4"/>
  <c r="W137" i="4"/>
  <c r="S130" i="5"/>
  <c r="U129" i="5"/>
  <c r="U127" i="3"/>
  <c r="S128" i="3"/>
  <c r="U127" i="10"/>
  <c r="S128" i="10"/>
  <c r="U129" i="8"/>
  <c r="S130" i="8"/>
  <c r="W129" i="8" l="1"/>
  <c r="S131" i="8"/>
  <c r="U130" i="8"/>
  <c r="U130" i="6"/>
  <c r="S131" i="6"/>
  <c r="W129" i="6"/>
  <c r="S140" i="4"/>
  <c r="U139" i="4"/>
  <c r="S129" i="3"/>
  <c r="W127" i="3"/>
  <c r="U128" i="3"/>
  <c r="S130" i="7"/>
  <c r="U129" i="7"/>
  <c r="S134" i="1"/>
  <c r="U133" i="1"/>
  <c r="S130" i="2"/>
  <c r="U129" i="2"/>
  <c r="S129" i="10"/>
  <c r="U128" i="10"/>
  <c r="W127" i="10"/>
  <c r="S131" i="5"/>
  <c r="U130" i="5"/>
  <c r="W129" i="5"/>
  <c r="U129" i="3" l="1"/>
  <c r="S130" i="3"/>
  <c r="U130" i="7"/>
  <c r="W129" i="7"/>
  <c r="S131" i="7"/>
  <c r="S141" i="4"/>
  <c r="U140" i="4"/>
  <c r="W139" i="4"/>
  <c r="S132" i="5"/>
  <c r="U131" i="5"/>
  <c r="S130" i="10"/>
  <c r="U129" i="10"/>
  <c r="U134" i="1"/>
  <c r="W133" i="1"/>
  <c r="S135" i="1"/>
  <c r="U131" i="8"/>
  <c r="S132" i="8"/>
  <c r="U131" i="6"/>
  <c r="S132" i="6"/>
  <c r="S131" i="2"/>
  <c r="W129" i="2"/>
  <c r="U130" i="2"/>
  <c r="W129" i="10" l="1"/>
  <c r="S131" i="10"/>
  <c r="U130" i="10"/>
  <c r="U131" i="7"/>
  <c r="S132" i="7"/>
  <c r="U135" i="1"/>
  <c r="S136" i="1"/>
  <c r="U131" i="2"/>
  <c r="S132" i="2"/>
  <c r="U132" i="6"/>
  <c r="S133" i="6"/>
  <c r="W131" i="6"/>
  <c r="U132" i="5"/>
  <c r="S133" i="5"/>
  <c r="W131" i="5"/>
  <c r="S142" i="4"/>
  <c r="U141" i="4"/>
  <c r="S133" i="8"/>
  <c r="U132" i="8"/>
  <c r="W131" i="8"/>
  <c r="U130" i="3"/>
  <c r="W129" i="3"/>
  <c r="S131" i="3"/>
  <c r="U133" i="5" l="1"/>
  <c r="S134" i="5"/>
  <c r="U133" i="6"/>
  <c r="S134" i="6"/>
  <c r="W131" i="7"/>
  <c r="S133" i="7"/>
  <c r="U132" i="7"/>
  <c r="U131" i="3"/>
  <c r="S132" i="3"/>
  <c r="U132" i="2"/>
  <c r="S133" i="2"/>
  <c r="W131" i="2"/>
  <c r="W135" i="1"/>
  <c r="U136" i="1"/>
  <c r="S137" i="1"/>
  <c r="U133" i="8"/>
  <c r="S134" i="8"/>
  <c r="S143" i="4"/>
  <c r="U142" i="4"/>
  <c r="W141" i="4"/>
  <c r="U131" i="10"/>
  <c r="S132" i="10"/>
  <c r="S133" i="3" l="1"/>
  <c r="U132" i="3"/>
  <c r="W131" i="3"/>
  <c r="S134" i="2"/>
  <c r="U133" i="2"/>
  <c r="S134" i="7"/>
  <c r="U133" i="7"/>
  <c r="S144" i="4"/>
  <c r="U143" i="4"/>
  <c r="W133" i="6"/>
  <c r="U134" i="6"/>
  <c r="S135" i="6"/>
  <c r="S133" i="10"/>
  <c r="U132" i="10"/>
  <c r="W131" i="10"/>
  <c r="S135" i="8"/>
  <c r="W133" i="8"/>
  <c r="U134" i="8"/>
  <c r="S135" i="5"/>
  <c r="U134" i="5"/>
  <c r="W133" i="5"/>
  <c r="S138" i="1"/>
  <c r="U137" i="1"/>
  <c r="U133" i="10" l="1"/>
  <c r="S134" i="10"/>
  <c r="S145" i="4"/>
  <c r="W143" i="4"/>
  <c r="U144" i="4"/>
  <c r="W137" i="1"/>
  <c r="U138" i="1"/>
  <c r="S139" i="1"/>
  <c r="S135" i="7"/>
  <c r="U134" i="7"/>
  <c r="W133" i="7"/>
  <c r="U135" i="5"/>
  <c r="S136" i="5"/>
  <c r="S135" i="2"/>
  <c r="W133" i="2"/>
  <c r="U134" i="2"/>
  <c r="S136" i="8"/>
  <c r="U135" i="8"/>
  <c r="U135" i="6"/>
  <c r="S136" i="6"/>
  <c r="S134" i="3"/>
  <c r="U133" i="3"/>
  <c r="U136" i="5" l="1"/>
  <c r="W135" i="5"/>
  <c r="S137" i="5"/>
  <c r="U135" i="2"/>
  <c r="S136" i="2"/>
  <c r="U134" i="3"/>
  <c r="W133" i="3"/>
  <c r="S135" i="3"/>
  <c r="U136" i="6"/>
  <c r="S137" i="6"/>
  <c r="W135" i="6"/>
  <c r="S137" i="8"/>
  <c r="U136" i="8"/>
  <c r="W135" i="8"/>
  <c r="S146" i="4"/>
  <c r="U145" i="4"/>
  <c r="U135" i="7"/>
  <c r="S136" i="7"/>
  <c r="S135" i="10"/>
  <c r="U134" i="10"/>
  <c r="W133" i="10"/>
  <c r="U139" i="1"/>
  <c r="S140" i="1"/>
  <c r="U137" i="6" l="1"/>
  <c r="S138" i="6"/>
  <c r="S141" i="1"/>
  <c r="U140" i="1"/>
  <c r="W139" i="1"/>
  <c r="U135" i="3"/>
  <c r="S136" i="3"/>
  <c r="U137" i="8"/>
  <c r="S138" i="8"/>
  <c r="W135" i="2"/>
  <c r="U136" i="2"/>
  <c r="S137" i="2"/>
  <c r="S137" i="7"/>
  <c r="W135" i="7"/>
  <c r="U136" i="7"/>
  <c r="S138" i="5"/>
  <c r="U137" i="5"/>
  <c r="U135" i="10"/>
  <c r="S136" i="10"/>
  <c r="S147" i="4"/>
  <c r="U146" i="4"/>
  <c r="W145" i="4"/>
  <c r="S148" i="4" l="1"/>
  <c r="U147" i="4"/>
  <c r="U137" i="7"/>
  <c r="S138" i="7"/>
  <c r="W137" i="8"/>
  <c r="S139" i="8"/>
  <c r="U138" i="8"/>
  <c r="U141" i="1"/>
  <c r="S142" i="1"/>
  <c r="S138" i="2"/>
  <c r="U137" i="2"/>
  <c r="W135" i="3"/>
  <c r="U136" i="3"/>
  <c r="S137" i="3"/>
  <c r="S137" i="10"/>
  <c r="U136" i="10"/>
  <c r="W135" i="10"/>
  <c r="U138" i="6"/>
  <c r="W137" i="6"/>
  <c r="S139" i="6"/>
  <c r="S139" i="5"/>
  <c r="U138" i="5"/>
  <c r="W137" i="5"/>
  <c r="W141" i="1" l="1"/>
  <c r="U142" i="1"/>
  <c r="S143" i="1"/>
  <c r="U139" i="5"/>
  <c r="S140" i="5"/>
  <c r="U137" i="3"/>
  <c r="S138" i="3"/>
  <c r="S140" i="8"/>
  <c r="U139" i="8"/>
  <c r="S139" i="7"/>
  <c r="U138" i="7"/>
  <c r="W137" i="7"/>
  <c r="S139" i="2"/>
  <c r="U138" i="2"/>
  <c r="W137" i="2"/>
  <c r="U139" i="6"/>
  <c r="S140" i="6"/>
  <c r="S138" i="10"/>
  <c r="U137" i="10"/>
  <c r="S149" i="4"/>
  <c r="W147" i="4"/>
  <c r="U148" i="4"/>
  <c r="U139" i="2" l="1"/>
  <c r="S140" i="2"/>
  <c r="U139" i="7"/>
  <c r="S140" i="7"/>
  <c r="S141" i="8"/>
  <c r="W139" i="8"/>
  <c r="U140" i="8"/>
  <c r="W137" i="3"/>
  <c r="S139" i="3"/>
  <c r="U138" i="3"/>
  <c r="S150" i="4"/>
  <c r="U149" i="4"/>
  <c r="S141" i="5"/>
  <c r="U140" i="5"/>
  <c r="W139" i="5"/>
  <c r="U140" i="6"/>
  <c r="W139" i="6"/>
  <c r="S141" i="6"/>
  <c r="S144" i="1"/>
  <c r="U143" i="1"/>
  <c r="S139" i="10"/>
  <c r="W137" i="10"/>
  <c r="U138" i="10"/>
  <c r="S140" i="3" l="1"/>
  <c r="U139" i="3"/>
  <c r="U139" i="10"/>
  <c r="S140" i="10"/>
  <c r="S142" i="5"/>
  <c r="U141" i="5"/>
  <c r="U144" i="1"/>
  <c r="W143" i="1"/>
  <c r="S145" i="1"/>
  <c r="U141" i="6"/>
  <c r="S142" i="6"/>
  <c r="S151" i="4"/>
  <c r="U150" i="4"/>
  <c r="W149" i="4"/>
  <c r="U141" i="8"/>
  <c r="S142" i="8"/>
  <c r="W139" i="7"/>
  <c r="S141" i="7"/>
  <c r="U140" i="7"/>
  <c r="U140" i="2"/>
  <c r="S141" i="2"/>
  <c r="W139" i="2"/>
  <c r="S152" i="4" l="1"/>
  <c r="U151" i="4"/>
  <c r="U141" i="2"/>
  <c r="S142" i="2"/>
  <c r="S142" i="7"/>
  <c r="U141" i="7"/>
  <c r="U142" i="6"/>
  <c r="W141" i="6"/>
  <c r="S143" i="6"/>
  <c r="U145" i="1"/>
  <c r="S146" i="1"/>
  <c r="U142" i="5"/>
  <c r="W141" i="5"/>
  <c r="S143" i="5"/>
  <c r="U140" i="10"/>
  <c r="W139" i="10"/>
  <c r="S141" i="10"/>
  <c r="W141" i="8"/>
  <c r="S143" i="8"/>
  <c r="U142" i="8"/>
  <c r="S141" i="3"/>
  <c r="W139" i="3"/>
  <c r="U140" i="3"/>
  <c r="U143" i="5" l="1"/>
  <c r="S144" i="5"/>
  <c r="U143" i="6"/>
  <c r="S144" i="6"/>
  <c r="S143" i="7"/>
  <c r="U142" i="7"/>
  <c r="W141" i="7"/>
  <c r="S143" i="2"/>
  <c r="U142" i="2"/>
  <c r="W141" i="2"/>
  <c r="U141" i="3"/>
  <c r="S142" i="3"/>
  <c r="S144" i="8"/>
  <c r="U143" i="8"/>
  <c r="W145" i="1"/>
  <c r="S147" i="1"/>
  <c r="U146" i="1"/>
  <c r="U141" i="10"/>
  <c r="S142" i="10"/>
  <c r="S153" i="4"/>
  <c r="U152" i="4"/>
  <c r="W151" i="4"/>
  <c r="U144" i="8" l="1"/>
  <c r="S145" i="8"/>
  <c r="W143" i="8"/>
  <c r="U142" i="10"/>
  <c r="W141" i="10"/>
  <c r="S143" i="10"/>
  <c r="S143" i="3"/>
  <c r="W141" i="3"/>
  <c r="U142" i="3"/>
  <c r="U143" i="2"/>
  <c r="S144" i="2"/>
  <c r="U147" i="1"/>
  <c r="S148" i="1"/>
  <c r="S154" i="4"/>
  <c r="U153" i="4"/>
  <c r="S144" i="7"/>
  <c r="U143" i="7"/>
  <c r="U144" i="6"/>
  <c r="S145" i="6"/>
  <c r="W143" i="6"/>
  <c r="W143" i="5"/>
  <c r="S145" i="5"/>
  <c r="U144" i="5"/>
  <c r="U148" i="1" l="1"/>
  <c r="S149" i="1"/>
  <c r="W147" i="1"/>
  <c r="S144" i="3"/>
  <c r="U143" i="3"/>
  <c r="S144" i="10"/>
  <c r="U143" i="10"/>
  <c r="S155" i="4"/>
  <c r="U154" i="4"/>
  <c r="W153" i="4"/>
  <c r="S145" i="2"/>
  <c r="W143" i="2"/>
  <c r="U144" i="2"/>
  <c r="U145" i="8"/>
  <c r="S146" i="8"/>
  <c r="S146" i="5"/>
  <c r="U145" i="5"/>
  <c r="U145" i="6"/>
  <c r="S146" i="6"/>
  <c r="S145" i="7"/>
  <c r="U144" i="7"/>
  <c r="W143" i="7"/>
  <c r="S146" i="2" l="1"/>
  <c r="U145" i="2"/>
  <c r="S156" i="4"/>
  <c r="U155" i="4"/>
  <c r="U145" i="7"/>
  <c r="S146" i="7"/>
  <c r="S145" i="10"/>
  <c r="U144" i="10"/>
  <c r="W143" i="10"/>
  <c r="U144" i="3"/>
  <c r="S145" i="3"/>
  <c r="W143" i="3"/>
  <c r="U146" i="6"/>
  <c r="S147" i="6"/>
  <c r="W145" i="6"/>
  <c r="S147" i="5"/>
  <c r="U146" i="5"/>
  <c r="W145" i="5"/>
  <c r="S150" i="1"/>
  <c r="U149" i="1"/>
  <c r="S147" i="8"/>
  <c r="U146" i="8"/>
  <c r="W145" i="8"/>
  <c r="U147" i="6" l="1"/>
  <c r="S148" i="6"/>
  <c r="S146" i="3"/>
  <c r="U145" i="3"/>
  <c r="U145" i="10"/>
  <c r="S146" i="10"/>
  <c r="S147" i="7"/>
  <c r="W145" i="7"/>
  <c r="U146" i="7"/>
  <c r="W149" i="1"/>
  <c r="U150" i="1"/>
  <c r="S151" i="1"/>
  <c r="S157" i="4"/>
  <c r="U156" i="4"/>
  <c r="W155" i="4"/>
  <c r="S148" i="8"/>
  <c r="U147" i="8"/>
  <c r="U147" i="5"/>
  <c r="S148" i="5"/>
  <c r="S147" i="2"/>
  <c r="U146" i="2"/>
  <c r="W145" i="2"/>
  <c r="S148" i="7" l="1"/>
  <c r="U147" i="7"/>
  <c r="S158" i="4"/>
  <c r="U157" i="4"/>
  <c r="U151" i="1"/>
  <c r="S152" i="1"/>
  <c r="S148" i="2"/>
  <c r="U147" i="2"/>
  <c r="S149" i="8"/>
  <c r="U148" i="8"/>
  <c r="W147" i="8"/>
  <c r="S147" i="3"/>
  <c r="W145" i="3"/>
  <c r="U146" i="3"/>
  <c r="S149" i="5"/>
  <c r="U148" i="5"/>
  <c r="W147" i="5"/>
  <c r="S147" i="10"/>
  <c r="W145" i="10"/>
  <c r="U146" i="10"/>
  <c r="U148" i="6"/>
  <c r="W147" i="6"/>
  <c r="S149" i="6"/>
  <c r="U149" i="6" l="1"/>
  <c r="S150" i="6"/>
  <c r="U148" i="2"/>
  <c r="S149" i="2"/>
  <c r="W147" i="2"/>
  <c r="U147" i="10"/>
  <c r="S148" i="10"/>
  <c r="S159" i="4"/>
  <c r="U158" i="4"/>
  <c r="W157" i="4"/>
  <c r="U147" i="3"/>
  <c r="S148" i="3"/>
  <c r="U149" i="8"/>
  <c r="S150" i="8"/>
  <c r="W151" i="1"/>
  <c r="U152" i="1"/>
  <c r="S153" i="1"/>
  <c r="S150" i="5"/>
  <c r="U149" i="5"/>
  <c r="S149" i="7"/>
  <c r="U148" i="7"/>
  <c r="W147" i="7"/>
  <c r="W147" i="3" l="1"/>
  <c r="U148" i="3"/>
  <c r="S149" i="3"/>
  <c r="S149" i="10"/>
  <c r="U148" i="10"/>
  <c r="W147" i="10"/>
  <c r="S160" i="4"/>
  <c r="U159" i="4"/>
  <c r="U149" i="7"/>
  <c r="S150" i="7"/>
  <c r="U150" i="5"/>
  <c r="W149" i="5"/>
  <c r="S151" i="5"/>
  <c r="S154" i="1"/>
  <c r="U153" i="1"/>
  <c r="S150" i="2"/>
  <c r="U149" i="2"/>
  <c r="U150" i="6"/>
  <c r="W149" i="6"/>
  <c r="S151" i="6"/>
  <c r="U150" i="8"/>
  <c r="S151" i="8"/>
  <c r="W149" i="8"/>
  <c r="S155" i="1" l="1"/>
  <c r="U154" i="1"/>
  <c r="W153" i="1"/>
  <c r="U150" i="7"/>
  <c r="S151" i="7"/>
  <c r="W149" i="7"/>
  <c r="S161" i="4"/>
  <c r="U160" i="4"/>
  <c r="W159" i="4"/>
  <c r="U151" i="6"/>
  <c r="S152" i="6"/>
  <c r="U149" i="10"/>
  <c r="S150" i="10"/>
  <c r="S152" i="8"/>
  <c r="U151" i="8"/>
  <c r="S150" i="3"/>
  <c r="U149" i="3"/>
  <c r="U151" i="5"/>
  <c r="S152" i="5"/>
  <c r="U150" i="2"/>
  <c r="W149" i="2"/>
  <c r="S151" i="2"/>
  <c r="U152" i="6" l="1"/>
  <c r="S153" i="6"/>
  <c r="W151" i="6"/>
  <c r="S153" i="8"/>
  <c r="W151" i="8"/>
  <c r="U152" i="8"/>
  <c r="S151" i="10"/>
  <c r="U150" i="10"/>
  <c r="W149" i="10"/>
  <c r="S152" i="2"/>
  <c r="U151" i="2"/>
  <c r="S162" i="4"/>
  <c r="U161" i="4"/>
  <c r="U152" i="5"/>
  <c r="S153" i="5"/>
  <c r="W151" i="5"/>
  <c r="S152" i="7"/>
  <c r="U151" i="7"/>
  <c r="W149" i="3"/>
  <c r="S151" i="3"/>
  <c r="U150" i="3"/>
  <c r="S156" i="1"/>
  <c r="U155" i="1"/>
  <c r="W155" i="1" l="1"/>
  <c r="U156" i="1"/>
  <c r="S157" i="1"/>
  <c r="S153" i="2"/>
  <c r="W151" i="2"/>
  <c r="U152" i="2"/>
  <c r="S163" i="4"/>
  <c r="U162" i="4"/>
  <c r="W161" i="4"/>
  <c r="S152" i="10"/>
  <c r="U151" i="10"/>
  <c r="U153" i="6"/>
  <c r="S154" i="6"/>
  <c r="S152" i="3"/>
  <c r="U151" i="3"/>
  <c r="U153" i="8"/>
  <c r="S154" i="8"/>
  <c r="U152" i="7"/>
  <c r="W151" i="7"/>
  <c r="S153" i="7"/>
  <c r="S154" i="5"/>
  <c r="U153" i="5"/>
  <c r="U154" i="6" l="1"/>
  <c r="W153" i="6"/>
  <c r="S155" i="6"/>
  <c r="S164" i="4"/>
  <c r="U163" i="4"/>
  <c r="S154" i="2"/>
  <c r="U153" i="2"/>
  <c r="S155" i="8"/>
  <c r="W153" i="8"/>
  <c r="U154" i="8"/>
  <c r="S153" i="10"/>
  <c r="W151" i="10"/>
  <c r="U152" i="10"/>
  <c r="S154" i="7"/>
  <c r="U153" i="7"/>
  <c r="W151" i="3"/>
  <c r="U152" i="3"/>
  <c r="S153" i="3"/>
  <c r="S155" i="5"/>
  <c r="U154" i="5"/>
  <c r="W153" i="5"/>
  <c r="U157" i="1"/>
  <c r="S158" i="1"/>
  <c r="U153" i="10" l="1"/>
  <c r="S154" i="10"/>
  <c r="U158" i="1"/>
  <c r="W157" i="1"/>
  <c r="S159" i="1"/>
  <c r="U155" i="8"/>
  <c r="S156" i="8"/>
  <c r="S155" i="2"/>
  <c r="U154" i="2"/>
  <c r="W153" i="2"/>
  <c r="S165" i="4"/>
  <c r="U164" i="4"/>
  <c r="W163" i="4"/>
  <c r="U155" i="6"/>
  <c r="S156" i="6"/>
  <c r="U155" i="5"/>
  <c r="S156" i="5"/>
  <c r="S154" i="3"/>
  <c r="U153" i="3"/>
  <c r="W153" i="7"/>
  <c r="S155" i="7"/>
  <c r="U154" i="7"/>
  <c r="U155" i="2" l="1"/>
  <c r="S156" i="2"/>
  <c r="S166" i="4"/>
  <c r="U165" i="4"/>
  <c r="U155" i="7"/>
  <c r="S156" i="7"/>
  <c r="U156" i="8"/>
  <c r="W155" i="8"/>
  <c r="S157" i="8"/>
  <c r="S160" i="1"/>
  <c r="U159" i="1"/>
  <c r="S155" i="3"/>
  <c r="U154" i="3"/>
  <c r="W153" i="3"/>
  <c r="U156" i="5"/>
  <c r="W155" i="5"/>
  <c r="S157" i="5"/>
  <c r="W153" i="10"/>
  <c r="U154" i="10"/>
  <c r="S155" i="10"/>
  <c r="U156" i="6"/>
  <c r="S157" i="6"/>
  <c r="W155" i="6"/>
  <c r="W159" i="1" l="1"/>
  <c r="U160" i="1"/>
  <c r="S161" i="1"/>
  <c r="U157" i="8"/>
  <c r="S158" i="8"/>
  <c r="S156" i="3"/>
  <c r="U155" i="3"/>
  <c r="U157" i="6"/>
  <c r="S158" i="6"/>
  <c r="S156" i="10"/>
  <c r="U155" i="10"/>
  <c r="S167" i="4"/>
  <c r="U166" i="4"/>
  <c r="W165" i="4"/>
  <c r="S157" i="7"/>
  <c r="W155" i="7"/>
  <c r="U156" i="7"/>
  <c r="U156" i="2"/>
  <c r="S157" i="2"/>
  <c r="W155" i="2"/>
  <c r="S158" i="5"/>
  <c r="U157" i="5"/>
  <c r="S157" i="3" l="1"/>
  <c r="U156" i="3"/>
  <c r="W155" i="3"/>
  <c r="S168" i="4"/>
  <c r="U167" i="4"/>
  <c r="S157" i="10"/>
  <c r="U156" i="10"/>
  <c r="W155" i="10"/>
  <c r="U158" i="6"/>
  <c r="W157" i="6"/>
  <c r="S159" i="6"/>
  <c r="S159" i="5"/>
  <c r="U158" i="5"/>
  <c r="W157" i="5"/>
  <c r="S158" i="2"/>
  <c r="U157" i="2"/>
  <c r="U158" i="8"/>
  <c r="W157" i="8"/>
  <c r="S159" i="8"/>
  <c r="S162" i="1"/>
  <c r="U161" i="1"/>
  <c r="S158" i="7"/>
  <c r="U157" i="7"/>
  <c r="U159" i="6" l="1"/>
  <c r="S160" i="6"/>
  <c r="S159" i="7"/>
  <c r="U158" i="7"/>
  <c r="W157" i="7"/>
  <c r="U157" i="10"/>
  <c r="S158" i="10"/>
  <c r="S160" i="5"/>
  <c r="U159" i="5"/>
  <c r="U162" i="1"/>
  <c r="S163" i="1"/>
  <c r="W161" i="1"/>
  <c r="S160" i="8"/>
  <c r="U159" i="8"/>
  <c r="S169" i="4"/>
  <c r="U168" i="4"/>
  <c r="W167" i="4"/>
  <c r="S159" i="2"/>
  <c r="W157" i="2"/>
  <c r="U158" i="2"/>
  <c r="S158" i="3"/>
  <c r="U157" i="3"/>
  <c r="S161" i="8" l="1"/>
  <c r="U160" i="8"/>
  <c r="W159" i="8"/>
  <c r="S164" i="1"/>
  <c r="U163" i="1"/>
  <c r="U160" i="5"/>
  <c r="W159" i="5"/>
  <c r="S161" i="5"/>
  <c r="U158" i="3"/>
  <c r="W157" i="3"/>
  <c r="S159" i="3"/>
  <c r="U158" i="10"/>
  <c r="S159" i="10"/>
  <c r="W157" i="10"/>
  <c r="S160" i="2"/>
  <c r="U159" i="2"/>
  <c r="S160" i="7"/>
  <c r="U159" i="7"/>
  <c r="U160" i="6"/>
  <c r="S161" i="6"/>
  <c r="W159" i="6"/>
  <c r="S170" i="4"/>
  <c r="U169" i="4"/>
  <c r="S160" i="10" l="1"/>
  <c r="U159" i="10"/>
  <c r="S162" i="5"/>
  <c r="U161" i="5"/>
  <c r="W163" i="1"/>
  <c r="U164" i="1"/>
  <c r="S165" i="1"/>
  <c r="S160" i="3"/>
  <c r="U159" i="3"/>
  <c r="U161" i="6"/>
  <c r="S162" i="6"/>
  <c r="S171" i="4"/>
  <c r="U170" i="4"/>
  <c r="W169" i="4"/>
  <c r="W159" i="7"/>
  <c r="S161" i="7"/>
  <c r="U160" i="7"/>
  <c r="S161" i="2"/>
  <c r="W159" i="2"/>
  <c r="U160" i="2"/>
  <c r="S162" i="8"/>
  <c r="U161" i="8"/>
  <c r="S166" i="1" l="1"/>
  <c r="U165" i="1"/>
  <c r="U162" i="6"/>
  <c r="S163" i="6"/>
  <c r="W161" i="6"/>
  <c r="S172" i="4"/>
  <c r="U171" i="4"/>
  <c r="U162" i="8"/>
  <c r="W161" i="8"/>
  <c r="S163" i="8"/>
  <c r="S163" i="5"/>
  <c r="W161" i="5"/>
  <c r="U162" i="5"/>
  <c r="S162" i="7"/>
  <c r="U161" i="7"/>
  <c r="U160" i="3"/>
  <c r="S161" i="3"/>
  <c r="W159" i="3"/>
  <c r="S162" i="2"/>
  <c r="U161" i="2"/>
  <c r="S161" i="10"/>
  <c r="W159" i="10"/>
  <c r="U160" i="10"/>
  <c r="S163" i="7" l="1"/>
  <c r="U162" i="7"/>
  <c r="W161" i="7"/>
  <c r="U163" i="5"/>
  <c r="S164" i="5"/>
  <c r="S173" i="4"/>
  <c r="U172" i="4"/>
  <c r="W171" i="4"/>
  <c r="U163" i="8"/>
  <c r="S164" i="8"/>
  <c r="S162" i="10"/>
  <c r="U161" i="10"/>
  <c r="S163" i="2"/>
  <c r="W161" i="2"/>
  <c r="U162" i="2"/>
  <c r="U163" i="6"/>
  <c r="S164" i="6"/>
  <c r="S162" i="3"/>
  <c r="U161" i="3"/>
  <c r="W165" i="1"/>
  <c r="U166" i="1"/>
  <c r="S167" i="1"/>
  <c r="U163" i="2" l="1"/>
  <c r="S164" i="2"/>
  <c r="S163" i="10"/>
  <c r="U162" i="10"/>
  <c r="W161" i="10"/>
  <c r="S165" i="8"/>
  <c r="W163" i="8"/>
  <c r="U164" i="8"/>
  <c r="S168" i="1"/>
  <c r="U167" i="1"/>
  <c r="S174" i="4"/>
  <c r="U173" i="4"/>
  <c r="S165" i="5"/>
  <c r="U164" i="5"/>
  <c r="W163" i="5"/>
  <c r="U162" i="3"/>
  <c r="S163" i="3"/>
  <c r="W161" i="3"/>
  <c r="U164" i="6"/>
  <c r="S165" i="6"/>
  <c r="W163" i="6"/>
  <c r="U163" i="7"/>
  <c r="S164" i="7"/>
  <c r="S175" i="4" l="1"/>
  <c r="U174" i="4"/>
  <c r="W173" i="4"/>
  <c r="S169" i="1"/>
  <c r="W167" i="1"/>
  <c r="U168" i="1"/>
  <c r="S166" i="5"/>
  <c r="U165" i="5"/>
  <c r="S166" i="8"/>
  <c r="U165" i="8"/>
  <c r="S165" i="7"/>
  <c r="U164" i="7"/>
  <c r="W163" i="7"/>
  <c r="U165" i="6"/>
  <c r="S166" i="6"/>
  <c r="U163" i="10"/>
  <c r="S164" i="10"/>
  <c r="S165" i="2"/>
  <c r="W163" i="2"/>
  <c r="U164" i="2"/>
  <c r="S164" i="3"/>
  <c r="U163" i="3"/>
  <c r="U165" i="7" l="1"/>
  <c r="S166" i="7"/>
  <c r="W165" i="8"/>
  <c r="S167" i="8"/>
  <c r="U166" i="8"/>
  <c r="S165" i="3"/>
  <c r="W163" i="3"/>
  <c r="U164" i="3"/>
  <c r="U166" i="5"/>
  <c r="S167" i="5"/>
  <c r="W165" i="5"/>
  <c r="S166" i="2"/>
  <c r="U165" i="2"/>
  <c r="S170" i="1"/>
  <c r="U169" i="1"/>
  <c r="W163" i="10"/>
  <c r="S165" i="10"/>
  <c r="U164" i="10"/>
  <c r="S167" i="6"/>
  <c r="W165" i="6"/>
  <c r="U166" i="6"/>
  <c r="S176" i="4"/>
  <c r="U175" i="4"/>
  <c r="S168" i="5" l="1"/>
  <c r="U167" i="5"/>
  <c r="S167" i="2"/>
  <c r="W165" i="2"/>
  <c r="U166" i="2"/>
  <c r="S177" i="4"/>
  <c r="U176" i="4"/>
  <c r="W175" i="4"/>
  <c r="U165" i="3"/>
  <c r="S166" i="3"/>
  <c r="U167" i="6"/>
  <c r="S168" i="6"/>
  <c r="U167" i="8"/>
  <c r="S168" i="8"/>
  <c r="S166" i="10"/>
  <c r="U165" i="10"/>
  <c r="S167" i="7"/>
  <c r="U166" i="7"/>
  <c r="W165" i="7"/>
  <c r="S171" i="1"/>
  <c r="W169" i="1"/>
  <c r="U170" i="1"/>
  <c r="U166" i="3" l="1"/>
  <c r="S167" i="3"/>
  <c r="W165" i="3"/>
  <c r="U167" i="7"/>
  <c r="S168" i="7"/>
  <c r="U167" i="2"/>
  <c r="S168" i="2"/>
  <c r="U168" i="6"/>
  <c r="S169" i="6"/>
  <c r="W167" i="6"/>
  <c r="S178" i="4"/>
  <c r="U177" i="4"/>
  <c r="S167" i="10"/>
  <c r="U166" i="10"/>
  <c r="W165" i="10"/>
  <c r="S169" i="5"/>
  <c r="U168" i="5"/>
  <c r="W167" i="5"/>
  <c r="U171" i="1"/>
  <c r="S172" i="1"/>
  <c r="U168" i="8"/>
  <c r="W167" i="8"/>
  <c r="S169" i="8"/>
  <c r="S169" i="7" l="1"/>
  <c r="U168" i="7"/>
  <c r="W167" i="7"/>
  <c r="S179" i="4"/>
  <c r="U178" i="4"/>
  <c r="W177" i="4"/>
  <c r="U172" i="1"/>
  <c r="W171" i="1"/>
  <c r="S173" i="1"/>
  <c r="U169" i="6"/>
  <c r="S170" i="6"/>
  <c r="U169" i="5"/>
  <c r="S170" i="5"/>
  <c r="U167" i="3"/>
  <c r="S168" i="3"/>
  <c r="U167" i="10"/>
  <c r="S168" i="10"/>
  <c r="S169" i="2"/>
  <c r="W167" i="2"/>
  <c r="U168" i="2"/>
  <c r="S170" i="8"/>
  <c r="U169" i="8"/>
  <c r="S174" i="1" l="1"/>
  <c r="U173" i="1"/>
  <c r="S170" i="2"/>
  <c r="U169" i="2"/>
  <c r="S180" i="4"/>
  <c r="U179" i="4"/>
  <c r="S171" i="8"/>
  <c r="W169" i="8"/>
  <c r="U170" i="8"/>
  <c r="U170" i="6"/>
  <c r="S171" i="6"/>
  <c r="W169" i="6"/>
  <c r="U170" i="5"/>
  <c r="W169" i="5"/>
  <c r="S171" i="5"/>
  <c r="W167" i="10"/>
  <c r="S169" i="10"/>
  <c r="U168" i="10"/>
  <c r="U168" i="3"/>
  <c r="S169" i="3"/>
  <c r="W167" i="3"/>
  <c r="S170" i="7"/>
  <c r="U169" i="7"/>
  <c r="U171" i="6" l="1"/>
  <c r="S172" i="6"/>
  <c r="S181" i="4"/>
  <c r="W179" i="4"/>
  <c r="U180" i="4"/>
  <c r="U169" i="3"/>
  <c r="S170" i="3"/>
  <c r="S170" i="10"/>
  <c r="U169" i="10"/>
  <c r="U170" i="2"/>
  <c r="W169" i="2"/>
  <c r="S171" i="2"/>
  <c r="S171" i="7"/>
  <c r="W169" i="7"/>
  <c r="U170" i="7"/>
  <c r="U171" i="8"/>
  <c r="S172" i="8"/>
  <c r="S172" i="5"/>
  <c r="U171" i="5"/>
  <c r="W173" i="1"/>
  <c r="S175" i="1"/>
  <c r="U174" i="1"/>
  <c r="S172" i="2" l="1"/>
  <c r="U171" i="2"/>
  <c r="S176" i="1"/>
  <c r="U175" i="1"/>
  <c r="U171" i="7"/>
  <c r="S172" i="7"/>
  <c r="W171" i="5"/>
  <c r="U172" i="5"/>
  <c r="S173" i="5"/>
  <c r="U172" i="8"/>
  <c r="S173" i="8"/>
  <c r="W171" i="8"/>
  <c r="S182" i="4"/>
  <c r="U181" i="4"/>
  <c r="W169" i="3"/>
  <c r="S171" i="3"/>
  <c r="U170" i="3"/>
  <c r="U172" i="6"/>
  <c r="S173" i="6"/>
  <c r="W171" i="6"/>
  <c r="S171" i="10"/>
  <c r="U170" i="10"/>
  <c r="W169" i="10"/>
  <c r="S183" i="4" l="1"/>
  <c r="U182" i="4"/>
  <c r="W181" i="4"/>
  <c r="W171" i="7"/>
  <c r="S173" i="7"/>
  <c r="U172" i="7"/>
  <c r="S174" i="8"/>
  <c r="U173" i="8"/>
  <c r="U173" i="5"/>
  <c r="S174" i="5"/>
  <c r="U171" i="10"/>
  <c r="S172" i="10"/>
  <c r="U173" i="6"/>
  <c r="S174" i="6"/>
  <c r="U176" i="1"/>
  <c r="W175" i="1"/>
  <c r="S177" i="1"/>
  <c r="U171" i="3"/>
  <c r="S172" i="3"/>
  <c r="U172" i="2"/>
  <c r="S173" i="2"/>
  <c r="W171" i="2"/>
  <c r="S175" i="6" l="1"/>
  <c r="W173" i="6"/>
  <c r="U174" i="6"/>
  <c r="U173" i="2"/>
  <c r="S174" i="2"/>
  <c r="U174" i="8"/>
  <c r="W173" i="8"/>
  <c r="S175" i="8"/>
  <c r="S173" i="10"/>
  <c r="U172" i="10"/>
  <c r="W171" i="10"/>
  <c r="U172" i="3"/>
  <c r="S173" i="3"/>
  <c r="W171" i="3"/>
  <c r="S174" i="7"/>
  <c r="U173" i="7"/>
  <c r="S175" i="5"/>
  <c r="U174" i="5"/>
  <c r="W173" i="5"/>
  <c r="S178" i="1"/>
  <c r="U177" i="1"/>
  <c r="S184" i="4"/>
  <c r="U183" i="4"/>
  <c r="U173" i="3" l="1"/>
  <c r="S174" i="3"/>
  <c r="W177" i="1"/>
  <c r="U178" i="1"/>
  <c r="S179" i="1"/>
  <c r="U174" i="2"/>
  <c r="W173" i="2"/>
  <c r="S175" i="2"/>
  <c r="S185" i="4"/>
  <c r="U184" i="4"/>
  <c r="W183" i="4"/>
  <c r="U175" i="8"/>
  <c r="S176" i="8"/>
  <c r="S174" i="10"/>
  <c r="U173" i="10"/>
  <c r="S176" i="5"/>
  <c r="U175" i="5"/>
  <c r="U174" i="7"/>
  <c r="S175" i="7"/>
  <c r="W173" i="7"/>
  <c r="U175" i="6"/>
  <c r="S176" i="6"/>
  <c r="S186" i="4" l="1"/>
  <c r="U185" i="4"/>
  <c r="U175" i="2"/>
  <c r="S176" i="2"/>
  <c r="S180" i="1"/>
  <c r="U179" i="1"/>
  <c r="S177" i="8"/>
  <c r="W175" i="8"/>
  <c r="U176" i="8"/>
  <c r="U176" i="6"/>
  <c r="W175" i="6"/>
  <c r="S177" i="6"/>
  <c r="S175" i="10"/>
  <c r="U174" i="10"/>
  <c r="W173" i="10"/>
  <c r="U176" i="5"/>
  <c r="W175" i="5"/>
  <c r="S177" i="5"/>
  <c r="S175" i="3"/>
  <c r="U174" i="3"/>
  <c r="W173" i="3"/>
  <c r="U175" i="7"/>
  <c r="S176" i="7"/>
  <c r="U175" i="10" l="1"/>
  <c r="S176" i="10"/>
  <c r="W179" i="1"/>
  <c r="U180" i="1"/>
  <c r="S181" i="1"/>
  <c r="S177" i="2"/>
  <c r="U176" i="2"/>
  <c r="W175" i="2"/>
  <c r="U177" i="6"/>
  <c r="S178" i="6"/>
  <c r="S178" i="8"/>
  <c r="U177" i="8"/>
  <c r="S177" i="7"/>
  <c r="U176" i="7"/>
  <c r="W175" i="7"/>
  <c r="S176" i="3"/>
  <c r="U175" i="3"/>
  <c r="S178" i="5"/>
  <c r="U177" i="5"/>
  <c r="S187" i="4"/>
  <c r="U186" i="4"/>
  <c r="W185" i="4"/>
  <c r="S178" i="2" l="1"/>
  <c r="U177" i="2"/>
  <c r="U178" i="6"/>
  <c r="W177" i="6"/>
  <c r="S179" i="6"/>
  <c r="S182" i="1"/>
  <c r="U181" i="1"/>
  <c r="S178" i="7"/>
  <c r="U177" i="7"/>
  <c r="S188" i="4"/>
  <c r="U187" i="4"/>
  <c r="S179" i="5"/>
  <c r="U178" i="5"/>
  <c r="W177" i="5"/>
  <c r="W175" i="3"/>
  <c r="U176" i="3"/>
  <c r="S177" i="3"/>
  <c r="S177" i="10"/>
  <c r="U176" i="10"/>
  <c r="W175" i="10"/>
  <c r="S179" i="8"/>
  <c r="U178" i="8"/>
  <c r="W177" i="8"/>
  <c r="U179" i="8" l="1"/>
  <c r="S180" i="8"/>
  <c r="S180" i="5"/>
  <c r="U179" i="5"/>
  <c r="S183" i="1"/>
  <c r="U182" i="1"/>
  <c r="W181" i="1"/>
  <c r="U179" i="6"/>
  <c r="S180" i="6"/>
  <c r="S179" i="7"/>
  <c r="U178" i="7"/>
  <c r="W177" i="7"/>
  <c r="U177" i="3"/>
  <c r="S178" i="3"/>
  <c r="S189" i="4"/>
  <c r="U188" i="4"/>
  <c r="W187" i="4"/>
  <c r="S178" i="10"/>
  <c r="U177" i="10"/>
  <c r="W177" i="2"/>
  <c r="S179" i="2"/>
  <c r="U178" i="2"/>
  <c r="U179" i="2" l="1"/>
  <c r="S180" i="2"/>
  <c r="W177" i="3"/>
  <c r="U178" i="3"/>
  <c r="S179" i="3"/>
  <c r="U180" i="6"/>
  <c r="W179" i="6"/>
  <c r="S181" i="6"/>
  <c r="S184" i="1"/>
  <c r="U183" i="1"/>
  <c r="S181" i="5"/>
  <c r="U180" i="5"/>
  <c r="W179" i="5"/>
  <c r="S180" i="7"/>
  <c r="U179" i="7"/>
  <c r="U180" i="8"/>
  <c r="W179" i="8"/>
  <c r="S181" i="8"/>
  <c r="U178" i="10"/>
  <c r="S179" i="10"/>
  <c r="W177" i="10"/>
  <c r="S190" i="4"/>
  <c r="U189" i="4"/>
  <c r="S191" i="4" l="1"/>
  <c r="U190" i="4"/>
  <c r="W189" i="4"/>
  <c r="W183" i="1"/>
  <c r="U184" i="1"/>
  <c r="S185" i="1"/>
  <c r="U179" i="3"/>
  <c r="S180" i="3"/>
  <c r="S182" i="8"/>
  <c r="U181" i="8"/>
  <c r="S182" i="5"/>
  <c r="U181" i="5"/>
  <c r="U181" i="6"/>
  <c r="S182" i="6"/>
  <c r="U179" i="10"/>
  <c r="S180" i="10"/>
  <c r="S181" i="2"/>
  <c r="W179" i="2"/>
  <c r="U180" i="2"/>
  <c r="U180" i="7"/>
  <c r="W179" i="7"/>
  <c r="S181" i="7"/>
  <c r="U182" i="6" l="1"/>
  <c r="S183" i="6"/>
  <c r="W181" i="6"/>
  <c r="U185" i="1"/>
  <c r="S186" i="1"/>
  <c r="S183" i="8"/>
  <c r="W181" i="8"/>
  <c r="U182" i="8"/>
  <c r="S183" i="5"/>
  <c r="W181" i="5"/>
  <c r="U182" i="5"/>
  <c r="S182" i="7"/>
  <c r="U181" i="7"/>
  <c r="U181" i="2"/>
  <c r="S182" i="2"/>
  <c r="S181" i="10"/>
  <c r="U180" i="10"/>
  <c r="W179" i="10"/>
  <c r="W179" i="3"/>
  <c r="U180" i="3"/>
  <c r="S181" i="3"/>
  <c r="S192" i="4"/>
  <c r="U191" i="4"/>
  <c r="S184" i="8" l="1"/>
  <c r="U183" i="8"/>
  <c r="U186" i="1"/>
  <c r="W185" i="1"/>
  <c r="S187" i="1"/>
  <c r="S193" i="4"/>
  <c r="U192" i="4"/>
  <c r="W191" i="4"/>
  <c r="W181" i="7"/>
  <c r="S183" i="7"/>
  <c r="U182" i="7"/>
  <c r="U181" i="3"/>
  <c r="S182" i="3"/>
  <c r="S184" i="5"/>
  <c r="U183" i="5"/>
  <c r="U183" i="6"/>
  <c r="S184" i="6"/>
  <c r="S182" i="10"/>
  <c r="U181" i="10"/>
  <c r="S183" i="2"/>
  <c r="U182" i="2"/>
  <c r="W181" i="2"/>
  <c r="S183" i="3" l="1"/>
  <c r="W181" i="3"/>
  <c r="U182" i="3"/>
  <c r="S194" i="4"/>
  <c r="U193" i="4"/>
  <c r="S188" i="1"/>
  <c r="U187" i="1"/>
  <c r="S185" i="5"/>
  <c r="U184" i="5"/>
  <c r="W183" i="5"/>
  <c r="U183" i="2"/>
  <c r="S184" i="2"/>
  <c r="S184" i="7"/>
  <c r="U183" i="7"/>
  <c r="W181" i="10"/>
  <c r="S183" i="10"/>
  <c r="U182" i="10"/>
  <c r="U184" i="6"/>
  <c r="S185" i="6"/>
  <c r="W183" i="6"/>
  <c r="U184" i="8"/>
  <c r="W183" i="8"/>
  <c r="S185" i="8"/>
  <c r="U185" i="5" l="1"/>
  <c r="S186" i="5"/>
  <c r="W187" i="1"/>
  <c r="U188" i="1"/>
  <c r="S189" i="1"/>
  <c r="S185" i="7"/>
  <c r="U184" i="7"/>
  <c r="W183" i="7"/>
  <c r="S195" i="4"/>
  <c r="U194" i="4"/>
  <c r="W193" i="4"/>
  <c r="S185" i="2"/>
  <c r="W183" i="2"/>
  <c r="U184" i="2"/>
  <c r="S186" i="8"/>
  <c r="U185" i="8"/>
  <c r="U185" i="6"/>
  <c r="S186" i="6"/>
  <c r="S184" i="10"/>
  <c r="U183" i="10"/>
  <c r="U183" i="3"/>
  <c r="S184" i="3"/>
  <c r="S185" i="3" l="1"/>
  <c r="U184" i="3"/>
  <c r="W183" i="3"/>
  <c r="U185" i="2"/>
  <c r="S186" i="2"/>
  <c r="U185" i="7"/>
  <c r="S186" i="7"/>
  <c r="S185" i="10"/>
  <c r="U184" i="10"/>
  <c r="W183" i="10"/>
  <c r="S196" i="4"/>
  <c r="U195" i="4"/>
  <c r="W185" i="5"/>
  <c r="S187" i="5"/>
  <c r="U186" i="5"/>
  <c r="S190" i="1"/>
  <c r="U189" i="1"/>
  <c r="U186" i="6"/>
  <c r="S187" i="6"/>
  <c r="W185" i="6"/>
  <c r="U186" i="8"/>
  <c r="W185" i="8"/>
  <c r="S187" i="8"/>
  <c r="S187" i="7" l="1"/>
  <c r="U186" i="7"/>
  <c r="W185" i="7"/>
  <c r="U187" i="8"/>
  <c r="S188" i="8"/>
  <c r="W185" i="2"/>
  <c r="S187" i="2"/>
  <c r="U186" i="2"/>
  <c r="S197" i="4"/>
  <c r="U196" i="4"/>
  <c r="W195" i="4"/>
  <c r="U187" i="6"/>
  <c r="S188" i="6"/>
  <c r="U190" i="1"/>
  <c r="S191" i="1"/>
  <c r="W189" i="1"/>
  <c r="U187" i="5"/>
  <c r="S188" i="5"/>
  <c r="S186" i="10"/>
  <c r="U185" i="10"/>
  <c r="U185" i="3"/>
  <c r="S186" i="3"/>
  <c r="U187" i="2" l="1"/>
  <c r="S188" i="2"/>
  <c r="S189" i="8"/>
  <c r="W187" i="8"/>
  <c r="U188" i="8"/>
  <c r="S187" i="3"/>
  <c r="U186" i="3"/>
  <c r="W185" i="3"/>
  <c r="S189" i="5"/>
  <c r="U188" i="5"/>
  <c r="W187" i="5"/>
  <c r="U188" i="6"/>
  <c r="S189" i="6"/>
  <c r="W187" i="6"/>
  <c r="S198" i="4"/>
  <c r="U197" i="4"/>
  <c r="S187" i="10"/>
  <c r="U186" i="10"/>
  <c r="W185" i="10"/>
  <c r="U191" i="1"/>
  <c r="S192" i="1"/>
  <c r="U187" i="7"/>
  <c r="S188" i="7"/>
  <c r="W191" i="1" l="1"/>
  <c r="U192" i="1"/>
  <c r="S193" i="1"/>
  <c r="S189" i="7"/>
  <c r="U188" i="7"/>
  <c r="W187" i="7"/>
  <c r="U187" i="3"/>
  <c r="S188" i="3"/>
  <c r="S190" i="6"/>
  <c r="U189" i="6"/>
  <c r="S190" i="8"/>
  <c r="U189" i="8"/>
  <c r="U189" i="5"/>
  <c r="S190" i="5"/>
  <c r="U188" i="2"/>
  <c r="S189" i="2"/>
  <c r="W187" i="2"/>
  <c r="U187" i="10"/>
  <c r="S188" i="10"/>
  <c r="S199" i="4"/>
  <c r="U198" i="4"/>
  <c r="W197" i="4"/>
  <c r="U190" i="6" l="1"/>
  <c r="W189" i="6"/>
  <c r="S191" i="6"/>
  <c r="S191" i="5"/>
  <c r="U190" i="5"/>
  <c r="W189" i="5"/>
  <c r="S200" i="4"/>
  <c r="U199" i="4"/>
  <c r="S191" i="8"/>
  <c r="U190" i="8"/>
  <c r="W189" i="8"/>
  <c r="S194" i="1"/>
  <c r="U193" i="1"/>
  <c r="U188" i="3"/>
  <c r="S189" i="3"/>
  <c r="W187" i="3"/>
  <c r="S189" i="10"/>
  <c r="U188" i="10"/>
  <c r="W187" i="10"/>
  <c r="S190" i="7"/>
  <c r="U189" i="7"/>
  <c r="S190" i="2"/>
  <c r="U189" i="2"/>
  <c r="U191" i="8" l="1"/>
  <c r="S192" i="8"/>
  <c r="W193" i="1"/>
  <c r="S195" i="1"/>
  <c r="U194" i="1"/>
  <c r="S192" i="5"/>
  <c r="U191" i="5"/>
  <c r="S201" i="4"/>
  <c r="U200" i="4"/>
  <c r="W199" i="4"/>
  <c r="U191" i="6"/>
  <c r="S192" i="6"/>
  <c r="S191" i="2"/>
  <c r="W189" i="2"/>
  <c r="U190" i="2"/>
  <c r="S191" i="7"/>
  <c r="U190" i="7"/>
  <c r="W189" i="7"/>
  <c r="S190" i="10"/>
  <c r="U189" i="10"/>
  <c r="S190" i="3"/>
  <c r="U189" i="3"/>
  <c r="U192" i="6" l="1"/>
  <c r="S193" i="6"/>
  <c r="W191" i="6"/>
  <c r="U191" i="2"/>
  <c r="S192" i="2"/>
  <c r="S196" i="1"/>
  <c r="U195" i="1"/>
  <c r="S202" i="4"/>
  <c r="U201" i="4"/>
  <c r="S191" i="3"/>
  <c r="W189" i="3"/>
  <c r="U190" i="3"/>
  <c r="S191" i="10"/>
  <c r="W189" i="10"/>
  <c r="U190" i="10"/>
  <c r="U192" i="8"/>
  <c r="W191" i="8"/>
  <c r="S193" i="8"/>
  <c r="S193" i="5"/>
  <c r="U192" i="5"/>
  <c r="W191" i="5"/>
  <c r="U191" i="7"/>
  <c r="S192" i="7"/>
  <c r="S193" i="2" l="1"/>
  <c r="W191" i="2"/>
  <c r="U192" i="2"/>
  <c r="U191" i="10"/>
  <c r="S192" i="10"/>
  <c r="U191" i="3"/>
  <c r="S192" i="3"/>
  <c r="U196" i="1"/>
  <c r="S197" i="1"/>
  <c r="W195" i="1"/>
  <c r="S194" i="8"/>
  <c r="U193" i="8"/>
  <c r="U193" i="6"/>
  <c r="S194" i="6"/>
  <c r="S193" i="7"/>
  <c r="U192" i="7"/>
  <c r="W191" i="7"/>
  <c r="S203" i="4"/>
  <c r="U202" i="4"/>
  <c r="W201" i="4"/>
  <c r="U193" i="5"/>
  <c r="S194" i="5"/>
  <c r="U194" i="6" l="1"/>
  <c r="S195" i="6"/>
  <c r="W193" i="6"/>
  <c r="S198" i="1"/>
  <c r="U197" i="1"/>
  <c r="S193" i="3"/>
  <c r="W191" i="3"/>
  <c r="U192" i="3"/>
  <c r="S195" i="5"/>
  <c r="U194" i="5"/>
  <c r="W193" i="5"/>
  <c r="S193" i="10"/>
  <c r="U192" i="10"/>
  <c r="W191" i="10"/>
  <c r="W193" i="8"/>
  <c r="S195" i="8"/>
  <c r="U194" i="8"/>
  <c r="S204" i="4"/>
  <c r="U203" i="4"/>
  <c r="U193" i="7"/>
  <c r="S194" i="7"/>
  <c r="S194" i="2"/>
  <c r="U193" i="2"/>
  <c r="S194" i="10" l="1"/>
  <c r="U193" i="10"/>
  <c r="U194" i="7"/>
  <c r="W193" i="7"/>
  <c r="S195" i="7"/>
  <c r="W193" i="2"/>
  <c r="S195" i="2"/>
  <c r="U194" i="2"/>
  <c r="S199" i="1"/>
  <c r="U198" i="1"/>
  <c r="W197" i="1"/>
  <c r="S196" i="5"/>
  <c r="U195" i="5"/>
  <c r="U193" i="3"/>
  <c r="S194" i="3"/>
  <c r="S205" i="4"/>
  <c r="W203" i="4"/>
  <c r="U204" i="4"/>
  <c r="U195" i="8"/>
  <c r="S196" i="8"/>
  <c r="U195" i="6"/>
  <c r="S196" i="6"/>
  <c r="U195" i="2" l="1"/>
  <c r="S196" i="2"/>
  <c r="U196" i="8"/>
  <c r="W195" i="8"/>
  <c r="S197" i="8"/>
  <c r="U196" i="6"/>
  <c r="S197" i="6"/>
  <c r="W195" i="6"/>
  <c r="U195" i="7"/>
  <c r="S196" i="7"/>
  <c r="S206" i="4"/>
  <c r="U205" i="4"/>
  <c r="S197" i="5"/>
  <c r="U196" i="5"/>
  <c r="W195" i="5"/>
  <c r="U199" i="1"/>
  <c r="S200" i="1"/>
  <c r="W193" i="3"/>
  <c r="U194" i="3"/>
  <c r="S195" i="3"/>
  <c r="W193" i="10"/>
  <c r="S195" i="10"/>
  <c r="U194" i="10"/>
  <c r="U197" i="6" l="1"/>
  <c r="S198" i="6"/>
  <c r="U195" i="3"/>
  <c r="S196" i="3"/>
  <c r="S197" i="7"/>
  <c r="U196" i="7"/>
  <c r="W195" i="7"/>
  <c r="S198" i="8"/>
  <c r="U197" i="8"/>
  <c r="S198" i="5"/>
  <c r="U197" i="5"/>
  <c r="S207" i="4"/>
  <c r="U207" i="4" s="1"/>
  <c r="V4" i="4" s="1"/>
  <c r="D62" i="9" s="1"/>
  <c r="U206" i="4"/>
  <c r="W205" i="4"/>
  <c r="X4" i="4" s="1"/>
  <c r="U196" i="2"/>
  <c r="S197" i="2"/>
  <c r="W195" i="2"/>
  <c r="U195" i="10"/>
  <c r="S196" i="10"/>
  <c r="W199" i="1"/>
  <c r="S201" i="1"/>
  <c r="U200" i="1"/>
  <c r="S202" i="1" l="1"/>
  <c r="U201" i="1"/>
  <c r="U198" i="5"/>
  <c r="W197" i="5"/>
  <c r="S199" i="5"/>
  <c r="W195" i="10"/>
  <c r="S197" i="10"/>
  <c r="U196" i="10"/>
  <c r="S197" i="3"/>
  <c r="W195" i="3"/>
  <c r="U196" i="3"/>
  <c r="U198" i="8"/>
  <c r="W197" i="8"/>
  <c r="S199" i="8"/>
  <c r="U198" i="6"/>
  <c r="S199" i="6"/>
  <c r="W197" i="6"/>
  <c r="U197" i="7"/>
  <c r="S198" i="7"/>
  <c r="U197" i="2"/>
  <c r="S198" i="2"/>
  <c r="S198" i="3" l="1"/>
  <c r="U197" i="3"/>
  <c r="U199" i="8"/>
  <c r="S200" i="8"/>
  <c r="S199" i="2"/>
  <c r="U198" i="2"/>
  <c r="W197" i="2"/>
  <c r="U198" i="7"/>
  <c r="W197" i="7"/>
  <c r="S199" i="7"/>
  <c r="S200" i="5"/>
  <c r="U199" i="5"/>
  <c r="U199" i="6"/>
  <c r="S200" i="6"/>
  <c r="S198" i="10"/>
  <c r="U197" i="10"/>
  <c r="S203" i="1"/>
  <c r="U202" i="1"/>
  <c r="W201" i="1"/>
  <c r="W199" i="5" l="1"/>
  <c r="S201" i="5"/>
  <c r="U200" i="5"/>
  <c r="U200" i="6"/>
  <c r="S201" i="6"/>
  <c r="W199" i="6"/>
  <c r="U200" i="8"/>
  <c r="S201" i="8"/>
  <c r="W199" i="8"/>
  <c r="S200" i="7"/>
  <c r="U199" i="7"/>
  <c r="U199" i="2"/>
  <c r="S200" i="2"/>
  <c r="S204" i="1"/>
  <c r="U203" i="1"/>
  <c r="S199" i="10"/>
  <c r="U198" i="10"/>
  <c r="W197" i="10"/>
  <c r="U198" i="3"/>
  <c r="S199" i="3"/>
  <c r="W197" i="3"/>
  <c r="U201" i="6" l="1"/>
  <c r="S202" i="6"/>
  <c r="S200" i="3"/>
  <c r="U199" i="3"/>
  <c r="S201" i="2"/>
  <c r="W199" i="2"/>
  <c r="U200" i="2"/>
  <c r="S202" i="8"/>
  <c r="U201" i="8"/>
  <c r="S202" i="5"/>
  <c r="U201" i="5"/>
  <c r="S201" i="7"/>
  <c r="U200" i="7"/>
  <c r="W199" i="7"/>
  <c r="U199" i="10"/>
  <c r="S200" i="10"/>
  <c r="W203" i="1"/>
  <c r="S205" i="1"/>
  <c r="U204" i="1"/>
  <c r="S203" i="8" l="1"/>
  <c r="U202" i="8"/>
  <c r="W201" i="8"/>
  <c r="S202" i="2"/>
  <c r="U201" i="2"/>
  <c r="U205" i="1"/>
  <c r="S206" i="1"/>
  <c r="S203" i="5"/>
  <c r="W201" i="5"/>
  <c r="U202" i="5"/>
  <c r="S201" i="3"/>
  <c r="W199" i="3"/>
  <c r="U200" i="3"/>
  <c r="S201" i="10"/>
  <c r="U200" i="10"/>
  <c r="W199" i="10"/>
  <c r="U202" i="6"/>
  <c r="S203" i="6"/>
  <c r="W201" i="6"/>
  <c r="S202" i="7"/>
  <c r="U201" i="7"/>
  <c r="S202" i="10" l="1"/>
  <c r="U201" i="10"/>
  <c r="U206" i="1"/>
  <c r="W205" i="1"/>
  <c r="X4" i="1" s="1"/>
  <c r="S207" i="1"/>
  <c r="U207" i="1" s="1"/>
  <c r="V4" i="1" s="1"/>
  <c r="D20" i="9" s="1"/>
  <c r="S204" i="5"/>
  <c r="U203" i="5"/>
  <c r="S203" i="7"/>
  <c r="U202" i="7"/>
  <c r="W201" i="7"/>
  <c r="U203" i="6"/>
  <c r="S204" i="6"/>
  <c r="S203" i="2"/>
  <c r="U202" i="2"/>
  <c r="W201" i="2"/>
  <c r="S202" i="3"/>
  <c r="U201" i="3"/>
  <c r="U203" i="8"/>
  <c r="S204" i="8"/>
  <c r="U204" i="6" l="1"/>
  <c r="W203" i="6"/>
  <c r="S205" i="6"/>
  <c r="U203" i="2"/>
  <c r="S204" i="2"/>
  <c r="S205" i="5"/>
  <c r="U204" i="5"/>
  <c r="W203" i="5"/>
  <c r="U202" i="3"/>
  <c r="W201" i="3"/>
  <c r="S203" i="3"/>
  <c r="S204" i="7"/>
  <c r="U203" i="7"/>
  <c r="U204" i="8"/>
  <c r="W203" i="8"/>
  <c r="S205" i="8"/>
  <c r="U202" i="10"/>
  <c r="W201" i="10"/>
  <c r="S203" i="10"/>
  <c r="S205" i="7" l="1"/>
  <c r="W203" i="7"/>
  <c r="U204" i="7"/>
  <c r="W203" i="2"/>
  <c r="U204" i="2"/>
  <c r="S205" i="2"/>
  <c r="U203" i="3"/>
  <c r="S204" i="3"/>
  <c r="U205" i="5"/>
  <c r="S206" i="5"/>
  <c r="U205" i="6"/>
  <c r="S206" i="6"/>
  <c r="U203" i="10"/>
  <c r="S204" i="10"/>
  <c r="S206" i="8"/>
  <c r="U205" i="8"/>
  <c r="S205" i="10" l="1"/>
  <c r="W203" i="10"/>
  <c r="U204" i="10"/>
  <c r="U204" i="3"/>
  <c r="S205" i="3"/>
  <c r="W203" i="3"/>
  <c r="S206" i="2"/>
  <c r="U205" i="2"/>
  <c r="U206" i="5"/>
  <c r="V4" i="5" s="1"/>
  <c r="D55" i="9" s="1"/>
  <c r="W205" i="5"/>
  <c r="X4" i="5" s="1"/>
  <c r="S207" i="5"/>
  <c r="U207" i="5" s="1"/>
  <c r="U206" i="6"/>
  <c r="S207" i="6"/>
  <c r="U207" i="6" s="1"/>
  <c r="V4" i="6" s="1"/>
  <c r="D48" i="9" s="1"/>
  <c r="W205" i="6"/>
  <c r="X4" i="6" s="1"/>
  <c r="S207" i="8"/>
  <c r="U207" i="8" s="1"/>
  <c r="V4" i="8" s="1"/>
  <c r="D34" i="9" s="1"/>
  <c r="U206" i="8"/>
  <c r="W205" i="8"/>
  <c r="X4" i="8" s="1"/>
  <c r="S206" i="7"/>
  <c r="U205" i="7"/>
  <c r="W205" i="2" l="1"/>
  <c r="X4" i="2" s="1"/>
  <c r="S207" i="2"/>
  <c r="U207" i="2" s="1"/>
  <c r="V4" i="2" s="1"/>
  <c r="D27" i="9" s="1"/>
  <c r="U206" i="2"/>
  <c r="S206" i="3"/>
  <c r="U205" i="3"/>
  <c r="V4" i="3" s="1"/>
  <c r="D69" i="9" s="1"/>
  <c r="C7" i="9" s="1"/>
  <c r="C8" i="9" s="1"/>
  <c r="C9" i="9" s="1"/>
  <c r="C10" i="9" s="1"/>
  <c r="U206" i="7"/>
  <c r="W205" i="7"/>
  <c r="X4" i="7" s="1"/>
  <c r="S207" i="7"/>
  <c r="U207" i="7" s="1"/>
  <c r="V4" i="7" s="1"/>
  <c r="D41" i="9" s="1"/>
  <c r="U205" i="10"/>
  <c r="S206" i="10"/>
  <c r="S207" i="10" l="1"/>
  <c r="U207" i="10" s="1"/>
  <c r="V4" i="10" s="1"/>
  <c r="U206" i="10"/>
  <c r="W205" i="10"/>
  <c r="X4" i="10" s="1"/>
  <c r="S207" i="3"/>
  <c r="U207" i="3" s="1"/>
  <c r="U206" i="3"/>
  <c r="W205" i="3"/>
  <c r="X4" i="3" s="1"/>
</calcChain>
</file>

<file path=xl/sharedStrings.xml><?xml version="1.0" encoding="utf-8"?>
<sst xmlns="http://schemas.openxmlformats.org/spreadsheetml/2006/main" count="412" uniqueCount="86">
  <si>
    <t>Time</t>
  </si>
  <si>
    <t>Static Pressure</t>
  </si>
  <si>
    <t>Velocity Pressure</t>
  </si>
  <si>
    <t>Duct Air Temperature</t>
  </si>
  <si>
    <t>Pa</t>
  </si>
  <si>
    <t>Deg C</t>
  </si>
  <si>
    <t>Port 1</t>
  </si>
  <si>
    <t>Port 3</t>
  </si>
  <si>
    <t>Port 4</t>
  </si>
  <si>
    <t>Port 5</t>
  </si>
  <si>
    <t>Port 6</t>
  </si>
  <si>
    <t>Port 7</t>
  </si>
  <si>
    <t>Port 8</t>
  </si>
  <si>
    <t>Plant</t>
  </si>
  <si>
    <t>-</t>
  </si>
  <si>
    <t>Date</t>
  </si>
  <si>
    <t>Run number</t>
  </si>
  <si>
    <t>Operator</t>
  </si>
  <si>
    <t>DELTA T</t>
  </si>
  <si>
    <t>wa KG/M³</t>
  </si>
  <si>
    <t>Barometric pressure</t>
  </si>
  <si>
    <t>kPa</t>
  </si>
  <si>
    <t>WBT R</t>
  </si>
  <si>
    <t>Pv</t>
  </si>
  <si>
    <t>Dry bulb temperature</t>
  </si>
  <si>
    <t>C</t>
  </si>
  <si>
    <t>Wet bulb temperature</t>
  </si>
  <si>
    <t>LOG Psat</t>
  </si>
  <si>
    <t>Psat kPa</t>
  </si>
  <si>
    <t>Air density</t>
  </si>
  <si>
    <t>kg/m3</t>
  </si>
  <si>
    <t>Duct</t>
  </si>
  <si>
    <t>Average Static</t>
  </si>
  <si>
    <t>Duct Height</t>
  </si>
  <si>
    <t>m</t>
  </si>
  <si>
    <t>Average Duct temp</t>
  </si>
  <si>
    <t>Duct Width</t>
  </si>
  <si>
    <t>Stack Area</t>
  </si>
  <si>
    <t>m2</t>
  </si>
  <si>
    <t>Duct gas density</t>
  </si>
  <si>
    <t>Pitot tube calibration factor</t>
  </si>
  <si>
    <t>Velocity pressure</t>
  </si>
  <si>
    <t>Static pressure</t>
  </si>
  <si>
    <t>Duct Temperature</t>
  </si>
  <si>
    <t>°C</t>
  </si>
  <si>
    <t>Square root velocity pressure</t>
  </si>
  <si>
    <t>sqrt(kPa)</t>
  </si>
  <si>
    <t>Average transverse gas velocity</t>
  </si>
  <si>
    <t>m/s</t>
  </si>
  <si>
    <t>Port 2</t>
  </si>
  <si>
    <t>Average duct gas velocity</t>
  </si>
  <si>
    <t>Duct Flow Rate</t>
  </si>
  <si>
    <t>cu m/s</t>
  </si>
  <si>
    <t>Mass Flow</t>
  </si>
  <si>
    <t>kg/s</t>
  </si>
  <si>
    <t>tonnes/hr</t>
  </si>
  <si>
    <t>Averages</t>
  </si>
  <si>
    <t>Indicated Airflow</t>
  </si>
  <si>
    <t>DK</t>
  </si>
  <si>
    <t>Average Duct Temperature</t>
  </si>
  <si>
    <t>mA</t>
  </si>
  <si>
    <t>mbar</t>
  </si>
  <si>
    <t>Average Piccolo Tx Pressure</t>
  </si>
  <si>
    <t>Piccolo Tx Current</t>
  </si>
  <si>
    <t>Average Piccolo Tx Current</t>
  </si>
  <si>
    <t>Results</t>
  </si>
  <si>
    <t>Piccolo Tx Range Setting</t>
  </si>
  <si>
    <t>Port</t>
  </si>
  <si>
    <t>CCR DCS</t>
  </si>
  <si>
    <t>Comment</t>
  </si>
  <si>
    <t>Start Time</t>
  </si>
  <si>
    <t>End Time</t>
  </si>
  <si>
    <t>1C Mill</t>
  </si>
  <si>
    <t xml:space="preserve">63 T/hr </t>
  </si>
  <si>
    <t>Pa.</t>
  </si>
  <si>
    <t>Follow up test after the AF Tx was re-ranged to 6.7 mBar.</t>
  </si>
  <si>
    <t>vel</t>
  </si>
  <si>
    <t>dens</t>
  </si>
  <si>
    <t>a</t>
  </si>
  <si>
    <t>b</t>
  </si>
  <si>
    <t>n</t>
  </si>
  <si>
    <t>h</t>
  </si>
  <si>
    <t>xi</t>
  </si>
  <si>
    <t>Aj</t>
  </si>
  <si>
    <t>f(xi)</t>
  </si>
  <si>
    <r>
      <t>= 1.111301757081E-11x</t>
    </r>
    <r>
      <rPr>
        <vertAlign val="superscript"/>
        <sz val="10"/>
        <rFont val="Arial"/>
      </rPr>
      <t>6</t>
    </r>
    <r>
      <rPr>
        <sz val="10"/>
        <rFont val="Arial"/>
      </rPr>
      <t xml:space="preserve"> - 6.824575612664E-09x</t>
    </r>
    <r>
      <rPr>
        <vertAlign val="superscript"/>
        <sz val="10"/>
        <rFont val="Arial"/>
      </rPr>
      <t>5</t>
    </r>
    <r>
      <rPr>
        <sz val="10"/>
        <rFont val="Arial"/>
      </rPr>
      <t xml:space="preserve"> + 1.585707016614E-06x</t>
    </r>
    <r>
      <rPr>
        <vertAlign val="superscript"/>
        <sz val="10"/>
        <rFont val="Arial"/>
      </rPr>
      <t>4</t>
    </r>
    <r>
      <rPr>
        <sz val="10"/>
        <rFont val="Arial"/>
      </rPr>
      <t xml:space="preserve"> - 1.688756766696E-04x</t>
    </r>
    <r>
      <rPr>
        <vertAlign val="superscript"/>
        <sz val="10"/>
        <rFont val="Arial"/>
      </rPr>
      <t>3</t>
    </r>
    <r>
      <rPr>
        <sz val="10"/>
        <rFont val="Arial"/>
      </rPr>
      <t xml:space="preserve"> + 7.005244345137E-03x</t>
    </r>
    <r>
      <rPr>
        <vertAlign val="superscript"/>
        <sz val="10"/>
        <rFont val="Arial"/>
      </rPr>
      <t>2</t>
    </r>
    <r>
      <rPr>
        <sz val="10"/>
        <rFont val="Arial"/>
      </rPr>
      <t xml:space="preserve"> + 6.926395307573E-02x + 5.000000000000E+00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</si>
</sst>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0.0"/>
    <numFmt numFmtId="167" formatCode="General_)"/>
    <numFmt numFmtId="168" formatCode="0.00000_)"/>
    <numFmt numFmtId="169" formatCode="dd\-mmm\-yy_)"/>
    <numFmt numFmtId="170" formatCode="0_)"/>
    <numFmt numFmtId="171" formatCode="0.0_)"/>
  </numFmts>
  <fonts count="18">
    <font>
      <sz val="10"/>
      <name val="Arial"/>
    </font>
    <font>
      <sz val="10"/>
      <color indexed="8"/>
      <name val="Arial"/>
      <family val="2"/>
    </font>
    <font>
      <sz val="10"/>
      <name val="Courier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7"/>
      <name val="Arial"/>
      <family val="2"/>
    </font>
    <font>
      <b/>
      <i/>
      <sz val="10"/>
      <color indexed="8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indexed="8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1"/>
      <color rgb="FF006100"/>
      <name val="Calibri"/>
      <family val="2"/>
      <scheme val="minor"/>
    </font>
    <font>
      <vertAlign val="superscript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6" fillId="4" borderId="0" applyNumberFormat="0" applyBorder="0" applyAlignment="0" applyProtection="0"/>
    <xf numFmtId="167" fontId="2" fillId="0" borderId="0"/>
  </cellStyleXfs>
  <cellXfs count="134">
    <xf numFmtId="0" fontId="0" fillId="0" borderId="0" xfId="0"/>
    <xf numFmtId="21" fontId="0" fillId="0" borderId="0" xfId="0" applyNumberFormat="1"/>
    <xf numFmtId="167" fontId="1" fillId="0" borderId="0" xfId="2" applyNumberFormat="1" applyFont="1" applyFill="1" applyBorder="1" applyAlignment="1" applyProtection="1">
      <alignment horizontal="left"/>
      <protection locked="0"/>
    </xf>
    <xf numFmtId="167" fontId="3" fillId="0" borderId="0" xfId="2" applyFont="1" applyFill="1" applyBorder="1" applyAlignment="1">
      <alignment horizontal="left"/>
    </xf>
    <xf numFmtId="167" fontId="4" fillId="0" borderId="0" xfId="2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  <xf numFmtId="167" fontId="6" fillId="0" borderId="0" xfId="2" applyFont="1" applyFill="1" applyBorder="1" applyAlignment="1">
      <alignment horizontal="left"/>
    </xf>
    <xf numFmtId="167" fontId="7" fillId="0" borderId="0" xfId="2" applyNumberFormat="1" applyFont="1" applyFill="1" applyBorder="1" applyAlignment="1" applyProtection="1">
      <alignment horizontal="left"/>
      <protection locked="0"/>
    </xf>
    <xf numFmtId="1" fontId="5" fillId="0" borderId="0" xfId="2" applyNumberFormat="1" applyFont="1" applyFill="1" applyBorder="1" applyAlignment="1">
      <alignment horizontal="right"/>
    </xf>
    <xf numFmtId="1" fontId="8" fillId="0" borderId="0" xfId="2" applyNumberFormat="1" applyFont="1" applyFill="1" applyBorder="1" applyAlignment="1">
      <alignment horizontal="right"/>
    </xf>
    <xf numFmtId="166" fontId="3" fillId="0" borderId="0" xfId="2" applyNumberFormat="1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left"/>
    </xf>
    <xf numFmtId="167" fontId="1" fillId="0" borderId="0" xfId="2" applyFont="1" applyFill="1" applyBorder="1" applyAlignment="1">
      <alignment horizontal="left"/>
    </xf>
    <xf numFmtId="166" fontId="9" fillId="0" borderId="0" xfId="2" applyNumberFormat="1" applyFont="1" applyFill="1" applyBorder="1" applyAlignment="1">
      <alignment horizontal="center"/>
    </xf>
    <xf numFmtId="1" fontId="4" fillId="0" borderId="0" xfId="2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 applyProtection="1">
      <alignment horizontal="left"/>
      <protection locked="0"/>
    </xf>
    <xf numFmtId="167" fontId="3" fillId="0" borderId="0" xfId="2" applyFont="1" applyFill="1" applyBorder="1" applyAlignment="1" applyProtection="1">
      <alignment horizontal="left"/>
      <protection locked="0"/>
    </xf>
    <xf numFmtId="167" fontId="10" fillId="0" borderId="0" xfId="2" applyNumberFormat="1" applyFont="1" applyFill="1" applyBorder="1" applyAlignment="1" applyProtection="1">
      <alignment horizontal="left"/>
    </xf>
    <xf numFmtId="166" fontId="10" fillId="0" borderId="0" xfId="2" applyNumberFormat="1" applyFont="1" applyFill="1" applyBorder="1" applyAlignment="1" applyProtection="1">
      <alignment horizontal="left"/>
      <protection locked="0"/>
    </xf>
    <xf numFmtId="167" fontId="4" fillId="0" borderId="0" xfId="2" applyFont="1" applyFill="1" applyBorder="1" applyAlignment="1">
      <alignment horizontal="left"/>
    </xf>
    <xf numFmtId="167" fontId="4" fillId="0" borderId="0" xfId="2" applyNumberFormat="1" applyFont="1" applyFill="1" applyBorder="1" applyAlignment="1" applyProtection="1">
      <alignment horizontal="left"/>
      <protection locked="0"/>
    </xf>
    <xf numFmtId="166" fontId="10" fillId="0" borderId="1" xfId="2" applyNumberFormat="1" applyFont="1" applyFill="1" applyBorder="1" applyAlignment="1" applyProtection="1">
      <alignment horizontal="left"/>
      <protection locked="0"/>
    </xf>
    <xf numFmtId="167" fontId="1" fillId="0" borderId="0" xfId="2" applyNumberFormat="1" applyFont="1" applyFill="1" applyBorder="1" applyAlignment="1" applyProtection="1">
      <alignment horizontal="right"/>
      <protection locked="0"/>
    </xf>
    <xf numFmtId="0" fontId="0" fillId="2" borderId="1" xfId="0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67" fontId="10" fillId="2" borderId="2" xfId="2" applyNumberFormat="1" applyFont="1" applyFill="1" applyBorder="1" applyAlignment="1" applyProtection="1">
      <alignment horizontal="left"/>
    </xf>
    <xf numFmtId="164" fontId="11" fillId="0" borderId="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166" fontId="0" fillId="2" borderId="1" xfId="0" applyNumberFormat="1" applyFill="1" applyBorder="1"/>
    <xf numFmtId="1" fontId="0" fillId="2" borderId="1" xfId="0" applyNumberFormat="1" applyFill="1" applyBorder="1"/>
    <xf numFmtId="166" fontId="4" fillId="0" borderId="0" xfId="2" applyNumberFormat="1" applyFont="1" applyFill="1" applyBorder="1" applyAlignment="1">
      <alignment horizontal="right"/>
    </xf>
    <xf numFmtId="166" fontId="1" fillId="0" borderId="0" xfId="2" applyNumberFormat="1" applyFont="1" applyFill="1" applyBorder="1" applyAlignment="1" applyProtection="1">
      <alignment horizontal="left"/>
      <protection locked="0"/>
    </xf>
    <xf numFmtId="166" fontId="3" fillId="0" borderId="0" xfId="2" applyNumberFormat="1" applyFont="1" applyFill="1" applyBorder="1" applyAlignment="1">
      <alignment horizontal="left"/>
    </xf>
    <xf numFmtId="166" fontId="1" fillId="0" borderId="0" xfId="2" applyNumberFormat="1" applyFont="1" applyFill="1" applyBorder="1" applyAlignment="1">
      <alignment horizontal="left"/>
    </xf>
    <xf numFmtId="166" fontId="10" fillId="0" borderId="0" xfId="2" applyNumberFormat="1" applyFont="1" applyFill="1" applyBorder="1" applyAlignment="1" applyProtection="1">
      <alignment horizontal="left"/>
    </xf>
    <xf numFmtId="167" fontId="13" fillId="0" borderId="0" xfId="2" applyFont="1" applyFill="1" applyBorder="1" applyAlignment="1">
      <alignment horizontal="left"/>
    </xf>
    <xf numFmtId="166" fontId="10" fillId="2" borderId="3" xfId="2" applyNumberFormat="1" applyFont="1" applyFill="1" applyBorder="1" applyAlignment="1" applyProtection="1">
      <alignment horizontal="left"/>
    </xf>
    <xf numFmtId="167" fontId="4" fillId="2" borderId="2" xfId="2" applyNumberFormat="1" applyFont="1" applyFill="1" applyBorder="1" applyAlignment="1" applyProtection="1">
      <alignment horizontal="left"/>
    </xf>
    <xf numFmtId="166" fontId="4" fillId="2" borderId="2" xfId="2" applyNumberFormat="1" applyFont="1" applyFill="1" applyBorder="1" applyAlignment="1" applyProtection="1">
      <alignment horizontal="right"/>
    </xf>
    <xf numFmtId="166" fontId="4" fillId="2" borderId="4" xfId="2" applyNumberFormat="1" applyFont="1" applyFill="1" applyBorder="1" applyAlignment="1" applyProtection="1">
      <alignment horizontal="left"/>
    </xf>
    <xf numFmtId="167" fontId="4" fillId="2" borderId="2" xfId="2" applyNumberFormat="1" applyFont="1" applyFill="1" applyBorder="1" applyAlignment="1" applyProtection="1">
      <alignment horizontal="left"/>
      <protection locked="0"/>
    </xf>
    <xf numFmtId="166" fontId="4" fillId="2" borderId="2" xfId="2" applyNumberFormat="1" applyFont="1" applyFill="1" applyBorder="1" applyAlignment="1" applyProtection="1">
      <alignment horizontal="right"/>
      <protection locked="0"/>
    </xf>
    <xf numFmtId="166" fontId="4" fillId="2" borderId="4" xfId="2" applyNumberFormat="1" applyFont="1" applyFill="1" applyBorder="1" applyAlignment="1" applyProtection="1">
      <alignment horizontal="left"/>
      <protection locked="0"/>
    </xf>
    <xf numFmtId="166" fontId="4" fillId="2" borderId="5" xfId="2" applyNumberFormat="1" applyFont="1" applyFill="1" applyBorder="1" applyAlignment="1" applyProtection="1">
      <alignment horizontal="right"/>
    </xf>
    <xf numFmtId="166" fontId="4" fillId="2" borderId="6" xfId="2" applyNumberFormat="1" applyFont="1" applyFill="1" applyBorder="1" applyAlignment="1" applyProtection="1">
      <alignment horizontal="left"/>
    </xf>
    <xf numFmtId="167" fontId="4" fillId="2" borderId="1" xfId="2" applyNumberFormat="1" applyFont="1" applyFill="1" applyBorder="1" applyAlignment="1" applyProtection="1">
      <alignment horizontal="left"/>
    </xf>
    <xf numFmtId="166" fontId="4" fillId="2" borderId="7" xfId="2" applyNumberFormat="1" applyFont="1" applyFill="1" applyBorder="1" applyAlignment="1" applyProtection="1">
      <alignment horizontal="left"/>
    </xf>
    <xf numFmtId="167" fontId="4" fillId="2" borderId="8" xfId="2" applyNumberFormat="1" applyFont="1" applyFill="1" applyBorder="1" applyAlignment="1" applyProtection="1">
      <alignment horizontal="left"/>
    </xf>
    <xf numFmtId="167" fontId="10" fillId="2" borderId="9" xfId="2" applyNumberFormat="1" applyFont="1" applyFill="1" applyBorder="1" applyAlignment="1" applyProtection="1">
      <alignment horizontal="left"/>
    </xf>
    <xf numFmtId="166" fontId="1" fillId="0" borderId="1" xfId="2" applyNumberFormat="1" applyFont="1" applyFill="1" applyBorder="1" applyAlignment="1" applyProtection="1">
      <alignment horizontal="left"/>
      <protection locked="0"/>
    </xf>
    <xf numFmtId="167" fontId="13" fillId="0" borderId="0" xfId="2" applyNumberFormat="1" applyFont="1" applyFill="1" applyBorder="1" applyAlignment="1" applyProtection="1">
      <alignment horizontal="left"/>
      <protection locked="0"/>
    </xf>
    <xf numFmtId="166" fontId="1" fillId="0" borderId="1" xfId="2" applyNumberFormat="1" applyFont="1" applyBorder="1" applyAlignment="1" applyProtection="1">
      <alignment horizontal="left" vertical="center"/>
    </xf>
    <xf numFmtId="167" fontId="1" fillId="0" borderId="10" xfId="2" applyNumberFormat="1" applyFont="1" applyFill="1" applyBorder="1" applyAlignment="1" applyProtection="1">
      <alignment horizontal="right"/>
      <protection locked="0"/>
    </xf>
    <xf numFmtId="167" fontId="4" fillId="0" borderId="11" xfId="2" applyFont="1" applyFill="1" applyBorder="1" applyAlignment="1">
      <alignment horizontal="right"/>
    </xf>
    <xf numFmtId="167" fontId="11" fillId="0" borderId="11" xfId="2" applyFont="1" applyFill="1" applyBorder="1" applyAlignment="1">
      <alignment horizontal="left"/>
    </xf>
    <xf numFmtId="167" fontId="3" fillId="0" borderId="11" xfId="2" applyFont="1" applyFill="1" applyBorder="1" applyAlignment="1">
      <alignment horizontal="left"/>
    </xf>
    <xf numFmtId="167" fontId="3" fillId="0" borderId="11" xfId="2" applyNumberFormat="1" applyFont="1" applyFill="1" applyBorder="1" applyAlignment="1" applyProtection="1">
      <alignment horizontal="left"/>
      <protection locked="0"/>
    </xf>
    <xf numFmtId="167" fontId="10" fillId="0" borderId="12" xfId="2" applyNumberFormat="1" applyFont="1" applyFill="1" applyBorder="1" applyAlignment="1" applyProtection="1">
      <alignment horizontal="left"/>
    </xf>
    <xf numFmtId="166" fontId="10" fillId="0" borderId="12" xfId="2" applyNumberFormat="1" applyFont="1" applyFill="1" applyBorder="1" applyAlignment="1" applyProtection="1">
      <alignment horizontal="left"/>
    </xf>
    <xf numFmtId="166" fontId="10" fillId="0" borderId="12" xfId="2" applyNumberFormat="1" applyFont="1" applyFill="1" applyBorder="1" applyAlignment="1" applyProtection="1">
      <alignment horizontal="left"/>
      <protection locked="0"/>
    </xf>
    <xf numFmtId="166" fontId="10" fillId="2" borderId="13" xfId="2" applyNumberFormat="1" applyFont="1" applyFill="1" applyBorder="1" applyAlignment="1" applyProtection="1">
      <alignment horizontal="left"/>
    </xf>
    <xf numFmtId="166" fontId="4" fillId="3" borderId="14" xfId="2" applyNumberFormat="1" applyFont="1" applyFill="1" applyBorder="1" applyAlignment="1" applyProtection="1">
      <alignment horizontal="right"/>
    </xf>
    <xf numFmtId="166" fontId="10" fillId="3" borderId="15" xfId="2" applyNumberFormat="1" applyFont="1" applyFill="1" applyBorder="1" applyAlignment="1" applyProtection="1">
      <alignment horizontal="right"/>
    </xf>
    <xf numFmtId="166" fontId="10" fillId="3" borderId="1" xfId="2" applyNumberFormat="1" applyFont="1" applyFill="1" applyBorder="1" applyAlignment="1" applyProtection="1">
      <alignment horizontal="center"/>
      <protection locked="0"/>
    </xf>
    <xf numFmtId="165" fontId="1" fillId="0" borderId="0" xfId="2" applyNumberFormat="1" applyFont="1" applyFill="1" applyBorder="1" applyAlignment="1" applyProtection="1">
      <alignment horizontal="left"/>
      <protection locked="0"/>
    </xf>
    <xf numFmtId="164" fontId="1" fillId="0" borderId="0" xfId="2" applyNumberFormat="1" applyFont="1" applyFill="1" applyBorder="1" applyAlignment="1" applyProtection="1">
      <alignment horizontal="left"/>
      <protection locked="0"/>
    </xf>
    <xf numFmtId="167" fontId="1" fillId="0" borderId="5" xfId="2" applyFont="1" applyFill="1" applyBorder="1" applyAlignment="1">
      <alignment horizontal="left"/>
    </xf>
    <xf numFmtId="168" fontId="1" fillId="3" borderId="1" xfId="2" applyNumberFormat="1" applyFont="1" applyFill="1" applyBorder="1" applyAlignment="1" applyProtection="1">
      <alignment horizontal="left" wrapText="1"/>
      <protection locked="0"/>
    </xf>
    <xf numFmtId="167" fontId="1" fillId="0" borderId="10" xfId="2" applyFont="1" applyFill="1" applyBorder="1" applyAlignment="1">
      <alignment horizontal="left"/>
    </xf>
    <xf numFmtId="167" fontId="1" fillId="0" borderId="6" xfId="2" applyFont="1" applyFill="1" applyBorder="1" applyAlignment="1">
      <alignment horizontal="left"/>
    </xf>
    <xf numFmtId="167" fontId="1" fillId="0" borderId="0" xfId="2" applyFont="1" applyFill="1" applyBorder="1" applyAlignment="1">
      <alignment horizontal="right"/>
    </xf>
    <xf numFmtId="167" fontId="1" fillId="0" borderId="16" xfId="2" applyFont="1" applyFill="1" applyBorder="1" applyAlignment="1">
      <alignment horizontal="left"/>
    </xf>
    <xf numFmtId="169" fontId="1" fillId="2" borderId="1" xfId="2" applyNumberFormat="1" applyFont="1" applyFill="1" applyBorder="1" applyAlignment="1" applyProtection="1">
      <alignment horizontal="left"/>
      <protection locked="0"/>
    </xf>
    <xf numFmtId="167" fontId="11" fillId="0" borderId="0" xfId="2" applyFont="1" applyBorder="1"/>
    <xf numFmtId="167" fontId="11" fillId="0" borderId="11" xfId="2" applyFont="1" applyBorder="1"/>
    <xf numFmtId="167" fontId="11" fillId="0" borderId="0" xfId="2" applyFont="1"/>
    <xf numFmtId="170" fontId="1" fillId="2" borderId="1" xfId="2" applyNumberFormat="1" applyFont="1" applyFill="1" applyBorder="1" applyAlignment="1" applyProtection="1">
      <alignment horizontal="left"/>
      <protection locked="0"/>
    </xf>
    <xf numFmtId="171" fontId="1" fillId="2" borderId="1" xfId="2" applyNumberFormat="1" applyFont="1" applyFill="1" applyBorder="1" applyAlignment="1" applyProtection="1">
      <alignment horizontal="left" wrapText="1"/>
      <protection locked="0"/>
    </xf>
    <xf numFmtId="167" fontId="14" fillId="0" borderId="0" xfId="2" applyFont="1" applyAlignment="1" applyProtection="1">
      <alignment horizontal="left" vertical="center"/>
    </xf>
    <xf numFmtId="167" fontId="14" fillId="0" borderId="0" xfId="2" applyFont="1" applyAlignment="1" applyProtection="1">
      <alignment vertical="center"/>
    </xf>
    <xf numFmtId="167" fontId="15" fillId="0" borderId="0" xfId="2" applyFont="1" applyAlignment="1" applyProtection="1">
      <alignment vertical="center"/>
    </xf>
    <xf numFmtId="166" fontId="1" fillId="0" borderId="0" xfId="2" applyNumberFormat="1" applyFont="1" applyFill="1" applyBorder="1" applyAlignment="1" applyProtection="1">
      <alignment horizontal="left" wrapText="1"/>
      <protection locked="0"/>
    </xf>
    <xf numFmtId="166" fontId="11" fillId="0" borderId="0" xfId="2" applyNumberFormat="1" applyFont="1" applyBorder="1"/>
    <xf numFmtId="167" fontId="14" fillId="0" borderId="0" xfId="2" applyFont="1" applyAlignment="1">
      <alignment vertical="center"/>
    </xf>
    <xf numFmtId="167" fontId="15" fillId="0" borderId="0" xfId="2" applyFont="1" applyAlignment="1">
      <alignment vertical="center"/>
    </xf>
    <xf numFmtId="167" fontId="4" fillId="0" borderId="0" xfId="2" applyFont="1"/>
    <xf numFmtId="166" fontId="1" fillId="2" borderId="1" xfId="2" applyNumberFormat="1" applyFont="1" applyFill="1" applyBorder="1" applyAlignment="1" applyProtection="1">
      <alignment horizontal="left"/>
      <protection locked="0"/>
    </xf>
    <xf numFmtId="167" fontId="1" fillId="0" borderId="11" xfId="2" applyFont="1" applyFill="1" applyBorder="1" applyAlignment="1">
      <alignment horizontal="left"/>
    </xf>
    <xf numFmtId="167" fontId="1" fillId="0" borderId="16" xfId="2" applyFont="1" applyFill="1" applyBorder="1" applyAlignment="1" applyProtection="1">
      <alignment horizontal="left"/>
      <protection locked="0"/>
    </xf>
    <xf numFmtId="167" fontId="10" fillId="0" borderId="16" xfId="2" applyFont="1" applyFill="1" applyBorder="1" applyAlignment="1" applyProtection="1">
      <alignment horizontal="left"/>
    </xf>
    <xf numFmtId="167" fontId="1" fillId="0" borderId="0" xfId="2" applyFont="1" applyFill="1" applyBorder="1" applyAlignment="1" applyProtection="1">
      <alignment horizontal="left"/>
      <protection locked="0"/>
    </xf>
    <xf numFmtId="167" fontId="10" fillId="0" borderId="0" xfId="2" applyFont="1" applyFill="1" applyBorder="1" applyAlignment="1" applyProtection="1">
      <alignment horizontal="left"/>
    </xf>
    <xf numFmtId="167" fontId="10" fillId="0" borderId="11" xfId="2" applyFont="1" applyFill="1" applyBorder="1" applyAlignment="1" applyProtection="1">
      <alignment horizontal="left"/>
    </xf>
    <xf numFmtId="167" fontId="1" fillId="0" borderId="11" xfId="2" applyNumberFormat="1" applyFont="1" applyFill="1" applyBorder="1" applyAlignment="1" applyProtection="1">
      <alignment horizontal="left"/>
      <protection locked="0"/>
    </xf>
    <xf numFmtId="166" fontId="10" fillId="0" borderId="11" xfId="2" applyNumberFormat="1" applyFont="1" applyFill="1" applyBorder="1" applyAlignment="1" applyProtection="1">
      <alignment horizontal="left"/>
      <protection locked="0"/>
    </xf>
    <xf numFmtId="167" fontId="10" fillId="0" borderId="0" xfId="2" applyFont="1" applyFill="1" applyBorder="1" applyAlignment="1">
      <alignment horizontal="left"/>
    </xf>
    <xf numFmtId="0" fontId="11" fillId="0" borderId="0" xfId="0" applyFont="1" applyBorder="1"/>
    <xf numFmtId="166" fontId="10" fillId="0" borderId="0" xfId="2" applyNumberFormat="1" applyFont="1" applyFill="1" applyBorder="1" applyAlignment="1">
      <alignment horizontal="left"/>
    </xf>
    <xf numFmtId="165" fontId="11" fillId="0" borderId="0" xfId="0" applyNumberFormat="1" applyFont="1" applyBorder="1"/>
    <xf numFmtId="0" fontId="1" fillId="0" borderId="0" xfId="2" applyNumberFormat="1" applyFont="1" applyFill="1" applyBorder="1" applyAlignment="1">
      <alignment horizontal="left"/>
    </xf>
    <xf numFmtId="2" fontId="1" fillId="0" borderId="0" xfId="2" applyNumberFormat="1" applyFont="1" applyFill="1" applyBorder="1" applyAlignment="1">
      <alignment horizontal="left"/>
    </xf>
    <xf numFmtId="167" fontId="1" fillId="0" borderId="14" xfId="2" applyFont="1" applyFill="1" applyBorder="1" applyAlignment="1">
      <alignment horizontal="left"/>
    </xf>
    <xf numFmtId="166" fontId="1" fillId="0" borderId="12" xfId="2" applyNumberFormat="1" applyFont="1" applyFill="1" applyBorder="1" applyAlignment="1">
      <alignment horizontal="left"/>
    </xf>
    <xf numFmtId="167" fontId="3" fillId="0" borderId="7" xfId="2" applyNumberFormat="1" applyFont="1" applyFill="1" applyBorder="1" applyAlignment="1" applyProtection="1">
      <alignment horizontal="left"/>
      <protection locked="0"/>
    </xf>
    <xf numFmtId="165" fontId="1" fillId="0" borderId="1" xfId="2" applyNumberFormat="1" applyFont="1" applyFill="1" applyBorder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166" fontId="0" fillId="0" borderId="0" xfId="0" applyNumberFormat="1" applyFill="1"/>
    <xf numFmtId="21" fontId="0" fillId="0" borderId="0" xfId="0" applyNumberFormat="1" applyFill="1"/>
    <xf numFmtId="166" fontId="10" fillId="0" borderId="0" xfId="2" applyNumberFormat="1" applyFont="1" applyFill="1" applyBorder="1" applyAlignment="1" applyProtection="1">
      <alignment horizontal="right"/>
      <protection locked="0"/>
    </xf>
    <xf numFmtId="1" fontId="4" fillId="0" borderId="0" xfId="2" applyNumberFormat="1" applyFont="1" applyFill="1" applyBorder="1" applyAlignment="1" applyProtection="1">
      <alignment horizontal="center"/>
      <protection locked="0"/>
    </xf>
    <xf numFmtId="166" fontId="1" fillId="0" borderId="1" xfId="2" applyNumberFormat="1" applyFont="1" applyFill="1" applyBorder="1" applyAlignment="1" applyProtection="1">
      <alignment horizontal="center"/>
      <protection locked="0"/>
    </xf>
    <xf numFmtId="167" fontId="1" fillId="0" borderId="0" xfId="2" quotePrefix="1" applyNumberFormat="1" applyFont="1" applyFill="1" applyBorder="1" applyAlignment="1" applyProtection="1">
      <alignment horizontal="right"/>
      <protection locked="0"/>
    </xf>
    <xf numFmtId="166" fontId="1" fillId="0" borderId="1" xfId="2" applyNumberFormat="1" applyFont="1" applyFill="1" applyBorder="1" applyAlignment="1">
      <alignment horizontal="center"/>
    </xf>
    <xf numFmtId="21" fontId="11" fillId="0" borderId="1" xfId="2" applyNumberFormat="1" applyFont="1" applyFill="1" applyBorder="1" applyAlignment="1">
      <alignment horizontal="left"/>
    </xf>
    <xf numFmtId="167" fontId="12" fillId="2" borderId="1" xfId="2" applyFont="1" applyFill="1" applyBorder="1" applyAlignment="1">
      <alignment horizontal="center"/>
    </xf>
    <xf numFmtId="166" fontId="12" fillId="2" borderId="1" xfId="2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 applyProtection="1">
      <alignment horizontal="left"/>
      <protection locked="0"/>
    </xf>
    <xf numFmtId="2" fontId="1" fillId="0" borderId="1" xfId="2" applyNumberFormat="1" applyFont="1" applyBorder="1" applyAlignment="1" applyProtection="1">
      <alignment horizontal="left" vertical="center"/>
    </xf>
    <xf numFmtId="2" fontId="0" fillId="0" borderId="0" xfId="0" applyNumberFormat="1"/>
    <xf numFmtId="2" fontId="1" fillId="0" borderId="0" xfId="2" applyNumberFormat="1" applyFont="1" applyBorder="1" applyAlignment="1" applyProtection="1">
      <alignment horizontal="left" vertical="center"/>
    </xf>
    <xf numFmtId="0" fontId="16" fillId="4" borderId="0" xfId="1"/>
    <xf numFmtId="166" fontId="16" fillId="4" borderId="0" xfId="1" applyNumberFormat="1"/>
    <xf numFmtId="167" fontId="1" fillId="0" borderId="5" xfId="2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3">
    <cellStyle name="Good" xfId="1" builtinId="26"/>
    <cellStyle name="Normal" xfId="0" builtinId="0"/>
    <cellStyle name="Normal_Piccolo Mill 1B - Cold air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'P2'!$H$8:$H$217</c:f>
              <c:numCache>
                <c:formatCode>General</c:formatCode>
                <c:ptCount val="210"/>
                <c:pt idx="0">
                  <c:v>10.592501128810573</c:v>
                </c:pt>
                <c:pt idx="1">
                  <c:v>10.590552724282215</c:v>
                </c:pt>
                <c:pt idx="2">
                  <c:v>10.590552724282215</c:v>
                </c:pt>
                <c:pt idx="3">
                  <c:v>10.866677388130791</c:v>
                </c:pt>
                <c:pt idx="4">
                  <c:v>10.866677388130791</c:v>
                </c:pt>
                <c:pt idx="5">
                  <c:v>11.397067394882084</c:v>
                </c:pt>
                <c:pt idx="6">
                  <c:v>11.396019051284696</c:v>
                </c:pt>
                <c:pt idx="7">
                  <c:v>11.778114102986306</c:v>
                </c:pt>
                <c:pt idx="8">
                  <c:v>12.022782065036123</c:v>
                </c:pt>
                <c:pt idx="9">
                  <c:v>12.265691089917727</c:v>
                </c:pt>
                <c:pt idx="10">
                  <c:v>12.383078919229531</c:v>
                </c:pt>
                <c:pt idx="11">
                  <c:v>12.383078919229531</c:v>
                </c:pt>
                <c:pt idx="12">
                  <c:v>12.968338396711601</c:v>
                </c:pt>
                <c:pt idx="13">
                  <c:v>12.971918338366191</c:v>
                </c:pt>
                <c:pt idx="14">
                  <c:v>13.526415254740867</c:v>
                </c:pt>
                <c:pt idx="15">
                  <c:v>13.52268091097447</c:v>
                </c:pt>
                <c:pt idx="16">
                  <c:v>13.845977892923461</c:v>
                </c:pt>
                <c:pt idx="17">
                  <c:v>14.160592501287443</c:v>
                </c:pt>
                <c:pt idx="18">
                  <c:v>14.871596743191891</c:v>
                </c:pt>
                <c:pt idx="19">
                  <c:v>15.551557187689584</c:v>
                </c:pt>
                <c:pt idx="20">
                  <c:v>15.551557187689584</c:v>
                </c:pt>
                <c:pt idx="21">
                  <c:v>15.927813446519002</c:v>
                </c:pt>
                <c:pt idx="22">
                  <c:v>15.929279488534766</c:v>
                </c:pt>
                <c:pt idx="23">
                  <c:v>16.021623911348371</c:v>
                </c:pt>
                <c:pt idx="24">
                  <c:v>16.021623911348371</c:v>
                </c:pt>
                <c:pt idx="25">
                  <c:v>16.294017916001479</c:v>
                </c:pt>
                <c:pt idx="26">
                  <c:v>16.47406777869115</c:v>
                </c:pt>
                <c:pt idx="27">
                  <c:v>16.915810134360758</c:v>
                </c:pt>
                <c:pt idx="28">
                  <c:v>17.339918804192255</c:v>
                </c:pt>
                <c:pt idx="29">
                  <c:v>17.339918804192255</c:v>
                </c:pt>
                <c:pt idx="30">
                  <c:v>17.256299186015223</c:v>
                </c:pt>
                <c:pt idx="31">
                  <c:v>17.256299186015223</c:v>
                </c:pt>
                <c:pt idx="32">
                  <c:v>17.510705524945216</c:v>
                </c:pt>
                <c:pt idx="33">
                  <c:v>17.512318151510772</c:v>
                </c:pt>
                <c:pt idx="34">
                  <c:v>17.512318151510772</c:v>
                </c:pt>
                <c:pt idx="35">
                  <c:v>17.513930629590842</c:v>
                </c:pt>
                <c:pt idx="36">
                  <c:v>17.513930629590842</c:v>
                </c:pt>
                <c:pt idx="37">
                  <c:v>17.437546973516973</c:v>
                </c:pt>
                <c:pt idx="38">
                  <c:v>17.437546973516973</c:v>
                </c:pt>
                <c:pt idx="39">
                  <c:v>16.923593602372314</c:v>
                </c:pt>
                <c:pt idx="40">
                  <c:v>16.926705987428949</c:v>
                </c:pt>
                <c:pt idx="41">
                  <c:v>17.100317770876753</c:v>
                </c:pt>
                <c:pt idx="42">
                  <c:v>17.100317770876753</c:v>
                </c:pt>
                <c:pt idx="43">
                  <c:v>17.013733327077663</c:v>
                </c:pt>
                <c:pt idx="44">
                  <c:v>17.016861139095457</c:v>
                </c:pt>
                <c:pt idx="45">
                  <c:v>16.929817800303372</c:v>
                </c:pt>
                <c:pt idx="46">
                  <c:v>16.754374539202956</c:v>
                </c:pt>
                <c:pt idx="47">
                  <c:v>16.754374539202956</c:v>
                </c:pt>
                <c:pt idx="48">
                  <c:v>16.309009195201583</c:v>
                </c:pt>
                <c:pt idx="49">
                  <c:v>16.310507565290205</c:v>
                </c:pt>
                <c:pt idx="50">
                  <c:v>16.399364508200534</c:v>
                </c:pt>
                <c:pt idx="51">
                  <c:v>16.487709646052334</c:v>
                </c:pt>
                <c:pt idx="52">
                  <c:v>16.487709646052334</c:v>
                </c:pt>
                <c:pt idx="53">
                  <c:v>16.575551162374328</c:v>
                </c:pt>
                <c:pt idx="54">
                  <c:v>16.306012041965726</c:v>
                </c:pt>
                <c:pt idx="55">
                  <c:v>15.94246780001578</c:v>
                </c:pt>
                <c:pt idx="56">
                  <c:v>15.94246780001578</c:v>
                </c:pt>
                <c:pt idx="57">
                  <c:v>15.377694005348253</c:v>
                </c:pt>
                <c:pt idx="58">
                  <c:v>15.377694005348253</c:v>
                </c:pt>
                <c:pt idx="59">
                  <c:v>15.086607229179924</c:v>
                </c:pt>
                <c:pt idx="60">
                  <c:v>15.086607229179924</c:v>
                </c:pt>
                <c:pt idx="61">
                  <c:v>14.890755889298353</c:v>
                </c:pt>
                <c:pt idx="62">
                  <c:v>14.694918164427312</c:v>
                </c:pt>
                <c:pt idx="63">
                  <c:v>14.694918164427312</c:v>
                </c:pt>
                <c:pt idx="64">
                  <c:v>14.690870906650915</c:v>
                </c:pt>
                <c:pt idx="65">
                  <c:v>14.689521572925297</c:v>
                </c:pt>
                <c:pt idx="66">
                  <c:v>14.489559098047025</c:v>
                </c:pt>
                <c:pt idx="67">
                  <c:v>14.490889574988264</c:v>
                </c:pt>
                <c:pt idx="68">
                  <c:v>14.693569202367792</c:v>
                </c:pt>
                <c:pt idx="69">
                  <c:v>14.792509472621321</c:v>
                </c:pt>
                <c:pt idx="70">
                  <c:v>14.991075531532786</c:v>
                </c:pt>
                <c:pt idx="71">
                  <c:v>15.182861285188654</c:v>
                </c:pt>
                <c:pt idx="72">
                  <c:v>15.376281328481063</c:v>
                </c:pt>
                <c:pt idx="73">
                  <c:v>15.850964165619589</c:v>
                </c:pt>
                <c:pt idx="74">
                  <c:v>15.852420185846389</c:v>
                </c:pt>
                <c:pt idx="75">
                  <c:v>15.573018475587061</c:v>
                </c:pt>
                <c:pt idx="76">
                  <c:v>15.574448176620653</c:v>
                </c:pt>
                <c:pt idx="77">
                  <c:v>15.574448176620653</c:v>
                </c:pt>
                <c:pt idx="78">
                  <c:v>15.573018475587061</c:v>
                </c:pt>
                <c:pt idx="79">
                  <c:v>15.573018475587061</c:v>
                </c:pt>
                <c:pt idx="80">
                  <c:v>15.477769762657736</c:v>
                </c:pt>
                <c:pt idx="81">
                  <c:v>15.667688152886814</c:v>
                </c:pt>
                <c:pt idx="82">
                  <c:v>15.853876072352268</c:v>
                </c:pt>
                <c:pt idx="83">
                  <c:v>15.852420185846389</c:v>
                </c:pt>
                <c:pt idx="84">
                  <c:v>15.473506109917368</c:v>
                </c:pt>
                <c:pt idx="85">
                  <c:v>15.473506109917368</c:v>
                </c:pt>
                <c:pt idx="86">
                  <c:v>14.888020377951802</c:v>
                </c:pt>
                <c:pt idx="87">
                  <c:v>14.685472827869868</c:v>
                </c:pt>
                <c:pt idx="88">
                  <c:v>14.584540547106204</c:v>
                </c:pt>
                <c:pt idx="89">
                  <c:v>14.588561465405395</c:v>
                </c:pt>
                <c:pt idx="90">
                  <c:v>14.588561465405395</c:v>
                </c:pt>
                <c:pt idx="91">
                  <c:v>14.689521572925297</c:v>
                </c:pt>
                <c:pt idx="92">
                  <c:v>14.789792508786737</c:v>
                </c:pt>
                <c:pt idx="93">
                  <c:v>15.187045620746998</c:v>
                </c:pt>
                <c:pt idx="94">
                  <c:v>15.188440143097004</c:v>
                </c:pt>
                <c:pt idx="95">
                  <c:v>14.79386776741989</c:v>
                </c:pt>
                <c:pt idx="96">
                  <c:v>14.693569202367792</c:v>
                </c:pt>
                <c:pt idx="97">
                  <c:v>14.59258127575918</c:v>
                </c:pt>
                <c:pt idx="98">
                  <c:v>14.591241462023099</c:v>
                </c:pt>
                <c:pt idx="99">
                  <c:v>14.284023024388745</c:v>
                </c:pt>
                <c:pt idx="100">
                  <c:v>13.651363046567409</c:v>
                </c:pt>
                <c:pt idx="101">
                  <c:v>13.75928063934264</c:v>
                </c:pt>
                <c:pt idx="102">
                  <c:v>14.490889574988264</c:v>
                </c:pt>
                <c:pt idx="103">
                  <c:v>14.490889574988264</c:v>
                </c:pt>
                <c:pt idx="104">
                  <c:v>14.893490898209155</c:v>
                </c:pt>
                <c:pt idx="105">
                  <c:v>14.995204735723899</c:v>
                </c:pt>
                <c:pt idx="106">
                  <c:v>15.093535000693128</c:v>
                </c:pt>
                <c:pt idx="107">
                  <c:v>15.187045620746998</c:v>
                </c:pt>
                <c:pt idx="108">
                  <c:v>15.089378719463097</c:v>
                </c:pt>
                <c:pt idx="109">
                  <c:v>14.589901525249807</c:v>
                </c:pt>
                <c:pt idx="110">
                  <c:v>14.588561465405395</c:v>
                </c:pt>
                <c:pt idx="111">
                  <c:v>15.281281180274023</c:v>
                </c:pt>
                <c:pt idx="112">
                  <c:v>15.279877360402404</c:v>
                </c:pt>
                <c:pt idx="113">
                  <c:v>14.889388196446852</c:v>
                </c:pt>
                <c:pt idx="114">
                  <c:v>14.792509472621321</c:v>
                </c:pt>
                <c:pt idx="115">
                  <c:v>14.591241462023099</c:v>
                </c:pt>
                <c:pt idx="116">
                  <c:v>14.48556693400981</c:v>
                </c:pt>
                <c:pt idx="117">
                  <c:v>14.383194153456353</c:v>
                </c:pt>
                <c:pt idx="118">
                  <c:v>14.071607869218381</c:v>
                </c:pt>
                <c:pt idx="119">
                  <c:v>13.967484210148655</c:v>
                </c:pt>
                <c:pt idx="120">
                  <c:v>13.206028406756745</c:v>
                </c:pt>
                <c:pt idx="121">
                  <c:v>13.207241471417989</c:v>
                </c:pt>
                <c:pt idx="122">
                  <c:v>13.207241471417989</c:v>
                </c:pt>
                <c:pt idx="123">
                  <c:v>13.209667266547529</c:v>
                </c:pt>
                <c:pt idx="124">
                  <c:v>13.865085466152038</c:v>
                </c:pt>
                <c:pt idx="125">
                  <c:v>14.284023024388745</c:v>
                </c:pt>
                <c:pt idx="126">
                  <c:v>14.284023024388745</c:v>
                </c:pt>
                <c:pt idx="127">
                  <c:v>14.285334628360509</c:v>
                </c:pt>
                <c:pt idx="128">
                  <c:v>14.286646111918779</c:v>
                </c:pt>
                <c:pt idx="129">
                  <c:v>14.892123456540919</c:v>
                </c:pt>
                <c:pt idx="130">
                  <c:v>14.890755889298353</c:v>
                </c:pt>
                <c:pt idx="131">
                  <c:v>14.989698877364722</c:v>
                </c:pt>
                <c:pt idx="132">
                  <c:v>14.99245205929213</c:v>
                </c:pt>
                <c:pt idx="133">
                  <c:v>14.79386776741989</c:v>
                </c:pt>
                <c:pt idx="134">
                  <c:v>14.693569202367792</c:v>
                </c:pt>
                <c:pt idx="135">
                  <c:v>14.79386776741989</c:v>
                </c:pt>
                <c:pt idx="136">
                  <c:v>15.089378719463097</c:v>
                </c:pt>
                <c:pt idx="137">
                  <c:v>15.089378719463097</c:v>
                </c:pt>
                <c:pt idx="138">
                  <c:v>14.789792508786737</c:v>
                </c:pt>
                <c:pt idx="139">
                  <c:v>14.787075045739675</c:v>
                </c:pt>
                <c:pt idx="140">
                  <c:v>14.48556693400981</c:v>
                </c:pt>
                <c:pt idx="141">
                  <c:v>14.280087489660682</c:v>
                </c:pt>
                <c:pt idx="142">
                  <c:v>14.071607869218381</c:v>
                </c:pt>
                <c:pt idx="143">
                  <c:v>13.863812447238631</c:v>
                </c:pt>
                <c:pt idx="144">
                  <c:v>13.863812447238631</c:v>
                </c:pt>
                <c:pt idx="145">
                  <c:v>13.54134233147877</c:v>
                </c:pt>
                <c:pt idx="146">
                  <c:v>13.542585511865274</c:v>
                </c:pt>
                <c:pt idx="147">
                  <c:v>13.098444931142454</c:v>
                </c:pt>
                <c:pt idx="148">
                  <c:v>13.097242521911378</c:v>
                </c:pt>
                <c:pt idx="149">
                  <c:v>12.869447014052149</c:v>
                </c:pt>
                <c:pt idx="150">
                  <c:v>12.870628510223016</c:v>
                </c:pt>
                <c:pt idx="151">
                  <c:v>12.402447964662205</c:v>
                </c:pt>
                <c:pt idx="152">
                  <c:v>12.039370559424809</c:v>
                </c:pt>
                <c:pt idx="153">
                  <c:v>12.161600805409945</c:v>
                </c:pt>
                <c:pt idx="154">
                  <c:v>12.523432891714696</c:v>
                </c:pt>
                <c:pt idx="155">
                  <c:v>12.524581988647126</c:v>
                </c:pt>
                <c:pt idx="156">
                  <c:v>12.524581988647126</c:v>
                </c:pt>
                <c:pt idx="157">
                  <c:v>12.524581988647126</c:v>
                </c:pt>
                <c:pt idx="158">
                  <c:v>11.668209579197324</c:v>
                </c:pt>
                <c:pt idx="159">
                  <c:v>11.151405872742494</c:v>
                </c:pt>
                <c:pt idx="160">
                  <c:v>11.017851283997588</c:v>
                </c:pt>
                <c:pt idx="161">
                  <c:v>11.020882190831498</c:v>
                </c:pt>
                <c:pt idx="162">
                  <c:v>11.154473519182458</c:v>
                </c:pt>
                <c:pt idx="163">
                  <c:v>11.797601757994117</c:v>
                </c:pt>
                <c:pt idx="164">
                  <c:v>11.796519955070567</c:v>
                </c:pt>
                <c:pt idx="165">
                  <c:v>12.408138988668705</c:v>
                </c:pt>
                <c:pt idx="166">
                  <c:v>12.407000992702752</c:v>
                </c:pt>
                <c:pt idx="167">
                  <c:v>13.215729806343752</c:v>
                </c:pt>
                <c:pt idx="168">
                  <c:v>13.871448808295364</c:v>
                </c:pt>
                <c:pt idx="169">
                  <c:v>13.327256929644678</c:v>
                </c:pt>
                <c:pt idx="170">
                  <c:v>12.992186041709903</c:v>
                </c:pt>
                <c:pt idx="171">
                  <c:v>12.877715210866564</c:v>
                </c:pt>
                <c:pt idx="172">
                  <c:v>11.798683461728844</c:v>
                </c:pt>
                <c:pt idx="173">
                  <c:v>11.799765066302022</c:v>
                </c:pt>
                <c:pt idx="174">
                  <c:v>11.926819582827235</c:v>
                </c:pt>
                <c:pt idx="175">
                  <c:v>11.927912332802759</c:v>
                </c:pt>
                <c:pt idx="176">
                  <c:v>12.414964773904133</c:v>
                </c:pt>
                <c:pt idx="177">
                  <c:v>12.768067341064965</c:v>
                </c:pt>
                <c:pt idx="178">
                  <c:v>12.173874546673888</c:v>
                </c:pt>
                <c:pt idx="179">
                  <c:v>11.671420571207618</c:v>
                </c:pt>
                <c:pt idx="180">
                  <c:v>11.671420571207618</c:v>
                </c:pt>
                <c:pt idx="181">
                  <c:v>11.285449162427124</c:v>
                </c:pt>
                <c:pt idx="182">
                  <c:v>11.285449162427124</c:v>
                </c:pt>
                <c:pt idx="183">
                  <c:v>11.021892307894326</c:v>
                </c:pt>
                <c:pt idx="184">
                  <c:v>11.022902332392016</c:v>
                </c:pt>
                <c:pt idx="185">
                  <c:v>11.288552544628621</c:v>
                </c:pt>
                <c:pt idx="186">
                  <c:v>11.416967633397855</c:v>
                </c:pt>
                <c:pt idx="187">
                  <c:v>11.545977012276182</c:v>
                </c:pt>
                <c:pt idx="188">
                  <c:v>11.67570052022247</c:v>
                </c:pt>
                <c:pt idx="189">
                  <c:v>11.67570052022247</c:v>
                </c:pt>
                <c:pt idx="190">
                  <c:v>11.67249070558581</c:v>
                </c:pt>
                <c:pt idx="191">
                  <c:v>11.670350338701475</c:v>
                </c:pt>
                <c:pt idx="192">
                  <c:v>11.67249070558581</c:v>
                </c:pt>
                <c:pt idx="193">
                  <c:v>11.673560741863032</c:v>
                </c:pt>
                <c:pt idx="194">
                  <c:v>11.673560741863032</c:v>
                </c:pt>
                <c:pt idx="195">
                  <c:v>11.670350338701475</c:v>
                </c:pt>
                <c:pt idx="196">
                  <c:v>11.670350338701475</c:v>
                </c:pt>
                <c:pt idx="197">
                  <c:v>11.670350338701475</c:v>
                </c:pt>
                <c:pt idx="198">
                  <c:v>11.670350338701475</c:v>
                </c:pt>
                <c:pt idx="199">
                  <c:v>11.797601757994117</c:v>
                </c:pt>
                <c:pt idx="200">
                  <c:v>11.798683461728844</c:v>
                </c:pt>
                <c:pt idx="201">
                  <c:v>11.418014053603839</c:v>
                </c:pt>
                <c:pt idx="202">
                  <c:v>11.419060377917935</c:v>
                </c:pt>
                <c:pt idx="203">
                  <c:v>10.887646874681387</c:v>
                </c:pt>
                <c:pt idx="204">
                  <c:v>10.327035786439785</c:v>
                </c:pt>
                <c:pt idx="205">
                  <c:v>9.8873840047072434</c:v>
                </c:pt>
                <c:pt idx="206">
                  <c:v>9.2704972622360202</c:v>
                </c:pt>
                <c:pt idx="207">
                  <c:v>9.2713466366720159</c:v>
                </c:pt>
                <c:pt idx="208">
                  <c:v>8.9451146871204266</c:v>
                </c:pt>
                <c:pt idx="209">
                  <c:v>8.9451146871204266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1-4729-9946-1FEF2C40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42016"/>
        <c:axId val="286743552"/>
      </c:lineChart>
      <c:catAx>
        <c:axId val="286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743552"/>
        <c:crosses val="autoZero"/>
        <c:auto val="1"/>
        <c:lblAlgn val="ctr"/>
        <c:lblOffset val="100"/>
        <c:noMultiLvlLbl val="0"/>
      </c:catAx>
      <c:valAx>
        <c:axId val="2867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5885498687664043"/>
                  <c:y val="-5.034266550014582E-4"/>
                </c:manualLayout>
              </c:layout>
              <c:numFmt formatCode="#,##0.0000000000" sourceLinked="0"/>
            </c:trendlineLbl>
          </c:trendline>
          <c:val>
            <c:numRef>
              <c:f>'P6'!$H$8:$H$217</c:f>
              <c:numCache>
                <c:formatCode>General</c:formatCode>
                <c:ptCount val="210"/>
                <c:pt idx="0">
                  <c:v>12.612726544894382</c:v>
                </c:pt>
                <c:pt idx="1">
                  <c:v>12.612726544894382</c:v>
                </c:pt>
                <c:pt idx="2">
                  <c:v>12.145425188642733</c:v>
                </c:pt>
                <c:pt idx="3">
                  <c:v>11.783899263745839</c:v>
                </c:pt>
                <c:pt idx="4">
                  <c:v>11.906015471047413</c:v>
                </c:pt>
                <c:pt idx="5">
                  <c:v>12.14656533651557</c:v>
                </c:pt>
                <c:pt idx="6">
                  <c:v>12.14656533651557</c:v>
                </c:pt>
                <c:pt idx="7">
                  <c:v>11.153280645825991</c:v>
                </c:pt>
                <c:pt idx="8">
                  <c:v>11.154327459911155</c:v>
                </c:pt>
                <c:pt idx="9">
                  <c:v>11.536872102206351</c:v>
                </c:pt>
                <c:pt idx="10">
                  <c:v>11.535789386976882</c:v>
                </c:pt>
                <c:pt idx="11">
                  <c:v>11.785005265837883</c:v>
                </c:pt>
                <c:pt idx="12">
                  <c:v>12.028020632214851</c:v>
                </c:pt>
                <c:pt idx="13">
                  <c:v>11.785005265837883</c:v>
                </c:pt>
                <c:pt idx="14">
                  <c:v>11.533623651599314</c:v>
                </c:pt>
                <c:pt idx="15">
                  <c:v>11.533623651599314</c:v>
                </c:pt>
                <c:pt idx="16">
                  <c:v>11.65940972474813</c:v>
                </c:pt>
                <c:pt idx="17">
                  <c:v>11.66159866867519</c:v>
                </c:pt>
                <c:pt idx="18">
                  <c:v>11.906015471047413</c:v>
                </c:pt>
                <c:pt idx="19">
                  <c:v>12.024633888340249</c:v>
                </c:pt>
                <c:pt idx="20">
                  <c:v>12.024633888340249</c:v>
                </c:pt>
                <c:pt idx="21">
                  <c:v>12.023504761722583</c:v>
                </c:pt>
                <c:pt idx="22">
                  <c:v>12.378955802509173</c:v>
                </c:pt>
                <c:pt idx="23">
                  <c:v>13.280395078509601</c:v>
                </c:pt>
                <c:pt idx="24">
                  <c:v>13.279147800265148</c:v>
                </c:pt>
                <c:pt idx="25">
                  <c:v>14.327659501549272</c:v>
                </c:pt>
                <c:pt idx="26">
                  <c:v>14.32900501120163</c:v>
                </c:pt>
                <c:pt idx="27">
                  <c:v>14.024329004170685</c:v>
                </c:pt>
                <c:pt idx="28">
                  <c:v>13.920827006553225</c:v>
                </c:pt>
                <c:pt idx="29">
                  <c:v>14.024329004170685</c:v>
                </c:pt>
                <c:pt idx="30">
                  <c:v>14.024329004170685</c:v>
                </c:pt>
                <c:pt idx="31">
                  <c:v>13.711479336843949</c:v>
                </c:pt>
                <c:pt idx="32">
                  <c:v>12.728065924082681</c:v>
                </c:pt>
                <c:pt idx="33">
                  <c:v>12.729260542877753</c:v>
                </c:pt>
                <c:pt idx="34">
                  <c:v>12.84482188713109</c:v>
                </c:pt>
                <c:pt idx="35">
                  <c:v>12.846026785767682</c:v>
                </c:pt>
                <c:pt idx="36">
                  <c:v>12.958221289623351</c:v>
                </c:pt>
                <c:pt idx="37">
                  <c:v>13.069452697073237</c:v>
                </c:pt>
                <c:pt idx="38">
                  <c:v>12.846026785767682</c:v>
                </c:pt>
                <c:pt idx="39">
                  <c:v>12.732843726775011</c:v>
                </c:pt>
                <c:pt idx="40">
                  <c:v>12.732843726775011</c:v>
                </c:pt>
                <c:pt idx="41">
                  <c:v>12.619828972418263</c:v>
                </c:pt>
                <c:pt idx="42">
                  <c:v>12.62101232175486</c:v>
                </c:pt>
                <c:pt idx="43">
                  <c:v>13.40012009824407</c:v>
                </c:pt>
                <c:pt idx="44">
                  <c:v>13.40012009824407</c:v>
                </c:pt>
                <c:pt idx="45">
                  <c:v>13.40012009824407</c:v>
                </c:pt>
                <c:pt idx="46">
                  <c:v>13.40012009824407</c:v>
                </c:pt>
                <c:pt idx="47">
                  <c:v>13.40012009824407</c:v>
                </c:pt>
                <c:pt idx="48">
                  <c:v>13.40012009824407</c:v>
                </c:pt>
                <c:pt idx="49">
                  <c:v>13.40012009824407</c:v>
                </c:pt>
                <c:pt idx="50">
                  <c:v>13.401376379135433</c:v>
                </c:pt>
                <c:pt idx="51">
                  <c:v>13.401376379135433</c:v>
                </c:pt>
                <c:pt idx="52">
                  <c:v>13.402632542270696</c:v>
                </c:pt>
                <c:pt idx="53">
                  <c:v>13.402632542270696</c:v>
                </c:pt>
                <c:pt idx="54">
                  <c:v>13.402632542270696</c:v>
                </c:pt>
                <c:pt idx="55">
                  <c:v>13.402632542270696</c:v>
                </c:pt>
                <c:pt idx="56">
                  <c:v>13.074354967574617</c:v>
                </c:pt>
                <c:pt idx="57">
                  <c:v>12.735231955948553</c:v>
                </c:pt>
                <c:pt idx="58">
                  <c:v>12.848436244062484</c:v>
                </c:pt>
                <c:pt idx="59">
                  <c:v>12.849640803784258</c:v>
                </c:pt>
                <c:pt idx="60">
                  <c:v>12.849640803784258</c:v>
                </c:pt>
                <c:pt idx="61">
                  <c:v>12.849640803784258</c:v>
                </c:pt>
                <c:pt idx="62">
                  <c:v>12.849640803784258</c:v>
                </c:pt>
                <c:pt idx="63">
                  <c:v>11.668163036585234</c:v>
                </c:pt>
                <c:pt idx="64">
                  <c:v>11.160606282507981</c:v>
                </c:pt>
                <c:pt idx="65">
                  <c:v>10.764244541618961</c:v>
                </c:pt>
                <c:pt idx="66">
                  <c:v>10.491687782439245</c:v>
                </c:pt>
                <c:pt idx="67">
                  <c:v>10.491687782439245</c:v>
                </c:pt>
                <c:pt idx="68">
                  <c:v>11.031102276285203</c:v>
                </c:pt>
                <c:pt idx="69">
                  <c:v>11.031102276285203</c:v>
                </c:pt>
                <c:pt idx="70">
                  <c:v>11.162698438545199</c:v>
                </c:pt>
                <c:pt idx="71">
                  <c:v>11.162698438545199</c:v>
                </c:pt>
                <c:pt idx="72">
                  <c:v>11.291751262732985</c:v>
                </c:pt>
                <c:pt idx="73">
                  <c:v>11.291751262732985</c:v>
                </c:pt>
                <c:pt idx="74">
                  <c:v>11.291751262732985</c:v>
                </c:pt>
                <c:pt idx="75">
                  <c:v>11.418275643671198</c:v>
                </c:pt>
                <c:pt idx="76">
                  <c:v>11.290693140511413</c:v>
                </c:pt>
                <c:pt idx="77">
                  <c:v>11.032136070606041</c:v>
                </c:pt>
                <c:pt idx="78">
                  <c:v>11.032136070606041</c:v>
                </c:pt>
                <c:pt idx="79">
                  <c:v>11.421485579257357</c:v>
                </c:pt>
                <c:pt idx="80">
                  <c:v>11.423625035224283</c:v>
                </c:pt>
                <c:pt idx="81">
                  <c:v>11.294925034640716</c:v>
                </c:pt>
                <c:pt idx="82">
                  <c:v>11.164790202535928</c:v>
                </c:pt>
                <c:pt idx="83">
                  <c:v>11.164790202535928</c:v>
                </c:pt>
                <c:pt idx="84">
                  <c:v>11.164790202535928</c:v>
                </c:pt>
                <c:pt idx="85">
                  <c:v>11.293867209769777</c:v>
                </c:pt>
                <c:pt idx="86">
                  <c:v>11.5476936711386</c:v>
                </c:pt>
                <c:pt idx="87">
                  <c:v>11.5476936711386</c:v>
                </c:pt>
                <c:pt idx="88">
                  <c:v>11.548775270323397</c:v>
                </c:pt>
                <c:pt idx="89">
                  <c:v>11.549856768220634</c:v>
                </c:pt>
                <c:pt idx="90">
                  <c:v>11.423625035224283</c:v>
                </c:pt>
                <c:pt idx="91">
                  <c:v>11.421485579257357</c:v>
                </c:pt>
                <c:pt idx="92">
                  <c:v>11.034203368679204</c:v>
                </c:pt>
                <c:pt idx="93">
                  <c:v>10.768279872422987</c:v>
                </c:pt>
                <c:pt idx="94">
                  <c:v>10.768279872422987</c:v>
                </c:pt>
                <c:pt idx="95">
                  <c:v>10.902052453373207</c:v>
                </c:pt>
                <c:pt idx="96">
                  <c:v>10.902052453373207</c:v>
                </c:pt>
                <c:pt idx="97">
                  <c:v>11.5476936711386</c:v>
                </c:pt>
                <c:pt idx="98">
                  <c:v>11.5476936711386</c:v>
                </c:pt>
                <c:pt idx="99">
                  <c:v>11.672537230941918</c:v>
                </c:pt>
                <c:pt idx="100">
                  <c:v>11.796059583309843</c:v>
                </c:pt>
                <c:pt idx="101">
                  <c:v>11.421485579257357</c:v>
                </c:pt>
                <c:pt idx="102">
                  <c:v>11.163744369532601</c:v>
                </c:pt>
                <c:pt idx="103">
                  <c:v>11.292809285809819</c:v>
                </c:pt>
                <c:pt idx="104">
                  <c:v>12.276577996530044</c:v>
                </c:pt>
                <c:pt idx="105">
                  <c:v>12.276577996530044</c:v>
                </c:pt>
                <c:pt idx="106">
                  <c:v>11.671443836041771</c:v>
                </c:pt>
                <c:pt idx="107">
                  <c:v>11.671443836041771</c:v>
                </c:pt>
                <c:pt idx="108">
                  <c:v>11.293867209769777</c:v>
                </c:pt>
                <c:pt idx="109">
                  <c:v>11.036270279509113</c:v>
                </c:pt>
                <c:pt idx="110">
                  <c:v>10.904094609887022</c:v>
                </c:pt>
                <c:pt idx="111">
                  <c:v>10.769288468863397</c:v>
                </c:pt>
                <c:pt idx="112">
                  <c:v>10.769288468863397</c:v>
                </c:pt>
                <c:pt idx="113">
                  <c:v>10.217600851291971</c:v>
                </c:pt>
                <c:pt idx="114">
                  <c:v>10.218557510706201</c:v>
                </c:pt>
                <c:pt idx="115">
                  <c:v>9.7835239629172452</c:v>
                </c:pt>
                <c:pt idx="116">
                  <c:v>9.7844398088319959</c:v>
                </c:pt>
                <c:pt idx="117">
                  <c:v>10.36047955452087</c:v>
                </c:pt>
                <c:pt idx="118">
                  <c:v>10.772313691583923</c:v>
                </c:pt>
                <c:pt idx="119">
                  <c:v>10.906136384010317</c:v>
                </c:pt>
                <c:pt idx="120">
                  <c:v>10.905115544734059</c:v>
                </c:pt>
                <c:pt idx="121">
                  <c:v>10.905115544734059</c:v>
                </c:pt>
                <c:pt idx="122">
                  <c:v>9.7835239629172452</c:v>
                </c:pt>
                <c:pt idx="123">
                  <c:v>9.7835239629172452</c:v>
                </c:pt>
                <c:pt idx="124">
                  <c:v>10.359509789970188</c:v>
                </c:pt>
                <c:pt idx="125">
                  <c:v>10.359509789970188</c:v>
                </c:pt>
                <c:pt idx="126">
                  <c:v>10.771305378417342</c:v>
                </c:pt>
                <c:pt idx="127">
                  <c:v>11.037303589775833</c:v>
                </c:pt>
                <c:pt idx="128">
                  <c:v>10.905115544734059</c:v>
                </c:pt>
                <c:pt idx="129">
                  <c:v>10.906136384010317</c:v>
                </c:pt>
                <c:pt idx="130">
                  <c:v>10.906136384010317</c:v>
                </c:pt>
                <c:pt idx="131">
                  <c:v>10.904094609887022</c:v>
                </c:pt>
                <c:pt idx="132">
                  <c:v>10.903073579442358</c:v>
                </c:pt>
                <c:pt idx="133">
                  <c:v>10.634816144125354</c:v>
                </c:pt>
                <c:pt idx="134">
                  <c:v>10.636807496290384</c:v>
                </c:pt>
                <c:pt idx="135">
                  <c:v>10.36047955452087</c:v>
                </c:pt>
                <c:pt idx="136">
                  <c:v>10.218557510706201</c:v>
                </c:pt>
                <c:pt idx="137">
                  <c:v>9.9306528799396663</c:v>
                </c:pt>
                <c:pt idx="138">
                  <c:v>9.6359520540380661</c:v>
                </c:pt>
                <c:pt idx="139">
                  <c:v>9.6359520540380661</c:v>
                </c:pt>
                <c:pt idx="140">
                  <c:v>9.931582498746284</c:v>
                </c:pt>
                <c:pt idx="141">
                  <c:v>9.9306528799396663</c:v>
                </c:pt>
                <c:pt idx="142">
                  <c:v>9.329097314446603</c:v>
                </c:pt>
                <c:pt idx="143">
                  <c:v>9.1731530628171498</c:v>
                </c:pt>
                <c:pt idx="144">
                  <c:v>9.0136077953977676</c:v>
                </c:pt>
                <c:pt idx="145">
                  <c:v>9.0136077953977676</c:v>
                </c:pt>
                <c:pt idx="146">
                  <c:v>9.3299704575356461</c:v>
                </c:pt>
                <c:pt idx="147">
                  <c:v>9.6377553575167614</c:v>
                </c:pt>
                <c:pt idx="148">
                  <c:v>9.6377553575167614</c:v>
                </c:pt>
                <c:pt idx="149">
                  <c:v>9.3317164986209313</c:v>
                </c:pt>
                <c:pt idx="150">
                  <c:v>9.3308435189194459</c:v>
                </c:pt>
                <c:pt idx="151">
                  <c:v>8.8528435843840985</c:v>
                </c:pt>
                <c:pt idx="152">
                  <c:v>8.8528435843840985</c:v>
                </c:pt>
                <c:pt idx="153">
                  <c:v>8.6873552804761136</c:v>
                </c:pt>
                <c:pt idx="154">
                  <c:v>8.518652710896351</c:v>
                </c:pt>
                <c:pt idx="155">
                  <c:v>8.6873552804761136</c:v>
                </c:pt>
                <c:pt idx="156">
                  <c:v>8.8544997145238113</c:v>
                </c:pt>
                <c:pt idx="157">
                  <c:v>9.0169811517267195</c:v>
                </c:pt>
                <c:pt idx="158">
                  <c:v>9.4868575236972319</c:v>
                </c:pt>
                <c:pt idx="159">
                  <c:v>9.4868575236972319</c:v>
                </c:pt>
                <c:pt idx="160">
                  <c:v>8.5194495541431152</c:v>
                </c:pt>
                <c:pt idx="161">
                  <c:v>8.3465409750690895</c:v>
                </c:pt>
                <c:pt idx="162">
                  <c:v>8.518652710896351</c:v>
                </c:pt>
                <c:pt idx="163">
                  <c:v>8.518652710896351</c:v>
                </c:pt>
                <c:pt idx="164">
                  <c:v>8.518652710896351</c:v>
                </c:pt>
                <c:pt idx="165">
                  <c:v>8.518652710896351</c:v>
                </c:pt>
                <c:pt idx="166">
                  <c:v>8.518652710896351</c:v>
                </c:pt>
                <c:pt idx="167">
                  <c:v>7.9919520907547108</c:v>
                </c:pt>
                <c:pt idx="168">
                  <c:v>7.9919520907547108</c:v>
                </c:pt>
                <c:pt idx="169">
                  <c:v>7.0253180767706693</c:v>
                </c:pt>
                <c:pt idx="170">
                  <c:v>7.0246609829959752</c:v>
                </c:pt>
                <c:pt idx="171">
                  <c:v>6.1428878294014222</c:v>
                </c:pt>
                <c:pt idx="172">
                  <c:v>5.3876690324800665</c:v>
                </c:pt>
                <c:pt idx="173">
                  <c:v>5.3876690324800665</c:v>
                </c:pt>
                <c:pt idx="174">
                  <c:v>5.3876690324800665</c:v>
                </c:pt>
                <c:pt idx="175">
                  <c:v>5.3876690324800665</c:v>
                </c:pt>
                <c:pt idx="176">
                  <c:v>6.1423131638096882</c:v>
                </c:pt>
                <c:pt idx="177">
                  <c:v>6.1417384444480723</c:v>
                </c:pt>
                <c:pt idx="178">
                  <c:v>5.1102352804490687</c:v>
                </c:pt>
                <c:pt idx="179">
                  <c:v>4.8184268739789902</c:v>
                </c:pt>
                <c:pt idx="180">
                  <c:v>5.387165017414417</c:v>
                </c:pt>
                <c:pt idx="181">
                  <c:v>5.6506349522774126</c:v>
                </c:pt>
                <c:pt idx="182">
                  <c:v>5.6506349522774126</c:v>
                </c:pt>
                <c:pt idx="183">
                  <c:v>5.902447792118358</c:v>
                </c:pt>
                <c:pt idx="184">
                  <c:v>5.9029998096825409</c:v>
                </c:pt>
                <c:pt idx="185">
                  <c:v>4.1740511947694241</c:v>
                </c:pt>
                <c:pt idx="186">
                  <c:v>4.1740511947694241</c:v>
                </c:pt>
                <c:pt idx="187">
                  <c:v>6.8155596433144927</c:v>
                </c:pt>
                <c:pt idx="188">
                  <c:v>7.2289926620535665</c:v>
                </c:pt>
                <c:pt idx="189">
                  <c:v>7.0253180767706693</c:v>
                </c:pt>
                <c:pt idx="190">
                  <c:v>6.8161970582930493</c:v>
                </c:pt>
                <c:pt idx="191">
                  <c:v>6.5997544228092409</c:v>
                </c:pt>
                <c:pt idx="192">
                  <c:v>6.144611503708199</c:v>
                </c:pt>
                <c:pt idx="193">
                  <c:v>6.144611503708199</c:v>
                </c:pt>
                <c:pt idx="194">
                  <c:v>6.1440369993355981</c:v>
                </c:pt>
                <c:pt idx="195">
                  <c:v>6.1434624412383636</c:v>
                </c:pt>
                <c:pt idx="196">
                  <c:v>6.1434624412383636</c:v>
                </c:pt>
                <c:pt idx="197">
                  <c:v>6.1440369993355981</c:v>
                </c:pt>
                <c:pt idx="198">
                  <c:v>5.9029998096825409</c:v>
                </c:pt>
                <c:pt idx="199">
                  <c:v>5.6511635182906623</c:v>
                </c:pt>
                <c:pt idx="200">
                  <c:v>5.3881730003996466</c:v>
                </c:pt>
                <c:pt idx="201">
                  <c:v>5.1111916265378099</c:v>
                </c:pt>
                <c:pt idx="202">
                  <c:v>5.1111916265378099</c:v>
                </c:pt>
                <c:pt idx="203">
                  <c:v>4.5080689654845578</c:v>
                </c:pt>
                <c:pt idx="204">
                  <c:v>4.5080689654845578</c:v>
                </c:pt>
                <c:pt idx="205">
                  <c:v>4.8197791618228116</c:v>
                </c:pt>
                <c:pt idx="206">
                  <c:v>5.1121477937197861</c:v>
                </c:pt>
                <c:pt idx="207">
                  <c:v>5.1121477937197861</c:v>
                </c:pt>
                <c:pt idx="208">
                  <c:v>4.819328441369044</c:v>
                </c:pt>
                <c:pt idx="209">
                  <c:v>4.5080689654845578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4-4E0A-957F-8B79D4A1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65056"/>
        <c:axId val="288766592"/>
      </c:lineChart>
      <c:catAx>
        <c:axId val="288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766592"/>
        <c:crosses val="autoZero"/>
        <c:auto val="1"/>
        <c:lblAlgn val="ctr"/>
        <c:lblOffset val="100"/>
        <c:noMultiLvlLbl val="0"/>
      </c:catAx>
      <c:valAx>
        <c:axId val="2887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'P8'!$H$8:$H$217</c:f>
              <c:numCache>
                <c:formatCode>General</c:formatCode>
                <c:ptCount val="210"/>
                <c:pt idx="0">
                  <c:v>6.1434624412383636</c:v>
                </c:pt>
                <c:pt idx="1">
                  <c:v>6.1434624412383636</c:v>
                </c:pt>
                <c:pt idx="2">
                  <c:v>6.8155596433144927</c:v>
                </c:pt>
                <c:pt idx="3">
                  <c:v>6.8155596433144927</c:v>
                </c:pt>
                <c:pt idx="4">
                  <c:v>6.3753722711015097</c:v>
                </c:pt>
                <c:pt idx="5">
                  <c:v>6.3753722711015097</c:v>
                </c:pt>
                <c:pt idx="6">
                  <c:v>6.5991372484100967</c:v>
                </c:pt>
                <c:pt idx="7">
                  <c:v>6.5979027264184875</c:v>
                </c:pt>
                <c:pt idx="8">
                  <c:v>6.5979027264184875</c:v>
                </c:pt>
                <c:pt idx="9">
                  <c:v>6.1440369993355981</c:v>
                </c:pt>
                <c:pt idx="10">
                  <c:v>6.144611503708199</c:v>
                </c:pt>
                <c:pt idx="11">
                  <c:v>6.3759685182172481</c:v>
                </c:pt>
                <c:pt idx="12">
                  <c:v>6.3753722711015097</c:v>
                </c:pt>
                <c:pt idx="13">
                  <c:v>6.5997544228092409</c:v>
                </c:pt>
                <c:pt idx="14">
                  <c:v>6.817471709460488</c:v>
                </c:pt>
                <c:pt idx="15">
                  <c:v>7.0272889894414465</c:v>
                </c:pt>
                <c:pt idx="16">
                  <c:v>7.0279458375047064</c:v>
                </c:pt>
                <c:pt idx="17">
                  <c:v>7.2316966055414493</c:v>
                </c:pt>
                <c:pt idx="18">
                  <c:v>7.4312505995508999</c:v>
                </c:pt>
                <c:pt idx="19">
                  <c:v>7.4319448169936342</c:v>
                </c:pt>
                <c:pt idx="20">
                  <c:v>7.0305726160817601</c:v>
                </c:pt>
                <c:pt idx="21">
                  <c:v>7.0305726160817601</c:v>
                </c:pt>
                <c:pt idx="22">
                  <c:v>7.625726681669617</c:v>
                </c:pt>
                <c:pt idx="23">
                  <c:v>7.625726681669617</c:v>
                </c:pt>
                <c:pt idx="24">
                  <c:v>7.8140445861733037</c:v>
                </c:pt>
                <c:pt idx="25">
                  <c:v>7.814774291043566</c:v>
                </c:pt>
                <c:pt idx="26">
                  <c:v>8.3543451291583573</c:v>
                </c:pt>
                <c:pt idx="27">
                  <c:v>9.4948397358992018</c:v>
                </c:pt>
                <c:pt idx="28">
                  <c:v>9.4957262341725421</c:v>
                </c:pt>
                <c:pt idx="29">
                  <c:v>9.9427311449117166</c:v>
                </c:pt>
                <c:pt idx="30">
                  <c:v>9.941802568571152</c:v>
                </c:pt>
                <c:pt idx="31">
                  <c:v>10.511338835024919</c:v>
                </c:pt>
                <c:pt idx="32">
                  <c:v>10.649742209216823</c:v>
                </c:pt>
                <c:pt idx="33">
                  <c:v>11.182554398658493</c:v>
                </c:pt>
                <c:pt idx="34">
                  <c:v>11.568226762993989</c:v>
                </c:pt>
                <c:pt idx="35">
                  <c:v>11.693292308620103</c:v>
                </c:pt>
                <c:pt idx="36">
                  <c:v>12.061835769593298</c:v>
                </c:pt>
                <c:pt idx="37">
                  <c:v>12.062961308322905</c:v>
                </c:pt>
                <c:pt idx="38">
                  <c:v>12.301855020570649</c:v>
                </c:pt>
                <c:pt idx="39">
                  <c:v>12.303002742271198</c:v>
                </c:pt>
                <c:pt idx="40">
                  <c:v>12.652920920147478</c:v>
                </c:pt>
                <c:pt idx="41">
                  <c:v>12.766238278726702</c:v>
                </c:pt>
                <c:pt idx="42">
                  <c:v>13.103730076615308</c:v>
                </c:pt>
                <c:pt idx="43">
                  <c:v>13.321489746338655</c:v>
                </c:pt>
                <c:pt idx="44">
                  <c:v>13.211845990890986</c:v>
                </c:pt>
                <c:pt idx="45">
                  <c:v>13.101284666483609</c:v>
                </c:pt>
                <c:pt idx="46">
                  <c:v>12.989782343729043</c:v>
                </c:pt>
                <c:pt idx="47">
                  <c:v>12.877314578850326</c:v>
                </c:pt>
                <c:pt idx="48">
                  <c:v>12.877314578850326</c:v>
                </c:pt>
                <c:pt idx="49">
                  <c:v>12.76385585110892</c:v>
                </c:pt>
                <c:pt idx="50">
                  <c:v>12.762664470525644</c:v>
                </c:pt>
                <c:pt idx="51">
                  <c:v>13.100061790234482</c:v>
                </c:pt>
                <c:pt idx="52">
                  <c:v>13.323976258678806</c:v>
                </c:pt>
                <c:pt idx="53">
                  <c:v>13.432745216535537</c:v>
                </c:pt>
                <c:pt idx="54">
                  <c:v>13.752608726072024</c:v>
                </c:pt>
                <c:pt idx="55">
                  <c:v>13.752608726072024</c:v>
                </c:pt>
                <c:pt idx="56">
                  <c:v>13.539377071605873</c:v>
                </c:pt>
                <c:pt idx="57">
                  <c:v>13.538113539610064</c:v>
                </c:pt>
                <c:pt idx="58">
                  <c:v>13.43023840579867</c:v>
                </c:pt>
                <c:pt idx="59">
                  <c:v>13.43023840579867</c:v>
                </c:pt>
                <c:pt idx="60">
                  <c:v>13.538113539610064</c:v>
                </c:pt>
                <c:pt idx="61">
                  <c:v>13.751325294710353</c:v>
                </c:pt>
                <c:pt idx="62">
                  <c:v>13.751325294710353</c:v>
                </c:pt>
                <c:pt idx="63">
                  <c:v>14.065084112272201</c:v>
                </c:pt>
                <c:pt idx="64">
                  <c:v>14.065084112272201</c:v>
                </c:pt>
                <c:pt idx="65">
                  <c:v>14.063771274810781</c:v>
                </c:pt>
                <c:pt idx="66">
                  <c:v>14.062458314786001</c:v>
                </c:pt>
                <c:pt idx="67">
                  <c:v>14.063771274810781</c:v>
                </c:pt>
                <c:pt idx="68">
                  <c:v>14.066396827204571</c:v>
                </c:pt>
                <c:pt idx="69">
                  <c:v>13.432745216535537</c:v>
                </c:pt>
                <c:pt idx="70">
                  <c:v>12.882121340711963</c:v>
                </c:pt>
                <c:pt idx="71">
                  <c:v>13.106175030471201</c:v>
                </c:pt>
                <c:pt idx="72">
                  <c:v>14.070334237170339</c:v>
                </c:pt>
                <c:pt idx="73">
                  <c:v>14.070334237170339</c:v>
                </c:pt>
                <c:pt idx="74">
                  <c:v>14.478254484941486</c:v>
                </c:pt>
                <c:pt idx="75">
                  <c:v>14.479604753490467</c:v>
                </c:pt>
                <c:pt idx="76">
                  <c:v>14.378700355149435</c:v>
                </c:pt>
                <c:pt idx="77">
                  <c:v>14.376018512291983</c:v>
                </c:pt>
                <c:pt idx="78">
                  <c:v>14.274419935232775</c:v>
                </c:pt>
                <c:pt idx="79">
                  <c:v>14.170770939719961</c:v>
                </c:pt>
                <c:pt idx="80">
                  <c:v>14.170770939719961</c:v>
                </c:pt>
                <c:pt idx="81">
                  <c:v>13.963887266981496</c:v>
                </c:pt>
                <c:pt idx="82">
                  <c:v>13.965190050700986</c:v>
                </c:pt>
                <c:pt idx="83">
                  <c:v>13.857994242136385</c:v>
                </c:pt>
                <c:pt idx="84">
                  <c:v>13.856700975907811</c:v>
                </c:pt>
                <c:pt idx="85">
                  <c:v>14.065084112272201</c:v>
                </c:pt>
                <c:pt idx="86">
                  <c:v>14.069021889619364</c:v>
                </c:pt>
                <c:pt idx="87">
                  <c:v>13.965190050700986</c:v>
                </c:pt>
                <c:pt idx="88">
                  <c:v>13.963887266981496</c:v>
                </c:pt>
                <c:pt idx="89">
                  <c:v>13.963887266981496</c:v>
                </c:pt>
                <c:pt idx="90">
                  <c:v>14.066396827204571</c:v>
                </c:pt>
                <c:pt idx="91">
                  <c:v>14.066396827204571</c:v>
                </c:pt>
                <c:pt idx="92">
                  <c:v>14.275751442155613</c:v>
                </c:pt>
                <c:pt idx="93">
                  <c:v>14.278414083499696</c:v>
                </c:pt>
                <c:pt idx="94">
                  <c:v>14.278414083499696</c:v>
                </c:pt>
                <c:pt idx="95">
                  <c:v>14.377359496252019</c:v>
                </c:pt>
                <c:pt idx="96">
                  <c:v>14.679332874676632</c:v>
                </c:pt>
                <c:pt idx="97">
                  <c:v>14.975327028611785</c:v>
                </c:pt>
                <c:pt idx="98">
                  <c:v>14.975327028611785</c:v>
                </c:pt>
                <c:pt idx="99">
                  <c:v>14.972534426810608</c:v>
                </c:pt>
                <c:pt idx="100">
                  <c:v>14.972534426810608</c:v>
                </c:pt>
                <c:pt idx="101">
                  <c:v>14.478254484941486</c:v>
                </c:pt>
                <c:pt idx="102">
                  <c:v>14.479604753490467</c:v>
                </c:pt>
                <c:pt idx="103">
                  <c:v>14.479604753490467</c:v>
                </c:pt>
                <c:pt idx="104">
                  <c:v>14.476904090452241</c:v>
                </c:pt>
                <c:pt idx="105">
                  <c:v>14.476904090452241</c:v>
                </c:pt>
                <c:pt idx="106">
                  <c:v>14.381381697896312</c:v>
                </c:pt>
                <c:pt idx="107">
                  <c:v>14.381381697896312</c:v>
                </c:pt>
                <c:pt idx="108">
                  <c:v>14.281076228406487</c:v>
                </c:pt>
                <c:pt idx="109">
                  <c:v>14.3840625408123</c:v>
                </c:pt>
                <c:pt idx="110">
                  <c:v>14.683438790436758</c:v>
                </c:pt>
                <c:pt idx="111">
                  <c:v>14.682070279432301</c:v>
                </c:pt>
                <c:pt idx="112">
                  <c:v>14.879153866733288</c:v>
                </c:pt>
                <c:pt idx="113">
                  <c:v>15.077875505887061</c:v>
                </c:pt>
                <c:pt idx="114">
                  <c:v>15.174220738624562</c:v>
                </c:pt>
                <c:pt idx="115">
                  <c:v>15.359372107669765</c:v>
                </c:pt>
                <c:pt idx="116">
                  <c:v>15.359372107669765</c:v>
                </c:pt>
                <c:pt idx="117">
                  <c:v>15.362235792249075</c:v>
                </c:pt>
                <c:pt idx="118">
                  <c:v>15.363667434374383</c:v>
                </c:pt>
                <c:pt idx="119">
                  <c:v>14.785073351546309</c:v>
                </c:pt>
                <c:pt idx="120">
                  <c:v>14.7864506931443</c:v>
                </c:pt>
                <c:pt idx="121">
                  <c:v>14.587965843739143</c:v>
                </c:pt>
                <c:pt idx="122">
                  <c:v>14.386742884176813</c:v>
                </c:pt>
                <c:pt idx="123">
                  <c:v>14.386742884176813</c:v>
                </c:pt>
                <c:pt idx="124">
                  <c:v>14.282407114782648</c:v>
                </c:pt>
                <c:pt idx="125">
                  <c:v>14.282407114782648</c:v>
                </c:pt>
                <c:pt idx="126">
                  <c:v>14.385402774921037</c:v>
                </c:pt>
                <c:pt idx="127">
                  <c:v>14.385402774921037</c:v>
                </c:pt>
                <c:pt idx="128">
                  <c:v>14.386742884176813</c:v>
                </c:pt>
                <c:pt idx="129">
                  <c:v>14.388082868614516</c:v>
                </c:pt>
                <c:pt idx="130">
                  <c:v>14.286399030018222</c:v>
                </c:pt>
                <c:pt idx="131">
                  <c:v>14.082139861596982</c:v>
                </c:pt>
                <c:pt idx="132">
                  <c:v>14.389422728269011</c:v>
                </c:pt>
                <c:pt idx="133">
                  <c:v>14.7864506931443</c:v>
                </c:pt>
                <c:pt idx="134">
                  <c:v>14.7864506931443</c:v>
                </c:pt>
                <c:pt idx="135">
                  <c:v>15.077875505887061</c:v>
                </c:pt>
                <c:pt idx="136">
                  <c:v>15.077875505887061</c:v>
                </c:pt>
                <c:pt idx="137">
                  <c:v>15.075065876587374</c:v>
                </c:pt>
                <c:pt idx="138">
                  <c:v>15.07225572354281</c:v>
                </c:pt>
                <c:pt idx="139">
                  <c:v>14.975327028611785</c:v>
                </c:pt>
                <c:pt idx="140">
                  <c:v>14.973930792812881</c:v>
                </c:pt>
                <c:pt idx="141">
                  <c:v>14.579810826325316</c:v>
                </c:pt>
                <c:pt idx="142">
                  <c:v>14.176058541000883</c:v>
                </c:pt>
                <c:pt idx="143">
                  <c:v>14.176058541000883</c:v>
                </c:pt>
                <c:pt idx="144">
                  <c:v>14.17738013318583</c:v>
                </c:pt>
                <c:pt idx="145">
                  <c:v>14.178701602185594</c:v>
                </c:pt>
                <c:pt idx="146">
                  <c:v>14.585248011234189</c:v>
                </c:pt>
                <c:pt idx="147">
                  <c:v>14.687543558384558</c:v>
                </c:pt>
                <c:pt idx="148">
                  <c:v>14.487703722010471</c:v>
                </c:pt>
                <c:pt idx="149">
                  <c:v>14.388082868614516</c:v>
                </c:pt>
                <c:pt idx="150">
                  <c:v>14.080828614342261</c:v>
                </c:pt>
                <c:pt idx="151">
                  <c:v>13.869628211647644</c:v>
                </c:pt>
                <c:pt idx="152">
                  <c:v>13.868336030323592</c:v>
                </c:pt>
                <c:pt idx="153">
                  <c:v>13.657865727205801</c:v>
                </c:pt>
                <c:pt idx="154">
                  <c:v>13.657865727205801</c:v>
                </c:pt>
                <c:pt idx="155">
                  <c:v>13.333917671185711</c:v>
                </c:pt>
                <c:pt idx="156">
                  <c:v>13.333917671185711</c:v>
                </c:pt>
                <c:pt idx="157">
                  <c:v>13.657865727205801</c:v>
                </c:pt>
                <c:pt idx="158">
                  <c:v>13.870920272595221</c:v>
                </c:pt>
                <c:pt idx="159">
                  <c:v>13.870920272595221</c:v>
                </c:pt>
                <c:pt idx="160">
                  <c:v>13.765436458294712</c:v>
                </c:pt>
                <c:pt idx="161">
                  <c:v>13.765436458294712</c:v>
                </c:pt>
                <c:pt idx="162">
                  <c:v>13.337643790490297</c:v>
                </c:pt>
                <c:pt idx="163">
                  <c:v>13.34012729182278</c:v>
                </c:pt>
                <c:pt idx="164">
                  <c:v>13.557054154486348</c:v>
                </c:pt>
                <c:pt idx="165">
                  <c:v>13.557054154486348</c:v>
                </c:pt>
                <c:pt idx="166">
                  <c:v>13.34012729182278</c:v>
                </c:pt>
                <c:pt idx="167">
                  <c:v>13.006745036601828</c:v>
                </c:pt>
                <c:pt idx="168">
                  <c:v>13.006745036601828</c:v>
                </c:pt>
                <c:pt idx="169">
                  <c:v>13.001900811094293</c:v>
                </c:pt>
                <c:pt idx="170">
                  <c:v>13.000689472682843</c:v>
                </c:pt>
                <c:pt idx="171">
                  <c:v>12.544381930677332</c:v>
                </c:pt>
                <c:pt idx="172">
                  <c:v>12.545550752662695</c:v>
                </c:pt>
                <c:pt idx="173">
                  <c:v>12.545550752662695</c:v>
                </c:pt>
                <c:pt idx="174">
                  <c:v>12.545550752662695</c:v>
                </c:pt>
                <c:pt idx="175">
                  <c:v>12.42884541838705</c:v>
                </c:pt>
                <c:pt idx="176">
                  <c:v>12.312180664280369</c:v>
                </c:pt>
                <c:pt idx="177">
                  <c:v>12.312180664280369</c:v>
                </c:pt>
                <c:pt idx="178">
                  <c:v>12.314474075991473</c:v>
                </c:pt>
                <c:pt idx="179">
                  <c:v>12.314474075991473</c:v>
                </c:pt>
                <c:pt idx="180">
                  <c:v>12.315620621692576</c:v>
                </c:pt>
                <c:pt idx="181">
                  <c:v>12.3167670606638</c:v>
                </c:pt>
                <c:pt idx="182">
                  <c:v>11.956197934468635</c:v>
                </c:pt>
                <c:pt idx="183">
                  <c:v>11.833567021628424</c:v>
                </c:pt>
                <c:pt idx="184">
                  <c:v>11.956197934468635</c:v>
                </c:pt>
                <c:pt idx="185">
                  <c:v>12.075335310214038</c:v>
                </c:pt>
                <c:pt idx="186">
                  <c:v>12.195490859788466</c:v>
                </c:pt>
                <c:pt idx="187">
                  <c:v>12.3167670606638</c:v>
                </c:pt>
                <c:pt idx="188">
                  <c:v>12.317913392934946</c:v>
                </c:pt>
                <c:pt idx="189">
                  <c:v>12.551393229928433</c:v>
                </c:pt>
                <c:pt idx="190">
                  <c:v>12.550224952062084</c:v>
                </c:pt>
                <c:pt idx="191">
                  <c:v>12.550224952062084</c:v>
                </c:pt>
                <c:pt idx="192">
                  <c:v>12.549056565432723</c:v>
                </c:pt>
                <c:pt idx="193">
                  <c:v>12.664718517973945</c:v>
                </c:pt>
                <c:pt idx="194">
                  <c:v>12.667076719003227</c:v>
                </c:pt>
                <c:pt idx="195">
                  <c:v>12.895330697223475</c:v>
                </c:pt>
                <c:pt idx="196">
                  <c:v>13.12327695315563</c:v>
                </c:pt>
                <c:pt idx="197">
                  <c:v>13.124497666330045</c:v>
                </c:pt>
                <c:pt idx="198">
                  <c:v>13.345092907960442</c:v>
                </c:pt>
                <c:pt idx="199">
                  <c:v>13.343851677161314</c:v>
                </c:pt>
                <c:pt idx="200">
                  <c:v>13.343851677161314</c:v>
                </c:pt>
                <c:pt idx="201">
                  <c:v>13.34012729182278</c:v>
                </c:pt>
                <c:pt idx="202">
                  <c:v>13.449028097035685</c:v>
                </c:pt>
                <c:pt idx="203">
                  <c:v>13.446524321886546</c:v>
                </c:pt>
                <c:pt idx="204">
                  <c:v>13.337643790490297</c:v>
                </c:pt>
                <c:pt idx="205">
                  <c:v>13.230330138330439</c:v>
                </c:pt>
                <c:pt idx="206">
                  <c:v>13.230330138330439</c:v>
                </c:pt>
                <c:pt idx="207">
                  <c:v>13.119614132145598</c:v>
                </c:pt>
                <c:pt idx="208">
                  <c:v>13.119614132145598</c:v>
                </c:pt>
                <c:pt idx="209">
                  <c:v>12.780523518121784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5-42D0-8C2E-AE63C608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51904"/>
        <c:axId val="288653696"/>
      </c:lineChart>
      <c:catAx>
        <c:axId val="2886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653696"/>
        <c:crosses val="autoZero"/>
        <c:auto val="1"/>
        <c:lblAlgn val="ctr"/>
        <c:lblOffset val="100"/>
        <c:noMultiLvlLbl val="0"/>
      </c:catAx>
      <c:valAx>
        <c:axId val="288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1.085498687664042E-2"/>
                  <c:y val="0.39377697579469234"/>
                </c:manualLayout>
              </c:layout>
              <c:numFmt formatCode="#,##0.0000000000" sourceLinked="0"/>
            </c:trendlineLbl>
          </c:trendline>
          <c:val>
            <c:numRef>
              <c:f>'P7'!$H$8:$H$217</c:f>
              <c:numCache>
                <c:formatCode>General</c:formatCode>
                <c:ptCount val="210"/>
                <c:pt idx="0">
                  <c:v>7.4110900060281253</c:v>
                </c:pt>
                <c:pt idx="1">
                  <c:v>7.6036179115394908</c:v>
                </c:pt>
                <c:pt idx="2">
                  <c:v>8.3301284529399364</c:v>
                </c:pt>
                <c:pt idx="3">
                  <c:v>8.3301284529399364</c:v>
                </c:pt>
                <c:pt idx="4">
                  <c:v>8.1555034956994241</c:v>
                </c:pt>
                <c:pt idx="5">
                  <c:v>7.9762397698033825</c:v>
                </c:pt>
                <c:pt idx="6">
                  <c:v>8.3309107348079259</c:v>
                </c:pt>
                <c:pt idx="7">
                  <c:v>8.5011032625686429</c:v>
                </c:pt>
                <c:pt idx="8">
                  <c:v>8.3293460976010003</c:v>
                </c:pt>
                <c:pt idx="9">
                  <c:v>8.3293460976010003</c:v>
                </c:pt>
                <c:pt idx="10">
                  <c:v>8.3285636687704159</c:v>
                </c:pt>
                <c:pt idx="11">
                  <c:v>8.153971801912661</c:v>
                </c:pt>
                <c:pt idx="12">
                  <c:v>8.1547376847680511</c:v>
                </c:pt>
                <c:pt idx="13">
                  <c:v>8.5019017506427819</c:v>
                </c:pt>
                <c:pt idx="14">
                  <c:v>8.6694582845809602</c:v>
                </c:pt>
                <c:pt idx="15">
                  <c:v>8.8346056626950613</c:v>
                </c:pt>
                <c:pt idx="16">
                  <c:v>8.9967220409745821</c:v>
                </c:pt>
                <c:pt idx="17">
                  <c:v>9.1559684222801927</c:v>
                </c:pt>
                <c:pt idx="18">
                  <c:v>9.6179004232469936</c:v>
                </c:pt>
                <c:pt idx="19">
                  <c:v>9.6179004232469936</c:v>
                </c:pt>
                <c:pt idx="20">
                  <c:v>10.201323915082369</c:v>
                </c:pt>
                <c:pt idx="21">
                  <c:v>10.201323915082369</c:v>
                </c:pt>
                <c:pt idx="22">
                  <c:v>10.753139573602137</c:v>
                </c:pt>
                <c:pt idx="23">
                  <c:v>10.885701409370428</c:v>
                </c:pt>
                <c:pt idx="24">
                  <c:v>11.017654122967123</c:v>
                </c:pt>
                <c:pt idx="25">
                  <c:v>11.152233733480715</c:v>
                </c:pt>
                <c:pt idx="26">
                  <c:v>11.152233733480715</c:v>
                </c:pt>
                <c:pt idx="27">
                  <c:v>11.283283506564381</c:v>
                </c:pt>
                <c:pt idx="28">
                  <c:v>11.283283506564381</c:v>
                </c:pt>
                <c:pt idx="29">
                  <c:v>11.412923744786289</c:v>
                </c:pt>
                <c:pt idx="30">
                  <c:v>11.41399432531909</c:v>
                </c:pt>
                <c:pt idx="31">
                  <c:v>11.41399432531909</c:v>
                </c:pt>
                <c:pt idx="32">
                  <c:v>11.285401041256302</c:v>
                </c:pt>
                <c:pt idx="33">
                  <c:v>11.41399432531909</c:v>
                </c:pt>
                <c:pt idx="34">
                  <c:v>11.41399432531909</c:v>
                </c:pt>
                <c:pt idx="35">
                  <c:v>11.540119638400785</c:v>
                </c:pt>
                <c:pt idx="36">
                  <c:v>11.663787201802963</c:v>
                </c:pt>
                <c:pt idx="37">
                  <c:v>11.662692986574534</c:v>
                </c:pt>
                <c:pt idx="38">
                  <c:v>12.385929207889498</c:v>
                </c:pt>
                <c:pt idx="39">
                  <c:v>12.385929207889498</c:v>
                </c:pt>
                <c:pt idx="40">
                  <c:v>12.50223156421157</c:v>
                </c:pt>
                <c:pt idx="41">
                  <c:v>12.617461940797998</c:v>
                </c:pt>
                <c:pt idx="42">
                  <c:v>12.957005867654757</c:v>
                </c:pt>
                <c:pt idx="43">
                  <c:v>13.178509192586073</c:v>
                </c:pt>
                <c:pt idx="44">
                  <c:v>13.178509192586073</c:v>
                </c:pt>
                <c:pt idx="45">
                  <c:v>13.396350548702117</c:v>
                </c:pt>
                <c:pt idx="46">
                  <c:v>13.396350548702117</c:v>
                </c:pt>
                <c:pt idx="47">
                  <c:v>12.957005867654757</c:v>
                </c:pt>
                <c:pt idx="48">
                  <c:v>12.957005867654757</c:v>
                </c:pt>
                <c:pt idx="49">
                  <c:v>12.503404326426452</c:v>
                </c:pt>
                <c:pt idx="50">
                  <c:v>12.270825956671334</c:v>
                </c:pt>
                <c:pt idx="51">
                  <c:v>12.388252804046868</c:v>
                </c:pt>
                <c:pt idx="52">
                  <c:v>12.388252804046868</c:v>
                </c:pt>
                <c:pt idx="53">
                  <c:v>12.388252804046868</c:v>
                </c:pt>
                <c:pt idx="54">
                  <c:v>12.619828972418263</c:v>
                </c:pt>
                <c:pt idx="55">
                  <c:v>12.618645512109717</c:v>
                </c:pt>
                <c:pt idx="56">
                  <c:v>13.070678437070967</c:v>
                </c:pt>
                <c:pt idx="57">
                  <c:v>13.070678437070967</c:v>
                </c:pt>
                <c:pt idx="58">
                  <c:v>12.619828972418263</c:v>
                </c:pt>
                <c:pt idx="59">
                  <c:v>12.504576978651906</c:v>
                </c:pt>
                <c:pt idx="60">
                  <c:v>12.270825956671334</c:v>
                </c:pt>
                <c:pt idx="61">
                  <c:v>12.031406422748406</c:v>
                </c:pt>
                <c:pt idx="62">
                  <c:v>12.269675225111936</c:v>
                </c:pt>
                <c:pt idx="63">
                  <c:v>13.070678437070967</c:v>
                </c:pt>
                <c:pt idx="64">
                  <c:v>13.071904062132223</c:v>
                </c:pt>
                <c:pt idx="65">
                  <c:v>12.38941443870684</c:v>
                </c:pt>
                <c:pt idx="66">
                  <c:v>12.38941443870684</c:v>
                </c:pt>
                <c:pt idx="67">
                  <c:v>12.62101232175486</c:v>
                </c:pt>
                <c:pt idx="68">
                  <c:v>12.73761973734311</c:v>
                </c:pt>
                <c:pt idx="69">
                  <c:v>13.294107415748902</c:v>
                </c:pt>
                <c:pt idx="70">
                  <c:v>13.617088280042115</c:v>
                </c:pt>
                <c:pt idx="71">
                  <c:v>13.510285938676386</c:v>
                </c:pt>
                <c:pt idx="72">
                  <c:v>12.964296690252334</c:v>
                </c:pt>
                <c:pt idx="73">
                  <c:v>12.964296690252334</c:v>
                </c:pt>
                <c:pt idx="74">
                  <c:v>12.037047290620206</c:v>
                </c:pt>
                <c:pt idx="75">
                  <c:v>12.03591932854205</c:v>
                </c:pt>
                <c:pt idx="76">
                  <c:v>11.792744376091818</c:v>
                </c:pt>
                <c:pt idx="77">
                  <c:v>11.668163036585234</c:v>
                </c:pt>
                <c:pt idx="78">
                  <c:v>12.03479126074553</c:v>
                </c:pt>
                <c:pt idx="79">
                  <c:v>12.274277504052897</c:v>
                </c:pt>
                <c:pt idx="80">
                  <c:v>12.274277504052897</c:v>
                </c:pt>
                <c:pt idx="81">
                  <c:v>12.03591932854205</c:v>
                </c:pt>
                <c:pt idx="82">
                  <c:v>12.03591932854205</c:v>
                </c:pt>
                <c:pt idx="83">
                  <c:v>11.670350338701475</c:v>
                </c:pt>
                <c:pt idx="84">
                  <c:v>11.670350338701475</c:v>
                </c:pt>
                <c:pt idx="85">
                  <c:v>12.037047290620206</c:v>
                </c:pt>
                <c:pt idx="86">
                  <c:v>12.273127096111475</c:v>
                </c:pt>
                <c:pt idx="87">
                  <c:v>12.623378687637052</c:v>
                </c:pt>
                <c:pt idx="88">
                  <c:v>12.85566190940675</c:v>
                </c:pt>
                <c:pt idx="89">
                  <c:v>12.85566190940675</c:v>
                </c:pt>
                <c:pt idx="90">
                  <c:v>12.853253805628126</c:v>
                </c:pt>
                <c:pt idx="91">
                  <c:v>12.73761973734311</c:v>
                </c:pt>
                <c:pt idx="92">
                  <c:v>12.037047290620206</c:v>
                </c:pt>
                <c:pt idx="93">
                  <c:v>12.038175147009715</c:v>
                </c:pt>
                <c:pt idx="94">
                  <c:v>12.038175147009715</c:v>
                </c:pt>
                <c:pt idx="95">
                  <c:v>12.157960934609227</c:v>
                </c:pt>
                <c:pt idx="96">
                  <c:v>11.79495461777107</c:v>
                </c:pt>
                <c:pt idx="97">
                  <c:v>11.423625035224283</c:v>
                </c:pt>
                <c:pt idx="98">
                  <c:v>11.423625035224283</c:v>
                </c:pt>
                <c:pt idx="99">
                  <c:v>11.423625035224283</c:v>
                </c:pt>
                <c:pt idx="100">
                  <c:v>11.424694612965048</c:v>
                </c:pt>
                <c:pt idx="101">
                  <c:v>11.552019460266219</c:v>
                </c:pt>
                <c:pt idx="102">
                  <c:v>11.553100654471429</c:v>
                </c:pt>
                <c:pt idx="103">
                  <c:v>11.170017898754654</c:v>
                </c:pt>
                <c:pt idx="104">
                  <c:v>10.907157127742629</c:v>
                </c:pt>
                <c:pt idx="105">
                  <c:v>10.774330034828834</c:v>
                </c:pt>
                <c:pt idx="106">
                  <c:v>10.775338064960133</c:v>
                </c:pt>
                <c:pt idx="107">
                  <c:v>10.775338064960133</c:v>
                </c:pt>
                <c:pt idx="108">
                  <c:v>11.172108292316281</c:v>
                </c:pt>
                <c:pt idx="109">
                  <c:v>11.042468690713596</c:v>
                </c:pt>
                <c:pt idx="110">
                  <c:v>11.041435863821686</c:v>
                </c:pt>
                <c:pt idx="111">
                  <c:v>11.041435863821686</c:v>
                </c:pt>
                <c:pt idx="112">
                  <c:v>11.172108292316281</c:v>
                </c:pt>
                <c:pt idx="113">
                  <c:v>11.304441004061999</c:v>
                </c:pt>
                <c:pt idx="114">
                  <c:v>11.304441004061999</c:v>
                </c:pt>
                <c:pt idx="115">
                  <c:v>11.305497839571631</c:v>
                </c:pt>
                <c:pt idx="116">
                  <c:v>11.305497839571631</c:v>
                </c:pt>
                <c:pt idx="117">
                  <c:v>11.306554576297737</c:v>
                </c:pt>
                <c:pt idx="118">
                  <c:v>11.306554576297737</c:v>
                </c:pt>
                <c:pt idx="119">
                  <c:v>11.305497839571631</c:v>
                </c:pt>
                <c:pt idx="120">
                  <c:v>11.305497839571631</c:v>
                </c:pt>
                <c:pt idx="121">
                  <c:v>11.305497839571631</c:v>
                </c:pt>
                <c:pt idx="122">
                  <c:v>11.304441004061999</c:v>
                </c:pt>
                <c:pt idx="123">
                  <c:v>11.304441004061999</c:v>
                </c:pt>
                <c:pt idx="124">
                  <c:v>11.174198294821203</c:v>
                </c:pt>
                <c:pt idx="125">
                  <c:v>11.303384069741139</c:v>
                </c:pt>
                <c:pt idx="126">
                  <c:v>11.681280705749174</c:v>
                </c:pt>
                <c:pt idx="127">
                  <c:v>11.680188129335079</c:v>
                </c:pt>
                <c:pt idx="128">
                  <c:v>11.040402940309084</c:v>
                </c:pt>
                <c:pt idx="129">
                  <c:v>11.039369920148662</c:v>
                </c:pt>
                <c:pt idx="130">
                  <c:v>10.773321910378922</c:v>
                </c:pt>
                <c:pt idx="131">
                  <c:v>10.36047955452087</c:v>
                </c:pt>
                <c:pt idx="132">
                  <c:v>10.772313691583923</c:v>
                </c:pt>
                <c:pt idx="133">
                  <c:v>11.171063144431278</c:v>
                </c:pt>
                <c:pt idx="134">
                  <c:v>11.171063144431278</c:v>
                </c:pt>
                <c:pt idx="135">
                  <c:v>11.301269904554825</c:v>
                </c:pt>
                <c:pt idx="136">
                  <c:v>11.302327036581325</c:v>
                </c:pt>
                <c:pt idx="137">
                  <c:v>12.168207848298868</c:v>
                </c:pt>
                <c:pt idx="138">
                  <c:v>12.168207848298868</c:v>
                </c:pt>
                <c:pt idx="139">
                  <c:v>12.286924882476727</c:v>
                </c:pt>
                <c:pt idx="140">
                  <c:v>12.519811462603636</c:v>
                </c:pt>
                <c:pt idx="141">
                  <c:v>12.403345568788563</c:v>
                </c:pt>
                <c:pt idx="142">
                  <c:v>12.285775658802844</c:v>
                </c:pt>
                <c:pt idx="143">
                  <c:v>12.285775658802844</c:v>
                </c:pt>
                <c:pt idx="144">
                  <c:v>12.636385778864797</c:v>
                </c:pt>
                <c:pt idx="145">
                  <c:v>12.636385778864797</c:v>
                </c:pt>
                <c:pt idx="146">
                  <c:v>12.049447904557029</c:v>
                </c:pt>
                <c:pt idx="147">
                  <c:v>11.928344852012836</c:v>
                </c:pt>
                <c:pt idx="148">
                  <c:v>11.805999619365082</c:v>
                </c:pt>
                <c:pt idx="149">
                  <c:v>11.683465552061323</c:v>
                </c:pt>
                <c:pt idx="150">
                  <c:v>11.683465552061323</c:v>
                </c:pt>
                <c:pt idx="151">
                  <c:v>11.684557822016691</c:v>
                </c:pt>
                <c:pt idx="152">
                  <c:v>11.684557822016691</c:v>
                </c:pt>
                <c:pt idx="153">
                  <c:v>11.808207379949012</c:v>
                </c:pt>
                <c:pt idx="154">
                  <c:v>11.808207379949012</c:v>
                </c:pt>
                <c:pt idx="155">
                  <c:v>11.807103551259528</c:v>
                </c:pt>
                <c:pt idx="156">
                  <c:v>11.805999619365082</c:v>
                </c:pt>
                <c:pt idx="157">
                  <c:v>11.928344852012836</c:v>
                </c:pt>
                <c:pt idx="158">
                  <c:v>12.051701190767389</c:v>
                </c:pt>
                <c:pt idx="159">
                  <c:v>11.930575491555855</c:v>
                </c:pt>
                <c:pt idx="160">
                  <c:v>11.808207379949012</c:v>
                </c:pt>
                <c:pt idx="161">
                  <c:v>11.808207379949012</c:v>
                </c:pt>
                <c:pt idx="162">
                  <c:v>11.686742055669196</c:v>
                </c:pt>
                <c:pt idx="163">
                  <c:v>11.687834019423571</c:v>
                </c:pt>
                <c:pt idx="164">
                  <c:v>11.563907036643602</c:v>
                </c:pt>
                <c:pt idx="165">
                  <c:v>11.564987119496251</c:v>
                </c:pt>
                <c:pt idx="166">
                  <c:v>11.936150266633014</c:v>
                </c:pt>
                <c:pt idx="167">
                  <c:v>12.296114805139572</c:v>
                </c:pt>
                <c:pt idx="168">
                  <c:v>12.177308977356049</c:v>
                </c:pt>
                <c:pt idx="169">
                  <c:v>11.935035519932788</c:v>
                </c:pt>
                <c:pt idx="170">
                  <c:v>11.935035519932788</c:v>
                </c:pt>
                <c:pt idx="171">
                  <c:v>12.176171708245244</c:v>
                </c:pt>
                <c:pt idx="172">
                  <c:v>12.176171708245244</c:v>
                </c:pt>
                <c:pt idx="173">
                  <c:v>12.294966440457625</c:v>
                </c:pt>
                <c:pt idx="174">
                  <c:v>12.293817968507012</c:v>
                </c:pt>
                <c:pt idx="175">
                  <c:v>12.643474915904267</c:v>
                </c:pt>
                <c:pt idx="176">
                  <c:v>12.986144598310576</c:v>
                </c:pt>
                <c:pt idx="177">
                  <c:v>12.986144598310576</c:v>
                </c:pt>
                <c:pt idx="178">
                  <c:v>13.092722134159077</c:v>
                </c:pt>
                <c:pt idx="179">
                  <c:v>13.092722134159077</c:v>
                </c:pt>
                <c:pt idx="180">
                  <c:v>12.980079423724307</c:v>
                </c:pt>
                <c:pt idx="181">
                  <c:v>12.980079423724307</c:v>
                </c:pt>
                <c:pt idx="182">
                  <c:v>12.641112311956537</c:v>
                </c:pt>
                <c:pt idx="183">
                  <c:v>12.642293669121113</c:v>
                </c:pt>
                <c:pt idx="184">
                  <c:v>12.870101069977578</c:v>
                </c:pt>
                <c:pt idx="185">
                  <c:v>12.98250583358263</c:v>
                </c:pt>
                <c:pt idx="186">
                  <c:v>13.093945695877011</c:v>
                </c:pt>
                <c:pt idx="187">
                  <c:v>13.203211199628637</c:v>
                </c:pt>
                <c:pt idx="188">
                  <c:v>13.203211199628637</c:v>
                </c:pt>
                <c:pt idx="189">
                  <c:v>12.867695668392233</c:v>
                </c:pt>
                <c:pt idx="190">
                  <c:v>12.866492798965124</c:v>
                </c:pt>
                <c:pt idx="191">
                  <c:v>12.406825907135726</c:v>
                </c:pt>
                <c:pt idx="192">
                  <c:v>12.407985802983363</c:v>
                </c:pt>
                <c:pt idx="193">
                  <c:v>12.051701190767389</c:v>
                </c:pt>
                <c:pt idx="194">
                  <c:v>11.685649989876442</c:v>
                </c:pt>
                <c:pt idx="195">
                  <c:v>11.809311105462472</c:v>
                </c:pt>
                <c:pt idx="196">
                  <c:v>12.175034332902214</c:v>
                </c:pt>
                <c:pt idx="197">
                  <c:v>12.176171708245244</c:v>
                </c:pt>
                <c:pt idx="198">
                  <c:v>12.173896851297179</c:v>
                </c:pt>
                <c:pt idx="199">
                  <c:v>12.172759263400357</c:v>
                </c:pt>
                <c:pt idx="200">
                  <c:v>12.409145590414319</c:v>
                </c:pt>
                <c:pt idx="201">
                  <c:v>12.52683651400986</c:v>
                </c:pt>
                <c:pt idx="202">
                  <c:v>12.642293669121113</c:v>
                </c:pt>
                <c:pt idx="203">
                  <c:v>12.756705898619318</c:v>
                </c:pt>
                <c:pt idx="204">
                  <c:v>12.642293669121113</c:v>
                </c:pt>
                <c:pt idx="205">
                  <c:v>12.290371908742463</c:v>
                </c:pt>
                <c:pt idx="206">
                  <c:v>12.290371908742463</c:v>
                </c:pt>
                <c:pt idx="207">
                  <c:v>11.686742055669196</c:v>
                </c:pt>
                <c:pt idx="208">
                  <c:v>11.688925881168155</c:v>
                </c:pt>
                <c:pt idx="209">
                  <c:v>11.436453366088568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7-40CB-9B7B-D59AA43E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78656"/>
        <c:axId val="288680192"/>
      </c:lineChart>
      <c:catAx>
        <c:axId val="2886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680192"/>
        <c:crosses val="autoZero"/>
        <c:auto val="1"/>
        <c:lblAlgn val="ctr"/>
        <c:lblOffset val="100"/>
        <c:noMultiLvlLbl val="0"/>
      </c:catAx>
      <c:valAx>
        <c:axId val="2886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'P8'!$H$8:$H$217</c:f>
              <c:numCache>
                <c:formatCode>General</c:formatCode>
                <c:ptCount val="210"/>
                <c:pt idx="0">
                  <c:v>6.1434624412383636</c:v>
                </c:pt>
                <c:pt idx="1">
                  <c:v>6.1434624412383636</c:v>
                </c:pt>
                <c:pt idx="2">
                  <c:v>6.8155596433144927</c:v>
                </c:pt>
                <c:pt idx="3">
                  <c:v>6.8155596433144927</c:v>
                </c:pt>
                <c:pt idx="4">
                  <c:v>6.3753722711015097</c:v>
                </c:pt>
                <c:pt idx="5">
                  <c:v>6.3753722711015097</c:v>
                </c:pt>
                <c:pt idx="6">
                  <c:v>6.5991372484100967</c:v>
                </c:pt>
                <c:pt idx="7">
                  <c:v>6.5979027264184875</c:v>
                </c:pt>
                <c:pt idx="8">
                  <c:v>6.5979027264184875</c:v>
                </c:pt>
                <c:pt idx="9">
                  <c:v>6.1440369993355981</c:v>
                </c:pt>
                <c:pt idx="10">
                  <c:v>6.144611503708199</c:v>
                </c:pt>
                <c:pt idx="11">
                  <c:v>6.3759685182172481</c:v>
                </c:pt>
                <c:pt idx="12">
                  <c:v>6.3753722711015097</c:v>
                </c:pt>
                <c:pt idx="13">
                  <c:v>6.5997544228092409</c:v>
                </c:pt>
                <c:pt idx="14">
                  <c:v>6.817471709460488</c:v>
                </c:pt>
                <c:pt idx="15">
                  <c:v>7.0272889894414465</c:v>
                </c:pt>
                <c:pt idx="16">
                  <c:v>7.0279458375047064</c:v>
                </c:pt>
                <c:pt idx="17">
                  <c:v>7.2316966055414493</c:v>
                </c:pt>
                <c:pt idx="18">
                  <c:v>7.4312505995508999</c:v>
                </c:pt>
                <c:pt idx="19">
                  <c:v>7.4319448169936342</c:v>
                </c:pt>
                <c:pt idx="20">
                  <c:v>7.0305726160817601</c:v>
                </c:pt>
                <c:pt idx="21">
                  <c:v>7.0305726160817601</c:v>
                </c:pt>
                <c:pt idx="22">
                  <c:v>7.625726681669617</c:v>
                </c:pt>
                <c:pt idx="23">
                  <c:v>7.625726681669617</c:v>
                </c:pt>
                <c:pt idx="24">
                  <c:v>7.8140445861733037</c:v>
                </c:pt>
                <c:pt idx="25">
                  <c:v>7.814774291043566</c:v>
                </c:pt>
                <c:pt idx="26">
                  <c:v>8.3543451291583573</c:v>
                </c:pt>
                <c:pt idx="27">
                  <c:v>9.4948397358992018</c:v>
                </c:pt>
                <c:pt idx="28">
                  <c:v>9.4957262341725421</c:v>
                </c:pt>
                <c:pt idx="29">
                  <c:v>9.9427311449117166</c:v>
                </c:pt>
                <c:pt idx="30">
                  <c:v>9.941802568571152</c:v>
                </c:pt>
                <c:pt idx="31">
                  <c:v>10.511338835024919</c:v>
                </c:pt>
                <c:pt idx="32">
                  <c:v>10.649742209216823</c:v>
                </c:pt>
                <c:pt idx="33">
                  <c:v>11.182554398658493</c:v>
                </c:pt>
                <c:pt idx="34">
                  <c:v>11.568226762993989</c:v>
                </c:pt>
                <c:pt idx="35">
                  <c:v>11.693292308620103</c:v>
                </c:pt>
                <c:pt idx="36">
                  <c:v>12.061835769593298</c:v>
                </c:pt>
                <c:pt idx="37">
                  <c:v>12.062961308322905</c:v>
                </c:pt>
                <c:pt idx="38">
                  <c:v>12.301855020570649</c:v>
                </c:pt>
                <c:pt idx="39">
                  <c:v>12.303002742271198</c:v>
                </c:pt>
                <c:pt idx="40">
                  <c:v>12.652920920147478</c:v>
                </c:pt>
                <c:pt idx="41">
                  <c:v>12.766238278726702</c:v>
                </c:pt>
                <c:pt idx="42">
                  <c:v>13.103730076615308</c:v>
                </c:pt>
                <c:pt idx="43">
                  <c:v>13.321489746338655</c:v>
                </c:pt>
                <c:pt idx="44">
                  <c:v>13.211845990890986</c:v>
                </c:pt>
                <c:pt idx="45">
                  <c:v>13.101284666483609</c:v>
                </c:pt>
                <c:pt idx="46">
                  <c:v>12.989782343729043</c:v>
                </c:pt>
                <c:pt idx="47">
                  <c:v>12.877314578850326</c:v>
                </c:pt>
                <c:pt idx="48">
                  <c:v>12.877314578850326</c:v>
                </c:pt>
                <c:pt idx="49">
                  <c:v>12.76385585110892</c:v>
                </c:pt>
                <c:pt idx="50">
                  <c:v>12.762664470525644</c:v>
                </c:pt>
                <c:pt idx="51">
                  <c:v>13.100061790234482</c:v>
                </c:pt>
                <c:pt idx="52">
                  <c:v>13.323976258678806</c:v>
                </c:pt>
                <c:pt idx="53">
                  <c:v>13.432745216535537</c:v>
                </c:pt>
                <c:pt idx="54">
                  <c:v>13.752608726072024</c:v>
                </c:pt>
                <c:pt idx="55">
                  <c:v>13.752608726072024</c:v>
                </c:pt>
                <c:pt idx="56">
                  <c:v>13.539377071605873</c:v>
                </c:pt>
                <c:pt idx="57">
                  <c:v>13.538113539610064</c:v>
                </c:pt>
                <c:pt idx="58">
                  <c:v>13.43023840579867</c:v>
                </c:pt>
                <c:pt idx="59">
                  <c:v>13.43023840579867</c:v>
                </c:pt>
                <c:pt idx="60">
                  <c:v>13.538113539610064</c:v>
                </c:pt>
                <c:pt idx="61">
                  <c:v>13.751325294710353</c:v>
                </c:pt>
                <c:pt idx="62">
                  <c:v>13.751325294710353</c:v>
                </c:pt>
                <c:pt idx="63">
                  <c:v>14.065084112272201</c:v>
                </c:pt>
                <c:pt idx="64">
                  <c:v>14.065084112272201</c:v>
                </c:pt>
                <c:pt idx="65">
                  <c:v>14.063771274810781</c:v>
                </c:pt>
                <c:pt idx="66">
                  <c:v>14.062458314786001</c:v>
                </c:pt>
                <c:pt idx="67">
                  <c:v>14.063771274810781</c:v>
                </c:pt>
                <c:pt idx="68">
                  <c:v>14.066396827204571</c:v>
                </c:pt>
                <c:pt idx="69">
                  <c:v>13.432745216535537</c:v>
                </c:pt>
                <c:pt idx="70">
                  <c:v>12.882121340711963</c:v>
                </c:pt>
                <c:pt idx="71">
                  <c:v>13.106175030471201</c:v>
                </c:pt>
                <c:pt idx="72">
                  <c:v>14.070334237170339</c:v>
                </c:pt>
                <c:pt idx="73">
                  <c:v>14.070334237170339</c:v>
                </c:pt>
                <c:pt idx="74">
                  <c:v>14.478254484941486</c:v>
                </c:pt>
                <c:pt idx="75">
                  <c:v>14.479604753490467</c:v>
                </c:pt>
                <c:pt idx="76">
                  <c:v>14.378700355149435</c:v>
                </c:pt>
                <c:pt idx="77">
                  <c:v>14.376018512291983</c:v>
                </c:pt>
                <c:pt idx="78">
                  <c:v>14.274419935232775</c:v>
                </c:pt>
                <c:pt idx="79">
                  <c:v>14.170770939719961</c:v>
                </c:pt>
                <c:pt idx="80">
                  <c:v>14.170770939719961</c:v>
                </c:pt>
                <c:pt idx="81">
                  <c:v>13.963887266981496</c:v>
                </c:pt>
                <c:pt idx="82">
                  <c:v>13.965190050700986</c:v>
                </c:pt>
                <c:pt idx="83">
                  <c:v>13.857994242136385</c:v>
                </c:pt>
                <c:pt idx="84">
                  <c:v>13.856700975907811</c:v>
                </c:pt>
                <c:pt idx="85">
                  <c:v>14.065084112272201</c:v>
                </c:pt>
                <c:pt idx="86">
                  <c:v>14.069021889619364</c:v>
                </c:pt>
                <c:pt idx="87">
                  <c:v>13.965190050700986</c:v>
                </c:pt>
                <c:pt idx="88">
                  <c:v>13.963887266981496</c:v>
                </c:pt>
                <c:pt idx="89">
                  <c:v>13.963887266981496</c:v>
                </c:pt>
                <c:pt idx="90">
                  <c:v>14.066396827204571</c:v>
                </c:pt>
                <c:pt idx="91">
                  <c:v>14.066396827204571</c:v>
                </c:pt>
                <c:pt idx="92">
                  <c:v>14.275751442155613</c:v>
                </c:pt>
                <c:pt idx="93">
                  <c:v>14.278414083499696</c:v>
                </c:pt>
                <c:pt idx="94">
                  <c:v>14.278414083499696</c:v>
                </c:pt>
                <c:pt idx="95">
                  <c:v>14.377359496252019</c:v>
                </c:pt>
                <c:pt idx="96">
                  <c:v>14.679332874676632</c:v>
                </c:pt>
                <c:pt idx="97">
                  <c:v>14.975327028611785</c:v>
                </c:pt>
                <c:pt idx="98">
                  <c:v>14.975327028611785</c:v>
                </c:pt>
                <c:pt idx="99">
                  <c:v>14.972534426810608</c:v>
                </c:pt>
                <c:pt idx="100">
                  <c:v>14.972534426810608</c:v>
                </c:pt>
                <c:pt idx="101">
                  <c:v>14.478254484941486</c:v>
                </c:pt>
                <c:pt idx="102">
                  <c:v>14.479604753490467</c:v>
                </c:pt>
                <c:pt idx="103">
                  <c:v>14.479604753490467</c:v>
                </c:pt>
                <c:pt idx="104">
                  <c:v>14.476904090452241</c:v>
                </c:pt>
                <c:pt idx="105">
                  <c:v>14.476904090452241</c:v>
                </c:pt>
                <c:pt idx="106">
                  <c:v>14.381381697896312</c:v>
                </c:pt>
                <c:pt idx="107">
                  <c:v>14.381381697896312</c:v>
                </c:pt>
                <c:pt idx="108">
                  <c:v>14.281076228406487</c:v>
                </c:pt>
                <c:pt idx="109">
                  <c:v>14.3840625408123</c:v>
                </c:pt>
                <c:pt idx="110">
                  <c:v>14.683438790436758</c:v>
                </c:pt>
                <c:pt idx="111">
                  <c:v>14.682070279432301</c:v>
                </c:pt>
                <c:pt idx="112">
                  <c:v>14.879153866733288</c:v>
                </c:pt>
                <c:pt idx="113">
                  <c:v>15.077875505887061</c:v>
                </c:pt>
                <c:pt idx="114">
                  <c:v>15.174220738624562</c:v>
                </c:pt>
                <c:pt idx="115">
                  <c:v>15.359372107669765</c:v>
                </c:pt>
                <c:pt idx="116">
                  <c:v>15.359372107669765</c:v>
                </c:pt>
                <c:pt idx="117">
                  <c:v>15.362235792249075</c:v>
                </c:pt>
                <c:pt idx="118">
                  <c:v>15.363667434374383</c:v>
                </c:pt>
                <c:pt idx="119">
                  <c:v>14.785073351546309</c:v>
                </c:pt>
                <c:pt idx="120">
                  <c:v>14.7864506931443</c:v>
                </c:pt>
                <c:pt idx="121">
                  <c:v>14.587965843739143</c:v>
                </c:pt>
                <c:pt idx="122">
                  <c:v>14.386742884176813</c:v>
                </c:pt>
                <c:pt idx="123">
                  <c:v>14.386742884176813</c:v>
                </c:pt>
                <c:pt idx="124">
                  <c:v>14.282407114782648</c:v>
                </c:pt>
                <c:pt idx="125">
                  <c:v>14.282407114782648</c:v>
                </c:pt>
                <c:pt idx="126">
                  <c:v>14.385402774921037</c:v>
                </c:pt>
                <c:pt idx="127">
                  <c:v>14.385402774921037</c:v>
                </c:pt>
                <c:pt idx="128">
                  <c:v>14.386742884176813</c:v>
                </c:pt>
                <c:pt idx="129">
                  <c:v>14.388082868614516</c:v>
                </c:pt>
                <c:pt idx="130">
                  <c:v>14.286399030018222</c:v>
                </c:pt>
                <c:pt idx="131">
                  <c:v>14.082139861596982</c:v>
                </c:pt>
                <c:pt idx="132">
                  <c:v>14.389422728269011</c:v>
                </c:pt>
                <c:pt idx="133">
                  <c:v>14.7864506931443</c:v>
                </c:pt>
                <c:pt idx="134">
                  <c:v>14.7864506931443</c:v>
                </c:pt>
                <c:pt idx="135">
                  <c:v>15.077875505887061</c:v>
                </c:pt>
                <c:pt idx="136">
                  <c:v>15.077875505887061</c:v>
                </c:pt>
                <c:pt idx="137">
                  <c:v>15.075065876587374</c:v>
                </c:pt>
                <c:pt idx="138">
                  <c:v>15.07225572354281</c:v>
                </c:pt>
                <c:pt idx="139">
                  <c:v>14.975327028611785</c:v>
                </c:pt>
                <c:pt idx="140">
                  <c:v>14.973930792812881</c:v>
                </c:pt>
                <c:pt idx="141">
                  <c:v>14.579810826325316</c:v>
                </c:pt>
                <c:pt idx="142">
                  <c:v>14.176058541000883</c:v>
                </c:pt>
                <c:pt idx="143">
                  <c:v>14.176058541000883</c:v>
                </c:pt>
                <c:pt idx="144">
                  <c:v>14.17738013318583</c:v>
                </c:pt>
                <c:pt idx="145">
                  <c:v>14.178701602185594</c:v>
                </c:pt>
                <c:pt idx="146">
                  <c:v>14.585248011234189</c:v>
                </c:pt>
                <c:pt idx="147">
                  <c:v>14.687543558384558</c:v>
                </c:pt>
                <c:pt idx="148">
                  <c:v>14.487703722010471</c:v>
                </c:pt>
                <c:pt idx="149">
                  <c:v>14.388082868614516</c:v>
                </c:pt>
                <c:pt idx="150">
                  <c:v>14.080828614342261</c:v>
                </c:pt>
                <c:pt idx="151">
                  <c:v>13.869628211647644</c:v>
                </c:pt>
                <c:pt idx="152">
                  <c:v>13.868336030323592</c:v>
                </c:pt>
                <c:pt idx="153">
                  <c:v>13.657865727205801</c:v>
                </c:pt>
                <c:pt idx="154">
                  <c:v>13.657865727205801</c:v>
                </c:pt>
                <c:pt idx="155">
                  <c:v>13.333917671185711</c:v>
                </c:pt>
                <c:pt idx="156">
                  <c:v>13.333917671185711</c:v>
                </c:pt>
                <c:pt idx="157">
                  <c:v>13.657865727205801</c:v>
                </c:pt>
                <c:pt idx="158">
                  <c:v>13.870920272595221</c:v>
                </c:pt>
                <c:pt idx="159">
                  <c:v>13.870920272595221</c:v>
                </c:pt>
                <c:pt idx="160">
                  <c:v>13.765436458294712</c:v>
                </c:pt>
                <c:pt idx="161">
                  <c:v>13.765436458294712</c:v>
                </c:pt>
                <c:pt idx="162">
                  <c:v>13.337643790490297</c:v>
                </c:pt>
                <c:pt idx="163">
                  <c:v>13.34012729182278</c:v>
                </c:pt>
                <c:pt idx="164">
                  <c:v>13.557054154486348</c:v>
                </c:pt>
                <c:pt idx="165">
                  <c:v>13.557054154486348</c:v>
                </c:pt>
                <c:pt idx="166">
                  <c:v>13.34012729182278</c:v>
                </c:pt>
                <c:pt idx="167">
                  <c:v>13.006745036601828</c:v>
                </c:pt>
                <c:pt idx="168">
                  <c:v>13.006745036601828</c:v>
                </c:pt>
                <c:pt idx="169">
                  <c:v>13.001900811094293</c:v>
                </c:pt>
                <c:pt idx="170">
                  <c:v>13.000689472682843</c:v>
                </c:pt>
                <c:pt idx="171">
                  <c:v>12.544381930677332</c:v>
                </c:pt>
                <c:pt idx="172">
                  <c:v>12.545550752662695</c:v>
                </c:pt>
                <c:pt idx="173">
                  <c:v>12.545550752662695</c:v>
                </c:pt>
                <c:pt idx="174">
                  <c:v>12.545550752662695</c:v>
                </c:pt>
                <c:pt idx="175">
                  <c:v>12.42884541838705</c:v>
                </c:pt>
                <c:pt idx="176">
                  <c:v>12.312180664280369</c:v>
                </c:pt>
                <c:pt idx="177">
                  <c:v>12.312180664280369</c:v>
                </c:pt>
                <c:pt idx="178">
                  <c:v>12.314474075991473</c:v>
                </c:pt>
                <c:pt idx="179">
                  <c:v>12.314474075991473</c:v>
                </c:pt>
                <c:pt idx="180">
                  <c:v>12.315620621692576</c:v>
                </c:pt>
                <c:pt idx="181">
                  <c:v>12.3167670606638</c:v>
                </c:pt>
                <c:pt idx="182">
                  <c:v>11.956197934468635</c:v>
                </c:pt>
                <c:pt idx="183">
                  <c:v>11.833567021628424</c:v>
                </c:pt>
                <c:pt idx="184">
                  <c:v>11.956197934468635</c:v>
                </c:pt>
                <c:pt idx="185">
                  <c:v>12.075335310214038</c:v>
                </c:pt>
                <c:pt idx="186">
                  <c:v>12.195490859788466</c:v>
                </c:pt>
                <c:pt idx="187">
                  <c:v>12.3167670606638</c:v>
                </c:pt>
                <c:pt idx="188">
                  <c:v>12.317913392934946</c:v>
                </c:pt>
                <c:pt idx="189">
                  <c:v>12.551393229928433</c:v>
                </c:pt>
                <c:pt idx="190">
                  <c:v>12.550224952062084</c:v>
                </c:pt>
                <c:pt idx="191">
                  <c:v>12.550224952062084</c:v>
                </c:pt>
                <c:pt idx="192">
                  <c:v>12.549056565432723</c:v>
                </c:pt>
                <c:pt idx="193">
                  <c:v>12.664718517973945</c:v>
                </c:pt>
                <c:pt idx="194">
                  <c:v>12.667076719003227</c:v>
                </c:pt>
                <c:pt idx="195">
                  <c:v>12.895330697223475</c:v>
                </c:pt>
                <c:pt idx="196">
                  <c:v>13.12327695315563</c:v>
                </c:pt>
                <c:pt idx="197">
                  <c:v>13.124497666330045</c:v>
                </c:pt>
                <c:pt idx="198">
                  <c:v>13.345092907960442</c:v>
                </c:pt>
                <c:pt idx="199">
                  <c:v>13.343851677161314</c:v>
                </c:pt>
                <c:pt idx="200">
                  <c:v>13.343851677161314</c:v>
                </c:pt>
                <c:pt idx="201">
                  <c:v>13.34012729182278</c:v>
                </c:pt>
                <c:pt idx="202">
                  <c:v>13.449028097035685</c:v>
                </c:pt>
                <c:pt idx="203">
                  <c:v>13.446524321886546</c:v>
                </c:pt>
                <c:pt idx="204">
                  <c:v>13.337643790490297</c:v>
                </c:pt>
                <c:pt idx="205">
                  <c:v>13.230330138330439</c:v>
                </c:pt>
                <c:pt idx="206">
                  <c:v>13.230330138330439</c:v>
                </c:pt>
                <c:pt idx="207">
                  <c:v>13.119614132145598</c:v>
                </c:pt>
                <c:pt idx="208">
                  <c:v>13.119614132145598</c:v>
                </c:pt>
                <c:pt idx="209">
                  <c:v>12.780523518121784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A-4957-A9C5-81619060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520448"/>
        <c:axId val="288522240"/>
      </c:lineChart>
      <c:catAx>
        <c:axId val="2885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22240"/>
        <c:crosses val="autoZero"/>
        <c:auto val="1"/>
        <c:lblAlgn val="ctr"/>
        <c:lblOffset val="100"/>
        <c:noMultiLvlLbl val="0"/>
      </c:catAx>
      <c:valAx>
        <c:axId val="2885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intercept val="5"/>
            <c:dispRSqr val="1"/>
            <c:dispEq val="1"/>
            <c:trendlineLbl>
              <c:layout>
                <c:manualLayout>
                  <c:x val="0.11688123359580052"/>
                  <c:y val="0.4651822688830563"/>
                </c:manualLayout>
              </c:layout>
              <c:numFmt formatCode="0.000000000000E+00" sourceLinked="0"/>
            </c:trendlineLbl>
          </c:trendline>
          <c:val>
            <c:numRef>
              <c:f>'P8'!$H$8:$H$217</c:f>
              <c:numCache>
                <c:formatCode>General</c:formatCode>
                <c:ptCount val="210"/>
                <c:pt idx="0">
                  <c:v>6.1434624412383636</c:v>
                </c:pt>
                <c:pt idx="1">
                  <c:v>6.1434624412383636</c:v>
                </c:pt>
                <c:pt idx="2">
                  <c:v>6.8155596433144927</c:v>
                </c:pt>
                <c:pt idx="3">
                  <c:v>6.8155596433144927</c:v>
                </c:pt>
                <c:pt idx="4">
                  <c:v>6.3753722711015097</c:v>
                </c:pt>
                <c:pt idx="5">
                  <c:v>6.3753722711015097</c:v>
                </c:pt>
                <c:pt idx="6">
                  <c:v>6.5991372484100967</c:v>
                </c:pt>
                <c:pt idx="7">
                  <c:v>6.5979027264184875</c:v>
                </c:pt>
                <c:pt idx="8">
                  <c:v>6.5979027264184875</c:v>
                </c:pt>
                <c:pt idx="9">
                  <c:v>6.1440369993355981</c:v>
                </c:pt>
                <c:pt idx="10">
                  <c:v>6.144611503708199</c:v>
                </c:pt>
                <c:pt idx="11">
                  <c:v>6.3759685182172481</c:v>
                </c:pt>
                <c:pt idx="12">
                  <c:v>6.3753722711015097</c:v>
                </c:pt>
                <c:pt idx="13">
                  <c:v>6.5997544228092409</c:v>
                </c:pt>
                <c:pt idx="14">
                  <c:v>6.817471709460488</c:v>
                </c:pt>
                <c:pt idx="15">
                  <c:v>7.0272889894414465</c:v>
                </c:pt>
                <c:pt idx="16">
                  <c:v>7.0279458375047064</c:v>
                </c:pt>
                <c:pt idx="17">
                  <c:v>7.2316966055414493</c:v>
                </c:pt>
                <c:pt idx="18">
                  <c:v>7.4312505995508999</c:v>
                </c:pt>
                <c:pt idx="19">
                  <c:v>7.4319448169936342</c:v>
                </c:pt>
                <c:pt idx="20">
                  <c:v>7.0305726160817601</c:v>
                </c:pt>
                <c:pt idx="21">
                  <c:v>7.0305726160817601</c:v>
                </c:pt>
                <c:pt idx="22">
                  <c:v>7.625726681669617</c:v>
                </c:pt>
                <c:pt idx="23">
                  <c:v>7.625726681669617</c:v>
                </c:pt>
                <c:pt idx="24">
                  <c:v>7.8140445861733037</c:v>
                </c:pt>
                <c:pt idx="25">
                  <c:v>7.814774291043566</c:v>
                </c:pt>
                <c:pt idx="26">
                  <c:v>8.3543451291583573</c:v>
                </c:pt>
                <c:pt idx="27">
                  <c:v>9.4948397358992018</c:v>
                </c:pt>
                <c:pt idx="28">
                  <c:v>9.4957262341725421</c:v>
                </c:pt>
                <c:pt idx="29">
                  <c:v>9.9427311449117166</c:v>
                </c:pt>
                <c:pt idx="30">
                  <c:v>9.941802568571152</c:v>
                </c:pt>
                <c:pt idx="31">
                  <c:v>10.511338835024919</c:v>
                </c:pt>
                <c:pt idx="32">
                  <c:v>10.649742209216823</c:v>
                </c:pt>
                <c:pt idx="33">
                  <c:v>11.182554398658493</c:v>
                </c:pt>
                <c:pt idx="34">
                  <c:v>11.568226762993989</c:v>
                </c:pt>
                <c:pt idx="35">
                  <c:v>11.693292308620103</c:v>
                </c:pt>
                <c:pt idx="36">
                  <c:v>12.061835769593298</c:v>
                </c:pt>
                <c:pt idx="37">
                  <c:v>12.062961308322905</c:v>
                </c:pt>
                <c:pt idx="38">
                  <c:v>12.301855020570649</c:v>
                </c:pt>
                <c:pt idx="39">
                  <c:v>12.303002742271198</c:v>
                </c:pt>
                <c:pt idx="40">
                  <c:v>12.652920920147478</c:v>
                </c:pt>
                <c:pt idx="41">
                  <c:v>12.766238278726702</c:v>
                </c:pt>
                <c:pt idx="42">
                  <c:v>13.103730076615308</c:v>
                </c:pt>
                <c:pt idx="43">
                  <c:v>13.321489746338655</c:v>
                </c:pt>
                <c:pt idx="44">
                  <c:v>13.211845990890986</c:v>
                </c:pt>
                <c:pt idx="45">
                  <c:v>13.101284666483609</c:v>
                </c:pt>
                <c:pt idx="46">
                  <c:v>12.989782343729043</c:v>
                </c:pt>
                <c:pt idx="47">
                  <c:v>12.877314578850326</c:v>
                </c:pt>
                <c:pt idx="48">
                  <c:v>12.877314578850326</c:v>
                </c:pt>
                <c:pt idx="49">
                  <c:v>12.76385585110892</c:v>
                </c:pt>
                <c:pt idx="50">
                  <c:v>12.762664470525644</c:v>
                </c:pt>
                <c:pt idx="51">
                  <c:v>13.100061790234482</c:v>
                </c:pt>
                <c:pt idx="52">
                  <c:v>13.323976258678806</c:v>
                </c:pt>
                <c:pt idx="53">
                  <c:v>13.432745216535537</c:v>
                </c:pt>
                <c:pt idx="54">
                  <c:v>13.752608726072024</c:v>
                </c:pt>
                <c:pt idx="55">
                  <c:v>13.752608726072024</c:v>
                </c:pt>
                <c:pt idx="56">
                  <c:v>13.539377071605873</c:v>
                </c:pt>
                <c:pt idx="57">
                  <c:v>13.538113539610064</c:v>
                </c:pt>
                <c:pt idx="58">
                  <c:v>13.43023840579867</c:v>
                </c:pt>
                <c:pt idx="59">
                  <c:v>13.43023840579867</c:v>
                </c:pt>
                <c:pt idx="60">
                  <c:v>13.538113539610064</c:v>
                </c:pt>
                <c:pt idx="61">
                  <c:v>13.751325294710353</c:v>
                </c:pt>
                <c:pt idx="62">
                  <c:v>13.751325294710353</c:v>
                </c:pt>
                <c:pt idx="63">
                  <c:v>14.065084112272201</c:v>
                </c:pt>
                <c:pt idx="64">
                  <c:v>14.065084112272201</c:v>
                </c:pt>
                <c:pt idx="65">
                  <c:v>14.063771274810781</c:v>
                </c:pt>
                <c:pt idx="66">
                  <c:v>14.062458314786001</c:v>
                </c:pt>
                <c:pt idx="67">
                  <c:v>14.063771274810781</c:v>
                </c:pt>
                <c:pt idx="68">
                  <c:v>14.066396827204571</c:v>
                </c:pt>
                <c:pt idx="69">
                  <c:v>13.432745216535537</c:v>
                </c:pt>
                <c:pt idx="70">
                  <c:v>12.882121340711963</c:v>
                </c:pt>
                <c:pt idx="71">
                  <c:v>13.106175030471201</c:v>
                </c:pt>
                <c:pt idx="72">
                  <c:v>14.070334237170339</c:v>
                </c:pt>
                <c:pt idx="73">
                  <c:v>14.070334237170339</c:v>
                </c:pt>
                <c:pt idx="74">
                  <c:v>14.478254484941486</c:v>
                </c:pt>
                <c:pt idx="75">
                  <c:v>14.479604753490467</c:v>
                </c:pt>
                <c:pt idx="76">
                  <c:v>14.378700355149435</c:v>
                </c:pt>
                <c:pt idx="77">
                  <c:v>14.376018512291983</c:v>
                </c:pt>
                <c:pt idx="78">
                  <c:v>14.274419935232775</c:v>
                </c:pt>
                <c:pt idx="79">
                  <c:v>14.170770939719961</c:v>
                </c:pt>
                <c:pt idx="80">
                  <c:v>14.170770939719961</c:v>
                </c:pt>
                <c:pt idx="81">
                  <c:v>13.963887266981496</c:v>
                </c:pt>
                <c:pt idx="82">
                  <c:v>13.965190050700986</c:v>
                </c:pt>
                <c:pt idx="83">
                  <c:v>13.857994242136385</c:v>
                </c:pt>
                <c:pt idx="84">
                  <c:v>13.856700975907811</c:v>
                </c:pt>
                <c:pt idx="85">
                  <c:v>14.065084112272201</c:v>
                </c:pt>
                <c:pt idx="86">
                  <c:v>14.069021889619364</c:v>
                </c:pt>
                <c:pt idx="87">
                  <c:v>13.965190050700986</c:v>
                </c:pt>
                <c:pt idx="88">
                  <c:v>13.963887266981496</c:v>
                </c:pt>
                <c:pt idx="89">
                  <c:v>13.963887266981496</c:v>
                </c:pt>
                <c:pt idx="90">
                  <c:v>14.066396827204571</c:v>
                </c:pt>
                <c:pt idx="91">
                  <c:v>14.066396827204571</c:v>
                </c:pt>
                <c:pt idx="92">
                  <c:v>14.275751442155613</c:v>
                </c:pt>
                <c:pt idx="93">
                  <c:v>14.278414083499696</c:v>
                </c:pt>
                <c:pt idx="94">
                  <c:v>14.278414083499696</c:v>
                </c:pt>
                <c:pt idx="95">
                  <c:v>14.377359496252019</c:v>
                </c:pt>
                <c:pt idx="96">
                  <c:v>14.679332874676632</c:v>
                </c:pt>
                <c:pt idx="97">
                  <c:v>14.975327028611785</c:v>
                </c:pt>
                <c:pt idx="98">
                  <c:v>14.975327028611785</c:v>
                </c:pt>
                <c:pt idx="99">
                  <c:v>14.972534426810608</c:v>
                </c:pt>
                <c:pt idx="100">
                  <c:v>14.972534426810608</c:v>
                </c:pt>
                <c:pt idx="101">
                  <c:v>14.478254484941486</c:v>
                </c:pt>
                <c:pt idx="102">
                  <c:v>14.479604753490467</c:v>
                </c:pt>
                <c:pt idx="103">
                  <c:v>14.479604753490467</c:v>
                </c:pt>
                <c:pt idx="104">
                  <c:v>14.476904090452241</c:v>
                </c:pt>
                <c:pt idx="105">
                  <c:v>14.476904090452241</c:v>
                </c:pt>
                <c:pt idx="106">
                  <c:v>14.381381697896312</c:v>
                </c:pt>
                <c:pt idx="107">
                  <c:v>14.381381697896312</c:v>
                </c:pt>
                <c:pt idx="108">
                  <c:v>14.281076228406487</c:v>
                </c:pt>
                <c:pt idx="109">
                  <c:v>14.3840625408123</c:v>
                </c:pt>
                <c:pt idx="110">
                  <c:v>14.683438790436758</c:v>
                </c:pt>
                <c:pt idx="111">
                  <c:v>14.682070279432301</c:v>
                </c:pt>
                <c:pt idx="112">
                  <c:v>14.879153866733288</c:v>
                </c:pt>
                <c:pt idx="113">
                  <c:v>15.077875505887061</c:v>
                </c:pt>
                <c:pt idx="114">
                  <c:v>15.174220738624562</c:v>
                </c:pt>
                <c:pt idx="115">
                  <c:v>15.359372107669765</c:v>
                </c:pt>
                <c:pt idx="116">
                  <c:v>15.359372107669765</c:v>
                </c:pt>
                <c:pt idx="117">
                  <c:v>15.362235792249075</c:v>
                </c:pt>
                <c:pt idx="118">
                  <c:v>15.363667434374383</c:v>
                </c:pt>
                <c:pt idx="119">
                  <c:v>14.785073351546309</c:v>
                </c:pt>
                <c:pt idx="120">
                  <c:v>14.7864506931443</c:v>
                </c:pt>
                <c:pt idx="121">
                  <c:v>14.587965843739143</c:v>
                </c:pt>
                <c:pt idx="122">
                  <c:v>14.386742884176813</c:v>
                </c:pt>
                <c:pt idx="123">
                  <c:v>14.386742884176813</c:v>
                </c:pt>
                <c:pt idx="124">
                  <c:v>14.282407114782648</c:v>
                </c:pt>
                <c:pt idx="125">
                  <c:v>14.282407114782648</c:v>
                </c:pt>
                <c:pt idx="126">
                  <c:v>14.385402774921037</c:v>
                </c:pt>
                <c:pt idx="127">
                  <c:v>14.385402774921037</c:v>
                </c:pt>
                <c:pt idx="128">
                  <c:v>14.386742884176813</c:v>
                </c:pt>
                <c:pt idx="129">
                  <c:v>14.388082868614516</c:v>
                </c:pt>
                <c:pt idx="130">
                  <c:v>14.286399030018222</c:v>
                </c:pt>
                <c:pt idx="131">
                  <c:v>14.082139861596982</c:v>
                </c:pt>
                <c:pt idx="132">
                  <c:v>14.389422728269011</c:v>
                </c:pt>
                <c:pt idx="133">
                  <c:v>14.7864506931443</c:v>
                </c:pt>
                <c:pt idx="134">
                  <c:v>14.7864506931443</c:v>
                </c:pt>
                <c:pt idx="135">
                  <c:v>15.077875505887061</c:v>
                </c:pt>
                <c:pt idx="136">
                  <c:v>15.077875505887061</c:v>
                </c:pt>
                <c:pt idx="137">
                  <c:v>15.075065876587374</c:v>
                </c:pt>
                <c:pt idx="138">
                  <c:v>15.07225572354281</c:v>
                </c:pt>
                <c:pt idx="139">
                  <c:v>14.975327028611785</c:v>
                </c:pt>
                <c:pt idx="140">
                  <c:v>14.973930792812881</c:v>
                </c:pt>
                <c:pt idx="141">
                  <c:v>14.579810826325316</c:v>
                </c:pt>
                <c:pt idx="142">
                  <c:v>14.176058541000883</c:v>
                </c:pt>
                <c:pt idx="143">
                  <c:v>14.176058541000883</c:v>
                </c:pt>
                <c:pt idx="144">
                  <c:v>14.17738013318583</c:v>
                </c:pt>
                <c:pt idx="145">
                  <c:v>14.178701602185594</c:v>
                </c:pt>
                <c:pt idx="146">
                  <c:v>14.585248011234189</c:v>
                </c:pt>
                <c:pt idx="147">
                  <c:v>14.687543558384558</c:v>
                </c:pt>
                <c:pt idx="148">
                  <c:v>14.487703722010471</c:v>
                </c:pt>
                <c:pt idx="149">
                  <c:v>14.388082868614516</c:v>
                </c:pt>
                <c:pt idx="150">
                  <c:v>14.080828614342261</c:v>
                </c:pt>
                <c:pt idx="151">
                  <c:v>13.869628211647644</c:v>
                </c:pt>
                <c:pt idx="152">
                  <c:v>13.868336030323592</c:v>
                </c:pt>
                <c:pt idx="153">
                  <c:v>13.657865727205801</c:v>
                </c:pt>
                <c:pt idx="154">
                  <c:v>13.657865727205801</c:v>
                </c:pt>
                <c:pt idx="155">
                  <c:v>13.333917671185711</c:v>
                </c:pt>
                <c:pt idx="156">
                  <c:v>13.333917671185711</c:v>
                </c:pt>
                <c:pt idx="157">
                  <c:v>13.657865727205801</c:v>
                </c:pt>
                <c:pt idx="158">
                  <c:v>13.870920272595221</c:v>
                </c:pt>
                <c:pt idx="159">
                  <c:v>13.870920272595221</c:v>
                </c:pt>
                <c:pt idx="160">
                  <c:v>13.765436458294712</c:v>
                </c:pt>
                <c:pt idx="161">
                  <c:v>13.765436458294712</c:v>
                </c:pt>
                <c:pt idx="162">
                  <c:v>13.337643790490297</c:v>
                </c:pt>
                <c:pt idx="163">
                  <c:v>13.34012729182278</c:v>
                </c:pt>
                <c:pt idx="164">
                  <c:v>13.557054154486348</c:v>
                </c:pt>
                <c:pt idx="165">
                  <c:v>13.557054154486348</c:v>
                </c:pt>
                <c:pt idx="166">
                  <c:v>13.34012729182278</c:v>
                </c:pt>
                <c:pt idx="167">
                  <c:v>13.006745036601828</c:v>
                </c:pt>
                <c:pt idx="168">
                  <c:v>13.006745036601828</c:v>
                </c:pt>
                <c:pt idx="169">
                  <c:v>13.001900811094293</c:v>
                </c:pt>
                <c:pt idx="170">
                  <c:v>13.000689472682843</c:v>
                </c:pt>
                <c:pt idx="171">
                  <c:v>12.544381930677332</c:v>
                </c:pt>
                <c:pt idx="172">
                  <c:v>12.545550752662695</c:v>
                </c:pt>
                <c:pt idx="173">
                  <c:v>12.545550752662695</c:v>
                </c:pt>
                <c:pt idx="174">
                  <c:v>12.545550752662695</c:v>
                </c:pt>
                <c:pt idx="175">
                  <c:v>12.42884541838705</c:v>
                </c:pt>
                <c:pt idx="176">
                  <c:v>12.312180664280369</c:v>
                </c:pt>
                <c:pt idx="177">
                  <c:v>12.312180664280369</c:v>
                </c:pt>
                <c:pt idx="178">
                  <c:v>12.314474075991473</c:v>
                </c:pt>
                <c:pt idx="179">
                  <c:v>12.314474075991473</c:v>
                </c:pt>
                <c:pt idx="180">
                  <c:v>12.315620621692576</c:v>
                </c:pt>
                <c:pt idx="181">
                  <c:v>12.3167670606638</c:v>
                </c:pt>
                <c:pt idx="182">
                  <c:v>11.956197934468635</c:v>
                </c:pt>
                <c:pt idx="183">
                  <c:v>11.833567021628424</c:v>
                </c:pt>
                <c:pt idx="184">
                  <c:v>11.956197934468635</c:v>
                </c:pt>
                <c:pt idx="185">
                  <c:v>12.075335310214038</c:v>
                </c:pt>
                <c:pt idx="186">
                  <c:v>12.195490859788466</c:v>
                </c:pt>
                <c:pt idx="187">
                  <c:v>12.3167670606638</c:v>
                </c:pt>
                <c:pt idx="188">
                  <c:v>12.317913392934946</c:v>
                </c:pt>
                <c:pt idx="189">
                  <c:v>12.551393229928433</c:v>
                </c:pt>
                <c:pt idx="190">
                  <c:v>12.550224952062084</c:v>
                </c:pt>
                <c:pt idx="191">
                  <c:v>12.550224952062084</c:v>
                </c:pt>
                <c:pt idx="192">
                  <c:v>12.549056565432723</c:v>
                </c:pt>
                <c:pt idx="193">
                  <c:v>12.664718517973945</c:v>
                </c:pt>
                <c:pt idx="194">
                  <c:v>12.667076719003227</c:v>
                </c:pt>
                <c:pt idx="195">
                  <c:v>12.895330697223475</c:v>
                </c:pt>
                <c:pt idx="196">
                  <c:v>13.12327695315563</c:v>
                </c:pt>
                <c:pt idx="197">
                  <c:v>13.124497666330045</c:v>
                </c:pt>
                <c:pt idx="198">
                  <c:v>13.345092907960442</c:v>
                </c:pt>
                <c:pt idx="199">
                  <c:v>13.343851677161314</c:v>
                </c:pt>
                <c:pt idx="200">
                  <c:v>13.343851677161314</c:v>
                </c:pt>
                <c:pt idx="201">
                  <c:v>13.34012729182278</c:v>
                </c:pt>
                <c:pt idx="202">
                  <c:v>13.449028097035685</c:v>
                </c:pt>
                <c:pt idx="203">
                  <c:v>13.446524321886546</c:v>
                </c:pt>
                <c:pt idx="204">
                  <c:v>13.337643790490297</c:v>
                </c:pt>
                <c:pt idx="205">
                  <c:v>13.230330138330439</c:v>
                </c:pt>
                <c:pt idx="206">
                  <c:v>13.230330138330439</c:v>
                </c:pt>
                <c:pt idx="207">
                  <c:v>13.119614132145598</c:v>
                </c:pt>
                <c:pt idx="208">
                  <c:v>13.119614132145598</c:v>
                </c:pt>
                <c:pt idx="209">
                  <c:v>12.780523518121784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0-49CE-BB39-037CD781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76864"/>
        <c:axId val="288278400"/>
      </c:lineChart>
      <c:catAx>
        <c:axId val="2882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278400"/>
        <c:crosses val="autoZero"/>
        <c:auto val="1"/>
        <c:lblAlgn val="ctr"/>
        <c:lblOffset val="100"/>
        <c:noMultiLvlLbl val="0"/>
      </c:catAx>
      <c:valAx>
        <c:axId val="2882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'P2'!$H$8:$H$217</c:f>
              <c:numCache>
                <c:formatCode>General</c:formatCode>
                <c:ptCount val="210"/>
                <c:pt idx="0">
                  <c:v>10.592501128810573</c:v>
                </c:pt>
                <c:pt idx="1">
                  <c:v>10.590552724282215</c:v>
                </c:pt>
                <c:pt idx="2">
                  <c:v>10.590552724282215</c:v>
                </c:pt>
                <c:pt idx="3">
                  <c:v>10.866677388130791</c:v>
                </c:pt>
                <c:pt idx="4">
                  <c:v>10.866677388130791</c:v>
                </c:pt>
                <c:pt idx="5">
                  <c:v>11.397067394882084</c:v>
                </c:pt>
                <c:pt idx="6">
                  <c:v>11.396019051284696</c:v>
                </c:pt>
                <c:pt idx="7">
                  <c:v>11.778114102986306</c:v>
                </c:pt>
                <c:pt idx="8">
                  <c:v>12.022782065036123</c:v>
                </c:pt>
                <c:pt idx="9">
                  <c:v>12.265691089917727</c:v>
                </c:pt>
                <c:pt idx="10">
                  <c:v>12.383078919229531</c:v>
                </c:pt>
                <c:pt idx="11">
                  <c:v>12.383078919229531</c:v>
                </c:pt>
                <c:pt idx="12">
                  <c:v>12.968338396711601</c:v>
                </c:pt>
                <c:pt idx="13">
                  <c:v>12.971918338366191</c:v>
                </c:pt>
                <c:pt idx="14">
                  <c:v>13.526415254740867</c:v>
                </c:pt>
                <c:pt idx="15">
                  <c:v>13.52268091097447</c:v>
                </c:pt>
                <c:pt idx="16">
                  <c:v>13.845977892923461</c:v>
                </c:pt>
                <c:pt idx="17">
                  <c:v>14.160592501287443</c:v>
                </c:pt>
                <c:pt idx="18">
                  <c:v>14.871596743191891</c:v>
                </c:pt>
                <c:pt idx="19">
                  <c:v>15.551557187689584</c:v>
                </c:pt>
                <c:pt idx="20">
                  <c:v>15.551557187689584</c:v>
                </c:pt>
                <c:pt idx="21">
                  <c:v>15.927813446519002</c:v>
                </c:pt>
                <c:pt idx="22">
                  <c:v>15.929279488534766</c:v>
                </c:pt>
                <c:pt idx="23">
                  <c:v>16.021623911348371</c:v>
                </c:pt>
                <c:pt idx="24">
                  <c:v>16.021623911348371</c:v>
                </c:pt>
                <c:pt idx="25">
                  <c:v>16.294017916001479</c:v>
                </c:pt>
                <c:pt idx="26">
                  <c:v>16.47406777869115</c:v>
                </c:pt>
                <c:pt idx="27">
                  <c:v>16.915810134360758</c:v>
                </c:pt>
                <c:pt idx="28">
                  <c:v>17.339918804192255</c:v>
                </c:pt>
                <c:pt idx="29">
                  <c:v>17.339918804192255</c:v>
                </c:pt>
                <c:pt idx="30">
                  <c:v>17.256299186015223</c:v>
                </c:pt>
                <c:pt idx="31">
                  <c:v>17.256299186015223</c:v>
                </c:pt>
                <c:pt idx="32">
                  <c:v>17.510705524945216</c:v>
                </c:pt>
                <c:pt idx="33">
                  <c:v>17.512318151510772</c:v>
                </c:pt>
                <c:pt idx="34">
                  <c:v>17.512318151510772</c:v>
                </c:pt>
                <c:pt idx="35">
                  <c:v>17.513930629590842</c:v>
                </c:pt>
                <c:pt idx="36">
                  <c:v>17.513930629590842</c:v>
                </c:pt>
                <c:pt idx="37">
                  <c:v>17.437546973516973</c:v>
                </c:pt>
                <c:pt idx="38">
                  <c:v>17.437546973516973</c:v>
                </c:pt>
                <c:pt idx="39">
                  <c:v>16.923593602372314</c:v>
                </c:pt>
                <c:pt idx="40">
                  <c:v>16.926705987428949</c:v>
                </c:pt>
                <c:pt idx="41">
                  <c:v>17.100317770876753</c:v>
                </c:pt>
                <c:pt idx="42">
                  <c:v>17.100317770876753</c:v>
                </c:pt>
                <c:pt idx="43">
                  <c:v>17.013733327077663</c:v>
                </c:pt>
                <c:pt idx="44">
                  <c:v>17.016861139095457</c:v>
                </c:pt>
                <c:pt idx="45">
                  <c:v>16.929817800303372</c:v>
                </c:pt>
                <c:pt idx="46">
                  <c:v>16.754374539202956</c:v>
                </c:pt>
                <c:pt idx="47">
                  <c:v>16.754374539202956</c:v>
                </c:pt>
                <c:pt idx="48">
                  <c:v>16.309009195201583</c:v>
                </c:pt>
                <c:pt idx="49">
                  <c:v>16.310507565290205</c:v>
                </c:pt>
                <c:pt idx="50">
                  <c:v>16.399364508200534</c:v>
                </c:pt>
                <c:pt idx="51">
                  <c:v>16.487709646052334</c:v>
                </c:pt>
                <c:pt idx="52">
                  <c:v>16.487709646052334</c:v>
                </c:pt>
                <c:pt idx="53">
                  <c:v>16.575551162374328</c:v>
                </c:pt>
                <c:pt idx="54">
                  <c:v>16.306012041965726</c:v>
                </c:pt>
                <c:pt idx="55">
                  <c:v>15.94246780001578</c:v>
                </c:pt>
                <c:pt idx="56">
                  <c:v>15.94246780001578</c:v>
                </c:pt>
                <c:pt idx="57">
                  <c:v>15.377694005348253</c:v>
                </c:pt>
                <c:pt idx="58">
                  <c:v>15.377694005348253</c:v>
                </c:pt>
                <c:pt idx="59">
                  <c:v>15.086607229179924</c:v>
                </c:pt>
                <c:pt idx="60">
                  <c:v>15.086607229179924</c:v>
                </c:pt>
                <c:pt idx="61">
                  <c:v>14.890755889298353</c:v>
                </c:pt>
                <c:pt idx="62">
                  <c:v>14.694918164427312</c:v>
                </c:pt>
                <c:pt idx="63">
                  <c:v>14.694918164427312</c:v>
                </c:pt>
                <c:pt idx="64">
                  <c:v>14.690870906650915</c:v>
                </c:pt>
                <c:pt idx="65">
                  <c:v>14.689521572925297</c:v>
                </c:pt>
                <c:pt idx="66">
                  <c:v>14.489559098047025</c:v>
                </c:pt>
                <c:pt idx="67">
                  <c:v>14.490889574988264</c:v>
                </c:pt>
                <c:pt idx="68">
                  <c:v>14.693569202367792</c:v>
                </c:pt>
                <c:pt idx="69">
                  <c:v>14.792509472621321</c:v>
                </c:pt>
                <c:pt idx="70">
                  <c:v>14.991075531532786</c:v>
                </c:pt>
                <c:pt idx="71">
                  <c:v>15.182861285188654</c:v>
                </c:pt>
                <c:pt idx="72">
                  <c:v>15.376281328481063</c:v>
                </c:pt>
                <c:pt idx="73">
                  <c:v>15.850964165619589</c:v>
                </c:pt>
                <c:pt idx="74">
                  <c:v>15.852420185846389</c:v>
                </c:pt>
                <c:pt idx="75">
                  <c:v>15.573018475587061</c:v>
                </c:pt>
                <c:pt idx="76">
                  <c:v>15.574448176620653</c:v>
                </c:pt>
                <c:pt idx="77">
                  <c:v>15.574448176620653</c:v>
                </c:pt>
                <c:pt idx="78">
                  <c:v>15.573018475587061</c:v>
                </c:pt>
                <c:pt idx="79">
                  <c:v>15.573018475587061</c:v>
                </c:pt>
                <c:pt idx="80">
                  <c:v>15.477769762657736</c:v>
                </c:pt>
                <c:pt idx="81">
                  <c:v>15.667688152886814</c:v>
                </c:pt>
                <c:pt idx="82">
                  <c:v>15.853876072352268</c:v>
                </c:pt>
                <c:pt idx="83">
                  <c:v>15.852420185846389</c:v>
                </c:pt>
                <c:pt idx="84">
                  <c:v>15.473506109917368</c:v>
                </c:pt>
                <c:pt idx="85">
                  <c:v>15.473506109917368</c:v>
                </c:pt>
                <c:pt idx="86">
                  <c:v>14.888020377951802</c:v>
                </c:pt>
                <c:pt idx="87">
                  <c:v>14.685472827869868</c:v>
                </c:pt>
                <c:pt idx="88">
                  <c:v>14.584540547106204</c:v>
                </c:pt>
                <c:pt idx="89">
                  <c:v>14.588561465405395</c:v>
                </c:pt>
                <c:pt idx="90">
                  <c:v>14.588561465405395</c:v>
                </c:pt>
                <c:pt idx="91">
                  <c:v>14.689521572925297</c:v>
                </c:pt>
                <c:pt idx="92">
                  <c:v>14.789792508786737</c:v>
                </c:pt>
                <c:pt idx="93">
                  <c:v>15.187045620746998</c:v>
                </c:pt>
                <c:pt idx="94">
                  <c:v>15.188440143097004</c:v>
                </c:pt>
                <c:pt idx="95">
                  <c:v>14.79386776741989</c:v>
                </c:pt>
                <c:pt idx="96">
                  <c:v>14.693569202367792</c:v>
                </c:pt>
                <c:pt idx="97">
                  <c:v>14.59258127575918</c:v>
                </c:pt>
                <c:pt idx="98">
                  <c:v>14.591241462023099</c:v>
                </c:pt>
                <c:pt idx="99">
                  <c:v>14.284023024388745</c:v>
                </c:pt>
                <c:pt idx="100">
                  <c:v>13.651363046567409</c:v>
                </c:pt>
                <c:pt idx="101">
                  <c:v>13.75928063934264</c:v>
                </c:pt>
                <c:pt idx="102">
                  <c:v>14.490889574988264</c:v>
                </c:pt>
                <c:pt idx="103">
                  <c:v>14.490889574988264</c:v>
                </c:pt>
                <c:pt idx="104">
                  <c:v>14.893490898209155</c:v>
                </c:pt>
                <c:pt idx="105">
                  <c:v>14.995204735723899</c:v>
                </c:pt>
                <c:pt idx="106">
                  <c:v>15.093535000693128</c:v>
                </c:pt>
                <c:pt idx="107">
                  <c:v>15.187045620746998</c:v>
                </c:pt>
                <c:pt idx="108">
                  <c:v>15.089378719463097</c:v>
                </c:pt>
                <c:pt idx="109">
                  <c:v>14.589901525249807</c:v>
                </c:pt>
                <c:pt idx="110">
                  <c:v>14.588561465405395</c:v>
                </c:pt>
                <c:pt idx="111">
                  <c:v>15.281281180274023</c:v>
                </c:pt>
                <c:pt idx="112">
                  <c:v>15.279877360402404</c:v>
                </c:pt>
                <c:pt idx="113">
                  <c:v>14.889388196446852</c:v>
                </c:pt>
                <c:pt idx="114">
                  <c:v>14.792509472621321</c:v>
                </c:pt>
                <c:pt idx="115">
                  <c:v>14.591241462023099</c:v>
                </c:pt>
                <c:pt idx="116">
                  <c:v>14.48556693400981</c:v>
                </c:pt>
                <c:pt idx="117">
                  <c:v>14.383194153456353</c:v>
                </c:pt>
                <c:pt idx="118">
                  <c:v>14.071607869218381</c:v>
                </c:pt>
                <c:pt idx="119">
                  <c:v>13.967484210148655</c:v>
                </c:pt>
                <c:pt idx="120">
                  <c:v>13.206028406756745</c:v>
                </c:pt>
                <c:pt idx="121">
                  <c:v>13.207241471417989</c:v>
                </c:pt>
                <c:pt idx="122">
                  <c:v>13.207241471417989</c:v>
                </c:pt>
                <c:pt idx="123">
                  <c:v>13.209667266547529</c:v>
                </c:pt>
                <c:pt idx="124">
                  <c:v>13.865085466152038</c:v>
                </c:pt>
                <c:pt idx="125">
                  <c:v>14.284023024388745</c:v>
                </c:pt>
                <c:pt idx="126">
                  <c:v>14.284023024388745</c:v>
                </c:pt>
                <c:pt idx="127">
                  <c:v>14.285334628360509</c:v>
                </c:pt>
                <c:pt idx="128">
                  <c:v>14.286646111918779</c:v>
                </c:pt>
                <c:pt idx="129">
                  <c:v>14.892123456540919</c:v>
                </c:pt>
                <c:pt idx="130">
                  <c:v>14.890755889298353</c:v>
                </c:pt>
                <c:pt idx="131">
                  <c:v>14.989698877364722</c:v>
                </c:pt>
                <c:pt idx="132">
                  <c:v>14.99245205929213</c:v>
                </c:pt>
                <c:pt idx="133">
                  <c:v>14.79386776741989</c:v>
                </c:pt>
                <c:pt idx="134">
                  <c:v>14.693569202367792</c:v>
                </c:pt>
                <c:pt idx="135">
                  <c:v>14.79386776741989</c:v>
                </c:pt>
                <c:pt idx="136">
                  <c:v>15.089378719463097</c:v>
                </c:pt>
                <c:pt idx="137">
                  <c:v>15.089378719463097</c:v>
                </c:pt>
                <c:pt idx="138">
                  <c:v>14.789792508786737</c:v>
                </c:pt>
                <c:pt idx="139">
                  <c:v>14.787075045739675</c:v>
                </c:pt>
                <c:pt idx="140">
                  <c:v>14.48556693400981</c:v>
                </c:pt>
                <c:pt idx="141">
                  <c:v>14.280087489660682</c:v>
                </c:pt>
                <c:pt idx="142">
                  <c:v>14.071607869218381</c:v>
                </c:pt>
                <c:pt idx="143">
                  <c:v>13.863812447238631</c:v>
                </c:pt>
                <c:pt idx="144">
                  <c:v>13.863812447238631</c:v>
                </c:pt>
                <c:pt idx="145">
                  <c:v>13.54134233147877</c:v>
                </c:pt>
                <c:pt idx="146">
                  <c:v>13.542585511865274</c:v>
                </c:pt>
                <c:pt idx="147">
                  <c:v>13.098444931142454</c:v>
                </c:pt>
                <c:pt idx="148">
                  <c:v>13.097242521911378</c:v>
                </c:pt>
                <c:pt idx="149">
                  <c:v>12.869447014052149</c:v>
                </c:pt>
                <c:pt idx="150">
                  <c:v>12.870628510223016</c:v>
                </c:pt>
                <c:pt idx="151">
                  <c:v>12.402447964662205</c:v>
                </c:pt>
                <c:pt idx="152">
                  <c:v>12.039370559424809</c:v>
                </c:pt>
                <c:pt idx="153">
                  <c:v>12.161600805409945</c:v>
                </c:pt>
                <c:pt idx="154">
                  <c:v>12.523432891714696</c:v>
                </c:pt>
                <c:pt idx="155">
                  <c:v>12.524581988647126</c:v>
                </c:pt>
                <c:pt idx="156">
                  <c:v>12.524581988647126</c:v>
                </c:pt>
                <c:pt idx="157">
                  <c:v>12.524581988647126</c:v>
                </c:pt>
                <c:pt idx="158">
                  <c:v>11.668209579197324</c:v>
                </c:pt>
                <c:pt idx="159">
                  <c:v>11.151405872742494</c:v>
                </c:pt>
                <c:pt idx="160">
                  <c:v>11.017851283997588</c:v>
                </c:pt>
                <c:pt idx="161">
                  <c:v>11.020882190831498</c:v>
                </c:pt>
                <c:pt idx="162">
                  <c:v>11.154473519182458</c:v>
                </c:pt>
                <c:pt idx="163">
                  <c:v>11.797601757994117</c:v>
                </c:pt>
                <c:pt idx="164">
                  <c:v>11.796519955070567</c:v>
                </c:pt>
                <c:pt idx="165">
                  <c:v>12.408138988668705</c:v>
                </c:pt>
                <c:pt idx="166">
                  <c:v>12.407000992702752</c:v>
                </c:pt>
                <c:pt idx="167">
                  <c:v>13.215729806343752</c:v>
                </c:pt>
                <c:pt idx="168">
                  <c:v>13.871448808295364</c:v>
                </c:pt>
                <c:pt idx="169">
                  <c:v>13.327256929644678</c:v>
                </c:pt>
                <c:pt idx="170">
                  <c:v>12.992186041709903</c:v>
                </c:pt>
                <c:pt idx="171">
                  <c:v>12.877715210866564</c:v>
                </c:pt>
                <c:pt idx="172">
                  <c:v>11.798683461728844</c:v>
                </c:pt>
                <c:pt idx="173">
                  <c:v>11.799765066302022</c:v>
                </c:pt>
                <c:pt idx="174">
                  <c:v>11.926819582827235</c:v>
                </c:pt>
                <c:pt idx="175">
                  <c:v>11.927912332802759</c:v>
                </c:pt>
                <c:pt idx="176">
                  <c:v>12.414964773904133</c:v>
                </c:pt>
                <c:pt idx="177">
                  <c:v>12.768067341064965</c:v>
                </c:pt>
                <c:pt idx="178">
                  <c:v>12.173874546673888</c:v>
                </c:pt>
                <c:pt idx="179">
                  <c:v>11.671420571207618</c:v>
                </c:pt>
                <c:pt idx="180">
                  <c:v>11.671420571207618</c:v>
                </c:pt>
                <c:pt idx="181">
                  <c:v>11.285449162427124</c:v>
                </c:pt>
                <c:pt idx="182">
                  <c:v>11.285449162427124</c:v>
                </c:pt>
                <c:pt idx="183">
                  <c:v>11.021892307894326</c:v>
                </c:pt>
                <c:pt idx="184">
                  <c:v>11.022902332392016</c:v>
                </c:pt>
                <c:pt idx="185">
                  <c:v>11.288552544628621</c:v>
                </c:pt>
                <c:pt idx="186">
                  <c:v>11.416967633397855</c:v>
                </c:pt>
                <c:pt idx="187">
                  <c:v>11.545977012276182</c:v>
                </c:pt>
                <c:pt idx="188">
                  <c:v>11.67570052022247</c:v>
                </c:pt>
                <c:pt idx="189">
                  <c:v>11.67570052022247</c:v>
                </c:pt>
                <c:pt idx="190">
                  <c:v>11.67249070558581</c:v>
                </c:pt>
                <c:pt idx="191">
                  <c:v>11.670350338701475</c:v>
                </c:pt>
                <c:pt idx="192">
                  <c:v>11.67249070558581</c:v>
                </c:pt>
                <c:pt idx="193">
                  <c:v>11.673560741863032</c:v>
                </c:pt>
                <c:pt idx="194">
                  <c:v>11.673560741863032</c:v>
                </c:pt>
                <c:pt idx="195">
                  <c:v>11.670350338701475</c:v>
                </c:pt>
                <c:pt idx="196">
                  <c:v>11.670350338701475</c:v>
                </c:pt>
                <c:pt idx="197">
                  <c:v>11.670350338701475</c:v>
                </c:pt>
                <c:pt idx="198">
                  <c:v>11.670350338701475</c:v>
                </c:pt>
                <c:pt idx="199">
                  <c:v>11.797601757994117</c:v>
                </c:pt>
                <c:pt idx="200">
                  <c:v>11.798683461728844</c:v>
                </c:pt>
                <c:pt idx="201">
                  <c:v>11.418014053603839</c:v>
                </c:pt>
                <c:pt idx="202">
                  <c:v>11.419060377917935</c:v>
                </c:pt>
                <c:pt idx="203">
                  <c:v>10.887646874681387</c:v>
                </c:pt>
                <c:pt idx="204">
                  <c:v>10.327035786439785</c:v>
                </c:pt>
                <c:pt idx="205">
                  <c:v>9.8873840047072434</c:v>
                </c:pt>
                <c:pt idx="206">
                  <c:v>9.2704972622360202</c:v>
                </c:pt>
                <c:pt idx="207">
                  <c:v>9.2713466366720159</c:v>
                </c:pt>
                <c:pt idx="208">
                  <c:v>8.9451146871204266</c:v>
                </c:pt>
                <c:pt idx="209">
                  <c:v>8.9451146871204266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C32-9B05-149C0969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85600"/>
        <c:axId val="286987392"/>
      </c:lineChart>
      <c:catAx>
        <c:axId val="2869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987392"/>
        <c:crosses val="autoZero"/>
        <c:auto val="1"/>
        <c:lblAlgn val="ctr"/>
        <c:lblOffset val="100"/>
        <c:noMultiLvlLbl val="0"/>
      </c:catAx>
      <c:valAx>
        <c:axId val="2869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'P3'!$H$8:$H$217</c:f>
              <c:numCache>
                <c:formatCode>General</c:formatCode>
                <c:ptCount val="210"/>
                <c:pt idx="0">
                  <c:v>13.472790754133252</c:v>
                </c:pt>
                <c:pt idx="1">
                  <c:v>13.253706385007629</c:v>
                </c:pt>
                <c:pt idx="2">
                  <c:v>13.146451120758407</c:v>
                </c:pt>
                <c:pt idx="3">
                  <c:v>13.03456439565778</c:v>
                </c:pt>
                <c:pt idx="4">
                  <c:v>12.922906629978712</c:v>
                </c:pt>
                <c:pt idx="5">
                  <c:v>12.922906629978712</c:v>
                </c:pt>
                <c:pt idx="6">
                  <c:v>13.03456439565778</c:v>
                </c:pt>
                <c:pt idx="7">
                  <c:v>13.032147678404105</c:v>
                </c:pt>
                <c:pt idx="8">
                  <c:v>13.364936923245855</c:v>
                </c:pt>
                <c:pt idx="9">
                  <c:v>13.471541132950378</c:v>
                </c:pt>
                <c:pt idx="10">
                  <c:v>13.793615477465154</c:v>
                </c:pt>
                <c:pt idx="11">
                  <c:v>14.109647904843607</c:v>
                </c:pt>
                <c:pt idx="12">
                  <c:v>14.109647904843607</c:v>
                </c:pt>
                <c:pt idx="13">
                  <c:v>14.209061469079739</c:v>
                </c:pt>
                <c:pt idx="14">
                  <c:v>14.31032713672106</c:v>
                </c:pt>
                <c:pt idx="15">
                  <c:v>15.393701162469013</c:v>
                </c:pt>
                <c:pt idx="16">
                  <c:v>15.392272313794429</c:v>
                </c:pt>
                <c:pt idx="17">
                  <c:v>15.582587997541145</c:v>
                </c:pt>
                <c:pt idx="18">
                  <c:v>15.584034244516051</c:v>
                </c:pt>
                <c:pt idx="19">
                  <c:v>15.863173464676811</c:v>
                </c:pt>
                <c:pt idx="20">
                  <c:v>16.048057879393365</c:v>
                </c:pt>
                <c:pt idx="21">
                  <c:v>16.048057879393365</c:v>
                </c:pt>
                <c:pt idx="22">
                  <c:v>15.955134660953272</c:v>
                </c:pt>
                <c:pt idx="23">
                  <c:v>15.953653974702489</c:v>
                </c:pt>
                <c:pt idx="24">
                  <c:v>15.770676037878044</c:v>
                </c:pt>
                <c:pt idx="25">
                  <c:v>15.77213946998233</c:v>
                </c:pt>
                <c:pt idx="26">
                  <c:v>15.492744649869367</c:v>
                </c:pt>
                <c:pt idx="27">
                  <c:v>15.403699392067518</c:v>
                </c:pt>
                <c:pt idx="28">
                  <c:v>15.77945459466021</c:v>
                </c:pt>
                <c:pt idx="29">
                  <c:v>16.056989180268065</c:v>
                </c:pt>
                <c:pt idx="30">
                  <c:v>16.328394134043755</c:v>
                </c:pt>
                <c:pt idx="31">
                  <c:v>16.946345733653434</c:v>
                </c:pt>
                <c:pt idx="32">
                  <c:v>16.946345733653434</c:v>
                </c:pt>
                <c:pt idx="33">
                  <c:v>17.45902282812451</c:v>
                </c:pt>
                <c:pt idx="34">
                  <c:v>17.45902282812451</c:v>
                </c:pt>
                <c:pt idx="35">
                  <c:v>17.291934433617474</c:v>
                </c:pt>
                <c:pt idx="36">
                  <c:v>17.208555022252401</c:v>
                </c:pt>
                <c:pt idx="37">
                  <c:v>17.3781015305027</c:v>
                </c:pt>
                <c:pt idx="38">
                  <c:v>17.627731501421085</c:v>
                </c:pt>
                <c:pt idx="39">
                  <c:v>17.460640227991629</c:v>
                </c:pt>
                <c:pt idx="40">
                  <c:v>17.119980401705536</c:v>
                </c:pt>
                <c:pt idx="41">
                  <c:v>17.205367367316789</c:v>
                </c:pt>
                <c:pt idx="42">
                  <c:v>18.038689522060018</c:v>
                </c:pt>
                <c:pt idx="43">
                  <c:v>18.038689522060018</c:v>
                </c:pt>
                <c:pt idx="44">
                  <c:v>17.79325373845456</c:v>
                </c:pt>
                <c:pt idx="45">
                  <c:v>17.712326400154339</c:v>
                </c:pt>
                <c:pt idx="46">
                  <c:v>17.546009792970946</c:v>
                </c:pt>
                <c:pt idx="47">
                  <c:v>17.376492074464931</c:v>
                </c:pt>
                <c:pt idx="48">
                  <c:v>17.376492074464931</c:v>
                </c:pt>
                <c:pt idx="49">
                  <c:v>17.291934433617474</c:v>
                </c:pt>
                <c:pt idx="50">
                  <c:v>17.291934433617474</c:v>
                </c:pt>
                <c:pt idx="51">
                  <c:v>17.037321359395563</c:v>
                </c:pt>
                <c:pt idx="52">
                  <c:v>17.03889910828623</c:v>
                </c:pt>
                <c:pt idx="53">
                  <c:v>16.601512038874233</c:v>
                </c:pt>
                <c:pt idx="54">
                  <c:v>16.334446170624457</c:v>
                </c:pt>
                <c:pt idx="55">
                  <c:v>16.062940621977344</c:v>
                </c:pt>
                <c:pt idx="56">
                  <c:v>15.877887477175763</c:v>
                </c:pt>
                <c:pt idx="57">
                  <c:v>15.785304253654347</c:v>
                </c:pt>
                <c:pt idx="58">
                  <c:v>15.501365300439005</c:v>
                </c:pt>
                <c:pt idx="59">
                  <c:v>15.499928858300867</c:v>
                </c:pt>
                <c:pt idx="60">
                  <c:v>15.119957294408263</c:v>
                </c:pt>
                <c:pt idx="61">
                  <c:v>15.122758583416909</c:v>
                </c:pt>
                <c:pt idx="62">
                  <c:v>14.927618039115876</c:v>
                </c:pt>
                <c:pt idx="63">
                  <c:v>14.829084830037612</c:v>
                </c:pt>
                <c:pt idx="64">
                  <c:v>15.122758583416909</c:v>
                </c:pt>
                <c:pt idx="65">
                  <c:v>15.409409753484082</c:v>
                </c:pt>
                <c:pt idx="66">
                  <c:v>15.409409753484082</c:v>
                </c:pt>
                <c:pt idx="67">
                  <c:v>15.30973847930685</c:v>
                </c:pt>
                <c:pt idx="68">
                  <c:v>15.306900451943639</c:v>
                </c:pt>
                <c:pt idx="69">
                  <c:v>16.055500975141346</c:v>
                </c:pt>
                <c:pt idx="70">
                  <c:v>16.056989180268065</c:v>
                </c:pt>
                <c:pt idx="71">
                  <c:v>15.87347470554656</c:v>
                </c:pt>
                <c:pt idx="72">
                  <c:v>15.777991841044582</c:v>
                </c:pt>
                <c:pt idx="73">
                  <c:v>15.306900451943639</c:v>
                </c:pt>
                <c:pt idx="74">
                  <c:v>15.019938043924814</c:v>
                </c:pt>
                <c:pt idx="75">
                  <c:v>14.823590541286574</c:v>
                </c:pt>
                <c:pt idx="76">
                  <c:v>14.219606228578595</c:v>
                </c:pt>
                <c:pt idx="77">
                  <c:v>14.219606228578595</c:v>
                </c:pt>
                <c:pt idx="78">
                  <c:v>13.259851179433454</c:v>
                </c:pt>
                <c:pt idx="79">
                  <c:v>13.259851179433454</c:v>
                </c:pt>
                <c:pt idx="80">
                  <c:v>13.693446382989748</c:v>
                </c:pt>
                <c:pt idx="81">
                  <c:v>13.90189370961208</c:v>
                </c:pt>
                <c:pt idx="82">
                  <c:v>14.316966735805497</c:v>
                </c:pt>
                <c:pt idx="83">
                  <c:v>14.620540426563172</c:v>
                </c:pt>
                <c:pt idx="84">
                  <c:v>14.620540426563172</c:v>
                </c:pt>
                <c:pt idx="85">
                  <c:v>14.721705449345327</c:v>
                </c:pt>
                <c:pt idx="86">
                  <c:v>14.723070276256838</c:v>
                </c:pt>
                <c:pt idx="87">
                  <c:v>14.725799550592313</c:v>
                </c:pt>
                <c:pt idx="88">
                  <c:v>14.7285283191788</c:v>
                </c:pt>
                <c:pt idx="89">
                  <c:v>14.528130841027625</c:v>
                </c:pt>
                <c:pt idx="90">
                  <c:v>14.326257004885175</c:v>
                </c:pt>
                <c:pt idx="91">
                  <c:v>13.591080744113743</c:v>
                </c:pt>
                <c:pt idx="92">
                  <c:v>12.930090679433803</c:v>
                </c:pt>
                <c:pt idx="93">
                  <c:v>12.930090679433803</c:v>
                </c:pt>
                <c:pt idx="94">
                  <c:v>13.043019379706722</c:v>
                </c:pt>
                <c:pt idx="95">
                  <c:v>13.154978681108888</c:v>
                </c:pt>
                <c:pt idx="96">
                  <c:v>14.326257004885175</c:v>
                </c:pt>
                <c:pt idx="97">
                  <c:v>14.324930192471596</c:v>
                </c:pt>
                <c:pt idx="98">
                  <c:v>14.425551897861478</c:v>
                </c:pt>
                <c:pt idx="99">
                  <c:v>14.520054421887188</c:v>
                </c:pt>
                <c:pt idx="100">
                  <c:v>14.520054421887188</c:v>
                </c:pt>
                <c:pt idx="101">
                  <c:v>14.524093192839681</c:v>
                </c:pt>
                <c:pt idx="102">
                  <c:v>14.524093192839681</c:v>
                </c:pt>
                <c:pt idx="103">
                  <c:v>14.220923773749698</c:v>
                </c:pt>
                <c:pt idx="104">
                  <c:v>14.118805342675083</c:v>
                </c:pt>
                <c:pt idx="105">
                  <c:v>13.694715410969211</c:v>
                </c:pt>
                <c:pt idx="106">
                  <c:v>13.693446382989748</c:v>
                </c:pt>
                <c:pt idx="107">
                  <c:v>14.218288561316482</c:v>
                </c:pt>
                <c:pt idx="108">
                  <c:v>14.624607147821152</c:v>
                </c:pt>
                <c:pt idx="109">
                  <c:v>15.019938043924814</c:v>
                </c:pt>
                <c:pt idx="110">
                  <c:v>15.400843417371219</c:v>
                </c:pt>
                <c:pt idx="111">
                  <c:v>15.400843417371219</c:v>
                </c:pt>
                <c:pt idx="112">
                  <c:v>15.114353158821237</c:v>
                </c:pt>
                <c:pt idx="113">
                  <c:v>15.117155486305933</c:v>
                </c:pt>
                <c:pt idx="114">
                  <c:v>13.259851179433454</c:v>
                </c:pt>
                <c:pt idx="115">
                  <c:v>13.261079796640578</c:v>
                </c:pt>
                <c:pt idx="116">
                  <c:v>12.697693477869535</c:v>
                </c:pt>
                <c:pt idx="117">
                  <c:v>12.23177354571118</c:v>
                </c:pt>
                <c:pt idx="118">
                  <c:v>12.23177354571118</c:v>
                </c:pt>
                <c:pt idx="119">
                  <c:v>12.23177354571118</c:v>
                </c:pt>
                <c:pt idx="120">
                  <c:v>12.23177354571118</c:v>
                </c:pt>
                <c:pt idx="121">
                  <c:v>12.232905645629906</c:v>
                </c:pt>
                <c:pt idx="122">
                  <c:v>12.234037640787621</c:v>
                </c:pt>
                <c:pt idx="123">
                  <c:v>12.232905645629906</c:v>
                </c:pt>
                <c:pt idx="124">
                  <c:v>12.23177354571118</c:v>
                </c:pt>
                <c:pt idx="125">
                  <c:v>12.351110747720352</c:v>
                </c:pt>
                <c:pt idx="126">
                  <c:v>12.591050179391949</c:v>
                </c:pt>
                <c:pt idx="127">
                  <c:v>12.822097894677981</c:v>
                </c:pt>
                <c:pt idx="128">
                  <c:v>13.051468886461052</c:v>
                </c:pt>
                <c:pt idx="129">
                  <c:v>13.051468886461052</c:v>
                </c:pt>
                <c:pt idx="130">
                  <c:v>12.476228793738962</c:v>
                </c:pt>
                <c:pt idx="131">
                  <c:v>12.47507524292574</c:v>
                </c:pt>
                <c:pt idx="132">
                  <c:v>12.820911926225673</c:v>
                </c:pt>
                <c:pt idx="133">
                  <c:v>12.818539660144452</c:v>
                </c:pt>
                <c:pt idx="134">
                  <c:v>13.378562609731599</c:v>
                </c:pt>
                <c:pt idx="135">
                  <c:v>13.914778960046753</c:v>
                </c:pt>
                <c:pt idx="136">
                  <c:v>13.914778960046753</c:v>
                </c:pt>
                <c:pt idx="137">
                  <c:v>13.916066828896753</c:v>
                </c:pt>
                <c:pt idx="138">
                  <c:v>13.916066828896753</c:v>
                </c:pt>
                <c:pt idx="139">
                  <c:v>13.811517646553181</c:v>
                </c:pt>
                <c:pt idx="140">
                  <c:v>13.812795485076199</c:v>
                </c:pt>
                <c:pt idx="141">
                  <c:v>12.473921585435605</c:v>
                </c:pt>
                <c:pt idx="142">
                  <c:v>12.473921585435605</c:v>
                </c:pt>
                <c:pt idx="143">
                  <c:v>12.473921585435605</c:v>
                </c:pt>
                <c:pt idx="144">
                  <c:v>12.355682693369335</c:v>
                </c:pt>
                <c:pt idx="145">
                  <c:v>12.236301316936292</c:v>
                </c:pt>
                <c:pt idx="146">
                  <c:v>12.116864215296884</c:v>
                </c:pt>
                <c:pt idx="147">
                  <c:v>12.116864215296884</c:v>
                </c:pt>
                <c:pt idx="148">
                  <c:v>12.595707494209773</c:v>
                </c:pt>
                <c:pt idx="149">
                  <c:v>12.59803550596502</c:v>
                </c:pt>
                <c:pt idx="150">
                  <c:v>12.59803550596502</c:v>
                </c:pt>
                <c:pt idx="151">
                  <c:v>12.59803550596502</c:v>
                </c:pt>
                <c:pt idx="152">
                  <c:v>12.59803550596502</c:v>
                </c:pt>
                <c:pt idx="153">
                  <c:v>12.600363087602613</c:v>
                </c:pt>
                <c:pt idx="154">
                  <c:v>12.831581696192545</c:v>
                </c:pt>
                <c:pt idx="155">
                  <c:v>13.172017239599571</c:v>
                </c:pt>
                <c:pt idx="156">
                  <c:v>13.172017239599571</c:v>
                </c:pt>
                <c:pt idx="157">
                  <c:v>13.393411185455767</c:v>
                </c:pt>
                <c:pt idx="158">
                  <c:v>13.392174432954359</c:v>
                </c:pt>
                <c:pt idx="159">
                  <c:v>13.283175473940709</c:v>
                </c:pt>
                <c:pt idx="160">
                  <c:v>13.283175473940709</c:v>
                </c:pt>
                <c:pt idx="161">
                  <c:v>12.484300664961506</c:v>
                </c:pt>
                <c:pt idx="162">
                  <c:v>11.881930305927437</c:v>
                </c:pt>
                <c:pt idx="163">
                  <c:v>11.504629548913542</c:v>
                </c:pt>
                <c:pt idx="164">
                  <c:v>10.981415152041722</c:v>
                </c:pt>
                <c:pt idx="165">
                  <c:v>10.981415152041722</c:v>
                </c:pt>
                <c:pt idx="166">
                  <c:v>11.1083698721972</c:v>
                </c:pt>
                <c:pt idx="167">
                  <c:v>11.103235427794315</c:v>
                </c:pt>
                <c:pt idx="168">
                  <c:v>11.494003676554065</c:v>
                </c:pt>
                <c:pt idx="169">
                  <c:v>11.62208787348413</c:v>
                </c:pt>
                <c:pt idx="170">
                  <c:v>10.972287213602851</c:v>
                </c:pt>
                <c:pt idx="171">
                  <c:v>10.567143848229744</c:v>
                </c:pt>
                <c:pt idx="172">
                  <c:v>10.427175498161736</c:v>
                </c:pt>
                <c:pt idx="173">
                  <c:v>10.287203192137529</c:v>
                </c:pt>
                <c:pt idx="174">
                  <c:v>10.144256035623792</c:v>
                </c:pt>
                <c:pt idx="175">
                  <c:v>9.2347529920706766</c:v>
                </c:pt>
                <c:pt idx="176">
                  <c:v>9.2356056538140638</c:v>
                </c:pt>
                <c:pt idx="177">
                  <c:v>8.9114477294455785</c:v>
                </c:pt>
                <c:pt idx="178">
                  <c:v>8.7448639243604003</c:v>
                </c:pt>
                <c:pt idx="179">
                  <c:v>8.2248938180621938</c:v>
                </c:pt>
                <c:pt idx="180">
                  <c:v>7.860609137387411</c:v>
                </c:pt>
                <c:pt idx="181">
                  <c:v>7.4769306925489483</c:v>
                </c:pt>
                <c:pt idx="182">
                  <c:v>7.0711629060595866</c:v>
                </c:pt>
                <c:pt idx="183">
                  <c:v>7.0705100728489398</c:v>
                </c:pt>
                <c:pt idx="184">
                  <c:v>6.6422009669921556</c:v>
                </c:pt>
                <c:pt idx="185">
                  <c:v>6.6428141404037548</c:v>
                </c:pt>
                <c:pt idx="186">
                  <c:v>7.0711629060595866</c:v>
                </c:pt>
                <c:pt idx="187">
                  <c:v>7.2748230205143916</c:v>
                </c:pt>
                <c:pt idx="188">
                  <c:v>7.4741701494633315</c:v>
                </c:pt>
                <c:pt idx="189">
                  <c:v>7.6690449355727033</c:v>
                </c:pt>
                <c:pt idx="190">
                  <c:v>8.224134468587458</c:v>
                </c:pt>
                <c:pt idx="191">
                  <c:v>9.2321945343426552</c:v>
                </c:pt>
                <c:pt idx="192">
                  <c:v>9.2313415575279407</c:v>
                </c:pt>
                <c:pt idx="193">
                  <c:v>9.9964409895656452</c:v>
                </c:pt>
                <c:pt idx="194">
                  <c:v>9.9973644909754924</c:v>
                </c:pt>
                <c:pt idx="195">
                  <c:v>9.850156934264783</c:v>
                </c:pt>
                <c:pt idx="196">
                  <c:v>9.8510665853665298</c:v>
                </c:pt>
                <c:pt idx="197">
                  <c:v>9.2339002515921926</c:v>
                </c:pt>
                <c:pt idx="198">
                  <c:v>8.573461149562883</c:v>
                </c:pt>
                <c:pt idx="199">
                  <c:v>8.4002420584017425</c:v>
                </c:pt>
                <c:pt idx="200">
                  <c:v>7.8577069371270039</c:v>
                </c:pt>
                <c:pt idx="201">
                  <c:v>7.8577069371270039</c:v>
                </c:pt>
                <c:pt idx="202">
                  <c:v>7.4741701494633315</c:v>
                </c:pt>
                <c:pt idx="203">
                  <c:v>7.4748603808125846</c:v>
                </c:pt>
                <c:pt idx="204">
                  <c:v>6.8587689196503066</c:v>
                </c:pt>
                <c:pt idx="205">
                  <c:v>6.6385207371591664</c:v>
                </c:pt>
                <c:pt idx="206">
                  <c:v>6.413420335970982</c:v>
                </c:pt>
                <c:pt idx="207">
                  <c:v>6.1795552713525952</c:v>
                </c:pt>
                <c:pt idx="208">
                  <c:v>5.9371246616291122</c:v>
                </c:pt>
                <c:pt idx="209">
                  <c:v>5.6833130875069067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8-4FFD-9AB5-67712A41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86016"/>
        <c:axId val="287691904"/>
      </c:lineChart>
      <c:catAx>
        <c:axId val="2876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691904"/>
        <c:crosses val="autoZero"/>
        <c:auto val="1"/>
        <c:lblAlgn val="ctr"/>
        <c:lblOffset val="100"/>
        <c:noMultiLvlLbl val="0"/>
      </c:catAx>
      <c:valAx>
        <c:axId val="2876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'P4'!$H$8:$H$217</c:f>
              <c:numCache>
                <c:formatCode>General</c:formatCode>
                <c:ptCount val="210"/>
                <c:pt idx="0">
                  <c:v>13.643862226017033</c:v>
                </c:pt>
                <c:pt idx="1">
                  <c:v>13.643862226017033</c:v>
                </c:pt>
                <c:pt idx="2">
                  <c:v>13.536849889675954</c:v>
                </c:pt>
                <c:pt idx="3">
                  <c:v>13.536849889675954</c:v>
                </c:pt>
                <c:pt idx="4">
                  <c:v>13.535586121770507</c:v>
                </c:pt>
                <c:pt idx="5">
                  <c:v>13.534322235860683</c:v>
                </c:pt>
                <c:pt idx="6">
                  <c:v>13.747474281716832</c:v>
                </c:pt>
                <c:pt idx="7">
                  <c:v>13.851526703518326</c:v>
                </c:pt>
                <c:pt idx="8">
                  <c:v>14.162835836378362</c:v>
                </c:pt>
                <c:pt idx="9">
                  <c:v>14.463393211082899</c:v>
                </c:pt>
                <c:pt idx="10">
                  <c:v>14.463393211082899</c:v>
                </c:pt>
                <c:pt idx="11">
                  <c:v>14.365286134153802</c:v>
                </c:pt>
                <c:pt idx="12">
                  <c:v>14.366628119876205</c:v>
                </c:pt>
                <c:pt idx="13">
                  <c:v>15.251453363339234</c:v>
                </c:pt>
                <c:pt idx="14">
                  <c:v>15.251453363339234</c:v>
                </c:pt>
                <c:pt idx="15">
                  <c:v>15.720838290307347</c:v>
                </c:pt>
                <c:pt idx="16">
                  <c:v>15.900257437491714</c:v>
                </c:pt>
                <c:pt idx="17">
                  <c:v>16.081980565640809</c:v>
                </c:pt>
                <c:pt idx="18">
                  <c:v>16.175098370571238</c:v>
                </c:pt>
                <c:pt idx="19">
                  <c:v>16.175098370571238</c:v>
                </c:pt>
                <c:pt idx="20">
                  <c:v>16.35383416524305</c:v>
                </c:pt>
                <c:pt idx="21">
                  <c:v>16.355361633061751</c:v>
                </c:pt>
                <c:pt idx="22">
                  <c:v>15.904713995930464</c:v>
                </c:pt>
                <c:pt idx="23">
                  <c:v>15.904713995930464</c:v>
                </c:pt>
                <c:pt idx="24">
                  <c:v>15.904713995930464</c:v>
                </c:pt>
                <c:pt idx="25">
                  <c:v>15.906199237937338</c:v>
                </c:pt>
                <c:pt idx="26">
                  <c:v>15.998846602442468</c:v>
                </c:pt>
                <c:pt idx="27">
                  <c:v>16.093997739419809</c:v>
                </c:pt>
                <c:pt idx="28">
                  <c:v>16.184160897215889</c:v>
                </c:pt>
                <c:pt idx="29">
                  <c:v>16.972507375830709</c:v>
                </c:pt>
                <c:pt idx="30">
                  <c:v>16.97092345464992</c:v>
                </c:pt>
                <c:pt idx="31">
                  <c:v>16.09249608345765</c:v>
                </c:pt>
                <c:pt idx="32">
                  <c:v>16.093997739419809</c:v>
                </c:pt>
                <c:pt idx="33">
                  <c:v>15.635384858833516</c:v>
                </c:pt>
                <c:pt idx="34">
                  <c:v>15.25857322431402</c:v>
                </c:pt>
                <c:pt idx="35">
                  <c:v>15.066633845046773</c:v>
                </c:pt>
                <c:pt idx="36">
                  <c:v>14.874992447586948</c:v>
                </c:pt>
                <c:pt idx="37">
                  <c:v>14.874992447586948</c:v>
                </c:pt>
                <c:pt idx="38">
                  <c:v>14.476904090452241</c:v>
                </c:pt>
                <c:pt idx="39">
                  <c:v>14.476904090452241</c:v>
                </c:pt>
                <c:pt idx="40">
                  <c:v>14.872217521259735</c:v>
                </c:pt>
                <c:pt idx="41">
                  <c:v>14.870829863918598</c:v>
                </c:pt>
                <c:pt idx="42">
                  <c:v>15.540588288098457</c:v>
                </c:pt>
                <c:pt idx="43">
                  <c:v>15.912138819637232</c:v>
                </c:pt>
                <c:pt idx="44">
                  <c:v>15.635384858833516</c:v>
                </c:pt>
                <c:pt idx="45">
                  <c:v>15.446686592843466</c:v>
                </c:pt>
                <c:pt idx="46">
                  <c:v>15.446686592843466</c:v>
                </c:pt>
                <c:pt idx="47">
                  <c:v>15.442361607012407</c:v>
                </c:pt>
                <c:pt idx="48">
                  <c:v>15.439477610048792</c:v>
                </c:pt>
                <c:pt idx="49">
                  <c:v>15.251453363339234</c:v>
                </c:pt>
                <c:pt idx="50">
                  <c:v>15.252877601411473</c:v>
                </c:pt>
                <c:pt idx="51">
                  <c:v>15.53623701031805</c:v>
                </c:pt>
                <c:pt idx="52">
                  <c:v>15.722306361309316</c:v>
                </c:pt>
                <c:pt idx="53">
                  <c:v>15.53623701031805</c:v>
                </c:pt>
                <c:pt idx="54">
                  <c:v>15.448127985707414</c:v>
                </c:pt>
                <c:pt idx="55">
                  <c:v>15.448127985707414</c:v>
                </c:pt>
                <c:pt idx="56">
                  <c:v>15.543488463226458</c:v>
                </c:pt>
                <c:pt idx="57">
                  <c:v>15.544938347886415</c:v>
                </c:pt>
                <c:pt idx="58">
                  <c:v>14.275751442155613</c:v>
                </c:pt>
                <c:pt idx="59">
                  <c:v>14.275751442155613</c:v>
                </c:pt>
                <c:pt idx="60">
                  <c:v>13.967795253605976</c:v>
                </c:pt>
                <c:pt idx="61">
                  <c:v>13.762871868340776</c:v>
                </c:pt>
                <c:pt idx="62">
                  <c:v>14.076894139730637</c:v>
                </c:pt>
                <c:pt idx="63">
                  <c:v>14.386742884176813</c:v>
                </c:pt>
                <c:pt idx="64">
                  <c:v>14.386742884176813</c:v>
                </c:pt>
                <c:pt idx="65">
                  <c:v>14.686175429877245</c:v>
                </c:pt>
                <c:pt idx="66">
                  <c:v>14.684807173906524</c:v>
                </c:pt>
                <c:pt idx="67">
                  <c:v>13.868336030323592</c:v>
                </c:pt>
                <c:pt idx="68">
                  <c:v>13.761589394138825</c:v>
                </c:pt>
                <c:pt idx="69">
                  <c:v>13.762871868340776</c:v>
                </c:pt>
                <c:pt idx="70">
                  <c:v>13.657865727205801</c:v>
                </c:pt>
                <c:pt idx="71">
                  <c:v>13.550743557787081</c:v>
                </c:pt>
                <c:pt idx="72">
                  <c:v>13.330190510338282</c:v>
                </c:pt>
                <c:pt idx="73">
                  <c:v>13.439010197621709</c:v>
                </c:pt>
                <c:pt idx="74">
                  <c:v>14.480954896134405</c:v>
                </c:pt>
                <c:pt idx="75">
                  <c:v>14.479604753490467</c:v>
                </c:pt>
                <c:pt idx="76">
                  <c:v>14.874992447586948</c:v>
                </c:pt>
                <c:pt idx="77">
                  <c:v>14.874992447586948</c:v>
                </c:pt>
                <c:pt idx="78">
                  <c:v>14.677963980854036</c:v>
                </c:pt>
                <c:pt idx="79">
                  <c:v>14.480954896134405</c:v>
                </c:pt>
                <c:pt idx="80">
                  <c:v>13.864458763755948</c:v>
                </c:pt>
                <c:pt idx="81">
                  <c:v>13.107397336375511</c:v>
                </c:pt>
                <c:pt idx="82">
                  <c:v>13.107397336375511</c:v>
                </c:pt>
                <c:pt idx="83">
                  <c:v>12.068587427423774</c:v>
                </c:pt>
                <c:pt idx="84">
                  <c:v>12.069712336540018</c:v>
                </c:pt>
                <c:pt idx="85">
                  <c:v>11.826956705301248</c:v>
                </c:pt>
                <c:pt idx="86">
                  <c:v>11.828058681237049</c:v>
                </c:pt>
                <c:pt idx="87">
                  <c:v>11.704201250547275</c:v>
                </c:pt>
                <c:pt idx="88">
                  <c:v>11.580097701738806</c:v>
                </c:pt>
                <c:pt idx="89">
                  <c:v>11.82916055451544</c:v>
                </c:pt>
                <c:pt idx="90">
                  <c:v>12.313327423530684</c:v>
                </c:pt>
                <c:pt idx="91">
                  <c:v>12.313327423530684</c:v>
                </c:pt>
                <c:pt idx="92">
                  <c:v>12.547888070009973</c:v>
                </c:pt>
                <c:pt idx="93">
                  <c:v>12.549056565432723</c:v>
                </c:pt>
                <c:pt idx="94">
                  <c:v>11.953972076135194</c:v>
                </c:pt>
                <c:pt idx="95">
                  <c:v>11.953972076135194</c:v>
                </c:pt>
                <c:pt idx="96">
                  <c:v>11.455668927159678</c:v>
                </c:pt>
                <c:pt idx="97">
                  <c:v>10.936717254534383</c:v>
                </c:pt>
                <c:pt idx="98">
                  <c:v>10.936717254534383</c:v>
                </c:pt>
                <c:pt idx="99">
                  <c:v>10.803524722403051</c:v>
                </c:pt>
                <c:pt idx="100">
                  <c:v>10.66762591989823</c:v>
                </c:pt>
                <c:pt idx="101">
                  <c:v>10.388563347412013</c:v>
                </c:pt>
                <c:pt idx="102">
                  <c:v>10.386628971946513</c:v>
                </c:pt>
                <c:pt idx="103">
                  <c:v>11.066197104106875</c:v>
                </c:pt>
                <c:pt idx="104">
                  <c:v>11.066197104106875</c:v>
                </c:pt>
                <c:pt idx="105">
                  <c:v>11.454602241657376</c:v>
                </c:pt>
                <c:pt idx="106">
                  <c:v>11.583333119087639</c:v>
                </c:pt>
                <c:pt idx="107">
                  <c:v>11.583333119087639</c:v>
                </c:pt>
                <c:pt idx="108">
                  <c:v>11.585489562021538</c:v>
                </c:pt>
                <c:pt idx="109">
                  <c:v>11.585489562021538</c:v>
                </c:pt>
                <c:pt idx="110">
                  <c:v>11.330832320281299</c:v>
                </c:pt>
                <c:pt idx="111">
                  <c:v>11.329777847958487</c:v>
                </c:pt>
                <c:pt idx="112">
                  <c:v>11.955085057104615</c:v>
                </c:pt>
                <c:pt idx="113">
                  <c:v>12.075335310214038</c:v>
                </c:pt>
                <c:pt idx="114">
                  <c:v>11.953972076135194</c:v>
                </c:pt>
                <c:pt idx="115">
                  <c:v>11.83026232516511</c:v>
                </c:pt>
                <c:pt idx="116">
                  <c:v>11.706381819033925</c:v>
                </c:pt>
                <c:pt idx="117">
                  <c:v>11.326613841981603</c:v>
                </c:pt>
                <c:pt idx="118">
                  <c:v>11.326613841981603</c:v>
                </c:pt>
                <c:pt idx="119">
                  <c:v>11.067227620205777</c:v>
                </c:pt>
                <c:pt idx="120">
                  <c:v>11.067227620205777</c:v>
                </c:pt>
                <c:pt idx="121">
                  <c:v>10.800508241896839</c:v>
                </c:pt>
                <c:pt idx="122">
                  <c:v>10.801513828998496</c:v>
                </c:pt>
                <c:pt idx="123">
                  <c:v>10.801513828998496</c:v>
                </c:pt>
                <c:pt idx="124">
                  <c:v>10.802519322491854</c:v>
                </c:pt>
                <c:pt idx="125">
                  <c:v>11.329777847958487</c:v>
                </c:pt>
                <c:pt idx="126">
                  <c:v>12.3167670606638</c:v>
                </c:pt>
                <c:pt idx="127">
                  <c:v>12.3167670606638</c:v>
                </c:pt>
                <c:pt idx="128">
                  <c:v>13.557054154486348</c:v>
                </c:pt>
                <c:pt idx="129">
                  <c:v>13.557054154486348</c:v>
                </c:pt>
                <c:pt idx="130">
                  <c:v>12.66825565490033</c:v>
                </c:pt>
                <c:pt idx="131">
                  <c:v>12.43694804257049</c:v>
                </c:pt>
                <c:pt idx="132">
                  <c:v>12.079831804620568</c:v>
                </c:pt>
                <c:pt idx="133">
                  <c:v>11.710741737925883</c:v>
                </c:pt>
                <c:pt idx="134">
                  <c:v>11.710741737925883</c:v>
                </c:pt>
                <c:pt idx="135">
                  <c:v>11.710741737925883</c:v>
                </c:pt>
                <c:pt idx="136">
                  <c:v>11.710741737925883</c:v>
                </c:pt>
                <c:pt idx="137">
                  <c:v>11.585489562021538</c:v>
                </c:pt>
                <c:pt idx="138">
                  <c:v>11.586567632982979</c:v>
                </c:pt>
                <c:pt idx="139">
                  <c:v>11.333995148624906</c:v>
                </c:pt>
                <c:pt idx="140">
                  <c:v>11.208627071958544</c:v>
                </c:pt>
                <c:pt idx="141">
                  <c:v>10.810559903673941</c:v>
                </c:pt>
                <c:pt idx="142">
                  <c:v>10.397263583443651</c:v>
                </c:pt>
                <c:pt idx="143">
                  <c:v>10.112352829685948</c:v>
                </c:pt>
                <c:pt idx="144">
                  <c:v>9.3630895600365331</c:v>
                </c:pt>
                <c:pt idx="145">
                  <c:v>9.3630895600365331</c:v>
                </c:pt>
                <c:pt idx="146">
                  <c:v>8.8826066837577926</c:v>
                </c:pt>
                <c:pt idx="147">
                  <c:v>8.8817812777546408</c:v>
                </c:pt>
                <c:pt idx="148">
                  <c:v>8.8817812777546408</c:v>
                </c:pt>
                <c:pt idx="149">
                  <c:v>8.8817812777546408</c:v>
                </c:pt>
                <c:pt idx="150">
                  <c:v>8.7157520346840851</c:v>
                </c:pt>
                <c:pt idx="151">
                  <c:v>8.7149419829109078</c:v>
                </c:pt>
                <c:pt idx="152">
                  <c:v>8.8809557950373268</c:v>
                </c:pt>
                <c:pt idx="153">
                  <c:v>9.6665624618736263</c:v>
                </c:pt>
                <c:pt idx="154">
                  <c:v>9.6656635394313728</c:v>
                </c:pt>
                <c:pt idx="155">
                  <c:v>8.8776530965984453</c:v>
                </c:pt>
                <c:pt idx="156">
                  <c:v>8.876001286537333</c:v>
                </c:pt>
                <c:pt idx="157">
                  <c:v>8.8768272299892264</c:v>
                </c:pt>
                <c:pt idx="158">
                  <c:v>8.8776530965984453</c:v>
                </c:pt>
                <c:pt idx="159">
                  <c:v>9.3578680206992981</c:v>
                </c:pt>
                <c:pt idx="160">
                  <c:v>9.8164405851342096</c:v>
                </c:pt>
                <c:pt idx="161">
                  <c:v>9.6665624618736263</c:v>
                </c:pt>
                <c:pt idx="162">
                  <c:v>8.7133216534401932</c:v>
                </c:pt>
                <c:pt idx="163">
                  <c:v>8.7133216534401932</c:v>
                </c:pt>
                <c:pt idx="164">
                  <c:v>8.7125113757006414</c:v>
                </c:pt>
                <c:pt idx="165">
                  <c:v>8.7125113757006414</c:v>
                </c:pt>
                <c:pt idx="166">
                  <c:v>8.3699316075020178</c:v>
                </c:pt>
                <c:pt idx="167">
                  <c:v>8.3699316075020178</c:v>
                </c:pt>
                <c:pt idx="168">
                  <c:v>7.6406672436738843</c:v>
                </c:pt>
                <c:pt idx="169">
                  <c:v>7.0456575879628103</c:v>
                </c:pt>
                <c:pt idx="170">
                  <c:v>7.0456575879628103</c:v>
                </c:pt>
                <c:pt idx="171">
                  <c:v>7.44789395880718</c:v>
                </c:pt>
                <c:pt idx="172">
                  <c:v>7.2485734000350694</c:v>
                </c:pt>
                <c:pt idx="173">
                  <c:v>6.6163963702590234</c:v>
                </c:pt>
                <c:pt idx="174">
                  <c:v>6.6157807483576887</c:v>
                </c:pt>
                <c:pt idx="175">
                  <c:v>6.3914514196425589</c:v>
                </c:pt>
                <c:pt idx="176">
                  <c:v>6.3902617590608921</c:v>
                </c:pt>
                <c:pt idx="177">
                  <c:v>6.1578103108462878</c:v>
                </c:pt>
                <c:pt idx="178">
                  <c:v>5.9167835108142119</c:v>
                </c:pt>
                <c:pt idx="179">
                  <c:v>5.9167835108142119</c:v>
                </c:pt>
                <c:pt idx="180">
                  <c:v>5.9162327793464762</c:v>
                </c:pt>
                <c:pt idx="181">
                  <c:v>5.915681996607363</c:v>
                </c:pt>
                <c:pt idx="182">
                  <c:v>7.041069930798491</c:v>
                </c:pt>
                <c:pt idx="183">
                  <c:v>7.041069930798491</c:v>
                </c:pt>
                <c:pt idx="184">
                  <c:v>6.3896668457086676</c:v>
                </c:pt>
                <c:pt idx="185">
                  <c:v>6.1572370379957366</c:v>
                </c:pt>
                <c:pt idx="186">
                  <c:v>5.6638343044180264</c:v>
                </c:pt>
                <c:pt idx="187">
                  <c:v>5.1231308897722254</c:v>
                </c:pt>
                <c:pt idx="188">
                  <c:v>5.1231308897722254</c:v>
                </c:pt>
                <c:pt idx="189">
                  <c:v>4.1822398219211445</c:v>
                </c:pt>
                <c:pt idx="190">
                  <c:v>4.1818502508875639</c:v>
                </c:pt>
                <c:pt idx="191">
                  <c:v>2.9570146703092623</c:v>
                </c:pt>
                <c:pt idx="192">
                  <c:v>2.9572901386288599</c:v>
                </c:pt>
                <c:pt idx="193">
                  <c:v>2.4143923680606396</c:v>
                </c:pt>
                <c:pt idx="194">
                  <c:v>0</c:v>
                </c:pt>
                <c:pt idx="195">
                  <c:v>1.7069150880276753</c:v>
                </c:pt>
                <c:pt idx="196">
                  <c:v>1.7069150880276753</c:v>
                </c:pt>
                <c:pt idx="197">
                  <c:v>2.4139424673080034</c:v>
                </c:pt>
                <c:pt idx="198">
                  <c:v>2.413492482689068</c:v>
                </c:pt>
                <c:pt idx="199">
                  <c:v>2.413492482689068</c:v>
                </c:pt>
                <c:pt idx="200">
                  <c:v>0</c:v>
                </c:pt>
                <c:pt idx="201">
                  <c:v>0</c:v>
                </c:pt>
                <c:pt idx="202">
                  <c:v>2.4132674589150778</c:v>
                </c:pt>
                <c:pt idx="203">
                  <c:v>3.4131938017043919</c:v>
                </c:pt>
                <c:pt idx="204">
                  <c:v>1.706596900852196</c:v>
                </c:pt>
                <c:pt idx="209">
                  <c:v>4.1814606435591104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E-4DA7-9BD8-0F778DC1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27840"/>
        <c:axId val="287829376"/>
      </c:lineChart>
      <c:catAx>
        <c:axId val="287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29376"/>
        <c:crosses val="autoZero"/>
        <c:auto val="1"/>
        <c:lblAlgn val="ctr"/>
        <c:lblOffset val="100"/>
        <c:noMultiLvlLbl val="0"/>
      </c:catAx>
      <c:valAx>
        <c:axId val="2878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251327646544182"/>
                  <c:y val="-6.1705307669874601E-2"/>
                </c:manualLayout>
              </c:layout>
              <c:numFmt formatCode="#,##0.0000000000" sourceLinked="0"/>
            </c:trendlineLbl>
          </c:trendline>
          <c:val>
            <c:numRef>
              <c:f>'P4'!$H$8:$H$217</c:f>
              <c:numCache>
                <c:formatCode>General</c:formatCode>
                <c:ptCount val="210"/>
                <c:pt idx="0">
                  <c:v>13.643862226017033</c:v>
                </c:pt>
                <c:pt idx="1">
                  <c:v>13.643862226017033</c:v>
                </c:pt>
                <c:pt idx="2">
                  <c:v>13.536849889675954</c:v>
                </c:pt>
                <c:pt idx="3">
                  <c:v>13.536849889675954</c:v>
                </c:pt>
                <c:pt idx="4">
                  <c:v>13.535586121770507</c:v>
                </c:pt>
                <c:pt idx="5">
                  <c:v>13.534322235860683</c:v>
                </c:pt>
                <c:pt idx="6">
                  <c:v>13.747474281716832</c:v>
                </c:pt>
                <c:pt idx="7">
                  <c:v>13.851526703518326</c:v>
                </c:pt>
                <c:pt idx="8">
                  <c:v>14.162835836378362</c:v>
                </c:pt>
                <c:pt idx="9">
                  <c:v>14.463393211082899</c:v>
                </c:pt>
                <c:pt idx="10">
                  <c:v>14.463393211082899</c:v>
                </c:pt>
                <c:pt idx="11">
                  <c:v>14.365286134153802</c:v>
                </c:pt>
                <c:pt idx="12">
                  <c:v>14.366628119876205</c:v>
                </c:pt>
                <c:pt idx="13">
                  <c:v>15.251453363339234</c:v>
                </c:pt>
                <c:pt idx="14">
                  <c:v>15.251453363339234</c:v>
                </c:pt>
                <c:pt idx="15">
                  <c:v>15.720838290307347</c:v>
                </c:pt>
                <c:pt idx="16">
                  <c:v>15.900257437491714</c:v>
                </c:pt>
                <c:pt idx="17">
                  <c:v>16.081980565640809</c:v>
                </c:pt>
                <c:pt idx="18">
                  <c:v>16.175098370571238</c:v>
                </c:pt>
                <c:pt idx="19">
                  <c:v>16.175098370571238</c:v>
                </c:pt>
                <c:pt idx="20">
                  <c:v>16.35383416524305</c:v>
                </c:pt>
                <c:pt idx="21">
                  <c:v>16.355361633061751</c:v>
                </c:pt>
                <c:pt idx="22">
                  <c:v>15.904713995930464</c:v>
                </c:pt>
                <c:pt idx="23">
                  <c:v>15.904713995930464</c:v>
                </c:pt>
                <c:pt idx="24">
                  <c:v>15.904713995930464</c:v>
                </c:pt>
                <c:pt idx="25">
                  <c:v>15.906199237937338</c:v>
                </c:pt>
                <c:pt idx="26">
                  <c:v>15.998846602442468</c:v>
                </c:pt>
                <c:pt idx="27">
                  <c:v>16.093997739419809</c:v>
                </c:pt>
                <c:pt idx="28">
                  <c:v>16.184160897215889</c:v>
                </c:pt>
                <c:pt idx="29">
                  <c:v>16.972507375830709</c:v>
                </c:pt>
                <c:pt idx="30">
                  <c:v>16.97092345464992</c:v>
                </c:pt>
                <c:pt idx="31">
                  <c:v>16.09249608345765</c:v>
                </c:pt>
                <c:pt idx="32">
                  <c:v>16.093997739419809</c:v>
                </c:pt>
                <c:pt idx="33">
                  <c:v>15.635384858833516</c:v>
                </c:pt>
                <c:pt idx="34">
                  <c:v>15.25857322431402</c:v>
                </c:pt>
                <c:pt idx="35">
                  <c:v>15.066633845046773</c:v>
                </c:pt>
                <c:pt idx="36">
                  <c:v>14.874992447586948</c:v>
                </c:pt>
                <c:pt idx="37">
                  <c:v>14.874992447586948</c:v>
                </c:pt>
                <c:pt idx="38">
                  <c:v>14.476904090452241</c:v>
                </c:pt>
                <c:pt idx="39">
                  <c:v>14.476904090452241</c:v>
                </c:pt>
                <c:pt idx="40">
                  <c:v>14.872217521259735</c:v>
                </c:pt>
                <c:pt idx="41">
                  <c:v>14.870829863918598</c:v>
                </c:pt>
                <c:pt idx="42">
                  <c:v>15.540588288098457</c:v>
                </c:pt>
                <c:pt idx="43">
                  <c:v>15.912138819637232</c:v>
                </c:pt>
                <c:pt idx="44">
                  <c:v>15.635384858833516</c:v>
                </c:pt>
                <c:pt idx="45">
                  <c:v>15.446686592843466</c:v>
                </c:pt>
                <c:pt idx="46">
                  <c:v>15.446686592843466</c:v>
                </c:pt>
                <c:pt idx="47">
                  <c:v>15.442361607012407</c:v>
                </c:pt>
                <c:pt idx="48">
                  <c:v>15.439477610048792</c:v>
                </c:pt>
                <c:pt idx="49">
                  <c:v>15.251453363339234</c:v>
                </c:pt>
                <c:pt idx="50">
                  <c:v>15.252877601411473</c:v>
                </c:pt>
                <c:pt idx="51">
                  <c:v>15.53623701031805</c:v>
                </c:pt>
                <c:pt idx="52">
                  <c:v>15.722306361309316</c:v>
                </c:pt>
                <c:pt idx="53">
                  <c:v>15.53623701031805</c:v>
                </c:pt>
                <c:pt idx="54">
                  <c:v>15.448127985707414</c:v>
                </c:pt>
                <c:pt idx="55">
                  <c:v>15.448127985707414</c:v>
                </c:pt>
                <c:pt idx="56">
                  <c:v>15.543488463226458</c:v>
                </c:pt>
                <c:pt idx="57">
                  <c:v>15.544938347886415</c:v>
                </c:pt>
                <c:pt idx="58">
                  <c:v>14.275751442155613</c:v>
                </c:pt>
                <c:pt idx="59">
                  <c:v>14.275751442155613</c:v>
                </c:pt>
                <c:pt idx="60">
                  <c:v>13.967795253605976</c:v>
                </c:pt>
                <c:pt idx="61">
                  <c:v>13.762871868340776</c:v>
                </c:pt>
                <c:pt idx="62">
                  <c:v>14.076894139730637</c:v>
                </c:pt>
                <c:pt idx="63">
                  <c:v>14.386742884176813</c:v>
                </c:pt>
                <c:pt idx="64">
                  <c:v>14.386742884176813</c:v>
                </c:pt>
                <c:pt idx="65">
                  <c:v>14.686175429877245</c:v>
                </c:pt>
                <c:pt idx="66">
                  <c:v>14.684807173906524</c:v>
                </c:pt>
                <c:pt idx="67">
                  <c:v>13.868336030323592</c:v>
                </c:pt>
                <c:pt idx="68">
                  <c:v>13.761589394138825</c:v>
                </c:pt>
                <c:pt idx="69">
                  <c:v>13.762871868340776</c:v>
                </c:pt>
                <c:pt idx="70">
                  <c:v>13.657865727205801</c:v>
                </c:pt>
                <c:pt idx="71">
                  <c:v>13.550743557787081</c:v>
                </c:pt>
                <c:pt idx="72">
                  <c:v>13.330190510338282</c:v>
                </c:pt>
                <c:pt idx="73">
                  <c:v>13.439010197621709</c:v>
                </c:pt>
                <c:pt idx="74">
                  <c:v>14.480954896134405</c:v>
                </c:pt>
                <c:pt idx="75">
                  <c:v>14.479604753490467</c:v>
                </c:pt>
                <c:pt idx="76">
                  <c:v>14.874992447586948</c:v>
                </c:pt>
                <c:pt idx="77">
                  <c:v>14.874992447586948</c:v>
                </c:pt>
                <c:pt idx="78">
                  <c:v>14.677963980854036</c:v>
                </c:pt>
                <c:pt idx="79">
                  <c:v>14.480954896134405</c:v>
                </c:pt>
                <c:pt idx="80">
                  <c:v>13.864458763755948</c:v>
                </c:pt>
                <c:pt idx="81">
                  <c:v>13.107397336375511</c:v>
                </c:pt>
                <c:pt idx="82">
                  <c:v>13.107397336375511</c:v>
                </c:pt>
                <c:pt idx="83">
                  <c:v>12.068587427423774</c:v>
                </c:pt>
                <c:pt idx="84">
                  <c:v>12.069712336540018</c:v>
                </c:pt>
                <c:pt idx="85">
                  <c:v>11.826956705301248</c:v>
                </c:pt>
                <c:pt idx="86">
                  <c:v>11.828058681237049</c:v>
                </c:pt>
                <c:pt idx="87">
                  <c:v>11.704201250547275</c:v>
                </c:pt>
                <c:pt idx="88">
                  <c:v>11.580097701738806</c:v>
                </c:pt>
                <c:pt idx="89">
                  <c:v>11.82916055451544</c:v>
                </c:pt>
                <c:pt idx="90">
                  <c:v>12.313327423530684</c:v>
                </c:pt>
                <c:pt idx="91">
                  <c:v>12.313327423530684</c:v>
                </c:pt>
                <c:pt idx="92">
                  <c:v>12.547888070009973</c:v>
                </c:pt>
                <c:pt idx="93">
                  <c:v>12.549056565432723</c:v>
                </c:pt>
                <c:pt idx="94">
                  <c:v>11.953972076135194</c:v>
                </c:pt>
                <c:pt idx="95">
                  <c:v>11.953972076135194</c:v>
                </c:pt>
                <c:pt idx="96">
                  <c:v>11.455668927159678</c:v>
                </c:pt>
                <c:pt idx="97">
                  <c:v>10.936717254534383</c:v>
                </c:pt>
                <c:pt idx="98">
                  <c:v>10.936717254534383</c:v>
                </c:pt>
                <c:pt idx="99">
                  <c:v>10.803524722403051</c:v>
                </c:pt>
                <c:pt idx="100">
                  <c:v>10.66762591989823</c:v>
                </c:pt>
                <c:pt idx="101">
                  <c:v>10.388563347412013</c:v>
                </c:pt>
                <c:pt idx="102">
                  <c:v>10.386628971946513</c:v>
                </c:pt>
                <c:pt idx="103">
                  <c:v>11.066197104106875</c:v>
                </c:pt>
                <c:pt idx="104">
                  <c:v>11.066197104106875</c:v>
                </c:pt>
                <c:pt idx="105">
                  <c:v>11.454602241657376</c:v>
                </c:pt>
                <c:pt idx="106">
                  <c:v>11.583333119087639</c:v>
                </c:pt>
                <c:pt idx="107">
                  <c:v>11.583333119087639</c:v>
                </c:pt>
                <c:pt idx="108">
                  <c:v>11.585489562021538</c:v>
                </c:pt>
                <c:pt idx="109">
                  <c:v>11.585489562021538</c:v>
                </c:pt>
                <c:pt idx="110">
                  <c:v>11.330832320281299</c:v>
                </c:pt>
                <c:pt idx="111">
                  <c:v>11.329777847958487</c:v>
                </c:pt>
                <c:pt idx="112">
                  <c:v>11.955085057104615</c:v>
                </c:pt>
                <c:pt idx="113">
                  <c:v>12.075335310214038</c:v>
                </c:pt>
                <c:pt idx="114">
                  <c:v>11.953972076135194</c:v>
                </c:pt>
                <c:pt idx="115">
                  <c:v>11.83026232516511</c:v>
                </c:pt>
                <c:pt idx="116">
                  <c:v>11.706381819033925</c:v>
                </c:pt>
                <c:pt idx="117">
                  <c:v>11.326613841981603</c:v>
                </c:pt>
                <c:pt idx="118">
                  <c:v>11.326613841981603</c:v>
                </c:pt>
                <c:pt idx="119">
                  <c:v>11.067227620205777</c:v>
                </c:pt>
                <c:pt idx="120">
                  <c:v>11.067227620205777</c:v>
                </c:pt>
                <c:pt idx="121">
                  <c:v>10.800508241896839</c:v>
                </c:pt>
                <c:pt idx="122">
                  <c:v>10.801513828998496</c:v>
                </c:pt>
                <c:pt idx="123">
                  <c:v>10.801513828998496</c:v>
                </c:pt>
                <c:pt idx="124">
                  <c:v>10.802519322491854</c:v>
                </c:pt>
                <c:pt idx="125">
                  <c:v>11.329777847958487</c:v>
                </c:pt>
                <c:pt idx="126">
                  <c:v>12.3167670606638</c:v>
                </c:pt>
                <c:pt idx="127">
                  <c:v>12.3167670606638</c:v>
                </c:pt>
                <c:pt idx="128">
                  <c:v>13.557054154486348</c:v>
                </c:pt>
                <c:pt idx="129">
                  <c:v>13.557054154486348</c:v>
                </c:pt>
                <c:pt idx="130">
                  <c:v>12.66825565490033</c:v>
                </c:pt>
                <c:pt idx="131">
                  <c:v>12.43694804257049</c:v>
                </c:pt>
                <c:pt idx="132">
                  <c:v>12.079831804620568</c:v>
                </c:pt>
                <c:pt idx="133">
                  <c:v>11.710741737925883</c:v>
                </c:pt>
                <c:pt idx="134">
                  <c:v>11.710741737925883</c:v>
                </c:pt>
                <c:pt idx="135">
                  <c:v>11.710741737925883</c:v>
                </c:pt>
                <c:pt idx="136">
                  <c:v>11.710741737925883</c:v>
                </c:pt>
                <c:pt idx="137">
                  <c:v>11.585489562021538</c:v>
                </c:pt>
                <c:pt idx="138">
                  <c:v>11.586567632982979</c:v>
                </c:pt>
                <c:pt idx="139">
                  <c:v>11.333995148624906</c:v>
                </c:pt>
                <c:pt idx="140">
                  <c:v>11.208627071958544</c:v>
                </c:pt>
                <c:pt idx="141">
                  <c:v>10.810559903673941</c:v>
                </c:pt>
                <c:pt idx="142">
                  <c:v>10.397263583443651</c:v>
                </c:pt>
                <c:pt idx="143">
                  <c:v>10.112352829685948</c:v>
                </c:pt>
                <c:pt idx="144">
                  <c:v>9.3630895600365331</c:v>
                </c:pt>
                <c:pt idx="145">
                  <c:v>9.3630895600365331</c:v>
                </c:pt>
                <c:pt idx="146">
                  <c:v>8.8826066837577926</c:v>
                </c:pt>
                <c:pt idx="147">
                  <c:v>8.8817812777546408</c:v>
                </c:pt>
                <c:pt idx="148">
                  <c:v>8.8817812777546408</c:v>
                </c:pt>
                <c:pt idx="149">
                  <c:v>8.8817812777546408</c:v>
                </c:pt>
                <c:pt idx="150">
                  <c:v>8.7157520346840851</c:v>
                </c:pt>
                <c:pt idx="151">
                  <c:v>8.7149419829109078</c:v>
                </c:pt>
                <c:pt idx="152">
                  <c:v>8.8809557950373268</c:v>
                </c:pt>
                <c:pt idx="153">
                  <c:v>9.6665624618736263</c:v>
                </c:pt>
                <c:pt idx="154">
                  <c:v>9.6656635394313728</c:v>
                </c:pt>
                <c:pt idx="155">
                  <c:v>8.8776530965984453</c:v>
                </c:pt>
                <c:pt idx="156">
                  <c:v>8.876001286537333</c:v>
                </c:pt>
                <c:pt idx="157">
                  <c:v>8.8768272299892264</c:v>
                </c:pt>
                <c:pt idx="158">
                  <c:v>8.8776530965984453</c:v>
                </c:pt>
                <c:pt idx="159">
                  <c:v>9.3578680206992981</c:v>
                </c:pt>
                <c:pt idx="160">
                  <c:v>9.8164405851342096</c:v>
                </c:pt>
                <c:pt idx="161">
                  <c:v>9.6665624618736263</c:v>
                </c:pt>
                <c:pt idx="162">
                  <c:v>8.7133216534401932</c:v>
                </c:pt>
                <c:pt idx="163">
                  <c:v>8.7133216534401932</c:v>
                </c:pt>
                <c:pt idx="164">
                  <c:v>8.7125113757006414</c:v>
                </c:pt>
                <c:pt idx="165">
                  <c:v>8.7125113757006414</c:v>
                </c:pt>
                <c:pt idx="166">
                  <c:v>8.3699316075020178</c:v>
                </c:pt>
                <c:pt idx="167">
                  <c:v>8.3699316075020178</c:v>
                </c:pt>
                <c:pt idx="168">
                  <c:v>7.6406672436738843</c:v>
                </c:pt>
                <c:pt idx="169">
                  <c:v>7.0456575879628103</c:v>
                </c:pt>
                <c:pt idx="170">
                  <c:v>7.0456575879628103</c:v>
                </c:pt>
                <c:pt idx="171">
                  <c:v>7.44789395880718</c:v>
                </c:pt>
                <c:pt idx="172">
                  <c:v>7.2485734000350694</c:v>
                </c:pt>
                <c:pt idx="173">
                  <c:v>6.6163963702590234</c:v>
                </c:pt>
                <c:pt idx="174">
                  <c:v>6.6157807483576887</c:v>
                </c:pt>
                <c:pt idx="175">
                  <c:v>6.3914514196425589</c:v>
                </c:pt>
                <c:pt idx="176">
                  <c:v>6.3902617590608921</c:v>
                </c:pt>
                <c:pt idx="177">
                  <c:v>6.1578103108462878</c:v>
                </c:pt>
                <c:pt idx="178">
                  <c:v>5.9167835108142119</c:v>
                </c:pt>
                <c:pt idx="179">
                  <c:v>5.9167835108142119</c:v>
                </c:pt>
                <c:pt idx="180">
                  <c:v>5.9162327793464762</c:v>
                </c:pt>
                <c:pt idx="181">
                  <c:v>5.915681996607363</c:v>
                </c:pt>
                <c:pt idx="182">
                  <c:v>7.041069930798491</c:v>
                </c:pt>
                <c:pt idx="183">
                  <c:v>7.041069930798491</c:v>
                </c:pt>
                <c:pt idx="184">
                  <c:v>6.3896668457086676</c:v>
                </c:pt>
                <c:pt idx="185">
                  <c:v>6.1572370379957366</c:v>
                </c:pt>
                <c:pt idx="186">
                  <c:v>5.6638343044180264</c:v>
                </c:pt>
                <c:pt idx="187">
                  <c:v>5.1231308897722254</c:v>
                </c:pt>
                <c:pt idx="188">
                  <c:v>5.1231308897722254</c:v>
                </c:pt>
                <c:pt idx="189">
                  <c:v>4.1822398219211445</c:v>
                </c:pt>
                <c:pt idx="190">
                  <c:v>4.1818502508875639</c:v>
                </c:pt>
                <c:pt idx="191">
                  <c:v>2.9570146703092623</c:v>
                </c:pt>
                <c:pt idx="192">
                  <c:v>2.9572901386288599</c:v>
                </c:pt>
                <c:pt idx="193">
                  <c:v>2.4143923680606396</c:v>
                </c:pt>
                <c:pt idx="194">
                  <c:v>0</c:v>
                </c:pt>
                <c:pt idx="195">
                  <c:v>1.7069150880276753</c:v>
                </c:pt>
                <c:pt idx="196">
                  <c:v>1.7069150880276753</c:v>
                </c:pt>
                <c:pt idx="197">
                  <c:v>2.4139424673080034</c:v>
                </c:pt>
                <c:pt idx="198">
                  <c:v>2.413492482689068</c:v>
                </c:pt>
                <c:pt idx="199">
                  <c:v>2.413492482689068</c:v>
                </c:pt>
                <c:pt idx="200">
                  <c:v>0</c:v>
                </c:pt>
                <c:pt idx="201">
                  <c:v>0</c:v>
                </c:pt>
                <c:pt idx="202">
                  <c:v>2.4132674589150778</c:v>
                </c:pt>
                <c:pt idx="203">
                  <c:v>3.4131938017043919</c:v>
                </c:pt>
                <c:pt idx="204">
                  <c:v>1.706596900852196</c:v>
                </c:pt>
                <c:pt idx="209">
                  <c:v>4.1814606435591104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E-40D9-B966-5275A7F7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2736"/>
        <c:axId val="287094272"/>
      </c:lineChart>
      <c:catAx>
        <c:axId val="2870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094272"/>
        <c:crosses val="autoZero"/>
        <c:auto val="1"/>
        <c:lblAlgn val="ctr"/>
        <c:lblOffset val="100"/>
        <c:noMultiLvlLbl val="0"/>
      </c:catAx>
      <c:valAx>
        <c:axId val="2870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'P4'!$H$8:$H$217</c:f>
              <c:numCache>
                <c:formatCode>General</c:formatCode>
                <c:ptCount val="210"/>
                <c:pt idx="0">
                  <c:v>13.643862226017033</c:v>
                </c:pt>
                <c:pt idx="1">
                  <c:v>13.643862226017033</c:v>
                </c:pt>
                <c:pt idx="2">
                  <c:v>13.536849889675954</c:v>
                </c:pt>
                <c:pt idx="3">
                  <c:v>13.536849889675954</c:v>
                </c:pt>
                <c:pt idx="4">
                  <c:v>13.535586121770507</c:v>
                </c:pt>
                <c:pt idx="5">
                  <c:v>13.534322235860683</c:v>
                </c:pt>
                <c:pt idx="6">
                  <c:v>13.747474281716832</c:v>
                </c:pt>
                <c:pt idx="7">
                  <c:v>13.851526703518326</c:v>
                </c:pt>
                <c:pt idx="8">
                  <c:v>14.162835836378362</c:v>
                </c:pt>
                <c:pt idx="9">
                  <c:v>14.463393211082899</c:v>
                </c:pt>
                <c:pt idx="10">
                  <c:v>14.463393211082899</c:v>
                </c:pt>
                <c:pt idx="11">
                  <c:v>14.365286134153802</c:v>
                </c:pt>
                <c:pt idx="12">
                  <c:v>14.366628119876205</c:v>
                </c:pt>
                <c:pt idx="13">
                  <c:v>15.251453363339234</c:v>
                </c:pt>
                <c:pt idx="14">
                  <c:v>15.251453363339234</c:v>
                </c:pt>
                <c:pt idx="15">
                  <c:v>15.720838290307347</c:v>
                </c:pt>
                <c:pt idx="16">
                  <c:v>15.900257437491714</c:v>
                </c:pt>
                <c:pt idx="17">
                  <c:v>16.081980565640809</c:v>
                </c:pt>
                <c:pt idx="18">
                  <c:v>16.175098370571238</c:v>
                </c:pt>
                <c:pt idx="19">
                  <c:v>16.175098370571238</c:v>
                </c:pt>
                <c:pt idx="20">
                  <c:v>16.35383416524305</c:v>
                </c:pt>
                <c:pt idx="21">
                  <c:v>16.355361633061751</c:v>
                </c:pt>
                <c:pt idx="22">
                  <c:v>15.904713995930464</c:v>
                </c:pt>
                <c:pt idx="23">
                  <c:v>15.904713995930464</c:v>
                </c:pt>
                <c:pt idx="24">
                  <c:v>15.904713995930464</c:v>
                </c:pt>
                <c:pt idx="25">
                  <c:v>15.906199237937338</c:v>
                </c:pt>
                <c:pt idx="26">
                  <c:v>15.998846602442468</c:v>
                </c:pt>
                <c:pt idx="27">
                  <c:v>16.093997739419809</c:v>
                </c:pt>
                <c:pt idx="28">
                  <c:v>16.184160897215889</c:v>
                </c:pt>
                <c:pt idx="29">
                  <c:v>16.972507375830709</c:v>
                </c:pt>
                <c:pt idx="30">
                  <c:v>16.97092345464992</c:v>
                </c:pt>
                <c:pt idx="31">
                  <c:v>16.09249608345765</c:v>
                </c:pt>
                <c:pt idx="32">
                  <c:v>16.093997739419809</c:v>
                </c:pt>
                <c:pt idx="33">
                  <c:v>15.635384858833516</c:v>
                </c:pt>
                <c:pt idx="34">
                  <c:v>15.25857322431402</c:v>
                </c:pt>
                <c:pt idx="35">
                  <c:v>15.066633845046773</c:v>
                </c:pt>
                <c:pt idx="36">
                  <c:v>14.874992447586948</c:v>
                </c:pt>
                <c:pt idx="37">
                  <c:v>14.874992447586948</c:v>
                </c:pt>
                <c:pt idx="38">
                  <c:v>14.476904090452241</c:v>
                </c:pt>
                <c:pt idx="39">
                  <c:v>14.476904090452241</c:v>
                </c:pt>
                <c:pt idx="40">
                  <c:v>14.872217521259735</c:v>
                </c:pt>
                <c:pt idx="41">
                  <c:v>14.870829863918598</c:v>
                </c:pt>
                <c:pt idx="42">
                  <c:v>15.540588288098457</c:v>
                </c:pt>
                <c:pt idx="43">
                  <c:v>15.912138819637232</c:v>
                </c:pt>
                <c:pt idx="44">
                  <c:v>15.635384858833516</c:v>
                </c:pt>
                <c:pt idx="45">
                  <c:v>15.446686592843466</c:v>
                </c:pt>
                <c:pt idx="46">
                  <c:v>15.446686592843466</c:v>
                </c:pt>
                <c:pt idx="47">
                  <c:v>15.442361607012407</c:v>
                </c:pt>
                <c:pt idx="48">
                  <c:v>15.439477610048792</c:v>
                </c:pt>
                <c:pt idx="49">
                  <c:v>15.251453363339234</c:v>
                </c:pt>
                <c:pt idx="50">
                  <c:v>15.252877601411473</c:v>
                </c:pt>
                <c:pt idx="51">
                  <c:v>15.53623701031805</c:v>
                </c:pt>
                <c:pt idx="52">
                  <c:v>15.722306361309316</c:v>
                </c:pt>
                <c:pt idx="53">
                  <c:v>15.53623701031805</c:v>
                </c:pt>
                <c:pt idx="54">
                  <c:v>15.448127985707414</c:v>
                </c:pt>
                <c:pt idx="55">
                  <c:v>15.448127985707414</c:v>
                </c:pt>
                <c:pt idx="56">
                  <c:v>15.543488463226458</c:v>
                </c:pt>
                <c:pt idx="57">
                  <c:v>15.544938347886415</c:v>
                </c:pt>
                <c:pt idx="58">
                  <c:v>14.275751442155613</c:v>
                </c:pt>
                <c:pt idx="59">
                  <c:v>14.275751442155613</c:v>
                </c:pt>
                <c:pt idx="60">
                  <c:v>13.967795253605976</c:v>
                </c:pt>
                <c:pt idx="61">
                  <c:v>13.762871868340776</c:v>
                </c:pt>
                <c:pt idx="62">
                  <c:v>14.076894139730637</c:v>
                </c:pt>
                <c:pt idx="63">
                  <c:v>14.386742884176813</c:v>
                </c:pt>
                <c:pt idx="64">
                  <c:v>14.386742884176813</c:v>
                </c:pt>
                <c:pt idx="65">
                  <c:v>14.686175429877245</c:v>
                </c:pt>
                <c:pt idx="66">
                  <c:v>14.684807173906524</c:v>
                </c:pt>
                <c:pt idx="67">
                  <c:v>13.868336030323592</c:v>
                </c:pt>
                <c:pt idx="68">
                  <c:v>13.761589394138825</c:v>
                </c:pt>
                <c:pt idx="69">
                  <c:v>13.762871868340776</c:v>
                </c:pt>
                <c:pt idx="70">
                  <c:v>13.657865727205801</c:v>
                </c:pt>
                <c:pt idx="71">
                  <c:v>13.550743557787081</c:v>
                </c:pt>
                <c:pt idx="72">
                  <c:v>13.330190510338282</c:v>
                </c:pt>
                <c:pt idx="73">
                  <c:v>13.439010197621709</c:v>
                </c:pt>
                <c:pt idx="74">
                  <c:v>14.480954896134405</c:v>
                </c:pt>
                <c:pt idx="75">
                  <c:v>14.479604753490467</c:v>
                </c:pt>
                <c:pt idx="76">
                  <c:v>14.874992447586948</c:v>
                </c:pt>
                <c:pt idx="77">
                  <c:v>14.874992447586948</c:v>
                </c:pt>
                <c:pt idx="78">
                  <c:v>14.677963980854036</c:v>
                </c:pt>
                <c:pt idx="79">
                  <c:v>14.480954896134405</c:v>
                </c:pt>
                <c:pt idx="80">
                  <c:v>13.864458763755948</c:v>
                </c:pt>
                <c:pt idx="81">
                  <c:v>13.107397336375511</c:v>
                </c:pt>
                <c:pt idx="82">
                  <c:v>13.107397336375511</c:v>
                </c:pt>
                <c:pt idx="83">
                  <c:v>12.068587427423774</c:v>
                </c:pt>
                <c:pt idx="84">
                  <c:v>12.069712336540018</c:v>
                </c:pt>
                <c:pt idx="85">
                  <c:v>11.826956705301248</c:v>
                </c:pt>
                <c:pt idx="86">
                  <c:v>11.828058681237049</c:v>
                </c:pt>
                <c:pt idx="87">
                  <c:v>11.704201250547275</c:v>
                </c:pt>
                <c:pt idx="88">
                  <c:v>11.580097701738806</c:v>
                </c:pt>
                <c:pt idx="89">
                  <c:v>11.82916055451544</c:v>
                </c:pt>
                <c:pt idx="90">
                  <c:v>12.313327423530684</c:v>
                </c:pt>
                <c:pt idx="91">
                  <c:v>12.313327423530684</c:v>
                </c:pt>
                <c:pt idx="92">
                  <c:v>12.547888070009973</c:v>
                </c:pt>
                <c:pt idx="93">
                  <c:v>12.549056565432723</c:v>
                </c:pt>
                <c:pt idx="94">
                  <c:v>11.953972076135194</c:v>
                </c:pt>
                <c:pt idx="95">
                  <c:v>11.953972076135194</c:v>
                </c:pt>
                <c:pt idx="96">
                  <c:v>11.455668927159678</c:v>
                </c:pt>
                <c:pt idx="97">
                  <c:v>10.936717254534383</c:v>
                </c:pt>
                <c:pt idx="98">
                  <c:v>10.936717254534383</c:v>
                </c:pt>
                <c:pt idx="99">
                  <c:v>10.803524722403051</c:v>
                </c:pt>
                <c:pt idx="100">
                  <c:v>10.66762591989823</c:v>
                </c:pt>
                <c:pt idx="101">
                  <c:v>10.388563347412013</c:v>
                </c:pt>
                <c:pt idx="102">
                  <c:v>10.386628971946513</c:v>
                </c:pt>
                <c:pt idx="103">
                  <c:v>11.066197104106875</c:v>
                </c:pt>
                <c:pt idx="104">
                  <c:v>11.066197104106875</c:v>
                </c:pt>
                <c:pt idx="105">
                  <c:v>11.454602241657376</c:v>
                </c:pt>
                <c:pt idx="106">
                  <c:v>11.583333119087639</c:v>
                </c:pt>
                <c:pt idx="107">
                  <c:v>11.583333119087639</c:v>
                </c:pt>
                <c:pt idx="108">
                  <c:v>11.585489562021538</c:v>
                </c:pt>
                <c:pt idx="109">
                  <c:v>11.585489562021538</c:v>
                </c:pt>
                <c:pt idx="110">
                  <c:v>11.330832320281299</c:v>
                </c:pt>
                <c:pt idx="111">
                  <c:v>11.329777847958487</c:v>
                </c:pt>
                <c:pt idx="112">
                  <c:v>11.955085057104615</c:v>
                </c:pt>
                <c:pt idx="113">
                  <c:v>12.075335310214038</c:v>
                </c:pt>
                <c:pt idx="114">
                  <c:v>11.953972076135194</c:v>
                </c:pt>
                <c:pt idx="115">
                  <c:v>11.83026232516511</c:v>
                </c:pt>
                <c:pt idx="116">
                  <c:v>11.706381819033925</c:v>
                </c:pt>
                <c:pt idx="117">
                  <c:v>11.326613841981603</c:v>
                </c:pt>
                <c:pt idx="118">
                  <c:v>11.326613841981603</c:v>
                </c:pt>
                <c:pt idx="119">
                  <c:v>11.067227620205777</c:v>
                </c:pt>
                <c:pt idx="120">
                  <c:v>11.067227620205777</c:v>
                </c:pt>
                <c:pt idx="121">
                  <c:v>10.800508241896839</c:v>
                </c:pt>
                <c:pt idx="122">
                  <c:v>10.801513828998496</c:v>
                </c:pt>
                <c:pt idx="123">
                  <c:v>10.801513828998496</c:v>
                </c:pt>
                <c:pt idx="124">
                  <c:v>10.802519322491854</c:v>
                </c:pt>
                <c:pt idx="125">
                  <c:v>11.329777847958487</c:v>
                </c:pt>
                <c:pt idx="126">
                  <c:v>12.3167670606638</c:v>
                </c:pt>
                <c:pt idx="127">
                  <c:v>12.3167670606638</c:v>
                </c:pt>
                <c:pt idx="128">
                  <c:v>13.557054154486348</c:v>
                </c:pt>
                <c:pt idx="129">
                  <c:v>13.557054154486348</c:v>
                </c:pt>
                <c:pt idx="130">
                  <c:v>12.66825565490033</c:v>
                </c:pt>
                <c:pt idx="131">
                  <c:v>12.43694804257049</c:v>
                </c:pt>
                <c:pt idx="132">
                  <c:v>12.079831804620568</c:v>
                </c:pt>
                <c:pt idx="133">
                  <c:v>11.710741737925883</c:v>
                </c:pt>
                <c:pt idx="134">
                  <c:v>11.710741737925883</c:v>
                </c:pt>
                <c:pt idx="135">
                  <c:v>11.710741737925883</c:v>
                </c:pt>
                <c:pt idx="136">
                  <c:v>11.710741737925883</c:v>
                </c:pt>
                <c:pt idx="137">
                  <c:v>11.585489562021538</c:v>
                </c:pt>
                <c:pt idx="138">
                  <c:v>11.586567632982979</c:v>
                </c:pt>
                <c:pt idx="139">
                  <c:v>11.333995148624906</c:v>
                </c:pt>
                <c:pt idx="140">
                  <c:v>11.208627071958544</c:v>
                </c:pt>
                <c:pt idx="141">
                  <c:v>10.810559903673941</c:v>
                </c:pt>
                <c:pt idx="142">
                  <c:v>10.397263583443651</c:v>
                </c:pt>
                <c:pt idx="143">
                  <c:v>10.112352829685948</c:v>
                </c:pt>
                <c:pt idx="144">
                  <c:v>9.3630895600365331</c:v>
                </c:pt>
                <c:pt idx="145">
                  <c:v>9.3630895600365331</c:v>
                </c:pt>
                <c:pt idx="146">
                  <c:v>8.8826066837577926</c:v>
                </c:pt>
                <c:pt idx="147">
                  <c:v>8.8817812777546408</c:v>
                </c:pt>
                <c:pt idx="148">
                  <c:v>8.8817812777546408</c:v>
                </c:pt>
                <c:pt idx="149">
                  <c:v>8.8817812777546408</c:v>
                </c:pt>
                <c:pt idx="150">
                  <c:v>8.7157520346840851</c:v>
                </c:pt>
                <c:pt idx="151">
                  <c:v>8.7149419829109078</c:v>
                </c:pt>
                <c:pt idx="152">
                  <c:v>8.8809557950373268</c:v>
                </c:pt>
                <c:pt idx="153">
                  <c:v>9.6665624618736263</c:v>
                </c:pt>
                <c:pt idx="154">
                  <c:v>9.6656635394313728</c:v>
                </c:pt>
                <c:pt idx="155">
                  <c:v>8.8776530965984453</c:v>
                </c:pt>
                <c:pt idx="156">
                  <c:v>8.876001286537333</c:v>
                </c:pt>
                <c:pt idx="157">
                  <c:v>8.8768272299892264</c:v>
                </c:pt>
                <c:pt idx="158">
                  <c:v>8.8776530965984453</c:v>
                </c:pt>
                <c:pt idx="159">
                  <c:v>9.3578680206992981</c:v>
                </c:pt>
                <c:pt idx="160">
                  <c:v>9.8164405851342096</c:v>
                </c:pt>
                <c:pt idx="161">
                  <c:v>9.6665624618736263</c:v>
                </c:pt>
                <c:pt idx="162">
                  <c:v>8.7133216534401932</c:v>
                </c:pt>
                <c:pt idx="163">
                  <c:v>8.7133216534401932</c:v>
                </c:pt>
                <c:pt idx="164">
                  <c:v>8.7125113757006414</c:v>
                </c:pt>
                <c:pt idx="165">
                  <c:v>8.7125113757006414</c:v>
                </c:pt>
                <c:pt idx="166">
                  <c:v>8.3699316075020178</c:v>
                </c:pt>
                <c:pt idx="167">
                  <c:v>8.3699316075020178</c:v>
                </c:pt>
                <c:pt idx="168">
                  <c:v>7.6406672436738843</c:v>
                </c:pt>
                <c:pt idx="169">
                  <c:v>7.0456575879628103</c:v>
                </c:pt>
                <c:pt idx="170">
                  <c:v>7.0456575879628103</c:v>
                </c:pt>
                <c:pt idx="171">
                  <c:v>7.44789395880718</c:v>
                </c:pt>
                <c:pt idx="172">
                  <c:v>7.2485734000350694</c:v>
                </c:pt>
                <c:pt idx="173">
                  <c:v>6.6163963702590234</c:v>
                </c:pt>
                <c:pt idx="174">
                  <c:v>6.6157807483576887</c:v>
                </c:pt>
                <c:pt idx="175">
                  <c:v>6.3914514196425589</c:v>
                </c:pt>
                <c:pt idx="176">
                  <c:v>6.3902617590608921</c:v>
                </c:pt>
                <c:pt idx="177">
                  <c:v>6.1578103108462878</c:v>
                </c:pt>
                <c:pt idx="178">
                  <c:v>5.9167835108142119</c:v>
                </c:pt>
                <c:pt idx="179">
                  <c:v>5.9167835108142119</c:v>
                </c:pt>
                <c:pt idx="180">
                  <c:v>5.9162327793464762</c:v>
                </c:pt>
                <c:pt idx="181">
                  <c:v>5.915681996607363</c:v>
                </c:pt>
                <c:pt idx="182">
                  <c:v>7.041069930798491</c:v>
                </c:pt>
                <c:pt idx="183">
                  <c:v>7.041069930798491</c:v>
                </c:pt>
                <c:pt idx="184">
                  <c:v>6.3896668457086676</c:v>
                </c:pt>
                <c:pt idx="185">
                  <c:v>6.1572370379957366</c:v>
                </c:pt>
                <c:pt idx="186">
                  <c:v>5.6638343044180264</c:v>
                </c:pt>
                <c:pt idx="187">
                  <c:v>5.1231308897722254</c:v>
                </c:pt>
                <c:pt idx="188">
                  <c:v>5.1231308897722254</c:v>
                </c:pt>
                <c:pt idx="189">
                  <c:v>4.1822398219211445</c:v>
                </c:pt>
                <c:pt idx="190">
                  <c:v>4.1818502508875639</c:v>
                </c:pt>
                <c:pt idx="191">
                  <c:v>2.9570146703092623</c:v>
                </c:pt>
                <c:pt idx="192">
                  <c:v>2.9572901386288599</c:v>
                </c:pt>
                <c:pt idx="193">
                  <c:v>2.4143923680606396</c:v>
                </c:pt>
                <c:pt idx="194">
                  <c:v>0</c:v>
                </c:pt>
                <c:pt idx="195">
                  <c:v>1.7069150880276753</c:v>
                </c:pt>
                <c:pt idx="196">
                  <c:v>1.7069150880276753</c:v>
                </c:pt>
                <c:pt idx="197">
                  <c:v>2.4139424673080034</c:v>
                </c:pt>
                <c:pt idx="198">
                  <c:v>2.413492482689068</c:v>
                </c:pt>
                <c:pt idx="199">
                  <c:v>2.413492482689068</c:v>
                </c:pt>
                <c:pt idx="200">
                  <c:v>0</c:v>
                </c:pt>
                <c:pt idx="201">
                  <c:v>0</c:v>
                </c:pt>
                <c:pt idx="202">
                  <c:v>2.4132674589150778</c:v>
                </c:pt>
                <c:pt idx="203">
                  <c:v>3.4131938017043919</c:v>
                </c:pt>
                <c:pt idx="204">
                  <c:v>1.706596900852196</c:v>
                </c:pt>
                <c:pt idx="209">
                  <c:v>4.1814606435591104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F-4C98-B36C-6A16B73A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03520"/>
        <c:axId val="288205056"/>
      </c:lineChart>
      <c:catAx>
        <c:axId val="288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205056"/>
        <c:crosses val="autoZero"/>
        <c:auto val="1"/>
        <c:lblAlgn val="ctr"/>
        <c:lblOffset val="100"/>
        <c:noMultiLvlLbl val="0"/>
      </c:catAx>
      <c:valAx>
        <c:axId val="2882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'P5'!$H$8:$H$187</c:f>
              <c:numCache>
                <c:formatCode>General</c:formatCode>
                <c:ptCount val="180"/>
                <c:pt idx="0">
                  <c:v>12.156821855491666</c:v>
                </c:pt>
                <c:pt idx="1">
                  <c:v>13.07558024802036</c:v>
                </c:pt>
                <c:pt idx="2">
                  <c:v>13.615812017020422</c:v>
                </c:pt>
                <c:pt idx="3">
                  <c:v>13.721773241699928</c:v>
                </c:pt>
                <c:pt idx="4">
                  <c:v>13.825626294351572</c:v>
                </c:pt>
                <c:pt idx="5">
                  <c:v>13.825626294351572</c:v>
                </c:pt>
                <c:pt idx="6">
                  <c:v>14.037488741516878</c:v>
                </c:pt>
                <c:pt idx="7">
                  <c:v>13.936500676753123</c:v>
                </c:pt>
                <c:pt idx="8">
                  <c:v>13.622192136398262</c:v>
                </c:pt>
                <c:pt idx="9">
                  <c:v>13.623467801722629</c:v>
                </c:pt>
                <c:pt idx="10">
                  <c:v>13.408911592763793</c:v>
                </c:pt>
                <c:pt idx="11">
                  <c:v>13.302826089278053</c:v>
                </c:pt>
                <c:pt idx="12">
                  <c:v>13.302826089278053</c:v>
                </c:pt>
                <c:pt idx="13">
                  <c:v>13.300335622891112</c:v>
                </c:pt>
                <c:pt idx="14">
                  <c:v>13.300335622891112</c:v>
                </c:pt>
                <c:pt idx="15">
                  <c:v>13.300335622891112</c:v>
                </c:pt>
                <c:pt idx="16">
                  <c:v>13.300335622891112</c:v>
                </c:pt>
                <c:pt idx="17">
                  <c:v>13.300335622891112</c:v>
                </c:pt>
                <c:pt idx="18">
                  <c:v>13.300335622891112</c:v>
                </c:pt>
                <c:pt idx="19">
                  <c:v>13.190865978416175</c:v>
                </c:pt>
                <c:pt idx="20">
                  <c:v>13.192101020409279</c:v>
                </c:pt>
                <c:pt idx="21">
                  <c:v>12.858069562187371</c:v>
                </c:pt>
                <c:pt idx="22">
                  <c:v>12.635203869328578</c:v>
                </c:pt>
                <c:pt idx="23">
                  <c:v>12.635203869328578</c:v>
                </c:pt>
                <c:pt idx="24">
                  <c:v>13.629844337434161</c:v>
                </c:pt>
                <c:pt idx="25">
                  <c:v>13.629844337434161</c:v>
                </c:pt>
                <c:pt idx="26">
                  <c:v>13.843761668784847</c:v>
                </c:pt>
                <c:pt idx="27">
                  <c:v>13.846350497544046</c:v>
                </c:pt>
                <c:pt idx="28">
                  <c:v>13.741053528350994</c:v>
                </c:pt>
                <c:pt idx="29">
                  <c:v>13.634943418920976</c:v>
                </c:pt>
                <c:pt idx="30">
                  <c:v>13.634943418920976</c:v>
                </c:pt>
                <c:pt idx="31">
                  <c:v>13.633668827338949</c:v>
                </c:pt>
                <c:pt idx="32">
                  <c:v>13.633668827338949</c:v>
                </c:pt>
                <c:pt idx="33">
                  <c:v>13.200743078997739</c:v>
                </c:pt>
                <c:pt idx="34">
                  <c:v>13.200743078997739</c:v>
                </c:pt>
                <c:pt idx="35">
                  <c:v>13.200743078997739</c:v>
                </c:pt>
                <c:pt idx="36">
                  <c:v>13.199508845618482</c:v>
                </c:pt>
                <c:pt idx="37">
                  <c:v>12.865289817073011</c:v>
                </c:pt>
                <c:pt idx="38">
                  <c:v>12.522153584308271</c:v>
                </c:pt>
                <c:pt idx="39">
                  <c:v>12.977652560204222</c:v>
                </c:pt>
                <c:pt idx="40">
                  <c:v>13.415187704313984</c:v>
                </c:pt>
                <c:pt idx="41">
                  <c:v>13.415187704313984</c:v>
                </c:pt>
                <c:pt idx="42">
                  <c:v>14.04932196599195</c:v>
                </c:pt>
                <c:pt idx="43">
                  <c:v>14.050636153541339</c:v>
                </c:pt>
                <c:pt idx="44">
                  <c:v>12.750744542203019</c:v>
                </c:pt>
                <c:pt idx="45">
                  <c:v>12.636385778864797</c:v>
                </c:pt>
                <c:pt idx="46">
                  <c:v>12.404505790068757</c:v>
                </c:pt>
                <c:pt idx="47">
                  <c:v>12.167069728495763</c:v>
                </c:pt>
                <c:pt idx="48">
                  <c:v>11.926113795254892</c:v>
                </c:pt>
                <c:pt idx="49">
                  <c:v>11.427902745554038</c:v>
                </c:pt>
                <c:pt idx="50">
                  <c:v>11.426833468101821</c:v>
                </c:pt>
                <c:pt idx="51">
                  <c:v>11.553100654471429</c:v>
                </c:pt>
                <c:pt idx="52">
                  <c:v>11.552019460266219</c:v>
                </c:pt>
                <c:pt idx="53">
                  <c:v>10.636807496290384</c:v>
                </c:pt>
                <c:pt idx="54">
                  <c:v>10.499552616963836</c:v>
                </c:pt>
                <c:pt idx="55">
                  <c:v>10.772313691583923</c:v>
                </c:pt>
                <c:pt idx="56">
                  <c:v>11.039369920148662</c:v>
                </c:pt>
                <c:pt idx="57">
                  <c:v>11.553100654471429</c:v>
                </c:pt>
                <c:pt idx="58">
                  <c:v>12.396381960734036</c:v>
                </c:pt>
                <c:pt idx="59">
                  <c:v>12.396381960734036</c:v>
                </c:pt>
                <c:pt idx="60">
                  <c:v>12.157960934609227</c:v>
                </c:pt>
                <c:pt idx="61">
                  <c:v>12.157960934609227</c:v>
                </c:pt>
                <c:pt idx="62">
                  <c:v>12.391737381342555</c:v>
                </c:pt>
                <c:pt idx="63">
                  <c:v>12.505749520918878</c:v>
                </c:pt>
                <c:pt idx="64">
                  <c:v>12.033663087200912</c:v>
                </c:pt>
                <c:pt idx="65">
                  <c:v>11.79495461777107</c:v>
                </c:pt>
                <c:pt idx="66">
                  <c:v>11.420415700974905</c:v>
                </c:pt>
                <c:pt idx="67">
                  <c:v>10.767271181504899</c:v>
                </c:pt>
                <c:pt idx="68">
                  <c:v>10.767271181504899</c:v>
                </c:pt>
                <c:pt idx="69">
                  <c:v>10.21377331759285</c:v>
                </c:pt>
                <c:pt idx="70">
                  <c:v>10.21377331759285</c:v>
                </c:pt>
                <c:pt idx="71">
                  <c:v>9.3247303726193298</c:v>
                </c:pt>
                <c:pt idx="72">
                  <c:v>9.1688599221959848</c:v>
                </c:pt>
                <c:pt idx="73">
                  <c:v>9.9278635012375887</c:v>
                </c:pt>
                <c:pt idx="74">
                  <c:v>10.496603994593414</c:v>
                </c:pt>
                <c:pt idx="75">
                  <c:v>10.496603994593414</c:v>
                </c:pt>
                <c:pt idx="76">
                  <c:v>10.633820328200693</c:v>
                </c:pt>
                <c:pt idx="77">
                  <c:v>10.633820328200693</c:v>
                </c:pt>
                <c:pt idx="78">
                  <c:v>9.3273507830610018</c:v>
                </c:pt>
                <c:pt idx="79">
                  <c:v>9.3282240896293729</c:v>
                </c:pt>
                <c:pt idx="80">
                  <c:v>9.9306528799396663</c:v>
                </c:pt>
                <c:pt idx="81">
                  <c:v>10.074690304684976</c:v>
                </c:pt>
                <c:pt idx="82">
                  <c:v>9.7826080312611712</c:v>
                </c:pt>
                <c:pt idx="83">
                  <c:v>9.6314423181922226</c:v>
                </c:pt>
                <c:pt idx="84">
                  <c:v>10.215687263701204</c:v>
                </c:pt>
                <c:pt idx="85">
                  <c:v>11.164790202535928</c:v>
                </c:pt>
                <c:pt idx="86">
                  <c:v>11.164790202535928</c:v>
                </c:pt>
                <c:pt idx="87">
                  <c:v>11.5476936711386</c:v>
                </c:pt>
                <c:pt idx="88">
                  <c:v>11.5476936711386</c:v>
                </c:pt>
                <c:pt idx="89">
                  <c:v>12.040430542841593</c:v>
                </c:pt>
                <c:pt idx="90">
                  <c:v>12.162516184276221</c:v>
                </c:pt>
                <c:pt idx="91">
                  <c:v>11.675816801289269</c:v>
                </c:pt>
                <c:pt idx="92">
                  <c:v>11.168972555258962</c:v>
                </c:pt>
                <c:pt idx="93">
                  <c:v>11.298097914997687</c:v>
                </c:pt>
                <c:pt idx="94">
                  <c:v>11.426833468101821</c:v>
                </c:pt>
                <c:pt idx="95">
                  <c:v>11.426833468101821</c:v>
                </c:pt>
                <c:pt idx="96">
                  <c:v>12.042685516275137</c:v>
                </c:pt>
                <c:pt idx="97">
                  <c:v>12.040430542841593</c:v>
                </c:pt>
                <c:pt idx="98">
                  <c:v>11.549856768220634</c:v>
                </c:pt>
                <c:pt idx="99">
                  <c:v>11.425764090581524</c:v>
                </c:pt>
                <c:pt idx="100">
                  <c:v>10.906136384010317</c:v>
                </c:pt>
                <c:pt idx="101">
                  <c:v>10.500535307088779</c:v>
                </c:pt>
                <c:pt idx="102">
                  <c:v>10.077519876515712</c:v>
                </c:pt>
                <c:pt idx="103">
                  <c:v>9.174869756583993</c:v>
                </c:pt>
                <c:pt idx="104">
                  <c:v>9.174869756583993</c:v>
                </c:pt>
                <c:pt idx="105">
                  <c:v>8.3481023895388482</c:v>
                </c:pt>
                <c:pt idx="106">
                  <c:v>8.3488829872673804</c:v>
                </c:pt>
                <c:pt idx="107">
                  <c:v>7.0259751090916556</c:v>
                </c:pt>
                <c:pt idx="108">
                  <c:v>6.5991372484100967</c:v>
                </c:pt>
                <c:pt idx="109">
                  <c:v>6.3753722711015097</c:v>
                </c:pt>
                <c:pt idx="110">
                  <c:v>6.3753722711015097</c:v>
                </c:pt>
                <c:pt idx="111">
                  <c:v>6.3753722711015097</c:v>
                </c:pt>
                <c:pt idx="112">
                  <c:v>6.8155596433144927</c:v>
                </c:pt>
                <c:pt idx="113">
                  <c:v>6.8155596433144927</c:v>
                </c:pt>
                <c:pt idx="114">
                  <c:v>8.1700402647210648</c:v>
                </c:pt>
                <c:pt idx="115">
                  <c:v>8.1685112967532039</c:v>
                </c:pt>
                <c:pt idx="116">
                  <c:v>9.329097314446603</c:v>
                </c:pt>
                <c:pt idx="117">
                  <c:v>9.6341484130201085</c:v>
                </c:pt>
                <c:pt idx="118">
                  <c:v>9.4833077172030009</c:v>
                </c:pt>
                <c:pt idx="119">
                  <c:v>9.3308435189194459</c:v>
                </c:pt>
                <c:pt idx="120">
                  <c:v>9.3308435189194459</c:v>
                </c:pt>
                <c:pt idx="121">
                  <c:v>9.6359520540380661</c:v>
                </c:pt>
                <c:pt idx="122">
                  <c:v>9.6350502757333434</c:v>
                </c:pt>
                <c:pt idx="123">
                  <c:v>9.0136077953977676</c:v>
                </c:pt>
                <c:pt idx="124">
                  <c:v>9.0136077953977676</c:v>
                </c:pt>
                <c:pt idx="125">
                  <c:v>8.8511871443687777</c:v>
                </c:pt>
                <c:pt idx="126">
                  <c:v>8.6865425806024543</c:v>
                </c:pt>
                <c:pt idx="127">
                  <c:v>8.3457601582868914</c:v>
                </c:pt>
                <c:pt idx="128">
                  <c:v>7.9919520907547108</c:v>
                </c:pt>
                <c:pt idx="129">
                  <c:v>7.8082044922437204</c:v>
                </c:pt>
                <c:pt idx="130">
                  <c:v>6.8149221687170805</c:v>
                </c:pt>
                <c:pt idx="131">
                  <c:v>6.8149221687170805</c:v>
                </c:pt>
                <c:pt idx="132">
                  <c:v>7.6186018303693599</c:v>
                </c:pt>
                <c:pt idx="133">
                  <c:v>7.6178889787345474</c:v>
                </c:pt>
                <c:pt idx="134">
                  <c:v>8.3449792684458082</c:v>
                </c:pt>
                <c:pt idx="135">
                  <c:v>8.517855793105106</c:v>
                </c:pt>
                <c:pt idx="136">
                  <c:v>7.6186018303693599</c:v>
                </c:pt>
                <c:pt idx="137">
                  <c:v>6.8149221687170805</c:v>
                </c:pt>
                <c:pt idx="138">
                  <c:v>7.2283165181375697</c:v>
                </c:pt>
                <c:pt idx="139">
                  <c:v>8.517855793105106</c:v>
                </c:pt>
                <c:pt idx="140">
                  <c:v>8.5170588007484493</c:v>
                </c:pt>
                <c:pt idx="141">
                  <c:v>8.3457601582868914</c:v>
                </c:pt>
                <c:pt idx="142">
                  <c:v>8.3457601582868914</c:v>
                </c:pt>
                <c:pt idx="143">
                  <c:v>7.8074741733446587</c:v>
                </c:pt>
                <c:pt idx="144">
                  <c:v>7.6193146153108415</c:v>
                </c:pt>
                <c:pt idx="145">
                  <c:v>7.6193146153108415</c:v>
                </c:pt>
                <c:pt idx="146">
                  <c:v>7.806013330563915</c:v>
                </c:pt>
                <c:pt idx="147">
                  <c:v>7.6178889787345474</c:v>
                </c:pt>
                <c:pt idx="148">
                  <c:v>7.6178889787345474</c:v>
                </c:pt>
                <c:pt idx="149">
                  <c:v>7.4243048548800896</c:v>
                </c:pt>
                <c:pt idx="150">
                  <c:v>6.3729867247986842</c:v>
                </c:pt>
                <c:pt idx="151">
                  <c:v>6.3729867247986842</c:v>
                </c:pt>
                <c:pt idx="152">
                  <c:v>5.9002392054022641</c:v>
                </c:pt>
                <c:pt idx="153">
                  <c:v>5.3861568457919615</c:v>
                </c:pt>
                <c:pt idx="154">
                  <c:v>4.8175251378666717</c:v>
                </c:pt>
                <c:pt idx="155">
                  <c:v>4.5068038976988838</c:v>
                </c:pt>
                <c:pt idx="156">
                  <c:v>4.5068038976988838</c:v>
                </c:pt>
                <c:pt idx="157">
                  <c:v>4.817976027019033</c:v>
                </c:pt>
                <c:pt idx="158">
                  <c:v>4.817976027019033</c:v>
                </c:pt>
                <c:pt idx="159">
                  <c:v>2.9506718010405879</c:v>
                </c:pt>
                <c:pt idx="160">
                  <c:v>2.9506718010405879</c:v>
                </c:pt>
                <c:pt idx="161">
                  <c:v>3.4071423172420423</c:v>
                </c:pt>
                <c:pt idx="162">
                  <c:v>3.8096573076554208</c:v>
                </c:pt>
                <c:pt idx="163">
                  <c:v>4.5076473156715897</c:v>
                </c:pt>
                <c:pt idx="164">
                  <c:v>4.8188776787583807</c:v>
                </c:pt>
                <c:pt idx="165">
                  <c:v>4.8188776787583807</c:v>
                </c:pt>
                <c:pt idx="166">
                  <c:v>4.5076473156715897</c:v>
                </c:pt>
                <c:pt idx="167">
                  <c:v>4.5080689654845578</c:v>
                </c:pt>
                <c:pt idx="168">
                  <c:v>4.5084905758633598</c:v>
                </c:pt>
                <c:pt idx="169">
                  <c:v>4.5084905758633598</c:v>
                </c:pt>
                <c:pt idx="170">
                  <c:v>5.6516920348705693</c:v>
                </c:pt>
                <c:pt idx="171">
                  <c:v>6.144611503708199</c:v>
                </c:pt>
                <c:pt idx="172">
                  <c:v>5.9035517756297642</c:v>
                </c:pt>
                <c:pt idx="173">
                  <c:v>5.6522205020309997</c:v>
                </c:pt>
                <c:pt idx="174">
                  <c:v>5.6522205020309997</c:v>
                </c:pt>
                <c:pt idx="175">
                  <c:v>4.8206804763069551</c:v>
                </c:pt>
                <c:pt idx="176">
                  <c:v>4.8206804763069551</c:v>
                </c:pt>
                <c:pt idx="177">
                  <c:v>3.811082544258837</c:v>
                </c:pt>
                <c:pt idx="178">
                  <c:v>3.811082544258837</c:v>
                </c:pt>
                <c:pt idx="179">
                  <c:v>2.4103402381534775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E-4F08-9DE1-D976D35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81440"/>
        <c:axId val="287183232"/>
      </c:lineChart>
      <c:catAx>
        <c:axId val="2871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183232"/>
        <c:crosses val="autoZero"/>
        <c:auto val="1"/>
        <c:lblAlgn val="ctr"/>
        <c:lblOffset val="100"/>
        <c:noMultiLvlLbl val="0"/>
      </c:catAx>
      <c:valAx>
        <c:axId val="287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#,##0.0000000000" sourceLinked="0"/>
            </c:trendlineLbl>
          </c:trendline>
          <c:val>
            <c:numRef>
              <c:f>'P4'!$H$8:$H$217</c:f>
              <c:numCache>
                <c:formatCode>General</c:formatCode>
                <c:ptCount val="210"/>
                <c:pt idx="0">
                  <c:v>13.643862226017033</c:v>
                </c:pt>
                <c:pt idx="1">
                  <c:v>13.643862226017033</c:v>
                </c:pt>
                <c:pt idx="2">
                  <c:v>13.536849889675954</c:v>
                </c:pt>
                <c:pt idx="3">
                  <c:v>13.536849889675954</c:v>
                </c:pt>
                <c:pt idx="4">
                  <c:v>13.535586121770507</c:v>
                </c:pt>
                <c:pt idx="5">
                  <c:v>13.534322235860683</c:v>
                </c:pt>
                <c:pt idx="6">
                  <c:v>13.747474281716832</c:v>
                </c:pt>
                <c:pt idx="7">
                  <c:v>13.851526703518326</c:v>
                </c:pt>
                <c:pt idx="8">
                  <c:v>14.162835836378362</c:v>
                </c:pt>
                <c:pt idx="9">
                  <c:v>14.463393211082899</c:v>
                </c:pt>
                <c:pt idx="10">
                  <c:v>14.463393211082899</c:v>
                </c:pt>
                <c:pt idx="11">
                  <c:v>14.365286134153802</c:v>
                </c:pt>
                <c:pt idx="12">
                  <c:v>14.366628119876205</c:v>
                </c:pt>
                <c:pt idx="13">
                  <c:v>15.251453363339234</c:v>
                </c:pt>
                <c:pt idx="14">
                  <c:v>15.251453363339234</c:v>
                </c:pt>
                <c:pt idx="15">
                  <c:v>15.720838290307347</c:v>
                </c:pt>
                <c:pt idx="16">
                  <c:v>15.900257437491714</c:v>
                </c:pt>
                <c:pt idx="17">
                  <c:v>16.081980565640809</c:v>
                </c:pt>
                <c:pt idx="18">
                  <c:v>16.175098370571238</c:v>
                </c:pt>
                <c:pt idx="19">
                  <c:v>16.175098370571238</c:v>
                </c:pt>
                <c:pt idx="20">
                  <c:v>16.35383416524305</c:v>
                </c:pt>
                <c:pt idx="21">
                  <c:v>16.355361633061751</c:v>
                </c:pt>
                <c:pt idx="22">
                  <c:v>15.904713995930464</c:v>
                </c:pt>
                <c:pt idx="23">
                  <c:v>15.904713995930464</c:v>
                </c:pt>
                <c:pt idx="24">
                  <c:v>15.904713995930464</c:v>
                </c:pt>
                <c:pt idx="25">
                  <c:v>15.906199237937338</c:v>
                </c:pt>
                <c:pt idx="26">
                  <c:v>15.998846602442468</c:v>
                </c:pt>
                <c:pt idx="27">
                  <c:v>16.093997739419809</c:v>
                </c:pt>
                <c:pt idx="28">
                  <c:v>16.184160897215889</c:v>
                </c:pt>
                <c:pt idx="29">
                  <c:v>16.972507375830709</c:v>
                </c:pt>
                <c:pt idx="30">
                  <c:v>16.97092345464992</c:v>
                </c:pt>
                <c:pt idx="31">
                  <c:v>16.09249608345765</c:v>
                </c:pt>
                <c:pt idx="32">
                  <c:v>16.093997739419809</c:v>
                </c:pt>
                <c:pt idx="33">
                  <c:v>15.635384858833516</c:v>
                </c:pt>
                <c:pt idx="34">
                  <c:v>15.25857322431402</c:v>
                </c:pt>
                <c:pt idx="35">
                  <c:v>15.066633845046773</c:v>
                </c:pt>
                <c:pt idx="36">
                  <c:v>14.874992447586948</c:v>
                </c:pt>
                <c:pt idx="37">
                  <c:v>14.874992447586948</c:v>
                </c:pt>
                <c:pt idx="38">
                  <c:v>14.476904090452241</c:v>
                </c:pt>
                <c:pt idx="39">
                  <c:v>14.476904090452241</c:v>
                </c:pt>
                <c:pt idx="40">
                  <c:v>14.872217521259735</c:v>
                </c:pt>
                <c:pt idx="41">
                  <c:v>14.870829863918598</c:v>
                </c:pt>
                <c:pt idx="42">
                  <c:v>15.540588288098457</c:v>
                </c:pt>
                <c:pt idx="43">
                  <c:v>15.912138819637232</c:v>
                </c:pt>
                <c:pt idx="44">
                  <c:v>15.635384858833516</c:v>
                </c:pt>
                <c:pt idx="45">
                  <c:v>15.446686592843466</c:v>
                </c:pt>
                <c:pt idx="46">
                  <c:v>15.446686592843466</c:v>
                </c:pt>
                <c:pt idx="47">
                  <c:v>15.442361607012407</c:v>
                </c:pt>
                <c:pt idx="48">
                  <c:v>15.439477610048792</c:v>
                </c:pt>
                <c:pt idx="49">
                  <c:v>15.251453363339234</c:v>
                </c:pt>
                <c:pt idx="50">
                  <c:v>15.252877601411473</c:v>
                </c:pt>
                <c:pt idx="51">
                  <c:v>15.53623701031805</c:v>
                </c:pt>
                <c:pt idx="52">
                  <c:v>15.722306361309316</c:v>
                </c:pt>
                <c:pt idx="53">
                  <c:v>15.53623701031805</c:v>
                </c:pt>
                <c:pt idx="54">
                  <c:v>15.448127985707414</c:v>
                </c:pt>
                <c:pt idx="55">
                  <c:v>15.448127985707414</c:v>
                </c:pt>
                <c:pt idx="56">
                  <c:v>15.543488463226458</c:v>
                </c:pt>
                <c:pt idx="57">
                  <c:v>15.544938347886415</c:v>
                </c:pt>
                <c:pt idx="58">
                  <c:v>14.275751442155613</c:v>
                </c:pt>
                <c:pt idx="59">
                  <c:v>14.275751442155613</c:v>
                </c:pt>
                <c:pt idx="60">
                  <c:v>13.967795253605976</c:v>
                </c:pt>
                <c:pt idx="61">
                  <c:v>13.762871868340776</c:v>
                </c:pt>
                <c:pt idx="62">
                  <c:v>14.076894139730637</c:v>
                </c:pt>
                <c:pt idx="63">
                  <c:v>14.386742884176813</c:v>
                </c:pt>
                <c:pt idx="64">
                  <c:v>14.386742884176813</c:v>
                </c:pt>
                <c:pt idx="65">
                  <c:v>14.686175429877245</c:v>
                </c:pt>
                <c:pt idx="66">
                  <c:v>14.684807173906524</c:v>
                </c:pt>
                <c:pt idx="67">
                  <c:v>13.868336030323592</c:v>
                </c:pt>
                <c:pt idx="68">
                  <c:v>13.761589394138825</c:v>
                </c:pt>
                <c:pt idx="69">
                  <c:v>13.762871868340776</c:v>
                </c:pt>
                <c:pt idx="70">
                  <c:v>13.657865727205801</c:v>
                </c:pt>
                <c:pt idx="71">
                  <c:v>13.550743557787081</c:v>
                </c:pt>
                <c:pt idx="72">
                  <c:v>13.330190510338282</c:v>
                </c:pt>
                <c:pt idx="73">
                  <c:v>13.439010197621709</c:v>
                </c:pt>
                <c:pt idx="74">
                  <c:v>14.480954896134405</c:v>
                </c:pt>
                <c:pt idx="75">
                  <c:v>14.479604753490467</c:v>
                </c:pt>
                <c:pt idx="76">
                  <c:v>14.874992447586948</c:v>
                </c:pt>
                <c:pt idx="77">
                  <c:v>14.874992447586948</c:v>
                </c:pt>
                <c:pt idx="78">
                  <c:v>14.677963980854036</c:v>
                </c:pt>
                <c:pt idx="79">
                  <c:v>14.480954896134405</c:v>
                </c:pt>
                <c:pt idx="80">
                  <c:v>13.864458763755948</c:v>
                </c:pt>
                <c:pt idx="81">
                  <c:v>13.107397336375511</c:v>
                </c:pt>
                <c:pt idx="82">
                  <c:v>13.107397336375511</c:v>
                </c:pt>
                <c:pt idx="83">
                  <c:v>12.068587427423774</c:v>
                </c:pt>
                <c:pt idx="84">
                  <c:v>12.069712336540018</c:v>
                </c:pt>
                <c:pt idx="85">
                  <c:v>11.826956705301248</c:v>
                </c:pt>
                <c:pt idx="86">
                  <c:v>11.828058681237049</c:v>
                </c:pt>
                <c:pt idx="87">
                  <c:v>11.704201250547275</c:v>
                </c:pt>
                <c:pt idx="88">
                  <c:v>11.580097701738806</c:v>
                </c:pt>
                <c:pt idx="89">
                  <c:v>11.82916055451544</c:v>
                </c:pt>
                <c:pt idx="90">
                  <c:v>12.313327423530684</c:v>
                </c:pt>
                <c:pt idx="91">
                  <c:v>12.313327423530684</c:v>
                </c:pt>
                <c:pt idx="92">
                  <c:v>12.547888070009973</c:v>
                </c:pt>
                <c:pt idx="93">
                  <c:v>12.549056565432723</c:v>
                </c:pt>
                <c:pt idx="94">
                  <c:v>11.953972076135194</c:v>
                </c:pt>
                <c:pt idx="95">
                  <c:v>11.953972076135194</c:v>
                </c:pt>
                <c:pt idx="96">
                  <c:v>11.455668927159678</c:v>
                </c:pt>
                <c:pt idx="97">
                  <c:v>10.936717254534383</c:v>
                </c:pt>
                <c:pt idx="98">
                  <c:v>10.936717254534383</c:v>
                </c:pt>
                <c:pt idx="99">
                  <c:v>10.803524722403051</c:v>
                </c:pt>
                <c:pt idx="100">
                  <c:v>10.66762591989823</c:v>
                </c:pt>
                <c:pt idx="101">
                  <c:v>10.388563347412013</c:v>
                </c:pt>
                <c:pt idx="102">
                  <c:v>10.386628971946513</c:v>
                </c:pt>
                <c:pt idx="103">
                  <c:v>11.066197104106875</c:v>
                </c:pt>
                <c:pt idx="104">
                  <c:v>11.066197104106875</c:v>
                </c:pt>
                <c:pt idx="105">
                  <c:v>11.454602241657376</c:v>
                </c:pt>
                <c:pt idx="106">
                  <c:v>11.583333119087639</c:v>
                </c:pt>
                <c:pt idx="107">
                  <c:v>11.583333119087639</c:v>
                </c:pt>
                <c:pt idx="108">
                  <c:v>11.585489562021538</c:v>
                </c:pt>
                <c:pt idx="109">
                  <c:v>11.585489562021538</c:v>
                </c:pt>
                <c:pt idx="110">
                  <c:v>11.330832320281299</c:v>
                </c:pt>
                <c:pt idx="111">
                  <c:v>11.329777847958487</c:v>
                </c:pt>
                <c:pt idx="112">
                  <c:v>11.955085057104615</c:v>
                </c:pt>
                <c:pt idx="113">
                  <c:v>12.075335310214038</c:v>
                </c:pt>
                <c:pt idx="114">
                  <c:v>11.953972076135194</c:v>
                </c:pt>
                <c:pt idx="115">
                  <c:v>11.83026232516511</c:v>
                </c:pt>
                <c:pt idx="116">
                  <c:v>11.706381819033925</c:v>
                </c:pt>
                <c:pt idx="117">
                  <c:v>11.326613841981603</c:v>
                </c:pt>
                <c:pt idx="118">
                  <c:v>11.326613841981603</c:v>
                </c:pt>
                <c:pt idx="119">
                  <c:v>11.067227620205777</c:v>
                </c:pt>
                <c:pt idx="120">
                  <c:v>11.067227620205777</c:v>
                </c:pt>
                <c:pt idx="121">
                  <c:v>10.800508241896839</c:v>
                </c:pt>
                <c:pt idx="122">
                  <c:v>10.801513828998496</c:v>
                </c:pt>
                <c:pt idx="123">
                  <c:v>10.801513828998496</c:v>
                </c:pt>
                <c:pt idx="124">
                  <c:v>10.802519322491854</c:v>
                </c:pt>
                <c:pt idx="125">
                  <c:v>11.329777847958487</c:v>
                </c:pt>
                <c:pt idx="126">
                  <c:v>12.3167670606638</c:v>
                </c:pt>
                <c:pt idx="127">
                  <c:v>12.3167670606638</c:v>
                </c:pt>
                <c:pt idx="128">
                  <c:v>13.557054154486348</c:v>
                </c:pt>
                <c:pt idx="129">
                  <c:v>13.557054154486348</c:v>
                </c:pt>
                <c:pt idx="130">
                  <c:v>12.66825565490033</c:v>
                </c:pt>
                <c:pt idx="131">
                  <c:v>12.43694804257049</c:v>
                </c:pt>
                <c:pt idx="132">
                  <c:v>12.079831804620568</c:v>
                </c:pt>
                <c:pt idx="133">
                  <c:v>11.710741737925883</c:v>
                </c:pt>
                <c:pt idx="134">
                  <c:v>11.710741737925883</c:v>
                </c:pt>
                <c:pt idx="135">
                  <c:v>11.710741737925883</c:v>
                </c:pt>
                <c:pt idx="136">
                  <c:v>11.710741737925883</c:v>
                </c:pt>
                <c:pt idx="137">
                  <c:v>11.585489562021538</c:v>
                </c:pt>
                <c:pt idx="138">
                  <c:v>11.586567632982979</c:v>
                </c:pt>
                <c:pt idx="139">
                  <c:v>11.333995148624906</c:v>
                </c:pt>
                <c:pt idx="140">
                  <c:v>11.208627071958544</c:v>
                </c:pt>
                <c:pt idx="141">
                  <c:v>10.810559903673941</c:v>
                </c:pt>
                <c:pt idx="142">
                  <c:v>10.397263583443651</c:v>
                </c:pt>
                <c:pt idx="143">
                  <c:v>10.112352829685948</c:v>
                </c:pt>
                <c:pt idx="144">
                  <c:v>9.3630895600365331</c:v>
                </c:pt>
                <c:pt idx="145">
                  <c:v>9.3630895600365331</c:v>
                </c:pt>
                <c:pt idx="146">
                  <c:v>8.8826066837577926</c:v>
                </c:pt>
                <c:pt idx="147">
                  <c:v>8.8817812777546408</c:v>
                </c:pt>
                <c:pt idx="148">
                  <c:v>8.8817812777546408</c:v>
                </c:pt>
                <c:pt idx="149">
                  <c:v>8.8817812777546408</c:v>
                </c:pt>
                <c:pt idx="150">
                  <c:v>8.7157520346840851</c:v>
                </c:pt>
                <c:pt idx="151">
                  <c:v>8.7149419829109078</c:v>
                </c:pt>
                <c:pt idx="152">
                  <c:v>8.8809557950373268</c:v>
                </c:pt>
                <c:pt idx="153">
                  <c:v>9.6665624618736263</c:v>
                </c:pt>
                <c:pt idx="154">
                  <c:v>9.6656635394313728</c:v>
                </c:pt>
                <c:pt idx="155">
                  <c:v>8.8776530965984453</c:v>
                </c:pt>
                <c:pt idx="156">
                  <c:v>8.876001286537333</c:v>
                </c:pt>
                <c:pt idx="157">
                  <c:v>8.8768272299892264</c:v>
                </c:pt>
                <c:pt idx="158">
                  <c:v>8.8776530965984453</c:v>
                </c:pt>
                <c:pt idx="159">
                  <c:v>9.3578680206992981</c:v>
                </c:pt>
                <c:pt idx="160">
                  <c:v>9.8164405851342096</c:v>
                </c:pt>
                <c:pt idx="161">
                  <c:v>9.6665624618736263</c:v>
                </c:pt>
                <c:pt idx="162">
                  <c:v>8.7133216534401932</c:v>
                </c:pt>
                <c:pt idx="163">
                  <c:v>8.7133216534401932</c:v>
                </c:pt>
                <c:pt idx="164">
                  <c:v>8.7125113757006414</c:v>
                </c:pt>
                <c:pt idx="165">
                  <c:v>8.7125113757006414</c:v>
                </c:pt>
                <c:pt idx="166">
                  <c:v>8.3699316075020178</c:v>
                </c:pt>
                <c:pt idx="167">
                  <c:v>8.3699316075020178</c:v>
                </c:pt>
                <c:pt idx="168">
                  <c:v>7.6406672436738843</c:v>
                </c:pt>
                <c:pt idx="169">
                  <c:v>7.0456575879628103</c:v>
                </c:pt>
                <c:pt idx="170">
                  <c:v>7.0456575879628103</c:v>
                </c:pt>
                <c:pt idx="171">
                  <c:v>7.44789395880718</c:v>
                </c:pt>
                <c:pt idx="172">
                  <c:v>7.2485734000350694</c:v>
                </c:pt>
                <c:pt idx="173">
                  <c:v>6.6163963702590234</c:v>
                </c:pt>
                <c:pt idx="174">
                  <c:v>6.6157807483576887</c:v>
                </c:pt>
                <c:pt idx="175">
                  <c:v>6.3914514196425589</c:v>
                </c:pt>
                <c:pt idx="176">
                  <c:v>6.3902617590608921</c:v>
                </c:pt>
                <c:pt idx="177">
                  <c:v>6.1578103108462878</c:v>
                </c:pt>
                <c:pt idx="178">
                  <c:v>5.9167835108142119</c:v>
                </c:pt>
                <c:pt idx="179">
                  <c:v>5.9167835108142119</c:v>
                </c:pt>
                <c:pt idx="180">
                  <c:v>5.9162327793464762</c:v>
                </c:pt>
                <c:pt idx="181">
                  <c:v>5.915681996607363</c:v>
                </c:pt>
                <c:pt idx="182">
                  <c:v>7.041069930798491</c:v>
                </c:pt>
                <c:pt idx="183">
                  <c:v>7.041069930798491</c:v>
                </c:pt>
                <c:pt idx="184">
                  <c:v>6.3896668457086676</c:v>
                </c:pt>
                <c:pt idx="185">
                  <c:v>6.1572370379957366</c:v>
                </c:pt>
                <c:pt idx="186">
                  <c:v>5.6638343044180264</c:v>
                </c:pt>
                <c:pt idx="187">
                  <c:v>5.1231308897722254</c:v>
                </c:pt>
                <c:pt idx="188">
                  <c:v>5.1231308897722254</c:v>
                </c:pt>
                <c:pt idx="189">
                  <c:v>4.1822398219211445</c:v>
                </c:pt>
                <c:pt idx="190">
                  <c:v>4.1818502508875639</c:v>
                </c:pt>
                <c:pt idx="191">
                  <c:v>2.9570146703092623</c:v>
                </c:pt>
                <c:pt idx="192">
                  <c:v>2.9572901386288599</c:v>
                </c:pt>
                <c:pt idx="193">
                  <c:v>2.4143923680606396</c:v>
                </c:pt>
                <c:pt idx="194">
                  <c:v>0</c:v>
                </c:pt>
                <c:pt idx="195">
                  <c:v>1.7069150880276753</c:v>
                </c:pt>
                <c:pt idx="196">
                  <c:v>1.7069150880276753</c:v>
                </c:pt>
                <c:pt idx="197">
                  <c:v>2.4139424673080034</c:v>
                </c:pt>
                <c:pt idx="198">
                  <c:v>2.413492482689068</c:v>
                </c:pt>
                <c:pt idx="199">
                  <c:v>2.413492482689068</c:v>
                </c:pt>
                <c:pt idx="200">
                  <c:v>0</c:v>
                </c:pt>
                <c:pt idx="201">
                  <c:v>0</c:v>
                </c:pt>
                <c:pt idx="202">
                  <c:v>2.4132674589150778</c:v>
                </c:pt>
                <c:pt idx="203">
                  <c:v>3.4131938017043919</c:v>
                </c:pt>
                <c:pt idx="204">
                  <c:v>1.706596900852196</c:v>
                </c:pt>
                <c:pt idx="209">
                  <c:v>4.1814606435591104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F-4FB0-BFC1-25B5C265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40064"/>
        <c:axId val="288041600"/>
      </c:lineChart>
      <c:catAx>
        <c:axId val="2880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041600"/>
        <c:crosses val="autoZero"/>
        <c:auto val="1"/>
        <c:lblAlgn val="ctr"/>
        <c:lblOffset val="100"/>
        <c:noMultiLvlLbl val="0"/>
      </c:catAx>
      <c:valAx>
        <c:axId val="2880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5885498687664043"/>
                  <c:y val="-5.034266550014582E-4"/>
                </c:manualLayout>
              </c:layout>
              <c:numFmt formatCode="#,##0.0000000000" sourceLinked="0"/>
            </c:trendlineLbl>
          </c:trendline>
          <c:val>
            <c:numRef>
              <c:f>'P6'!$H$8:$H$217</c:f>
              <c:numCache>
                <c:formatCode>General</c:formatCode>
                <c:ptCount val="210"/>
                <c:pt idx="0">
                  <c:v>12.612726544894382</c:v>
                </c:pt>
                <c:pt idx="1">
                  <c:v>12.612726544894382</c:v>
                </c:pt>
                <c:pt idx="2">
                  <c:v>12.145425188642733</c:v>
                </c:pt>
                <c:pt idx="3">
                  <c:v>11.783899263745839</c:v>
                </c:pt>
                <c:pt idx="4">
                  <c:v>11.906015471047413</c:v>
                </c:pt>
                <c:pt idx="5">
                  <c:v>12.14656533651557</c:v>
                </c:pt>
                <c:pt idx="6">
                  <c:v>12.14656533651557</c:v>
                </c:pt>
                <c:pt idx="7">
                  <c:v>11.153280645825991</c:v>
                </c:pt>
                <c:pt idx="8">
                  <c:v>11.154327459911155</c:v>
                </c:pt>
                <c:pt idx="9">
                  <c:v>11.536872102206351</c:v>
                </c:pt>
                <c:pt idx="10">
                  <c:v>11.535789386976882</c:v>
                </c:pt>
                <c:pt idx="11">
                  <c:v>11.785005265837883</c:v>
                </c:pt>
                <c:pt idx="12">
                  <c:v>12.028020632214851</c:v>
                </c:pt>
                <c:pt idx="13">
                  <c:v>11.785005265837883</c:v>
                </c:pt>
                <c:pt idx="14">
                  <c:v>11.533623651599314</c:v>
                </c:pt>
                <c:pt idx="15">
                  <c:v>11.533623651599314</c:v>
                </c:pt>
                <c:pt idx="16">
                  <c:v>11.65940972474813</c:v>
                </c:pt>
                <c:pt idx="17">
                  <c:v>11.66159866867519</c:v>
                </c:pt>
                <c:pt idx="18">
                  <c:v>11.906015471047413</c:v>
                </c:pt>
                <c:pt idx="19">
                  <c:v>12.024633888340249</c:v>
                </c:pt>
                <c:pt idx="20">
                  <c:v>12.024633888340249</c:v>
                </c:pt>
                <c:pt idx="21">
                  <c:v>12.023504761722583</c:v>
                </c:pt>
                <c:pt idx="22">
                  <c:v>12.378955802509173</c:v>
                </c:pt>
                <c:pt idx="23">
                  <c:v>13.280395078509601</c:v>
                </c:pt>
                <c:pt idx="24">
                  <c:v>13.279147800265148</c:v>
                </c:pt>
                <c:pt idx="25">
                  <c:v>14.327659501549272</c:v>
                </c:pt>
                <c:pt idx="26">
                  <c:v>14.32900501120163</c:v>
                </c:pt>
                <c:pt idx="27">
                  <c:v>14.024329004170685</c:v>
                </c:pt>
                <c:pt idx="28">
                  <c:v>13.920827006553225</c:v>
                </c:pt>
                <c:pt idx="29">
                  <c:v>14.024329004170685</c:v>
                </c:pt>
                <c:pt idx="30">
                  <c:v>14.024329004170685</c:v>
                </c:pt>
                <c:pt idx="31">
                  <c:v>13.711479336843949</c:v>
                </c:pt>
                <c:pt idx="32">
                  <c:v>12.728065924082681</c:v>
                </c:pt>
                <c:pt idx="33">
                  <c:v>12.729260542877753</c:v>
                </c:pt>
                <c:pt idx="34">
                  <c:v>12.84482188713109</c:v>
                </c:pt>
                <c:pt idx="35">
                  <c:v>12.846026785767682</c:v>
                </c:pt>
                <c:pt idx="36">
                  <c:v>12.958221289623351</c:v>
                </c:pt>
                <c:pt idx="37">
                  <c:v>13.069452697073237</c:v>
                </c:pt>
                <c:pt idx="38">
                  <c:v>12.846026785767682</c:v>
                </c:pt>
                <c:pt idx="39">
                  <c:v>12.732843726775011</c:v>
                </c:pt>
                <c:pt idx="40">
                  <c:v>12.732843726775011</c:v>
                </c:pt>
                <c:pt idx="41">
                  <c:v>12.619828972418263</c:v>
                </c:pt>
                <c:pt idx="42">
                  <c:v>12.62101232175486</c:v>
                </c:pt>
                <c:pt idx="43">
                  <c:v>13.40012009824407</c:v>
                </c:pt>
                <c:pt idx="44">
                  <c:v>13.40012009824407</c:v>
                </c:pt>
                <c:pt idx="45">
                  <c:v>13.40012009824407</c:v>
                </c:pt>
                <c:pt idx="46">
                  <c:v>13.40012009824407</c:v>
                </c:pt>
                <c:pt idx="47">
                  <c:v>13.40012009824407</c:v>
                </c:pt>
                <c:pt idx="48">
                  <c:v>13.40012009824407</c:v>
                </c:pt>
                <c:pt idx="49">
                  <c:v>13.40012009824407</c:v>
                </c:pt>
                <c:pt idx="50">
                  <c:v>13.401376379135433</c:v>
                </c:pt>
                <c:pt idx="51">
                  <c:v>13.401376379135433</c:v>
                </c:pt>
                <c:pt idx="52">
                  <c:v>13.402632542270696</c:v>
                </c:pt>
                <c:pt idx="53">
                  <c:v>13.402632542270696</c:v>
                </c:pt>
                <c:pt idx="54">
                  <c:v>13.402632542270696</c:v>
                </c:pt>
                <c:pt idx="55">
                  <c:v>13.402632542270696</c:v>
                </c:pt>
                <c:pt idx="56">
                  <c:v>13.074354967574617</c:v>
                </c:pt>
                <c:pt idx="57">
                  <c:v>12.735231955948553</c:v>
                </c:pt>
                <c:pt idx="58">
                  <c:v>12.848436244062484</c:v>
                </c:pt>
                <c:pt idx="59">
                  <c:v>12.849640803784258</c:v>
                </c:pt>
                <c:pt idx="60">
                  <c:v>12.849640803784258</c:v>
                </c:pt>
                <c:pt idx="61">
                  <c:v>12.849640803784258</c:v>
                </c:pt>
                <c:pt idx="62">
                  <c:v>12.849640803784258</c:v>
                </c:pt>
                <c:pt idx="63">
                  <c:v>11.668163036585234</c:v>
                </c:pt>
                <c:pt idx="64">
                  <c:v>11.160606282507981</c:v>
                </c:pt>
                <c:pt idx="65">
                  <c:v>10.764244541618961</c:v>
                </c:pt>
                <c:pt idx="66">
                  <c:v>10.491687782439245</c:v>
                </c:pt>
                <c:pt idx="67">
                  <c:v>10.491687782439245</c:v>
                </c:pt>
                <c:pt idx="68">
                  <c:v>11.031102276285203</c:v>
                </c:pt>
                <c:pt idx="69">
                  <c:v>11.031102276285203</c:v>
                </c:pt>
                <c:pt idx="70">
                  <c:v>11.162698438545199</c:v>
                </c:pt>
                <c:pt idx="71">
                  <c:v>11.162698438545199</c:v>
                </c:pt>
                <c:pt idx="72">
                  <c:v>11.291751262732985</c:v>
                </c:pt>
                <c:pt idx="73">
                  <c:v>11.291751262732985</c:v>
                </c:pt>
                <c:pt idx="74">
                  <c:v>11.291751262732985</c:v>
                </c:pt>
                <c:pt idx="75">
                  <c:v>11.418275643671198</c:v>
                </c:pt>
                <c:pt idx="76">
                  <c:v>11.290693140511413</c:v>
                </c:pt>
                <c:pt idx="77">
                  <c:v>11.032136070606041</c:v>
                </c:pt>
                <c:pt idx="78">
                  <c:v>11.032136070606041</c:v>
                </c:pt>
                <c:pt idx="79">
                  <c:v>11.421485579257357</c:v>
                </c:pt>
                <c:pt idx="80">
                  <c:v>11.423625035224283</c:v>
                </c:pt>
                <c:pt idx="81">
                  <c:v>11.294925034640716</c:v>
                </c:pt>
                <c:pt idx="82">
                  <c:v>11.164790202535928</c:v>
                </c:pt>
                <c:pt idx="83">
                  <c:v>11.164790202535928</c:v>
                </c:pt>
                <c:pt idx="84">
                  <c:v>11.164790202535928</c:v>
                </c:pt>
                <c:pt idx="85">
                  <c:v>11.293867209769777</c:v>
                </c:pt>
                <c:pt idx="86">
                  <c:v>11.5476936711386</c:v>
                </c:pt>
                <c:pt idx="87">
                  <c:v>11.5476936711386</c:v>
                </c:pt>
                <c:pt idx="88">
                  <c:v>11.548775270323397</c:v>
                </c:pt>
                <c:pt idx="89">
                  <c:v>11.549856768220634</c:v>
                </c:pt>
                <c:pt idx="90">
                  <c:v>11.423625035224283</c:v>
                </c:pt>
                <c:pt idx="91">
                  <c:v>11.421485579257357</c:v>
                </c:pt>
                <c:pt idx="92">
                  <c:v>11.034203368679204</c:v>
                </c:pt>
                <c:pt idx="93">
                  <c:v>10.768279872422987</c:v>
                </c:pt>
                <c:pt idx="94">
                  <c:v>10.768279872422987</c:v>
                </c:pt>
                <c:pt idx="95">
                  <c:v>10.902052453373207</c:v>
                </c:pt>
                <c:pt idx="96">
                  <c:v>10.902052453373207</c:v>
                </c:pt>
                <c:pt idx="97">
                  <c:v>11.5476936711386</c:v>
                </c:pt>
                <c:pt idx="98">
                  <c:v>11.5476936711386</c:v>
                </c:pt>
                <c:pt idx="99">
                  <c:v>11.672537230941918</c:v>
                </c:pt>
                <c:pt idx="100">
                  <c:v>11.796059583309843</c:v>
                </c:pt>
                <c:pt idx="101">
                  <c:v>11.421485579257357</c:v>
                </c:pt>
                <c:pt idx="102">
                  <c:v>11.163744369532601</c:v>
                </c:pt>
                <c:pt idx="103">
                  <c:v>11.292809285809819</c:v>
                </c:pt>
                <c:pt idx="104">
                  <c:v>12.276577996530044</c:v>
                </c:pt>
                <c:pt idx="105">
                  <c:v>12.276577996530044</c:v>
                </c:pt>
                <c:pt idx="106">
                  <c:v>11.671443836041771</c:v>
                </c:pt>
                <c:pt idx="107">
                  <c:v>11.671443836041771</c:v>
                </c:pt>
                <c:pt idx="108">
                  <c:v>11.293867209769777</c:v>
                </c:pt>
                <c:pt idx="109">
                  <c:v>11.036270279509113</c:v>
                </c:pt>
                <c:pt idx="110">
                  <c:v>10.904094609887022</c:v>
                </c:pt>
                <c:pt idx="111">
                  <c:v>10.769288468863397</c:v>
                </c:pt>
                <c:pt idx="112">
                  <c:v>10.769288468863397</c:v>
                </c:pt>
                <c:pt idx="113">
                  <c:v>10.217600851291971</c:v>
                </c:pt>
                <c:pt idx="114">
                  <c:v>10.218557510706201</c:v>
                </c:pt>
                <c:pt idx="115">
                  <c:v>9.7835239629172452</c:v>
                </c:pt>
                <c:pt idx="116">
                  <c:v>9.7844398088319959</c:v>
                </c:pt>
                <c:pt idx="117">
                  <c:v>10.36047955452087</c:v>
                </c:pt>
                <c:pt idx="118">
                  <c:v>10.772313691583923</c:v>
                </c:pt>
                <c:pt idx="119">
                  <c:v>10.906136384010317</c:v>
                </c:pt>
                <c:pt idx="120">
                  <c:v>10.905115544734059</c:v>
                </c:pt>
                <c:pt idx="121">
                  <c:v>10.905115544734059</c:v>
                </c:pt>
                <c:pt idx="122">
                  <c:v>9.7835239629172452</c:v>
                </c:pt>
                <c:pt idx="123">
                  <c:v>9.7835239629172452</c:v>
                </c:pt>
                <c:pt idx="124">
                  <c:v>10.359509789970188</c:v>
                </c:pt>
                <c:pt idx="125">
                  <c:v>10.359509789970188</c:v>
                </c:pt>
                <c:pt idx="126">
                  <c:v>10.771305378417342</c:v>
                </c:pt>
                <c:pt idx="127">
                  <c:v>11.037303589775833</c:v>
                </c:pt>
                <c:pt idx="128">
                  <c:v>10.905115544734059</c:v>
                </c:pt>
                <c:pt idx="129">
                  <c:v>10.906136384010317</c:v>
                </c:pt>
                <c:pt idx="130">
                  <c:v>10.906136384010317</c:v>
                </c:pt>
                <c:pt idx="131">
                  <c:v>10.904094609887022</c:v>
                </c:pt>
                <c:pt idx="132">
                  <c:v>10.903073579442358</c:v>
                </c:pt>
                <c:pt idx="133">
                  <c:v>10.634816144125354</c:v>
                </c:pt>
                <c:pt idx="134">
                  <c:v>10.636807496290384</c:v>
                </c:pt>
                <c:pt idx="135">
                  <c:v>10.36047955452087</c:v>
                </c:pt>
                <c:pt idx="136">
                  <c:v>10.218557510706201</c:v>
                </c:pt>
                <c:pt idx="137">
                  <c:v>9.9306528799396663</c:v>
                </c:pt>
                <c:pt idx="138">
                  <c:v>9.6359520540380661</c:v>
                </c:pt>
                <c:pt idx="139">
                  <c:v>9.6359520540380661</c:v>
                </c:pt>
                <c:pt idx="140">
                  <c:v>9.931582498746284</c:v>
                </c:pt>
                <c:pt idx="141">
                  <c:v>9.9306528799396663</c:v>
                </c:pt>
                <c:pt idx="142">
                  <c:v>9.329097314446603</c:v>
                </c:pt>
                <c:pt idx="143">
                  <c:v>9.1731530628171498</c:v>
                </c:pt>
                <c:pt idx="144">
                  <c:v>9.0136077953977676</c:v>
                </c:pt>
                <c:pt idx="145">
                  <c:v>9.0136077953977676</c:v>
                </c:pt>
                <c:pt idx="146">
                  <c:v>9.3299704575356461</c:v>
                </c:pt>
                <c:pt idx="147">
                  <c:v>9.6377553575167614</c:v>
                </c:pt>
                <c:pt idx="148">
                  <c:v>9.6377553575167614</c:v>
                </c:pt>
                <c:pt idx="149">
                  <c:v>9.3317164986209313</c:v>
                </c:pt>
                <c:pt idx="150">
                  <c:v>9.3308435189194459</c:v>
                </c:pt>
                <c:pt idx="151">
                  <c:v>8.8528435843840985</c:v>
                </c:pt>
                <c:pt idx="152">
                  <c:v>8.8528435843840985</c:v>
                </c:pt>
                <c:pt idx="153">
                  <c:v>8.6873552804761136</c:v>
                </c:pt>
                <c:pt idx="154">
                  <c:v>8.518652710896351</c:v>
                </c:pt>
                <c:pt idx="155">
                  <c:v>8.6873552804761136</c:v>
                </c:pt>
                <c:pt idx="156">
                  <c:v>8.8544997145238113</c:v>
                </c:pt>
                <c:pt idx="157">
                  <c:v>9.0169811517267195</c:v>
                </c:pt>
                <c:pt idx="158">
                  <c:v>9.4868575236972319</c:v>
                </c:pt>
                <c:pt idx="159">
                  <c:v>9.4868575236972319</c:v>
                </c:pt>
                <c:pt idx="160">
                  <c:v>8.5194495541431152</c:v>
                </c:pt>
                <c:pt idx="161">
                  <c:v>8.3465409750690895</c:v>
                </c:pt>
                <c:pt idx="162">
                  <c:v>8.518652710896351</c:v>
                </c:pt>
                <c:pt idx="163">
                  <c:v>8.518652710896351</c:v>
                </c:pt>
                <c:pt idx="164">
                  <c:v>8.518652710896351</c:v>
                </c:pt>
                <c:pt idx="165">
                  <c:v>8.518652710896351</c:v>
                </c:pt>
                <c:pt idx="166">
                  <c:v>8.518652710896351</c:v>
                </c:pt>
                <c:pt idx="167">
                  <c:v>7.9919520907547108</c:v>
                </c:pt>
                <c:pt idx="168">
                  <c:v>7.9919520907547108</c:v>
                </c:pt>
                <c:pt idx="169">
                  <c:v>7.0253180767706693</c:v>
                </c:pt>
                <c:pt idx="170">
                  <c:v>7.0246609829959752</c:v>
                </c:pt>
                <c:pt idx="171">
                  <c:v>6.1428878294014222</c:v>
                </c:pt>
                <c:pt idx="172">
                  <c:v>5.3876690324800665</c:v>
                </c:pt>
                <c:pt idx="173">
                  <c:v>5.3876690324800665</c:v>
                </c:pt>
                <c:pt idx="174">
                  <c:v>5.3876690324800665</c:v>
                </c:pt>
                <c:pt idx="175">
                  <c:v>5.3876690324800665</c:v>
                </c:pt>
                <c:pt idx="176">
                  <c:v>6.1423131638096882</c:v>
                </c:pt>
                <c:pt idx="177">
                  <c:v>6.1417384444480723</c:v>
                </c:pt>
                <c:pt idx="178">
                  <c:v>5.1102352804490687</c:v>
                </c:pt>
                <c:pt idx="179">
                  <c:v>4.8184268739789902</c:v>
                </c:pt>
                <c:pt idx="180">
                  <c:v>5.387165017414417</c:v>
                </c:pt>
                <c:pt idx="181">
                  <c:v>5.6506349522774126</c:v>
                </c:pt>
                <c:pt idx="182">
                  <c:v>5.6506349522774126</c:v>
                </c:pt>
                <c:pt idx="183">
                  <c:v>5.902447792118358</c:v>
                </c:pt>
                <c:pt idx="184">
                  <c:v>5.9029998096825409</c:v>
                </c:pt>
                <c:pt idx="185">
                  <c:v>4.1740511947694241</c:v>
                </c:pt>
                <c:pt idx="186">
                  <c:v>4.1740511947694241</c:v>
                </c:pt>
                <c:pt idx="187">
                  <c:v>6.8155596433144927</c:v>
                </c:pt>
                <c:pt idx="188">
                  <c:v>7.2289926620535665</c:v>
                </c:pt>
                <c:pt idx="189">
                  <c:v>7.0253180767706693</c:v>
                </c:pt>
                <c:pt idx="190">
                  <c:v>6.8161970582930493</c:v>
                </c:pt>
                <c:pt idx="191">
                  <c:v>6.5997544228092409</c:v>
                </c:pt>
                <c:pt idx="192">
                  <c:v>6.144611503708199</c:v>
                </c:pt>
                <c:pt idx="193">
                  <c:v>6.144611503708199</c:v>
                </c:pt>
                <c:pt idx="194">
                  <c:v>6.1440369993355981</c:v>
                </c:pt>
                <c:pt idx="195">
                  <c:v>6.1434624412383636</c:v>
                </c:pt>
                <c:pt idx="196">
                  <c:v>6.1434624412383636</c:v>
                </c:pt>
                <c:pt idx="197">
                  <c:v>6.1440369993355981</c:v>
                </c:pt>
                <c:pt idx="198">
                  <c:v>5.9029998096825409</c:v>
                </c:pt>
                <c:pt idx="199">
                  <c:v>5.6511635182906623</c:v>
                </c:pt>
                <c:pt idx="200">
                  <c:v>5.3881730003996466</c:v>
                </c:pt>
                <c:pt idx="201">
                  <c:v>5.1111916265378099</c:v>
                </c:pt>
                <c:pt idx="202">
                  <c:v>5.1111916265378099</c:v>
                </c:pt>
                <c:pt idx="203">
                  <c:v>4.5080689654845578</c:v>
                </c:pt>
                <c:pt idx="204">
                  <c:v>4.5080689654845578</c:v>
                </c:pt>
                <c:pt idx="205">
                  <c:v>4.8197791618228116</c:v>
                </c:pt>
                <c:pt idx="206">
                  <c:v>5.1121477937197861</c:v>
                </c:pt>
                <c:pt idx="207">
                  <c:v>5.1121477937197861</c:v>
                </c:pt>
                <c:pt idx="208">
                  <c:v>4.819328441369044</c:v>
                </c:pt>
                <c:pt idx="209">
                  <c:v>4.5080689654845578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0-4AE2-9685-A92A750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50176"/>
        <c:axId val="288076544"/>
      </c:lineChart>
      <c:catAx>
        <c:axId val="2880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076544"/>
        <c:crosses val="autoZero"/>
        <c:auto val="1"/>
        <c:lblAlgn val="ctr"/>
        <c:lblOffset val="100"/>
        <c:noMultiLvlLbl val="0"/>
      </c:catAx>
      <c:valAx>
        <c:axId val="2880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185</xdr:row>
      <xdr:rowOff>76200</xdr:rowOff>
    </xdr:from>
    <xdr:to>
      <xdr:col>18</xdr:col>
      <xdr:colOff>180975</xdr:colOff>
      <xdr:row>202</xdr:row>
      <xdr:rowOff>66675</xdr:rowOff>
    </xdr:to>
    <xdr:graphicFrame macro="">
      <xdr:nvGraphicFramePr>
        <xdr:cNvPr id="38937" name="Chart 1">
          <a:extLst>
            <a:ext uri="{FF2B5EF4-FFF2-40B4-BE49-F238E27FC236}">
              <a16:creationId xmlns:a16="http://schemas.microsoft.com/office/drawing/2014/main" id="{00000000-0008-0000-0200-000019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12</xdr:row>
      <xdr:rowOff>47624</xdr:rowOff>
    </xdr:from>
    <xdr:to>
      <xdr:col>18</xdr:col>
      <xdr:colOff>161925</xdr:colOff>
      <xdr:row>24</xdr:row>
      <xdr:rowOff>76199</xdr:rowOff>
    </xdr:to>
    <xdr:graphicFrame macro="">
      <xdr:nvGraphicFramePr>
        <xdr:cNvPr id="38938" name="Chart 2">
          <a:extLst>
            <a:ext uri="{FF2B5EF4-FFF2-40B4-BE49-F238E27FC236}">
              <a16:creationId xmlns:a16="http://schemas.microsoft.com/office/drawing/2014/main" id="{00000000-0008-0000-0200-00001A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15</xdr:row>
      <xdr:rowOff>47625</xdr:rowOff>
    </xdr:from>
    <xdr:to>
      <xdr:col>18</xdr:col>
      <xdr:colOff>276225</xdr:colOff>
      <xdr:row>32</xdr:row>
      <xdr:rowOff>38100</xdr:rowOff>
    </xdr:to>
    <xdr:graphicFrame macro="">
      <xdr:nvGraphicFramePr>
        <xdr:cNvPr id="52235" name="Chart 1">
          <a:extLst>
            <a:ext uri="{FF2B5EF4-FFF2-40B4-BE49-F238E27FC236}">
              <a16:creationId xmlns:a16="http://schemas.microsoft.com/office/drawing/2014/main" id="{00000000-0008-0000-0400-00000BC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185</xdr:row>
      <xdr:rowOff>76200</xdr:rowOff>
    </xdr:from>
    <xdr:to>
      <xdr:col>18</xdr:col>
      <xdr:colOff>133350</xdr:colOff>
      <xdr:row>202</xdr:row>
      <xdr:rowOff>66675</xdr:rowOff>
    </xdr:to>
    <xdr:graphicFrame macro="">
      <xdr:nvGraphicFramePr>
        <xdr:cNvPr id="60435" name="Chart 3">
          <a:extLst>
            <a:ext uri="{FF2B5EF4-FFF2-40B4-BE49-F238E27FC236}">
              <a16:creationId xmlns:a16="http://schemas.microsoft.com/office/drawing/2014/main" id="{00000000-0008-0000-0500-000013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114300</xdr:rowOff>
    </xdr:from>
    <xdr:to>
      <xdr:col>18</xdr:col>
      <xdr:colOff>304800</xdr:colOff>
      <xdr:row>24</xdr:row>
      <xdr:rowOff>152400</xdr:rowOff>
    </xdr:to>
    <xdr:graphicFrame macro="">
      <xdr:nvGraphicFramePr>
        <xdr:cNvPr id="60436" name="Chart 5">
          <a:extLst>
            <a:ext uri="{FF2B5EF4-FFF2-40B4-BE49-F238E27FC236}">
              <a16:creationId xmlns:a16="http://schemas.microsoft.com/office/drawing/2014/main" id="{00000000-0008-0000-0500-000014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185</xdr:row>
      <xdr:rowOff>76200</xdr:rowOff>
    </xdr:from>
    <xdr:to>
      <xdr:col>18</xdr:col>
      <xdr:colOff>133350</xdr:colOff>
      <xdr:row>202</xdr:row>
      <xdr:rowOff>66675</xdr:rowOff>
    </xdr:to>
    <xdr:graphicFrame macro="">
      <xdr:nvGraphicFramePr>
        <xdr:cNvPr id="61459" name="Chart 2">
          <a:extLst>
            <a:ext uri="{FF2B5EF4-FFF2-40B4-BE49-F238E27FC236}">
              <a16:creationId xmlns:a16="http://schemas.microsoft.com/office/drawing/2014/main" id="{00000000-0008-0000-0600-000013F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57150</xdr:rowOff>
    </xdr:from>
    <xdr:to>
      <xdr:col>18</xdr:col>
      <xdr:colOff>304800</xdr:colOff>
      <xdr:row>32</xdr:row>
      <xdr:rowOff>47625</xdr:rowOff>
    </xdr:to>
    <xdr:graphicFrame macro="">
      <xdr:nvGraphicFramePr>
        <xdr:cNvPr id="61460" name="Chart 4">
          <a:extLst>
            <a:ext uri="{FF2B5EF4-FFF2-40B4-BE49-F238E27FC236}">
              <a16:creationId xmlns:a16="http://schemas.microsoft.com/office/drawing/2014/main" id="{00000000-0008-0000-0600-000014F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185</xdr:row>
      <xdr:rowOff>76200</xdr:rowOff>
    </xdr:from>
    <xdr:to>
      <xdr:col>18</xdr:col>
      <xdr:colOff>133350</xdr:colOff>
      <xdr:row>202</xdr:row>
      <xdr:rowOff>66675</xdr:rowOff>
    </xdr:to>
    <xdr:graphicFrame macro="">
      <xdr:nvGraphicFramePr>
        <xdr:cNvPr id="73753" name="Chart 1">
          <a:extLst>
            <a:ext uri="{FF2B5EF4-FFF2-40B4-BE49-F238E27FC236}">
              <a16:creationId xmlns:a16="http://schemas.microsoft.com/office/drawing/2014/main" id="{00000000-0008-0000-0700-0000192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189</xdr:row>
      <xdr:rowOff>76200</xdr:rowOff>
    </xdr:from>
    <xdr:to>
      <xdr:col>18</xdr:col>
      <xdr:colOff>304800</xdr:colOff>
      <xdr:row>206</xdr:row>
      <xdr:rowOff>66675</xdr:rowOff>
    </xdr:to>
    <xdr:graphicFrame macro="">
      <xdr:nvGraphicFramePr>
        <xdr:cNvPr id="73754" name="Chart 3">
          <a:extLst>
            <a:ext uri="{FF2B5EF4-FFF2-40B4-BE49-F238E27FC236}">
              <a16:creationId xmlns:a16="http://schemas.microsoft.com/office/drawing/2014/main" id="{00000000-0008-0000-0700-00001A2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9</xdr:row>
      <xdr:rowOff>38100</xdr:rowOff>
    </xdr:from>
    <xdr:to>
      <xdr:col>18</xdr:col>
      <xdr:colOff>66675</xdr:colOff>
      <xdr:row>26</xdr:row>
      <xdr:rowOff>28575</xdr:rowOff>
    </xdr:to>
    <xdr:graphicFrame macro="">
      <xdr:nvGraphicFramePr>
        <xdr:cNvPr id="73755" name="Chart 4">
          <a:extLst>
            <a:ext uri="{FF2B5EF4-FFF2-40B4-BE49-F238E27FC236}">
              <a16:creationId xmlns:a16="http://schemas.microsoft.com/office/drawing/2014/main" id="{00000000-0008-0000-0700-00001B2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200</xdr:row>
      <xdr:rowOff>47625</xdr:rowOff>
    </xdr:from>
    <xdr:to>
      <xdr:col>18</xdr:col>
      <xdr:colOff>247650</xdr:colOff>
      <xdr:row>217</xdr:row>
      <xdr:rowOff>38100</xdr:rowOff>
    </xdr:to>
    <xdr:graphicFrame macro="">
      <xdr:nvGraphicFramePr>
        <xdr:cNvPr id="33819" name="Chart 1">
          <a:extLst>
            <a:ext uri="{FF2B5EF4-FFF2-40B4-BE49-F238E27FC236}">
              <a16:creationId xmlns:a16="http://schemas.microsoft.com/office/drawing/2014/main" id="{00000000-0008-0000-0800-00001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15</xdr:row>
      <xdr:rowOff>47625</xdr:rowOff>
    </xdr:from>
    <xdr:to>
      <xdr:col>18</xdr:col>
      <xdr:colOff>323850</xdr:colOff>
      <xdr:row>32</xdr:row>
      <xdr:rowOff>38100</xdr:rowOff>
    </xdr:to>
    <xdr:graphicFrame macro="">
      <xdr:nvGraphicFramePr>
        <xdr:cNvPr id="33820" name="Chart 3">
          <a:extLst>
            <a:ext uri="{FF2B5EF4-FFF2-40B4-BE49-F238E27FC236}">
              <a16:creationId xmlns:a16="http://schemas.microsoft.com/office/drawing/2014/main" id="{00000000-0008-0000-0800-00001C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200</xdr:row>
      <xdr:rowOff>47625</xdr:rowOff>
    </xdr:from>
    <xdr:to>
      <xdr:col>18</xdr:col>
      <xdr:colOff>247650</xdr:colOff>
      <xdr:row>217</xdr:row>
      <xdr:rowOff>38100</xdr:rowOff>
    </xdr:to>
    <xdr:graphicFrame macro="">
      <xdr:nvGraphicFramePr>
        <xdr:cNvPr id="32788" name="Chart 1">
          <a:extLst>
            <a:ext uri="{FF2B5EF4-FFF2-40B4-BE49-F238E27FC236}">
              <a16:creationId xmlns:a16="http://schemas.microsoft.com/office/drawing/2014/main" id="{00000000-0008-0000-0900-00001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7</xdr:row>
      <xdr:rowOff>47625</xdr:rowOff>
    </xdr:from>
    <xdr:to>
      <xdr:col>19</xdr:col>
      <xdr:colOff>371475</xdr:colOff>
      <xdr:row>24</xdr:row>
      <xdr:rowOff>38100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3"/>
  <sheetViews>
    <sheetView tabSelected="1" topLeftCell="A14" zoomScaleNormal="100" workbookViewId="0">
      <selection activeCell="L26" sqref="L26"/>
    </sheetView>
  </sheetViews>
  <sheetFormatPr defaultColWidth="12.5703125" defaultRowHeight="12.75"/>
  <cols>
    <col min="1" max="1" width="6.42578125" style="12" customWidth="1"/>
    <col min="2" max="2" width="31.85546875" style="12" customWidth="1"/>
    <col min="3" max="3" width="12" style="12" customWidth="1"/>
    <col min="4" max="4" width="9.7109375" style="12" customWidth="1"/>
    <col min="5" max="5" width="8" style="12" customWidth="1"/>
    <col min="6" max="6" width="11.7109375" style="12" customWidth="1"/>
    <col min="7" max="7" width="9" style="12" customWidth="1"/>
    <col min="8" max="8" width="7.42578125" style="12" customWidth="1"/>
    <col min="9" max="9" width="7.5703125" style="12" customWidth="1"/>
    <col min="10" max="10" width="22.7109375" style="12" bestFit="1" customWidth="1"/>
    <col min="11" max="11" width="8.140625" style="12" customWidth="1"/>
    <col min="12" max="12" width="8.42578125" style="12" bestFit="1" customWidth="1"/>
    <col min="13" max="13" width="12.85546875" style="12" customWidth="1"/>
    <col min="14" max="43" width="6.7109375" style="12" customWidth="1"/>
    <col min="44" max="16384" width="12.5703125" style="12"/>
  </cols>
  <sheetData>
    <row r="1" spans="1:13" ht="15.75" customHeight="1">
      <c r="A1" s="68"/>
      <c r="B1" s="54" t="s">
        <v>13</v>
      </c>
      <c r="C1" s="69" t="s">
        <v>72</v>
      </c>
      <c r="D1" s="70"/>
      <c r="E1" s="70"/>
      <c r="F1" s="70"/>
      <c r="H1" s="70"/>
      <c r="I1" s="71"/>
      <c r="K1" s="72"/>
    </row>
    <row r="2" spans="1:13">
      <c r="A2" s="73"/>
      <c r="B2" s="22" t="s">
        <v>15</v>
      </c>
      <c r="C2" s="74">
        <v>40812</v>
      </c>
      <c r="E2" s="3"/>
      <c r="H2" s="75"/>
      <c r="I2" s="76"/>
      <c r="J2" s="77"/>
      <c r="K2" s="4"/>
      <c r="L2" s="5"/>
    </row>
    <row r="3" spans="1:13">
      <c r="A3" s="73"/>
      <c r="B3" s="22" t="s">
        <v>16</v>
      </c>
      <c r="C3" s="78" t="s">
        <v>73</v>
      </c>
      <c r="H3" s="75"/>
      <c r="I3" s="76"/>
      <c r="J3" s="77"/>
      <c r="K3" s="4"/>
      <c r="L3" s="5"/>
    </row>
    <row r="4" spans="1:13">
      <c r="A4" s="73"/>
      <c r="B4" s="22" t="s">
        <v>17</v>
      </c>
      <c r="C4" s="79" t="s">
        <v>58</v>
      </c>
      <c r="E4" s="6"/>
      <c r="H4" s="75"/>
      <c r="I4" s="76"/>
      <c r="J4" s="80" t="s">
        <v>18</v>
      </c>
      <c r="K4" s="81">
        <f>I16-I17</f>
        <v>4.5</v>
      </c>
      <c r="L4" s="80" t="s">
        <v>19</v>
      </c>
      <c r="M4" s="82">
        <f>(+M7*-0.378+I15)*3.4994/(273.3+I16)</f>
        <v>1.2334925932077978</v>
      </c>
    </row>
    <row r="5" spans="1:13">
      <c r="A5" s="73"/>
      <c r="B5" s="52" t="s">
        <v>65</v>
      </c>
      <c r="C5" s="33"/>
      <c r="D5" s="83"/>
      <c r="E5" s="35"/>
      <c r="H5" s="84"/>
      <c r="I5" s="76"/>
      <c r="J5" s="80"/>
      <c r="K5" s="81"/>
      <c r="L5" s="80"/>
      <c r="M5" s="82"/>
    </row>
    <row r="6" spans="1:13">
      <c r="A6" s="73"/>
      <c r="B6" s="42" t="s">
        <v>59</v>
      </c>
      <c r="C6" s="43">
        <f>AVERAGE(D18,D25,D32,D39,D46,D53,D60,D67)</f>
        <v>265.55349307159355</v>
      </c>
      <c r="D6" s="44" t="s">
        <v>44</v>
      </c>
      <c r="E6" s="35"/>
      <c r="F6" s="21" t="s">
        <v>57</v>
      </c>
      <c r="G6" s="21"/>
      <c r="H6" s="84"/>
      <c r="I6" s="76"/>
      <c r="J6" s="85"/>
      <c r="K6" s="85"/>
      <c r="L6" s="85"/>
      <c r="M6" s="86"/>
    </row>
    <row r="7" spans="1:13">
      <c r="A7" s="73"/>
      <c r="B7" s="39" t="s">
        <v>50</v>
      </c>
      <c r="C7" s="40">
        <f>AVERAGE(D20,D27,D34,D41,D48,D55,D62,D69)</f>
        <v>11.32029377088319</v>
      </c>
      <c r="D7" s="41" t="s">
        <v>48</v>
      </c>
      <c r="E7" s="35"/>
      <c r="F7" s="21" t="s">
        <v>68</v>
      </c>
      <c r="G7" s="65">
        <v>62.8</v>
      </c>
      <c r="H7" s="32"/>
      <c r="I7" s="55"/>
      <c r="J7" s="80" t="s">
        <v>22</v>
      </c>
      <c r="K7" s="82">
        <f>I17*1.8+491.9</f>
        <v>509</v>
      </c>
      <c r="L7" s="80" t="s">
        <v>23</v>
      </c>
      <c r="M7" s="82">
        <f>M9-K4*I15*0.000666</f>
        <v>0.87438872468815765</v>
      </c>
    </row>
    <row r="8" spans="1:13">
      <c r="A8" s="73"/>
      <c r="B8" s="39" t="s">
        <v>51</v>
      </c>
      <c r="C8" s="40">
        <f>I23*C7</f>
        <v>25.135297281524764</v>
      </c>
      <c r="D8" s="41" t="s">
        <v>52</v>
      </c>
      <c r="E8" s="35"/>
      <c r="I8" s="55"/>
      <c r="J8" s="85"/>
      <c r="K8" s="86"/>
      <c r="L8" s="85"/>
      <c r="M8" s="86"/>
    </row>
    <row r="9" spans="1:13" ht="13.5" thickBot="1">
      <c r="A9" s="73"/>
      <c r="B9" s="26" t="s">
        <v>53</v>
      </c>
      <c r="C9" s="45">
        <f>C8*I24</f>
        <v>17.185295795960187</v>
      </c>
      <c r="D9" s="46" t="s">
        <v>54</v>
      </c>
      <c r="E9" s="35"/>
      <c r="F9" s="117" t="s">
        <v>70</v>
      </c>
      <c r="G9" s="116">
        <f>'P1'!A8</f>
        <v>0.47006944444444443</v>
      </c>
      <c r="I9" s="55"/>
      <c r="J9" s="80" t="s">
        <v>27</v>
      </c>
      <c r="K9" s="82">
        <f>K7^-1*-5078.3-1.6908*LOG(K7)-0.003193*+K7+0.000001234*+(K7^2)+15.092</f>
        <v>-0.76706322483078715</v>
      </c>
      <c r="L9" s="80" t="s">
        <v>28</v>
      </c>
      <c r="M9" s="82">
        <f>10^+K9*6.895</f>
        <v>1.1788839246881577</v>
      </c>
    </row>
    <row r="10" spans="1:13" ht="13.5" thickBot="1">
      <c r="A10" s="73"/>
      <c r="B10" s="26"/>
      <c r="C10" s="64">
        <f>(C9*60*60)/1000</f>
        <v>61.867064865456669</v>
      </c>
      <c r="D10" s="38" t="s">
        <v>55</v>
      </c>
      <c r="E10" s="35"/>
      <c r="F10" s="118" t="s">
        <v>71</v>
      </c>
      <c r="G10" s="116">
        <f>'P8'!A442</f>
        <v>0.48585648148148147</v>
      </c>
      <c r="I10" s="55"/>
      <c r="J10" s="4"/>
      <c r="K10" s="8"/>
    </row>
    <row r="11" spans="1:13" ht="25.5" customHeight="1">
      <c r="A11" s="73"/>
      <c r="B11" s="47" t="s">
        <v>64</v>
      </c>
      <c r="C11" s="63">
        <f>('P1'!E4+'P2'!E4+'P3'!E4+'P4'!E4+'P5'!E4+'P6'!E4+'P7'!E4+'P8'!E4)/8</f>
        <v>10.333400692840694</v>
      </c>
      <c r="D11" s="48" t="s">
        <v>60</v>
      </c>
      <c r="I11" s="55"/>
      <c r="J11" s="4"/>
      <c r="K11" s="8"/>
    </row>
    <row r="12" spans="1:13" ht="13.5" thickBot="1">
      <c r="A12" s="73"/>
      <c r="B12" s="47" t="s">
        <v>66</v>
      </c>
      <c r="C12" s="49">
        <v>6.7</v>
      </c>
      <c r="D12" s="49" t="s">
        <v>61</v>
      </c>
      <c r="I12" s="55"/>
      <c r="J12" s="4" t="s">
        <v>32</v>
      </c>
      <c r="K12" s="9">
        <f>AVERAGE(D17,D24,D31,D38,D45,D52,D59,D66)</f>
        <v>4024.6356812933027</v>
      </c>
      <c r="L12" s="19" t="s">
        <v>4</v>
      </c>
      <c r="M12" s="13"/>
    </row>
    <row r="13" spans="1:13" ht="13.5" thickBot="1">
      <c r="A13" s="73"/>
      <c r="B13" s="26" t="s">
        <v>62</v>
      </c>
      <c r="C13" s="62">
        <f>((C11-4)/16)*C12</f>
        <v>2.652111540127041</v>
      </c>
      <c r="D13" s="50" t="s">
        <v>61</v>
      </c>
      <c r="I13" s="76"/>
      <c r="J13" s="87" t="s">
        <v>35</v>
      </c>
      <c r="K13" s="10">
        <f>C6</f>
        <v>265.55349307159355</v>
      </c>
      <c r="L13" s="11" t="s">
        <v>25</v>
      </c>
    </row>
    <row r="14" spans="1:13">
      <c r="A14" s="73"/>
      <c r="B14" s="101"/>
      <c r="E14" s="35"/>
      <c r="F14" s="35"/>
      <c r="I14" s="76"/>
      <c r="J14" s="77"/>
      <c r="K14" s="4"/>
      <c r="L14" s="5"/>
    </row>
    <row r="15" spans="1:13">
      <c r="A15" s="73"/>
      <c r="B15" s="37" t="s">
        <v>6</v>
      </c>
      <c r="C15" s="35"/>
      <c r="D15" s="35"/>
      <c r="E15" s="35"/>
      <c r="G15" s="22" t="s">
        <v>20</v>
      </c>
      <c r="H15" s="113" t="s">
        <v>21</v>
      </c>
      <c r="I15" s="88">
        <v>101.6</v>
      </c>
    </row>
    <row r="16" spans="1:13">
      <c r="A16" s="73"/>
      <c r="B16" s="2" t="s">
        <v>41</v>
      </c>
      <c r="C16" s="33" t="s">
        <v>4</v>
      </c>
      <c r="D16" s="66">
        <f>'P1'!C4</f>
        <v>66.750577367205537</v>
      </c>
      <c r="E16" s="35"/>
      <c r="G16" s="22" t="s">
        <v>24</v>
      </c>
      <c r="H16" s="113" t="s">
        <v>25</v>
      </c>
      <c r="I16" s="88">
        <v>14</v>
      </c>
      <c r="J16" s="119">
        <f>(D18+273)/(($I$15+D17/1000)*29)</f>
        <v>0.17908991963893517</v>
      </c>
    </row>
    <row r="17" spans="1:144">
      <c r="A17" s="73"/>
      <c r="B17" s="2" t="s">
        <v>42</v>
      </c>
      <c r="C17" s="33" t="s">
        <v>4</v>
      </c>
      <c r="D17" s="102">
        <f>'P1'!B4</f>
        <v>3938.4249422632793</v>
      </c>
      <c r="G17" s="22" t="s">
        <v>26</v>
      </c>
      <c r="H17" s="113" t="s">
        <v>25</v>
      </c>
      <c r="I17" s="88">
        <v>9.5</v>
      </c>
    </row>
    <row r="18" spans="1:144">
      <c r="A18" s="73"/>
      <c r="B18" s="2" t="s">
        <v>43</v>
      </c>
      <c r="C18" s="33" t="s">
        <v>44</v>
      </c>
      <c r="D18" s="66">
        <f>'P1'!D4</f>
        <v>275.12517321016185</v>
      </c>
      <c r="G18" s="22" t="s">
        <v>29</v>
      </c>
      <c r="H18" s="113" t="s">
        <v>30</v>
      </c>
      <c r="I18" s="106">
        <f>M4</f>
        <v>1.2334925932077978</v>
      </c>
    </row>
    <row r="19" spans="1:144">
      <c r="A19" s="73"/>
      <c r="B19" s="2" t="s">
        <v>45</v>
      </c>
      <c r="C19" s="33" t="s">
        <v>46</v>
      </c>
      <c r="D19" s="67">
        <f>SQRT(D16/1000)</f>
        <v>0.2583613310215086</v>
      </c>
      <c r="F19" s="111"/>
      <c r="G19" s="112"/>
      <c r="H19" s="112"/>
      <c r="I19" s="89"/>
    </row>
    <row r="20" spans="1:144">
      <c r="A20" s="73"/>
      <c r="B20" s="17" t="s">
        <v>47</v>
      </c>
      <c r="C20" s="36" t="s">
        <v>48</v>
      </c>
      <c r="D20" s="18">
        <f>'P1'!V4</f>
        <v>12.821316748637361</v>
      </c>
      <c r="G20" s="7" t="s">
        <v>31</v>
      </c>
      <c r="H20" s="33"/>
      <c r="I20" s="33"/>
      <c r="J20" s="28"/>
    </row>
    <row r="21" spans="1:144">
      <c r="A21" s="90"/>
      <c r="B21" s="17"/>
      <c r="C21" s="36"/>
      <c r="D21" s="18"/>
      <c r="G21" s="22" t="s">
        <v>33</v>
      </c>
      <c r="H21" s="113" t="s">
        <v>34</v>
      </c>
      <c r="I21" s="51">
        <v>0.95499999999999996</v>
      </c>
      <c r="J21" s="27"/>
      <c r="K21" s="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144">
      <c r="A22" s="91"/>
      <c r="B22" s="37" t="s">
        <v>49</v>
      </c>
      <c r="C22" s="35"/>
      <c r="D22" s="35"/>
      <c r="G22" s="22" t="s">
        <v>36</v>
      </c>
      <c r="H22" s="113" t="s">
        <v>34</v>
      </c>
      <c r="I22" s="51">
        <v>2.3250000000000002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</row>
    <row r="23" spans="1:144">
      <c r="A23" s="91"/>
      <c r="B23" s="2" t="s">
        <v>41</v>
      </c>
      <c r="C23" s="33" t="s">
        <v>4</v>
      </c>
      <c r="D23" s="33">
        <f>'P2'!C4</f>
        <v>62.87066974595843</v>
      </c>
      <c r="E23" s="18"/>
      <c r="G23" s="22" t="s">
        <v>37</v>
      </c>
      <c r="H23" s="113" t="s">
        <v>38</v>
      </c>
      <c r="I23" s="51">
        <f>I21*I22</f>
        <v>2.2203750000000002</v>
      </c>
    </row>
    <row r="24" spans="1:144" ht="12.75" customHeight="1">
      <c r="A24" s="73"/>
      <c r="B24" s="2" t="s">
        <v>42</v>
      </c>
      <c r="C24" s="33" t="s">
        <v>4</v>
      </c>
      <c r="D24" s="35">
        <f>'P2'!B4</f>
        <v>4015.6189376443417</v>
      </c>
      <c r="E24" s="35"/>
      <c r="G24" s="72" t="s">
        <v>39</v>
      </c>
      <c r="H24" s="115" t="s">
        <v>30</v>
      </c>
      <c r="I24" s="53">
        <f>(I16+273.3)/(K13+273.3)*(I15+(K12/1000))/I15*I18</f>
        <v>0.68371165868771799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144" s="92" customFormat="1" ht="12.75" customHeight="1">
      <c r="A25" s="73"/>
      <c r="B25" s="2" t="s">
        <v>43</v>
      </c>
      <c r="C25" s="33" t="s">
        <v>44</v>
      </c>
      <c r="D25" s="33">
        <f>'P2'!D4</f>
        <v>271.60969976905284</v>
      </c>
      <c r="E25" s="35"/>
      <c r="G25" s="114" t="s">
        <v>40</v>
      </c>
      <c r="H25" s="113" t="s">
        <v>14</v>
      </c>
      <c r="I25" s="51">
        <v>0.997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 spans="1:144" s="93" customFormat="1" ht="12.75" customHeight="1">
      <c r="A26" s="73"/>
      <c r="B26" s="2" t="s">
        <v>45</v>
      </c>
      <c r="C26" s="33" t="s">
        <v>46</v>
      </c>
      <c r="D26" s="33">
        <f>SQRT(D23/1000)</f>
        <v>0.25074024357082852</v>
      </c>
      <c r="E26" s="34"/>
      <c r="F26" s="34"/>
      <c r="G26" s="34"/>
      <c r="H26" s="34"/>
      <c r="I26" s="56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144" s="93" customFormat="1">
      <c r="A27" s="73"/>
      <c r="B27" s="17" t="s">
        <v>47</v>
      </c>
      <c r="C27" s="36" t="s">
        <v>48</v>
      </c>
      <c r="D27" s="18">
        <f>'P2'!V4</f>
        <v>14.591084164316962</v>
      </c>
      <c r="E27" s="93" t="s">
        <v>69</v>
      </c>
      <c r="F27" s="33"/>
      <c r="G27" s="33"/>
      <c r="H27" s="33"/>
      <c r="I27" s="56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144">
      <c r="A28" s="73"/>
      <c r="B28" s="17"/>
      <c r="C28" s="36"/>
      <c r="D28" s="18"/>
      <c r="E28" s="125" t="s">
        <v>75</v>
      </c>
      <c r="F28" s="126"/>
      <c r="G28" s="126"/>
      <c r="H28" s="126"/>
      <c r="I28" s="127"/>
      <c r="J28" s="27"/>
      <c r="K28" s="14"/>
    </row>
    <row r="29" spans="1:144">
      <c r="A29" s="73"/>
      <c r="B29" s="37" t="s">
        <v>7</v>
      </c>
      <c r="C29" s="35"/>
      <c r="D29" s="35"/>
      <c r="E29" s="128"/>
      <c r="F29" s="129"/>
      <c r="G29" s="129"/>
      <c r="H29" s="129"/>
      <c r="I29" s="130"/>
      <c r="J29" s="14"/>
      <c r="K29" s="14"/>
    </row>
    <row r="30" spans="1:144">
      <c r="A30" s="90"/>
      <c r="B30" s="2" t="s">
        <v>41</v>
      </c>
      <c r="C30" s="33" t="s">
        <v>4</v>
      </c>
      <c r="D30" s="33">
        <f>'P3'!C4</f>
        <v>56.600461893764432</v>
      </c>
      <c r="E30" s="128"/>
      <c r="F30" s="129"/>
      <c r="G30" s="129"/>
      <c r="H30" s="129"/>
      <c r="I30" s="130"/>
      <c r="J30" s="14"/>
      <c r="K30" s="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144">
      <c r="A31" s="91"/>
      <c r="B31" s="2" t="s">
        <v>42</v>
      </c>
      <c r="C31" s="33" t="s">
        <v>4</v>
      </c>
      <c r="D31" s="35">
        <f>'P3'!B4</f>
        <v>4098.6720554272515</v>
      </c>
      <c r="E31" s="128"/>
      <c r="F31" s="129"/>
      <c r="G31" s="129"/>
      <c r="H31" s="129"/>
      <c r="I31" s="13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</row>
    <row r="32" spans="1:144">
      <c r="A32" s="91"/>
      <c r="B32" s="2" t="s">
        <v>43</v>
      </c>
      <c r="C32" s="33" t="s">
        <v>44</v>
      </c>
      <c r="D32" s="33">
        <f>'P3'!D4</f>
        <v>267.19284064665135</v>
      </c>
      <c r="E32" s="128"/>
      <c r="F32" s="129"/>
      <c r="G32" s="129"/>
      <c r="H32" s="129"/>
      <c r="I32" s="130"/>
      <c r="L32" s="5"/>
    </row>
    <row r="33" spans="1:144">
      <c r="A33" s="73"/>
      <c r="B33" s="2" t="s">
        <v>45</v>
      </c>
      <c r="C33" s="33" t="s">
        <v>46</v>
      </c>
      <c r="D33" s="33">
        <f>SQRT(D30/1000)</f>
        <v>0.23790851580757766</v>
      </c>
      <c r="E33" s="128"/>
      <c r="F33" s="129"/>
      <c r="G33" s="129"/>
      <c r="H33" s="129"/>
      <c r="I33" s="13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144" s="92" customFormat="1">
      <c r="A34" s="73"/>
      <c r="B34" s="17" t="s">
        <v>47</v>
      </c>
      <c r="C34" s="36" t="s">
        <v>48</v>
      </c>
      <c r="D34" s="18">
        <f>'P3'!V4</f>
        <v>12.413366550507735</v>
      </c>
      <c r="E34" s="128"/>
      <c r="F34" s="129"/>
      <c r="G34" s="129"/>
      <c r="H34" s="129"/>
      <c r="I34" s="130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144" s="93" customFormat="1">
      <c r="A35" s="73"/>
      <c r="B35" s="17"/>
      <c r="C35" s="36"/>
      <c r="D35" s="18"/>
      <c r="E35" s="131"/>
      <c r="F35" s="132"/>
      <c r="G35" s="132"/>
      <c r="H35" s="132"/>
      <c r="I35" s="133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144" s="93" customFormat="1">
      <c r="A36" s="73"/>
      <c r="B36" s="37" t="s">
        <v>8</v>
      </c>
      <c r="C36" s="35"/>
      <c r="D36" s="35"/>
      <c r="F36" s="33"/>
      <c r="G36" s="33"/>
      <c r="H36" s="33"/>
      <c r="I36" s="9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144">
      <c r="A37" s="73"/>
      <c r="B37" s="2" t="s">
        <v>41</v>
      </c>
      <c r="C37" s="33" t="s">
        <v>4</v>
      </c>
      <c r="D37" s="33">
        <f>'P4'!C4</f>
        <v>42.547344110854503</v>
      </c>
      <c r="F37" s="35"/>
      <c r="G37" s="35"/>
      <c r="H37" s="35"/>
      <c r="I37" s="89"/>
    </row>
    <row r="38" spans="1:144">
      <c r="A38" s="73"/>
      <c r="B38" s="2" t="s">
        <v>42</v>
      </c>
      <c r="C38" s="33" t="s">
        <v>4</v>
      </c>
      <c r="D38" s="35">
        <f>'P4'!B4</f>
        <v>4108.7321016166279</v>
      </c>
      <c r="F38" s="33"/>
      <c r="G38" s="33"/>
      <c r="H38" s="33"/>
      <c r="I38" s="89"/>
      <c r="J38" s="19"/>
      <c r="K38" s="19"/>
    </row>
    <row r="39" spans="1:144">
      <c r="A39" s="90"/>
      <c r="B39" s="2" t="s">
        <v>43</v>
      </c>
      <c r="C39" s="33" t="s">
        <v>44</v>
      </c>
      <c r="D39" s="33">
        <f>'P4'!D4</f>
        <v>263.5803695150118</v>
      </c>
      <c r="F39" s="33"/>
      <c r="G39" s="33"/>
      <c r="H39" s="33"/>
      <c r="I39" s="57"/>
      <c r="J39" s="19"/>
      <c r="K39" s="1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144">
      <c r="A40" s="91"/>
      <c r="B40" s="2" t="s">
        <v>45</v>
      </c>
      <c r="C40" s="33" t="s">
        <v>46</v>
      </c>
      <c r="D40" s="33">
        <f>SQRT(D37/1000)</f>
        <v>0.20627007565532743</v>
      </c>
      <c r="F40" s="18"/>
      <c r="G40" s="18"/>
      <c r="H40" s="18"/>
      <c r="I40" s="95"/>
      <c r="J40" s="20"/>
      <c r="K40" s="2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</row>
    <row r="41" spans="1:144">
      <c r="A41" s="91"/>
      <c r="B41" s="17" t="s">
        <v>47</v>
      </c>
      <c r="C41" s="36" t="s">
        <v>48</v>
      </c>
      <c r="D41" s="18">
        <f>'P4'!V4</f>
        <v>12.507073624454565</v>
      </c>
      <c r="E41" s="18"/>
      <c r="F41" s="18"/>
      <c r="G41" s="18"/>
      <c r="H41" s="18"/>
      <c r="I41" s="89"/>
      <c r="J41" s="4"/>
      <c r="K41" s="4"/>
      <c r="L41" s="5"/>
    </row>
    <row r="42" spans="1:144">
      <c r="A42" s="73"/>
      <c r="B42" s="17"/>
      <c r="C42" s="36"/>
      <c r="D42" s="18"/>
      <c r="E42" s="35"/>
      <c r="F42" s="35"/>
      <c r="G42" s="35"/>
      <c r="H42" s="35"/>
      <c r="I42" s="95"/>
      <c r="J42" s="20"/>
      <c r="K42" s="2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144" s="92" customFormat="1">
      <c r="A43" s="73"/>
      <c r="B43" s="37" t="s">
        <v>9</v>
      </c>
      <c r="C43" s="35"/>
      <c r="D43" s="35"/>
      <c r="E43" s="35"/>
      <c r="F43" s="35"/>
      <c r="G43" s="35"/>
      <c r="H43" s="35"/>
      <c r="I43" s="58"/>
      <c r="J43" s="20"/>
      <c r="K43" s="2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 spans="1:144" s="93" customFormat="1">
      <c r="A44" s="73"/>
      <c r="B44" s="2" t="s">
        <v>41</v>
      </c>
      <c r="C44" s="33" t="s">
        <v>4</v>
      </c>
      <c r="D44" s="33">
        <f>'P5'!C4</f>
        <v>26.381062355658198</v>
      </c>
      <c r="E44" s="34"/>
      <c r="F44" s="34"/>
      <c r="G44" s="34"/>
      <c r="H44" s="34"/>
      <c r="I44" s="96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144" s="93" customFormat="1">
      <c r="A45" s="73"/>
      <c r="B45" s="2" t="s">
        <v>42</v>
      </c>
      <c r="C45" s="33" t="s">
        <v>4</v>
      </c>
      <c r="D45" s="35">
        <f>'P5'!B4</f>
        <v>4044.838337182448</v>
      </c>
      <c r="F45" s="33"/>
      <c r="G45" s="33"/>
      <c r="H45" s="33"/>
      <c r="I45" s="96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144">
      <c r="A46" s="73"/>
      <c r="B46" s="2" t="s">
        <v>43</v>
      </c>
      <c r="C46" s="33" t="s">
        <v>44</v>
      </c>
      <c r="D46" s="33">
        <f>'P5'!D4</f>
        <v>261.1494226327942</v>
      </c>
      <c r="F46" s="35"/>
      <c r="G46" s="35"/>
      <c r="H46" s="35"/>
      <c r="I46" s="89"/>
      <c r="J46" s="19"/>
      <c r="K46" s="19"/>
    </row>
    <row r="47" spans="1:144">
      <c r="A47" s="73"/>
      <c r="B47" s="2" t="s">
        <v>45</v>
      </c>
      <c r="C47" s="33" t="s">
        <v>46</v>
      </c>
      <c r="D47" s="33">
        <f>SQRT(D44/1000)</f>
        <v>0.16242248106607102</v>
      </c>
      <c r="F47" s="33"/>
      <c r="G47" s="33"/>
      <c r="H47" s="33"/>
      <c r="I47" s="89"/>
      <c r="J47" s="19"/>
      <c r="K47" s="19"/>
    </row>
    <row r="48" spans="1:144">
      <c r="A48" s="90"/>
      <c r="B48" s="17" t="s">
        <v>47</v>
      </c>
      <c r="C48" s="36" t="s">
        <v>48</v>
      </c>
      <c r="D48" s="18">
        <f>'P5'!V4</f>
        <v>6.7964353232106482</v>
      </c>
      <c r="F48" s="33"/>
      <c r="G48" s="33"/>
      <c r="H48" s="33"/>
      <c r="I48" s="57"/>
      <c r="J48" s="19"/>
      <c r="K48" s="1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144">
      <c r="A49" s="91"/>
      <c r="B49" s="17"/>
      <c r="C49" s="36"/>
      <c r="D49" s="18"/>
      <c r="F49" s="18"/>
      <c r="G49" s="18"/>
      <c r="H49" s="18"/>
      <c r="I49" s="95"/>
      <c r="J49" s="20"/>
      <c r="K49" s="2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</row>
    <row r="50" spans="1:144">
      <c r="A50" s="91"/>
      <c r="B50" s="37" t="s">
        <v>10</v>
      </c>
      <c r="C50" s="35"/>
      <c r="D50" s="35"/>
      <c r="E50" s="18"/>
      <c r="F50" s="18"/>
      <c r="G50" s="18"/>
      <c r="H50" s="18"/>
      <c r="I50" s="89"/>
      <c r="J50" s="4"/>
      <c r="K50" s="4"/>
      <c r="L50" s="5"/>
    </row>
    <row r="51" spans="1:144">
      <c r="A51" s="73"/>
      <c r="B51" s="2" t="s">
        <v>41</v>
      </c>
      <c r="C51" s="33" t="s">
        <v>4</v>
      </c>
      <c r="D51" s="33">
        <f>'P6'!C4</f>
        <v>33.681293302540418</v>
      </c>
      <c r="E51" s="35"/>
      <c r="F51" s="35"/>
      <c r="G51" s="35"/>
      <c r="H51" s="35"/>
      <c r="I51" s="95"/>
      <c r="J51" s="20"/>
      <c r="K51" s="2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144" s="92" customFormat="1">
      <c r="A52" s="73"/>
      <c r="B52" s="2" t="s">
        <v>42</v>
      </c>
      <c r="C52" s="33" t="s">
        <v>4</v>
      </c>
      <c r="D52" s="35">
        <f>'P6'!B4</f>
        <v>4056.0508083140876</v>
      </c>
      <c r="E52" s="35"/>
      <c r="F52" s="35"/>
      <c r="G52" s="35"/>
      <c r="H52" s="35"/>
      <c r="I52" s="58"/>
      <c r="J52" s="20"/>
      <c r="K52" s="20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144" s="93" customFormat="1">
      <c r="A53" s="73"/>
      <c r="B53" s="2" t="s">
        <v>43</v>
      </c>
      <c r="C53" s="33" t="s">
        <v>44</v>
      </c>
      <c r="D53" s="33">
        <f>'P6'!D4</f>
        <v>260.92956120092384</v>
      </c>
      <c r="E53" s="34"/>
      <c r="F53" s="34"/>
      <c r="G53" s="34"/>
      <c r="H53" s="34"/>
      <c r="I53" s="96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144" s="93" customFormat="1">
      <c r="A54" s="73"/>
      <c r="B54" s="2" t="s">
        <v>45</v>
      </c>
      <c r="C54" s="33" t="s">
        <v>46</v>
      </c>
      <c r="D54" s="33">
        <f>SQRT(D51/1000)</f>
        <v>0.18352463949709974</v>
      </c>
      <c r="F54" s="33"/>
      <c r="G54" s="33"/>
      <c r="H54" s="33"/>
      <c r="I54" s="96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144">
      <c r="A55" s="73"/>
      <c r="B55" s="17" t="s">
        <v>47</v>
      </c>
      <c r="C55" s="36" t="s">
        <v>48</v>
      </c>
      <c r="D55" s="18">
        <f>'P6'!V4</f>
        <v>9.19991176788802</v>
      </c>
      <c r="F55" s="35"/>
      <c r="G55" s="35"/>
      <c r="H55" s="35"/>
      <c r="I55" s="89"/>
      <c r="J55" s="19"/>
      <c r="K55" s="19"/>
    </row>
    <row r="56" spans="1:144">
      <c r="A56" s="73"/>
      <c r="B56" s="17"/>
      <c r="C56" s="36"/>
      <c r="D56" s="18"/>
      <c r="F56" s="33"/>
      <c r="G56" s="33"/>
      <c r="H56" s="33"/>
      <c r="I56" s="89"/>
      <c r="J56" s="19"/>
      <c r="K56" s="19"/>
    </row>
    <row r="57" spans="1:144">
      <c r="A57" s="90"/>
      <c r="B57" s="37" t="s">
        <v>11</v>
      </c>
      <c r="C57" s="35"/>
      <c r="D57" s="35"/>
      <c r="F57" s="33"/>
      <c r="G57" s="33"/>
      <c r="H57" s="33"/>
      <c r="I57" s="57"/>
      <c r="J57" s="19"/>
      <c r="K57" s="1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144">
      <c r="A58" s="91"/>
      <c r="B58" s="2" t="s">
        <v>41</v>
      </c>
      <c r="C58" s="33" t="s">
        <v>4</v>
      </c>
      <c r="D58" s="33">
        <f>'P7'!C4</f>
        <v>46.38568129330254</v>
      </c>
      <c r="F58" s="18"/>
      <c r="G58" s="18"/>
      <c r="H58" s="18"/>
      <c r="I58" s="95"/>
      <c r="J58" s="20"/>
      <c r="K58" s="2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B58" s="92"/>
      <c r="EC58" s="92"/>
      <c r="ED58" s="92"/>
      <c r="EE58" s="92"/>
      <c r="EF58" s="92"/>
      <c r="EG58" s="92"/>
      <c r="EH58" s="92"/>
      <c r="EI58" s="92"/>
      <c r="EJ58" s="92"/>
      <c r="EK58" s="92"/>
      <c r="EL58" s="92"/>
      <c r="EM58" s="92"/>
      <c r="EN58" s="92"/>
    </row>
    <row r="59" spans="1:144">
      <c r="A59" s="91"/>
      <c r="B59" s="2" t="s">
        <v>42</v>
      </c>
      <c r="C59" s="33" t="s">
        <v>4</v>
      </c>
      <c r="D59" s="35">
        <f>'P7'!B4</f>
        <v>3975.7898383371826</v>
      </c>
      <c r="E59" s="18"/>
      <c r="F59" s="18"/>
      <c r="G59" s="18"/>
      <c r="H59" s="18"/>
      <c r="I59" s="89"/>
      <c r="J59" s="4"/>
      <c r="K59" s="4"/>
      <c r="L59" s="5"/>
    </row>
    <row r="60" spans="1:144">
      <c r="A60" s="73"/>
      <c r="B60" s="2" t="s">
        <v>43</v>
      </c>
      <c r="C60" s="33" t="s">
        <v>44</v>
      </c>
      <c r="D60" s="33">
        <f>'P7'!D4</f>
        <v>261.53741339491904</v>
      </c>
      <c r="E60" s="35"/>
      <c r="F60" s="35"/>
      <c r="G60" s="35"/>
      <c r="H60" s="35"/>
      <c r="I60" s="95"/>
      <c r="J60" s="20"/>
      <c r="K60" s="2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144" s="92" customFormat="1">
      <c r="A61" s="73"/>
      <c r="B61" s="2" t="s">
        <v>45</v>
      </c>
      <c r="C61" s="33" t="s">
        <v>46</v>
      </c>
      <c r="D61" s="33">
        <f>SQRT(D58/1000)</f>
        <v>0.21537335325732043</v>
      </c>
      <c r="E61" s="35"/>
      <c r="F61" s="35"/>
      <c r="G61" s="35"/>
      <c r="H61" s="35"/>
      <c r="I61" s="58"/>
      <c r="J61" s="20"/>
      <c r="K61" s="20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 spans="1:144" s="93" customFormat="1">
      <c r="A62" s="73"/>
      <c r="B62" s="17" t="s">
        <v>47</v>
      </c>
      <c r="C62" s="36" t="s">
        <v>48</v>
      </c>
      <c r="D62" s="18">
        <f>'P7'!V4</f>
        <v>11.848967288447673</v>
      </c>
      <c r="E62" s="34"/>
      <c r="F62" s="34"/>
      <c r="G62" s="34"/>
      <c r="H62" s="34"/>
      <c r="I62" s="96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144" s="93" customFormat="1">
      <c r="A63" s="73"/>
      <c r="B63" s="17"/>
      <c r="C63" s="36"/>
      <c r="D63" s="18"/>
      <c r="F63" s="33"/>
      <c r="G63" s="33"/>
      <c r="H63" s="33"/>
      <c r="I63" s="96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144">
      <c r="A64" s="73"/>
      <c r="B64" s="37" t="s">
        <v>12</v>
      </c>
      <c r="C64" s="35"/>
      <c r="D64" s="35"/>
      <c r="F64" s="35"/>
      <c r="G64" s="35"/>
      <c r="H64" s="35"/>
      <c r="I64" s="89"/>
      <c r="J64" s="19"/>
      <c r="K64" s="19"/>
    </row>
    <row r="65" spans="1:144">
      <c r="A65" s="73"/>
      <c r="B65" s="2" t="s">
        <v>41</v>
      </c>
      <c r="C65" s="33" t="s">
        <v>4</v>
      </c>
      <c r="D65" s="33">
        <f>'P8'!C4</f>
        <v>55.965357967667437</v>
      </c>
      <c r="F65" s="33"/>
      <c r="G65" s="33"/>
      <c r="H65" s="33"/>
      <c r="I65" s="89"/>
      <c r="J65" s="19"/>
      <c r="K65" s="19"/>
    </row>
    <row r="66" spans="1:144">
      <c r="A66" s="90"/>
      <c r="B66" s="2" t="s">
        <v>42</v>
      </c>
      <c r="C66" s="33" t="s">
        <v>4</v>
      </c>
      <c r="D66" s="35">
        <f>'P8'!B4</f>
        <v>3958.9584295612008</v>
      </c>
      <c r="F66" s="33"/>
      <c r="G66" s="33"/>
      <c r="H66" s="33"/>
      <c r="I66" s="57"/>
      <c r="J66" s="19"/>
      <c r="K66" s="1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144">
      <c r="A67" s="91"/>
      <c r="B67" s="2" t="s">
        <v>43</v>
      </c>
      <c r="C67" s="33" t="s">
        <v>44</v>
      </c>
      <c r="D67" s="33">
        <f>'P8'!D4</f>
        <v>263.30346420323343</v>
      </c>
      <c r="F67" s="18"/>
      <c r="G67" s="18"/>
      <c r="H67" s="18"/>
      <c r="I67" s="95"/>
      <c r="J67" s="20"/>
      <c r="K67" s="2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92"/>
      <c r="EL67" s="92"/>
      <c r="EM67" s="92"/>
      <c r="EN67" s="92"/>
    </row>
    <row r="68" spans="1:144">
      <c r="A68" s="91"/>
      <c r="B68" s="2" t="s">
        <v>45</v>
      </c>
      <c r="C68" s="33" t="s">
        <v>46</v>
      </c>
      <c r="D68" s="33">
        <f>SQRT(D65/1000)</f>
        <v>0.236569985348242</v>
      </c>
      <c r="E68" s="18"/>
      <c r="F68" s="18"/>
      <c r="G68" s="18"/>
      <c r="H68" s="18"/>
      <c r="I68" s="89"/>
      <c r="J68" s="4"/>
      <c r="K68" s="4"/>
      <c r="L68" s="5"/>
    </row>
    <row r="69" spans="1:144">
      <c r="A69" s="73"/>
      <c r="B69" s="17" t="s">
        <v>47</v>
      </c>
      <c r="C69" s="36" t="s">
        <v>48</v>
      </c>
      <c r="D69" s="18">
        <f>'P8'!V4</f>
        <v>10.384194699602567</v>
      </c>
      <c r="E69" s="35"/>
      <c r="F69" s="35"/>
      <c r="G69" s="35"/>
      <c r="H69" s="35"/>
      <c r="I69" s="95"/>
      <c r="J69" s="20"/>
      <c r="K69" s="2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144" s="92" customFormat="1">
      <c r="A70" s="103"/>
      <c r="B70" s="59"/>
      <c r="C70" s="60"/>
      <c r="D70" s="61"/>
      <c r="E70" s="104"/>
      <c r="F70" s="104"/>
      <c r="G70" s="104"/>
      <c r="H70" s="104"/>
      <c r="I70" s="105"/>
      <c r="J70" s="20"/>
      <c r="K70" s="20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 spans="1:144" s="93" customFormat="1">
      <c r="A71" s="12"/>
      <c r="E71" s="34"/>
      <c r="F71" s="34"/>
      <c r="G71" s="34"/>
      <c r="H71" s="34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144" s="93" customFormat="1">
      <c r="A72" s="12"/>
      <c r="F72" s="33"/>
      <c r="G72" s="33"/>
      <c r="H72" s="33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144">
      <c r="B73" s="97"/>
      <c r="C73" s="97"/>
      <c r="D73" s="97"/>
      <c r="F73" s="35"/>
      <c r="G73" s="35"/>
      <c r="H73" s="35"/>
      <c r="J73" s="19"/>
      <c r="K73" s="19"/>
    </row>
    <row r="74" spans="1:144">
      <c r="F74" s="33"/>
      <c r="G74" s="33"/>
      <c r="H74" s="33"/>
      <c r="J74" s="19"/>
      <c r="K74" s="19"/>
    </row>
    <row r="75" spans="1:144">
      <c r="A75" s="92"/>
      <c r="F75" s="33"/>
      <c r="G75" s="33"/>
      <c r="H75" s="33"/>
      <c r="I75" s="3"/>
      <c r="J75" s="19"/>
      <c r="K75" s="1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144">
      <c r="A76" s="93"/>
      <c r="F76" s="18"/>
      <c r="G76" s="18"/>
      <c r="H76" s="18"/>
      <c r="I76" s="2"/>
      <c r="J76" s="20"/>
      <c r="K76" s="2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B76" s="92"/>
      <c r="EC76" s="92"/>
      <c r="ED76" s="92"/>
      <c r="EE76" s="92"/>
      <c r="EF76" s="92"/>
      <c r="EG76" s="92"/>
      <c r="EH76" s="92"/>
      <c r="EI76" s="92"/>
      <c r="EJ76" s="92"/>
      <c r="EK76" s="92"/>
      <c r="EL76" s="92"/>
      <c r="EM76" s="92"/>
      <c r="EN76" s="92"/>
    </row>
    <row r="77" spans="1:144" hidden="1">
      <c r="A77" s="93"/>
      <c r="E77" s="18"/>
      <c r="F77" s="18"/>
      <c r="G77" s="18"/>
      <c r="H77" s="18"/>
      <c r="J77" s="4"/>
      <c r="K77" s="4"/>
      <c r="L77" s="5"/>
    </row>
    <row r="78" spans="1:144">
      <c r="E78" s="35"/>
      <c r="F78" s="35"/>
      <c r="G78" s="35"/>
      <c r="H78" s="35"/>
      <c r="I78" s="2"/>
      <c r="J78" s="20"/>
      <c r="K78" s="2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144" s="92" customFormat="1" hidden="1">
      <c r="A79" s="12"/>
      <c r="B79" s="12"/>
      <c r="C79" s="12"/>
      <c r="D79" s="12"/>
      <c r="E79" s="35"/>
      <c r="F79" s="35"/>
      <c r="G79" s="35"/>
      <c r="H79" s="35"/>
      <c r="I79" s="15"/>
      <c r="J79" s="20"/>
      <c r="K79" s="2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 spans="1:144" s="93" customFormat="1">
      <c r="A80" s="12"/>
      <c r="B80" s="12"/>
      <c r="C80" s="12"/>
      <c r="D80" s="12"/>
      <c r="E80" s="34"/>
      <c r="F80" s="34"/>
      <c r="G80" s="34"/>
      <c r="H80" s="34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144" s="93" customFormat="1">
      <c r="A81" s="12"/>
      <c r="B81" s="12"/>
      <c r="C81" s="12"/>
      <c r="D81" s="12"/>
      <c r="F81" s="33"/>
      <c r="G81" s="33"/>
      <c r="H81" s="3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144">
      <c r="F82" s="35"/>
      <c r="G82" s="35"/>
      <c r="H82" s="35"/>
      <c r="J82" s="19"/>
      <c r="K82" s="19"/>
    </row>
    <row r="83" spans="1:144">
      <c r="F83" s="33"/>
      <c r="G83" s="33"/>
      <c r="H83" s="33"/>
      <c r="J83" s="19"/>
      <c r="K83" s="19"/>
    </row>
    <row r="84" spans="1:144">
      <c r="A84" s="92"/>
      <c r="F84" s="33"/>
      <c r="G84" s="33"/>
      <c r="H84" s="3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144">
      <c r="A85" s="93"/>
      <c r="F85" s="18"/>
      <c r="G85" s="18"/>
      <c r="H85" s="1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92"/>
      <c r="EL85" s="92"/>
      <c r="EM85" s="92"/>
      <c r="EN85" s="92"/>
    </row>
    <row r="86" spans="1:144">
      <c r="A86" s="93"/>
      <c r="E86" s="18"/>
      <c r="F86" s="18"/>
      <c r="G86" s="18"/>
      <c r="H86" s="18"/>
      <c r="J86" s="72"/>
      <c r="K86" s="4"/>
      <c r="L86" s="5"/>
    </row>
    <row r="87" spans="1:144">
      <c r="A87" s="93"/>
      <c r="E87" s="36"/>
      <c r="F87" s="98"/>
      <c r="G87" s="98"/>
      <c r="H87" s="1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144" s="92" customFormat="1">
      <c r="A88" s="93"/>
      <c r="B88" s="12"/>
      <c r="C88" s="12"/>
      <c r="D88" s="12"/>
      <c r="E88" s="36"/>
      <c r="F88" s="98"/>
      <c r="G88" s="98"/>
      <c r="H88" s="18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 spans="1:144" s="93" customFormat="1">
      <c r="A89" s="97"/>
      <c r="B89" s="12"/>
      <c r="C89" s="12"/>
      <c r="D89" s="12"/>
      <c r="E89" s="99"/>
      <c r="F89" s="98"/>
      <c r="G89" s="100"/>
      <c r="H89" s="99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144" s="93" customFormat="1">
      <c r="A90" s="12"/>
      <c r="B90" s="12"/>
      <c r="C90" s="12"/>
      <c r="D90" s="12"/>
      <c r="E90" s="35"/>
      <c r="F90" s="98"/>
      <c r="G90" s="98"/>
      <c r="H90" s="35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144" s="93" customFormat="1">
      <c r="A91" s="12"/>
      <c r="B91" s="12"/>
      <c r="C91" s="12"/>
      <c r="D91" s="12"/>
      <c r="E91" s="35"/>
      <c r="F91" s="35"/>
      <c r="G91" s="35"/>
      <c r="H91" s="35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144" s="93" customFormat="1">
      <c r="A92" s="12"/>
      <c r="B92" s="12"/>
      <c r="C92" s="12"/>
      <c r="D92" s="12"/>
      <c r="E92" s="35"/>
      <c r="F92" s="35"/>
      <c r="G92" s="35"/>
      <c r="H92" s="35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144" s="97" customFormat="1">
      <c r="A93" s="12"/>
      <c r="B93" s="12"/>
      <c r="C93" s="12"/>
      <c r="D93" s="12"/>
      <c r="E93" s="12"/>
      <c r="F93" s="12"/>
      <c r="G93" s="12"/>
      <c r="H93" s="12"/>
    </row>
  </sheetData>
  <mergeCells count="1">
    <mergeCell ref="E28:I35"/>
  </mergeCells>
  <phoneticPr fontId="0" type="noConversion"/>
  <pageMargins left="0.91" right="0.31496062992125984" top="0.19685039370078741" bottom="0.19685039370078741" header="0.19685039370078741" footer="0.19685039370078741"/>
  <pageSetup paperSize="9" scale="83" fitToHeight="2" orientation="portrait" horizontalDpi="300" verticalDpi="300" copies="3" r:id="rId1"/>
  <headerFooter alignWithMargins="0"/>
  <rowBreaks count="1" manualBreakCount="1">
    <brk id="87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42"/>
  <sheetViews>
    <sheetView topLeftCell="A47" workbookViewId="0">
      <selection activeCell="H4" sqref="H4"/>
    </sheetView>
  </sheetViews>
  <sheetFormatPr defaultRowHeight="12.75"/>
  <cols>
    <col min="4" max="4" width="11.140625" customWidth="1"/>
    <col min="5" max="5" width="12.7109375" customWidth="1"/>
  </cols>
  <sheetData>
    <row r="1" spans="1:26" s="107" customFormat="1">
      <c r="A1" s="23"/>
      <c r="B1" s="24" t="s">
        <v>67</v>
      </c>
      <c r="C1" s="25">
        <v>8</v>
      </c>
      <c r="D1" s="23"/>
      <c r="E1" s="23"/>
      <c r="O1"/>
      <c r="P1"/>
      <c r="Q1"/>
      <c r="R1"/>
      <c r="S1"/>
      <c r="T1"/>
      <c r="U1"/>
      <c r="V1"/>
    </row>
    <row r="2" spans="1:26" s="108" customFormat="1" ht="24.7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M2" t="s">
        <v>85</v>
      </c>
      <c r="O2"/>
      <c r="P2"/>
      <c r="Q2"/>
      <c r="R2"/>
      <c r="S2" s="121"/>
      <c r="T2" s="122"/>
      <c r="U2"/>
      <c r="V2"/>
    </row>
    <row r="3" spans="1:26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6" s="107" customFormat="1" ht="15">
      <c r="A4" s="31" t="s">
        <v>56</v>
      </c>
      <c r="B4" s="23">
        <f>AVERAGE(B5:B440)</f>
        <v>3958.9584295612008</v>
      </c>
      <c r="C4" s="23">
        <f>AVERAGE(C5:C440)</f>
        <v>55.965357967667437</v>
      </c>
      <c r="D4" s="23">
        <f>AVERAGE(D5:D440)</f>
        <v>263.30346420323343</v>
      </c>
      <c r="E4" s="23">
        <f>AVERAGE(E5:E440)</f>
        <v>10.325635103926141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4">
        <f>SUM(U7:U205)</f>
        <v>10.384194699602567</v>
      </c>
      <c r="W4" s="109"/>
      <c r="X4" s="124">
        <f>SUM(W7:W205)</f>
        <v>10.679974613297032</v>
      </c>
      <c r="Y4" s="109"/>
      <c r="Z4" s="109"/>
    </row>
    <row r="5" spans="1:26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6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12.582746094999093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6.1434624412383636</v>
      </c>
    </row>
    <row r="7" spans="1:26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6.1434624412383636</v>
      </c>
      <c r="U7">
        <f t="shared" ref="U7:U70" si="1">(S7-S6)/2*(T6+T7)</f>
        <v>6.1434624412383634E-2</v>
      </c>
      <c r="W7">
        <f>(S8-S6)/6*(T6+4*T7+T8)</f>
        <v>0.12510957283168769</v>
      </c>
    </row>
    <row r="8" spans="1:26">
      <c r="A8" s="1">
        <v>0.48486111111111113</v>
      </c>
      <c r="B8">
        <v>3994</v>
      </c>
      <c r="C8">
        <v>13</v>
      </c>
      <c r="D8">
        <v>261.3</v>
      </c>
      <c r="E8">
        <v>10.4</v>
      </c>
      <c r="G8" s="119">
        <v>1</v>
      </c>
      <c r="H8">
        <f>44.73*SQRT(C8/1000/J8)</f>
        <v>6.1434624412383636</v>
      </c>
      <c r="J8" s="120">
        <f>(Data!$I$16+273.3)/(D8+273.3)*(Data!$I$15+(Data!$K$12/1000))/Data!$I$15*Data!$I$18</f>
        <v>0.68915154421558178</v>
      </c>
      <c r="K8">
        <f xml:space="preserve"> 1.111301757081E-11*G8^6 - 6.824575612664E-09*G8^5 + 0.000001585707016614*G8^4- 0.0001688756766696*G8^3 + 0.007005244345137*G8^2 + 0.06926395307573*G8+ 5</f>
        <v>5.0761019006377515</v>
      </c>
      <c r="L8" s="119"/>
      <c r="M8" s="122"/>
      <c r="S8" s="121">
        <f t="shared" ref="S8:S71" si="2">IF(S7&gt;=$P$6,$S$6,S7+$R$6)</f>
        <v>0.02</v>
      </c>
      <c r="T8" s="122">
        <f t="shared" si="0"/>
        <v>6.8155596433144927</v>
      </c>
      <c r="U8">
        <f t="shared" si="1"/>
        <v>6.4795110422764285E-2</v>
      </c>
    </row>
    <row r="9" spans="1:26">
      <c r="A9" s="1">
        <v>0.48486111111111113</v>
      </c>
      <c r="B9">
        <v>3985</v>
      </c>
      <c r="C9">
        <v>13</v>
      </c>
      <c r="D9">
        <v>261.3</v>
      </c>
      <c r="E9">
        <v>10.4</v>
      </c>
      <c r="G9" s="119">
        <v>2</v>
      </c>
      <c r="H9">
        <f t="shared" ref="H9:H72" si="3">44.73*SQRT(C9/1000/J9)</f>
        <v>6.1434624412383636</v>
      </c>
      <c r="J9" s="120">
        <f>(Data!$I$16+273.3)/(D9+273.3)*(Data!$I$15+(Data!$K$12/1000))/Data!$I$15*Data!$I$18</f>
        <v>0.68915154421558178</v>
      </c>
      <c r="K9">
        <f t="shared" ref="K9:K72" si="4" xml:space="preserve"> 1.111301757081E-11*G9^6 - 6.824575612664E-09*G9^5 + 0.000001585707016614*G9^4- 0.0001688756766696*G9^3 + 0.007005244345137*G9^2 + 0.06926395307573*G9+ 5</f>
        <v>5.1652230317557306</v>
      </c>
      <c r="L9" s="119"/>
      <c r="M9" s="122"/>
      <c r="S9" s="121">
        <f t="shared" si="2"/>
        <v>0.03</v>
      </c>
      <c r="T9" s="122">
        <f t="shared" si="0"/>
        <v>6.8155596433144927</v>
      </c>
      <c r="U9">
        <f t="shared" si="1"/>
        <v>6.8155596433144922E-2</v>
      </c>
      <c r="W9">
        <f>(S10-S8)/6*(T8+4*T9+T10)</f>
        <v>0.13484390162557991</v>
      </c>
    </row>
    <row r="10" spans="1:26">
      <c r="A10" s="1">
        <v>0.48486111111111113</v>
      </c>
      <c r="B10">
        <v>3980</v>
      </c>
      <c r="C10">
        <v>16</v>
      </c>
      <c r="D10">
        <v>261.3</v>
      </c>
      <c r="E10">
        <v>10.4</v>
      </c>
      <c r="G10" s="119">
        <v>3</v>
      </c>
      <c r="H10">
        <f t="shared" si="3"/>
        <v>6.8155596433144927</v>
      </c>
      <c r="J10" s="120">
        <f>(Data!$I$16+273.3)/(D10+273.3)*(Data!$I$15+(Data!$K$12/1000))/Data!$I$15*Data!$I$18</f>
        <v>0.68915154421558178</v>
      </c>
      <c r="K10">
        <f t="shared" si="4"/>
        <v>5.2664062070612054</v>
      </c>
      <c r="L10" s="119"/>
      <c r="M10" s="122"/>
      <c r="S10" s="121">
        <f t="shared" si="2"/>
        <v>0.04</v>
      </c>
      <c r="T10" s="122">
        <f t="shared" si="0"/>
        <v>6.3753722711015097</v>
      </c>
      <c r="U10">
        <f t="shared" si="1"/>
        <v>6.5954659572080021E-2</v>
      </c>
    </row>
    <row r="11" spans="1:26">
      <c r="A11" s="1">
        <v>0.48486111111111113</v>
      </c>
      <c r="B11">
        <v>3977</v>
      </c>
      <c r="C11">
        <v>16</v>
      </c>
      <c r="D11">
        <v>261.3</v>
      </c>
      <c r="E11">
        <v>10.4</v>
      </c>
      <c r="G11" s="119">
        <v>4</v>
      </c>
      <c r="H11">
        <f t="shared" si="3"/>
        <v>6.8155596433144927</v>
      </c>
      <c r="J11" s="120">
        <f>(Data!$I$16+273.3)/(D11+273.3)*(Data!$I$15+(Data!$K$12/1000))/Data!$I$15*Data!$I$18</f>
        <v>0.68915154421558178</v>
      </c>
      <c r="K11">
        <f t="shared" si="4"/>
        <v>5.3787306766680034</v>
      </c>
      <c r="L11" s="119"/>
      <c r="M11" s="122"/>
      <c r="S11" s="121">
        <f t="shared" si="2"/>
        <v>0.05</v>
      </c>
      <c r="T11" s="122">
        <f t="shared" si="0"/>
        <v>6.3753722711015097</v>
      </c>
      <c r="U11">
        <f t="shared" si="1"/>
        <v>6.3753722711015107E-2</v>
      </c>
      <c r="W11">
        <f>(S12-S10)/6*(T10+4*T11+T12)</f>
        <v>0.1282533286797255</v>
      </c>
    </row>
    <row r="12" spans="1:26">
      <c r="A12" s="1">
        <v>0.48486111111111113</v>
      </c>
      <c r="B12">
        <v>3973</v>
      </c>
      <c r="C12">
        <v>14</v>
      </c>
      <c r="D12">
        <v>261.3</v>
      </c>
      <c r="E12">
        <v>10.4</v>
      </c>
      <c r="G12" s="119">
        <v>5</v>
      </c>
      <c r="H12">
        <f t="shared" si="3"/>
        <v>6.3753722711015097</v>
      </c>
      <c r="J12" s="120">
        <f>(Data!$I$16+273.3)/(D12+273.3)*(Data!$I$15+(Data!$K$12/1000))/Data!$I$15*Data!$I$18</f>
        <v>0.68915154421558178</v>
      </c>
      <c r="K12">
        <f t="shared" si="4"/>
        <v>5.5013113281508685</v>
      </c>
      <c r="L12" s="119"/>
      <c r="M12" s="122"/>
      <c r="S12" s="121">
        <f t="shared" si="2"/>
        <v>6.0000000000000005E-2</v>
      </c>
      <c r="T12" s="122">
        <f t="shared" si="0"/>
        <v>6.5991372484100967</v>
      </c>
      <c r="U12">
        <f t="shared" si="1"/>
        <v>6.4872547597558047E-2</v>
      </c>
    </row>
    <row r="13" spans="1:26">
      <c r="A13" s="1">
        <v>0.48487268518518517</v>
      </c>
      <c r="B13">
        <v>3972</v>
      </c>
      <c r="C13">
        <v>14</v>
      </c>
      <c r="D13">
        <v>261.3</v>
      </c>
      <c r="E13">
        <v>10.4</v>
      </c>
      <c r="G13" s="119">
        <v>6</v>
      </c>
      <c r="H13">
        <f t="shared" si="3"/>
        <v>6.3753722711015097</v>
      </c>
      <c r="J13" s="120">
        <f>(Data!$I$16+273.3)/(D13+273.3)*(Data!$I$15+(Data!$K$12/1000))/Data!$I$15*Data!$I$18</f>
        <v>0.68915154421558178</v>
      </c>
      <c r="K13">
        <f t="shared" si="4"/>
        <v>5.6332978956011939</v>
      </c>
      <c r="L13" s="119"/>
      <c r="M13" s="122"/>
      <c r="S13" s="121">
        <f t="shared" si="2"/>
        <v>7.0000000000000007E-2</v>
      </c>
      <c r="T13" s="122">
        <f t="shared" si="0"/>
        <v>6.5979027264184875</v>
      </c>
      <c r="U13">
        <f t="shared" si="1"/>
        <v>6.5985199874142933E-2</v>
      </c>
      <c r="W13">
        <f>(S14-S12)/6*(T12+4*T13+T14)</f>
        <v>0.13196216960167509</v>
      </c>
    </row>
    <row r="14" spans="1:26">
      <c r="A14" s="1">
        <v>0.48487268518518517</v>
      </c>
      <c r="B14">
        <v>3963</v>
      </c>
      <c r="C14">
        <v>15</v>
      </c>
      <c r="D14">
        <v>261.3</v>
      </c>
      <c r="E14">
        <v>10.4</v>
      </c>
      <c r="G14" s="119">
        <v>7</v>
      </c>
      <c r="H14">
        <f t="shared" si="3"/>
        <v>6.5991372484100967</v>
      </c>
      <c r="J14" s="120">
        <f>(Data!$I$16+273.3)/(D14+273.3)*(Data!$I$15+(Data!$K$12/1000))/Data!$I$15*Data!$I$18</f>
        <v>0.68915154421558178</v>
      </c>
      <c r="K14">
        <f t="shared" si="4"/>
        <v>5.7738741766841226</v>
      </c>
      <c r="L14" s="119"/>
      <c r="M14" s="122"/>
      <c r="S14" s="121">
        <f t="shared" si="2"/>
        <v>0.08</v>
      </c>
      <c r="T14" s="122">
        <f t="shared" si="0"/>
        <v>6.5979027264184875</v>
      </c>
      <c r="U14">
        <f t="shared" si="1"/>
        <v>6.5979027264184836E-2</v>
      </c>
    </row>
    <row r="15" spans="1:26">
      <c r="A15" s="1">
        <v>0.48487268518518517</v>
      </c>
      <c r="B15">
        <v>3963</v>
      </c>
      <c r="C15">
        <v>15</v>
      </c>
      <c r="D15">
        <v>261.10000000000002</v>
      </c>
      <c r="E15">
        <v>10.4</v>
      </c>
      <c r="G15" s="119">
        <v>8</v>
      </c>
      <c r="H15">
        <f t="shared" si="3"/>
        <v>6.5979027264184875</v>
      </c>
      <c r="J15" s="120">
        <f>(Data!$I$16+273.3)/(D15+273.3)*(Data!$I$15+(Data!$K$12/1000))/Data!$I$15*Data!$I$18</f>
        <v>0.68940946021266825</v>
      </c>
      <c r="K15">
        <f t="shared" si="4"/>
        <v>5.9222572576970265</v>
      </c>
      <c r="L15" s="119"/>
      <c r="M15" s="122"/>
      <c r="S15" s="121">
        <f t="shared" si="2"/>
        <v>0.09</v>
      </c>
      <c r="T15" s="122">
        <f t="shared" si="0"/>
        <v>6.1440369993355981</v>
      </c>
      <c r="U15">
        <f t="shared" si="1"/>
        <v>6.3709698628770406E-2</v>
      </c>
      <c r="W15">
        <f>(S16-S14)/6*(T14+4*T15+T16)</f>
        <v>0.1243955407582302</v>
      </c>
    </row>
    <row r="16" spans="1:26">
      <c r="A16" s="1">
        <v>0.48487268518518517</v>
      </c>
      <c r="B16">
        <v>3952</v>
      </c>
      <c r="C16">
        <v>15</v>
      </c>
      <c r="D16">
        <v>261.10000000000002</v>
      </c>
      <c r="E16">
        <v>10.4</v>
      </c>
      <c r="G16" s="119">
        <v>9</v>
      </c>
      <c r="H16">
        <f t="shared" si="3"/>
        <v>6.5979027264184875</v>
      </c>
      <c r="J16" s="120">
        <f>(Data!$I$16+273.3)/(D16+273.3)*(Data!$I$15+(Data!$K$12/1000))/Data!$I$15*Data!$I$18</f>
        <v>0.68940946021266825</v>
      </c>
      <c r="K16">
        <f t="shared" si="4"/>
        <v>6.0776967466293517</v>
      </c>
      <c r="L16" s="119"/>
      <c r="M16" s="122"/>
      <c r="S16" s="121">
        <f t="shared" si="2"/>
        <v>9.9999999999999992E-2</v>
      </c>
      <c r="T16" s="122">
        <f t="shared" si="0"/>
        <v>6.144611503708199</v>
      </c>
      <c r="U16">
        <f t="shared" si="1"/>
        <v>6.1443242515218953E-2</v>
      </c>
    </row>
    <row r="17" spans="1:23">
      <c r="A17" s="1">
        <v>0.48487268518518517</v>
      </c>
      <c r="B17">
        <v>3950</v>
      </c>
      <c r="C17">
        <v>13</v>
      </c>
      <c r="D17">
        <v>261.39999999999998</v>
      </c>
      <c r="E17">
        <v>10.4</v>
      </c>
      <c r="G17" s="119">
        <v>10</v>
      </c>
      <c r="H17">
        <f t="shared" si="3"/>
        <v>6.1440369993355981</v>
      </c>
      <c r="J17" s="120">
        <f>(Data!$I$16+273.3)/(D17+273.3)*(Data!$I$15+(Data!$K$12/1000))/Data!$I$15*Data!$I$18</f>
        <v>0.68902265857050682</v>
      </c>
      <c r="K17">
        <f t="shared" si="4"/>
        <v>6.2394740142238447</v>
      </c>
      <c r="L17" s="119"/>
      <c r="M17" s="122"/>
      <c r="S17" s="121">
        <f t="shared" si="2"/>
        <v>0.10999999999999999</v>
      </c>
      <c r="T17" s="122">
        <f t="shared" si="0"/>
        <v>6.3759685182172481</v>
      </c>
      <c r="U17">
        <f t="shared" si="1"/>
        <v>6.2602900109627199E-2</v>
      </c>
      <c r="W17">
        <f>(S18-S16)/6*(T16+4*T17+T18)</f>
        <v>0.1267461928255956</v>
      </c>
    </row>
    <row r="18" spans="1:23">
      <c r="A18" s="1">
        <v>0.48488425925925926</v>
      </c>
      <c r="B18">
        <v>3953</v>
      </c>
      <c r="C18">
        <v>13</v>
      </c>
      <c r="D18">
        <v>261.5</v>
      </c>
      <c r="E18">
        <v>10.4</v>
      </c>
      <c r="G18" s="119">
        <v>11</v>
      </c>
      <c r="H18">
        <f t="shared" si="3"/>
        <v>6.144611503708199</v>
      </c>
      <c r="J18" s="120">
        <f>(Data!$I$16+273.3)/(D18+273.3)*(Data!$I$15+(Data!$K$12/1000))/Data!$I$15*Data!$I$18</f>
        <v>0.68889382112499997</v>
      </c>
      <c r="K18">
        <f t="shared" si="4"/>
        <v>6.4069014430391409</v>
      </c>
      <c r="L18" s="119"/>
      <c r="M18" s="122"/>
      <c r="S18" s="121">
        <f t="shared" si="2"/>
        <v>0.11999999999999998</v>
      </c>
      <c r="T18" s="122">
        <f t="shared" si="0"/>
        <v>6.3753722711015097</v>
      </c>
      <c r="U18">
        <f t="shared" si="1"/>
        <v>6.375670394659376E-2</v>
      </c>
    </row>
    <row r="19" spans="1:23">
      <c r="A19" s="1">
        <v>0.48488425925925926</v>
      </c>
      <c r="B19">
        <v>3956</v>
      </c>
      <c r="C19">
        <v>14</v>
      </c>
      <c r="D19">
        <v>261.39999999999998</v>
      </c>
      <c r="E19">
        <v>10.4</v>
      </c>
      <c r="G19" s="119">
        <v>12</v>
      </c>
      <c r="H19">
        <f t="shared" si="3"/>
        <v>6.3759685182172481</v>
      </c>
      <c r="J19" s="120">
        <f>(Data!$I$16+273.3)/(D19+273.3)*(Data!$I$15+(Data!$K$12/1000))/Data!$I$15*Data!$I$18</f>
        <v>0.68902265857050682</v>
      </c>
      <c r="K19">
        <f t="shared" si="4"/>
        <v>6.5793216845137348</v>
      </c>
      <c r="L19" s="119"/>
      <c r="M19" s="122"/>
      <c r="S19" s="121">
        <f t="shared" si="2"/>
        <v>0.12999999999999998</v>
      </c>
      <c r="T19" s="122">
        <f t="shared" si="0"/>
        <v>6.5997544228092409</v>
      </c>
      <c r="U19">
        <f t="shared" si="1"/>
        <v>6.4875633469553717E-2</v>
      </c>
      <c r="W19">
        <f>(S20-S18)/6*(T18+4*T19+T20)</f>
        <v>0.13197287223932991</v>
      </c>
    </row>
    <row r="20" spans="1:23">
      <c r="A20" s="1">
        <v>0.48488425925925926</v>
      </c>
      <c r="B20">
        <v>3955</v>
      </c>
      <c r="C20">
        <v>14</v>
      </c>
      <c r="D20">
        <v>261.3</v>
      </c>
      <c r="E20">
        <v>10.4</v>
      </c>
      <c r="G20" s="119">
        <v>13</v>
      </c>
      <c r="H20">
        <f t="shared" si="3"/>
        <v>6.3753722711015097</v>
      </c>
      <c r="J20" s="120">
        <f>(Data!$I$16+273.3)/(D20+273.3)*(Data!$I$15+(Data!$K$12/1000))/Data!$I$15*Data!$I$18</f>
        <v>0.68915154421558178</v>
      </c>
      <c r="K20">
        <f t="shared" si="4"/>
        <v>6.7561069240313198</v>
      </c>
      <c r="L20" s="119"/>
      <c r="M20" s="122"/>
      <c r="S20" s="121">
        <f t="shared" si="2"/>
        <v>0.13999999999999999</v>
      </c>
      <c r="T20" s="122">
        <f t="shared" si="0"/>
        <v>6.817471709460488</v>
      </c>
      <c r="U20">
        <f t="shared" si="1"/>
        <v>6.7086130661348706E-2</v>
      </c>
    </row>
    <row r="21" spans="1:23">
      <c r="A21" s="1">
        <v>0.48488425925925926</v>
      </c>
      <c r="B21">
        <v>3953</v>
      </c>
      <c r="C21">
        <v>15</v>
      </c>
      <c r="D21">
        <v>261.39999999999998</v>
      </c>
      <c r="E21">
        <v>10.4</v>
      </c>
      <c r="G21" s="119">
        <v>14</v>
      </c>
      <c r="H21">
        <f t="shared" si="3"/>
        <v>6.5997544228092409</v>
      </c>
      <c r="J21" s="120">
        <f>(Data!$I$16+273.3)/(D21+273.3)*(Data!$I$15+(Data!$K$12/1000))/Data!$I$15*Data!$I$18</f>
        <v>0.68902265857050682</v>
      </c>
      <c r="K21">
        <f t="shared" si="4"/>
        <v>6.9366581539874961</v>
      </c>
      <c r="L21" s="119"/>
      <c r="M21" s="122"/>
      <c r="S21" s="121">
        <f t="shared" si="2"/>
        <v>0.15</v>
      </c>
      <c r="T21" s="122">
        <f t="shared" si="0"/>
        <v>7.0272889894414465</v>
      </c>
      <c r="U21">
        <f t="shared" si="1"/>
        <v>6.9223803494509739E-2</v>
      </c>
      <c r="W21">
        <f>(S22-S20)/6*(T20+4*T21+T22)</f>
        <v>0.13984857834910336</v>
      </c>
    </row>
    <row r="22" spans="1:23">
      <c r="A22" s="1">
        <v>0.48488425925925926</v>
      </c>
      <c r="B22">
        <v>3952</v>
      </c>
      <c r="C22">
        <v>16</v>
      </c>
      <c r="D22">
        <v>261.60000000000002</v>
      </c>
      <c r="E22">
        <v>10.4</v>
      </c>
      <c r="G22" s="119">
        <v>15</v>
      </c>
      <c r="H22">
        <f t="shared" si="3"/>
        <v>6.817471709460488</v>
      </c>
      <c r="J22" s="120">
        <f>(Data!$I$16+273.3)/(D22+273.3)*(Data!$I$15+(Data!$K$12/1000))/Data!$I$15*Data!$I$18</f>
        <v>0.68876503185202831</v>
      </c>
      <c r="K22">
        <f t="shared" si="4"/>
        <v>7.1204044548578596</v>
      </c>
      <c r="L22" s="119"/>
      <c r="M22" s="122"/>
      <c r="S22" s="121">
        <f t="shared" si="2"/>
        <v>0.16</v>
      </c>
      <c r="T22" s="122">
        <f t="shared" si="0"/>
        <v>7.0279458375047064</v>
      </c>
      <c r="U22">
        <f t="shared" si="1"/>
        <v>7.0276174134730821E-2</v>
      </c>
    </row>
    <row r="23" spans="1:23">
      <c r="A23" s="1">
        <v>0.4848958333333333</v>
      </c>
      <c r="B23">
        <v>3943</v>
      </c>
      <c r="C23">
        <v>17</v>
      </c>
      <c r="D23">
        <v>261.60000000000002</v>
      </c>
      <c r="E23">
        <v>10.4</v>
      </c>
      <c r="G23" s="119">
        <v>16</v>
      </c>
      <c r="H23">
        <f t="shared" si="3"/>
        <v>7.0272889894414465</v>
      </c>
      <c r="J23" s="120">
        <f>(Data!$I$16+273.3)/(D23+273.3)*(Data!$I$15+(Data!$K$12/1000))/Data!$I$15*Data!$I$18</f>
        <v>0.68876503185202831</v>
      </c>
      <c r="K23">
        <f t="shared" si="4"/>
        <v>7.3068022842674578</v>
      </c>
      <c r="L23" s="119"/>
      <c r="M23" s="122"/>
      <c r="S23" s="121">
        <f t="shared" si="2"/>
        <v>0.17</v>
      </c>
      <c r="T23" s="122">
        <f t="shared" si="0"/>
        <v>7.2316966055414493</v>
      </c>
      <c r="U23">
        <f t="shared" si="1"/>
        <v>7.1298212215230847E-2</v>
      </c>
      <c r="W23">
        <f>(S24-S22)/6*(T22+4*T23+T24)</f>
        <v>0.14461994286407148</v>
      </c>
    </row>
    <row r="24" spans="1:23">
      <c r="A24" s="1">
        <v>0.4848958333333333</v>
      </c>
      <c r="B24">
        <v>3943</v>
      </c>
      <c r="C24">
        <v>17</v>
      </c>
      <c r="D24">
        <v>261.7</v>
      </c>
      <c r="E24">
        <v>10.4</v>
      </c>
      <c r="G24" s="119">
        <v>17</v>
      </c>
      <c r="H24">
        <f t="shared" si="3"/>
        <v>7.0279458375047064</v>
      </c>
      <c r="J24" s="120">
        <f>(Data!$I$16+273.3)/(D24+273.3)*(Data!$I$15+(Data!$K$12/1000))/Data!$I$15*Data!$I$18</f>
        <v>0.68863629072457944</v>
      </c>
      <c r="K24">
        <f t="shared" si="4"/>
        <v>7.495334774061619</v>
      </c>
      <c r="L24" s="119"/>
      <c r="M24" s="122"/>
      <c r="S24" s="121">
        <f t="shared" si="2"/>
        <v>0.18000000000000002</v>
      </c>
      <c r="T24" s="122">
        <f t="shared" si="0"/>
        <v>7.4312505995508999</v>
      </c>
      <c r="U24">
        <f t="shared" si="1"/>
        <v>7.3314736025461805E-2</v>
      </c>
    </row>
    <row r="25" spans="1:23">
      <c r="A25" s="1">
        <v>0.4848958333333333</v>
      </c>
      <c r="B25">
        <v>3937</v>
      </c>
      <c r="C25">
        <v>18</v>
      </c>
      <c r="D25">
        <v>261.7</v>
      </c>
      <c r="E25">
        <v>10.4</v>
      </c>
      <c r="G25" s="119">
        <v>18</v>
      </c>
      <c r="H25">
        <f t="shared" si="3"/>
        <v>7.2316966055414493</v>
      </c>
      <c r="J25" s="120">
        <f>(Data!$I$16+273.3)/(D25+273.3)*(Data!$I$15+(Data!$K$12/1000))/Data!$I$15*Data!$I$18</f>
        <v>0.68863629072457944</v>
      </c>
      <c r="K25">
        <f t="shared" si="4"/>
        <v>7.6855110353781555</v>
      </c>
      <c r="L25" s="119"/>
      <c r="M25" s="122"/>
      <c r="S25" s="121">
        <f t="shared" si="2"/>
        <v>0.19000000000000003</v>
      </c>
      <c r="T25" s="122">
        <f t="shared" si="0"/>
        <v>7.4319448169936342</v>
      </c>
      <c r="U25">
        <f t="shared" si="1"/>
        <v>7.4315977082722737E-2</v>
      </c>
      <c r="W25">
        <f>(S26-S24)/6*(T24+4*T25+T26)</f>
        <v>0.14729867494535745</v>
      </c>
    </row>
    <row r="26" spans="1:23">
      <c r="A26" s="1">
        <v>0.4848958333333333</v>
      </c>
      <c r="B26">
        <v>3936</v>
      </c>
      <c r="C26">
        <v>19</v>
      </c>
      <c r="D26">
        <v>261.89999999999998</v>
      </c>
      <c r="E26">
        <v>10.4</v>
      </c>
      <c r="G26" s="119">
        <v>19</v>
      </c>
      <c r="H26">
        <f t="shared" si="3"/>
        <v>7.4312505995508999</v>
      </c>
      <c r="J26" s="120">
        <f>(Data!$I$16+273.3)/(D26+273.3)*(Data!$I$15+(Data!$K$12/1000))/Data!$I$15*Data!$I$18</f>
        <v>0.68837895279829964</v>
      </c>
      <c r="K26">
        <f t="shared" si="4"/>
        <v>7.8768654717209392</v>
      </c>
      <c r="L26" s="119"/>
      <c r="M26" s="122"/>
      <c r="S26" s="121">
        <f t="shared" si="2"/>
        <v>0.20000000000000004</v>
      </c>
      <c r="T26" s="122">
        <f t="shared" si="0"/>
        <v>7.0305726160817601</v>
      </c>
      <c r="U26">
        <f t="shared" si="1"/>
        <v>7.2312587165377029E-2</v>
      </c>
    </row>
    <row r="27" spans="1:23">
      <c r="A27" s="1">
        <v>0.4848958333333333</v>
      </c>
      <c r="B27">
        <v>3937</v>
      </c>
      <c r="C27">
        <v>19</v>
      </c>
      <c r="D27">
        <v>262</v>
      </c>
      <c r="E27">
        <v>10.4</v>
      </c>
      <c r="G27" s="119">
        <v>20</v>
      </c>
      <c r="H27">
        <f t="shared" si="3"/>
        <v>7.4319448169936342</v>
      </c>
      <c r="J27" s="120">
        <f>(Data!$I$16+273.3)/(D27+273.3)*(Data!$I$15+(Data!$K$12/1000))/Data!$I$15*Data!$I$18</f>
        <v>0.68825035594554462</v>
      </c>
      <c r="K27">
        <f t="shared" si="4"/>
        <v>8.0689571000348472</v>
      </c>
      <c r="L27" s="119"/>
      <c r="M27" s="122"/>
      <c r="S27" s="121">
        <f t="shared" si="2"/>
        <v>0.21000000000000005</v>
      </c>
      <c r="T27" s="122">
        <f t="shared" si="0"/>
        <v>7.0305726160817601</v>
      </c>
      <c r="U27">
        <f t="shared" si="1"/>
        <v>7.0305726160817664E-2</v>
      </c>
      <c r="W27">
        <f>(S28-S26)/6*(T26+4*T27+T28)</f>
        <v>0.14259529920692818</v>
      </c>
    </row>
    <row r="28" spans="1:23">
      <c r="A28" s="1">
        <v>0.4849074074074074</v>
      </c>
      <c r="B28">
        <v>3937</v>
      </c>
      <c r="C28">
        <v>17</v>
      </c>
      <c r="D28">
        <v>262.10000000000002</v>
      </c>
      <c r="E28">
        <v>10.4</v>
      </c>
      <c r="G28" s="119">
        <v>21</v>
      </c>
      <c r="H28">
        <f t="shared" si="3"/>
        <v>7.0305726160817601</v>
      </c>
      <c r="J28" s="120">
        <f>(Data!$I$16+273.3)/(D28+273.3)*(Data!$I$15+(Data!$K$12/1000))/Data!$I$15*Data!$I$18</f>
        <v>0.68812180713046311</v>
      </c>
      <c r="K28">
        <f t="shared" si="4"/>
        <v>8.2613688797820863</v>
      </c>
      <c r="L28" s="119"/>
      <c r="M28" s="122"/>
      <c r="S28" s="121">
        <f t="shared" si="2"/>
        <v>0.22000000000000006</v>
      </c>
      <c r="T28" s="122">
        <f t="shared" si="0"/>
        <v>7.625726681669617</v>
      </c>
      <c r="U28">
        <f t="shared" si="1"/>
        <v>7.3281496488756953E-2</v>
      </c>
    </row>
    <row r="29" spans="1:23">
      <c r="A29" s="1">
        <v>0.4849074074074074</v>
      </c>
      <c r="B29">
        <v>3939</v>
      </c>
      <c r="C29">
        <v>17</v>
      </c>
      <c r="D29">
        <v>262.10000000000002</v>
      </c>
      <c r="E29">
        <v>10.4</v>
      </c>
      <c r="G29" s="119">
        <v>22</v>
      </c>
      <c r="H29">
        <f t="shared" si="3"/>
        <v>7.0305726160817601</v>
      </c>
      <c r="J29" s="120">
        <f>(Data!$I$16+273.3)/(D29+273.3)*(Data!$I$15+(Data!$K$12/1000))/Data!$I$15*Data!$I$18</f>
        <v>0.68812180713046311</v>
      </c>
      <c r="K29">
        <f t="shared" si="4"/>
        <v>8.4537070500198794</v>
      </c>
      <c r="L29" s="119"/>
      <c r="M29" s="122"/>
      <c r="S29" s="121">
        <f t="shared" si="2"/>
        <v>0.23000000000000007</v>
      </c>
      <c r="T29" s="122">
        <f t="shared" si="0"/>
        <v>7.625726681669617</v>
      </c>
      <c r="U29">
        <f t="shared" si="1"/>
        <v>7.6257266816696243E-2</v>
      </c>
      <c r="W29">
        <f>(S30-S28)/6*(T28+4*T29+T30)</f>
        <v>0.15314225998173808</v>
      </c>
    </row>
    <row r="30" spans="1:23">
      <c r="A30" s="1">
        <v>0.4849074074074074</v>
      </c>
      <c r="B30">
        <v>3942</v>
      </c>
      <c r="C30">
        <v>20</v>
      </c>
      <c r="D30">
        <v>262.10000000000002</v>
      </c>
      <c r="E30">
        <v>10.4</v>
      </c>
      <c r="G30" s="119">
        <v>23</v>
      </c>
      <c r="H30">
        <f t="shared" si="3"/>
        <v>7.625726681669617</v>
      </c>
      <c r="J30" s="120">
        <f>(Data!$I$16+273.3)/(D30+273.3)*(Data!$I$15+(Data!$K$12/1000))/Data!$I$15*Data!$I$18</f>
        <v>0.68812180713046311</v>
      </c>
      <c r="K30">
        <f t="shared" si="4"/>
        <v>8.6456004744795454</v>
      </c>
      <c r="L30" s="119"/>
      <c r="M30" s="122"/>
      <c r="S30" s="121">
        <f t="shared" si="2"/>
        <v>0.24000000000000007</v>
      </c>
      <c r="T30" s="122">
        <f t="shared" si="0"/>
        <v>7.8140445861733037</v>
      </c>
      <c r="U30">
        <f t="shared" si="1"/>
        <v>7.719885633921468E-2</v>
      </c>
    </row>
    <row r="31" spans="1:23">
      <c r="A31" s="1">
        <v>0.4849074074074074</v>
      </c>
      <c r="B31">
        <v>3942</v>
      </c>
      <c r="C31">
        <v>20</v>
      </c>
      <c r="D31">
        <v>262.10000000000002</v>
      </c>
      <c r="E31">
        <v>10.4</v>
      </c>
      <c r="G31" s="119">
        <v>24</v>
      </c>
      <c r="H31">
        <f t="shared" si="3"/>
        <v>7.625726681669617</v>
      </c>
      <c r="J31" s="120">
        <f>(Data!$I$16+273.3)/(D31+273.3)*(Data!$I$15+(Data!$K$12/1000))/Data!$I$15*Data!$I$18</f>
        <v>0.68812180713046311</v>
      </c>
      <c r="K31">
        <f t="shared" si="4"/>
        <v>8.8366999946469171</v>
      </c>
      <c r="L31" s="119"/>
      <c r="M31" s="122"/>
      <c r="S31" s="121">
        <f t="shared" si="2"/>
        <v>0.25000000000000006</v>
      </c>
      <c r="T31" s="122">
        <f t="shared" si="0"/>
        <v>7.814774291043566</v>
      </c>
      <c r="U31">
        <f t="shared" si="1"/>
        <v>7.814409438608419E-2</v>
      </c>
      <c r="W31">
        <f>(S32-S30)/6*(T30+4*T31+T32)</f>
        <v>0.15809162293168633</v>
      </c>
    </row>
    <row r="32" spans="1:23">
      <c r="A32" s="1">
        <v>0.4849074074074074</v>
      </c>
      <c r="B32">
        <v>3938</v>
      </c>
      <c r="C32">
        <v>21</v>
      </c>
      <c r="D32">
        <v>262.10000000000002</v>
      </c>
      <c r="E32">
        <v>10.4</v>
      </c>
      <c r="G32" s="119">
        <v>25</v>
      </c>
      <c r="H32">
        <f t="shared" si="3"/>
        <v>7.8140445861733037</v>
      </c>
      <c r="J32" s="120">
        <f>(Data!$I$16+273.3)/(D32+273.3)*(Data!$I$15+(Data!$K$12/1000))/Data!$I$15*Data!$I$18</f>
        <v>0.68812180713046311</v>
      </c>
      <c r="K32">
        <f t="shared" si="4"/>
        <v>9.02667779084417</v>
      </c>
      <c r="L32" s="119"/>
      <c r="M32" s="122"/>
      <c r="S32" s="121">
        <f t="shared" si="2"/>
        <v>0.26000000000000006</v>
      </c>
      <c r="T32" s="122">
        <f t="shared" si="0"/>
        <v>8.3543451291583573</v>
      </c>
      <c r="U32">
        <f t="shared" si="1"/>
        <v>8.0845597101009692E-2</v>
      </c>
    </row>
    <row r="33" spans="1:23">
      <c r="A33" s="1">
        <v>0.48491898148148144</v>
      </c>
      <c r="B33">
        <v>3938</v>
      </c>
      <c r="C33">
        <v>21</v>
      </c>
      <c r="D33">
        <v>262.2</v>
      </c>
      <c r="E33">
        <v>10.4</v>
      </c>
      <c r="G33" s="119">
        <v>26</v>
      </c>
      <c r="H33">
        <f t="shared" si="3"/>
        <v>7.814774291043566</v>
      </c>
      <c r="J33" s="120">
        <f>(Data!$I$16+273.3)/(D33+273.3)*(Data!$I$15+(Data!$K$12/1000))/Data!$I$15*Data!$I$18</f>
        <v>0.68799330632614375</v>
      </c>
      <c r="K33">
        <f t="shared" si="4"/>
        <v>9.2152267513129971</v>
      </c>
      <c r="L33" s="119"/>
      <c r="M33" s="122"/>
      <c r="S33" s="121">
        <f t="shared" si="2"/>
        <v>0.27000000000000007</v>
      </c>
      <c r="T33" s="122">
        <f t="shared" si="0"/>
        <v>9.4948397358992018</v>
      </c>
      <c r="U33">
        <f t="shared" si="1"/>
        <v>8.924592432528787E-2</v>
      </c>
      <c r="W33">
        <f>(S34-S32)/6*(T32+4*T33+T34)</f>
        <v>0.18609810102309254</v>
      </c>
    </row>
    <row r="34" spans="1:23">
      <c r="A34" s="1">
        <v>0.48491898148148144</v>
      </c>
      <c r="B34">
        <v>3932</v>
      </c>
      <c r="C34">
        <v>24</v>
      </c>
      <c r="D34">
        <v>262.2</v>
      </c>
      <c r="E34">
        <v>10.4</v>
      </c>
      <c r="G34" s="119">
        <v>27</v>
      </c>
      <c r="H34">
        <f t="shared" si="3"/>
        <v>8.3543451291583573</v>
      </c>
      <c r="J34" s="120">
        <f>(Data!$I$16+273.3)/(D34+273.3)*(Data!$I$15+(Data!$K$12/1000))/Data!$I$15*Data!$I$18</f>
        <v>0.68799330632614375</v>
      </c>
      <c r="K34">
        <f t="shared" si="4"/>
        <v>9.4020598492991709</v>
      </c>
      <c r="L34" s="119"/>
      <c r="M34" s="122"/>
      <c r="S34" s="121">
        <f t="shared" si="2"/>
        <v>0.28000000000000008</v>
      </c>
      <c r="T34" s="122">
        <f t="shared" si="0"/>
        <v>9.4957262341725421</v>
      </c>
      <c r="U34">
        <f t="shared" si="1"/>
        <v>9.49528298503588E-2</v>
      </c>
    </row>
    <row r="35" spans="1:23">
      <c r="A35" s="1">
        <v>0.48491898148148144</v>
      </c>
      <c r="B35">
        <v>3931</v>
      </c>
      <c r="C35">
        <v>31</v>
      </c>
      <c r="D35">
        <v>262.2</v>
      </c>
      <c r="E35">
        <v>10.4</v>
      </c>
      <c r="G35" s="119">
        <v>28</v>
      </c>
      <c r="H35">
        <f t="shared" si="3"/>
        <v>9.4948397358992018</v>
      </c>
      <c r="J35" s="120">
        <f>(Data!$I$16+273.3)/(D35+273.3)*(Data!$I$15+(Data!$K$12/1000))/Data!$I$15*Data!$I$18</f>
        <v>0.68799330632614375</v>
      </c>
      <c r="K35">
        <f t="shared" si="4"/>
        <v>9.5869095281384666</v>
      </c>
      <c r="L35" s="119"/>
      <c r="M35" s="122"/>
      <c r="S35" s="121">
        <f t="shared" si="2"/>
        <v>0.29000000000000009</v>
      </c>
      <c r="T35" s="122">
        <f t="shared" si="0"/>
        <v>9.9427311449117166</v>
      </c>
      <c r="U35">
        <f t="shared" si="1"/>
        <v>9.7192286895421379E-2</v>
      </c>
      <c r="W35">
        <f>(S36-S34)/6*(T34+4*T35+T36)</f>
        <v>0.19736151127463536</v>
      </c>
    </row>
    <row r="36" spans="1:23">
      <c r="A36" s="1">
        <v>0.48491898148148144</v>
      </c>
      <c r="B36">
        <v>3927</v>
      </c>
      <c r="C36">
        <v>31</v>
      </c>
      <c r="D36">
        <v>262.3</v>
      </c>
      <c r="E36">
        <v>10.4</v>
      </c>
      <c r="G36" s="119">
        <v>29</v>
      </c>
      <c r="H36">
        <f t="shared" si="3"/>
        <v>9.4957262341725421</v>
      </c>
      <c r="J36" s="120">
        <f>(Data!$I$16+273.3)/(D36+273.3)*(Data!$I$15+(Data!$K$12/1000))/Data!$I$15*Data!$I$18</f>
        <v>0.68786485350569448</v>
      </c>
      <c r="K36">
        <f t="shared" si="4"/>
        <v>9.769527094343962</v>
      </c>
      <c r="L36" s="119"/>
      <c r="M36" s="122"/>
      <c r="S36" s="121">
        <f t="shared" si="2"/>
        <v>0.3000000000000001</v>
      </c>
      <c r="T36" s="122">
        <f t="shared" si="0"/>
        <v>9.941802568571152</v>
      </c>
      <c r="U36">
        <f t="shared" si="1"/>
        <v>9.9422668567414427E-2</v>
      </c>
    </row>
    <row r="37" spans="1:23">
      <c r="A37" s="1">
        <v>0.48491898148148144</v>
      </c>
      <c r="B37">
        <v>3923</v>
      </c>
      <c r="C37">
        <v>34</v>
      </c>
      <c r="D37">
        <v>262.10000000000002</v>
      </c>
      <c r="E37">
        <v>10.4</v>
      </c>
      <c r="G37" s="119">
        <v>30</v>
      </c>
      <c r="H37">
        <f t="shared" si="3"/>
        <v>9.9427311449117166</v>
      </c>
      <c r="J37" s="120">
        <f>(Data!$I$16+273.3)/(D37+273.3)*(Data!$I$15+(Data!$K$12/1000))/Data!$I$15*Data!$I$18</f>
        <v>0.68812180713046311</v>
      </c>
      <c r="K37">
        <f t="shared" si="4"/>
        <v>9.9496821186947262</v>
      </c>
      <c r="L37" s="119"/>
      <c r="M37" s="122"/>
      <c r="S37" s="121">
        <f t="shared" si="2"/>
        <v>0.31000000000000011</v>
      </c>
      <c r="T37" s="122">
        <f t="shared" si="0"/>
        <v>10.511338835024919</v>
      </c>
      <c r="U37">
        <f t="shared" si="1"/>
        <v>0.10226570701798045</v>
      </c>
      <c r="W37">
        <f>(S38-S36)/6*(T36+4*T37+T38)</f>
        <v>0.20878966705962568</v>
      </c>
    </row>
    <row r="38" spans="1:23">
      <c r="A38" s="1">
        <v>0.48493055555555559</v>
      </c>
      <c r="B38">
        <v>3923</v>
      </c>
      <c r="C38">
        <v>34</v>
      </c>
      <c r="D38">
        <v>262</v>
      </c>
      <c r="E38">
        <v>10.4</v>
      </c>
      <c r="G38" s="119">
        <v>31</v>
      </c>
      <c r="H38">
        <f t="shared" si="3"/>
        <v>9.941802568571152</v>
      </c>
      <c r="J38" s="120">
        <f>(Data!$I$16+273.3)/(D38+273.3)*(Data!$I$15+(Data!$K$12/1000))/Data!$I$15*Data!$I$18</f>
        <v>0.68825035594554462</v>
      </c>
      <c r="K38">
        <f t="shared" si="4"/>
        <v>10.127161845325848</v>
      </c>
      <c r="L38" s="119"/>
      <c r="M38" s="122"/>
      <c r="S38" s="121">
        <f t="shared" si="2"/>
        <v>0.32000000000000012</v>
      </c>
      <c r="T38" s="122">
        <f t="shared" si="0"/>
        <v>10.649742209216823</v>
      </c>
      <c r="U38">
        <f t="shared" si="1"/>
        <v>0.10580540522120879</v>
      </c>
    </row>
    <row r="39" spans="1:23">
      <c r="A39" s="1">
        <v>0.48493055555555559</v>
      </c>
      <c r="B39">
        <v>3923</v>
      </c>
      <c r="C39">
        <v>38</v>
      </c>
      <c r="D39">
        <v>262.10000000000002</v>
      </c>
      <c r="E39">
        <v>10.4</v>
      </c>
      <c r="G39" s="119">
        <v>32</v>
      </c>
      <c r="H39">
        <f t="shared" si="3"/>
        <v>10.511338835024919</v>
      </c>
      <c r="J39" s="120">
        <f>(Data!$I$16+273.3)/(D39+273.3)*(Data!$I$15+(Data!$K$12/1000))/Data!$I$15*Data!$I$18</f>
        <v>0.68812180713046311</v>
      </c>
      <c r="K39">
        <f t="shared" si="4"/>
        <v>10.301770608819869</v>
      </c>
      <c r="L39" s="119"/>
      <c r="M39" s="122"/>
      <c r="S39" s="121">
        <f t="shared" si="2"/>
        <v>0.33000000000000013</v>
      </c>
      <c r="T39" s="122">
        <f t="shared" si="0"/>
        <v>11.182554398658493</v>
      </c>
      <c r="U39">
        <f t="shared" si="1"/>
        <v>0.10916148303937667</v>
      </c>
      <c r="W39">
        <f>(S40-S38)/6*(T38+4*T39+T40)</f>
        <v>0.2231606218894828</v>
      </c>
    </row>
    <row r="40" spans="1:23">
      <c r="A40" s="1">
        <v>0.48493055555555559</v>
      </c>
      <c r="B40">
        <v>3924</v>
      </c>
      <c r="C40">
        <v>39</v>
      </c>
      <c r="D40">
        <v>262.2</v>
      </c>
      <c r="E40">
        <v>10.4</v>
      </c>
      <c r="G40" s="119">
        <v>33</v>
      </c>
      <c r="H40">
        <f t="shared" si="3"/>
        <v>10.649742209216823</v>
      </c>
      <c r="J40" s="120">
        <f>(Data!$I$16+273.3)/(D40+273.3)*(Data!$I$15+(Data!$K$12/1000))/Data!$I$15*Data!$I$18</f>
        <v>0.68799330632614375</v>
      </c>
      <c r="K40">
        <f t="shared" si="4"/>
        <v>10.473329259299573</v>
      </c>
      <c r="L40" s="119"/>
      <c r="M40" s="122"/>
      <c r="S40" s="121">
        <f t="shared" si="2"/>
        <v>0.34000000000000014</v>
      </c>
      <c r="T40" s="122">
        <f t="shared" si="0"/>
        <v>11.568226762993989</v>
      </c>
      <c r="U40">
        <f t="shared" si="1"/>
        <v>0.11375390580826251</v>
      </c>
    </row>
    <row r="41" spans="1:23">
      <c r="A41" s="1">
        <v>0.48493055555555559</v>
      </c>
      <c r="B41">
        <v>3929</v>
      </c>
      <c r="C41">
        <v>43</v>
      </c>
      <c r="D41">
        <v>262.2</v>
      </c>
      <c r="E41">
        <v>10.3</v>
      </c>
      <c r="G41" s="119">
        <v>34</v>
      </c>
      <c r="H41">
        <f t="shared" si="3"/>
        <v>11.182554398658493</v>
      </c>
      <c r="J41" s="120">
        <f>(Data!$I$16+273.3)/(D41+273.3)*(Data!$I$15+(Data!$K$12/1000))/Data!$I$15*Data!$I$18</f>
        <v>0.68799330632614375</v>
      </c>
      <c r="K41">
        <f t="shared" si="4"/>
        <v>10.641674595522144</v>
      </c>
      <c r="L41" s="119"/>
      <c r="M41" s="122"/>
      <c r="S41" s="121">
        <f t="shared" si="2"/>
        <v>0.35000000000000014</v>
      </c>
      <c r="T41" s="122">
        <f t="shared" si="0"/>
        <v>11.693292308620103</v>
      </c>
      <c r="U41">
        <f t="shared" si="1"/>
        <v>0.11630759535807056</v>
      </c>
      <c r="W41">
        <f>(S42-S40)/6*(T40+4*T41+T42)</f>
        <v>0.23467743922355919</v>
      </c>
    </row>
    <row r="42" spans="1:23">
      <c r="A42" s="1">
        <v>0.48493055555555559</v>
      </c>
      <c r="B42">
        <v>3929</v>
      </c>
      <c r="C42">
        <v>46</v>
      </c>
      <c r="D42">
        <v>262.39999999999998</v>
      </c>
      <c r="E42">
        <v>10.3</v>
      </c>
      <c r="G42" s="119">
        <v>35</v>
      </c>
      <c r="H42">
        <f t="shared" si="3"/>
        <v>11.568226762993989</v>
      </c>
      <c r="J42" s="120">
        <f>(Data!$I$16+273.3)/(D42+273.3)*(Data!$I$15+(Data!$K$12/1000))/Data!$I$15*Data!$I$18</f>
        <v>0.6877364486422437</v>
      </c>
      <c r="K42">
        <f t="shared" si="4"/>
        <v>10.806658805974712</v>
      </c>
      <c r="L42" s="119"/>
      <c r="M42" s="122"/>
      <c r="S42" s="121">
        <f t="shared" si="2"/>
        <v>0.36000000000000015</v>
      </c>
      <c r="T42" s="122">
        <f t="shared" si="0"/>
        <v>12.061835769593298</v>
      </c>
      <c r="U42">
        <f t="shared" si="1"/>
        <v>0.11877564039106712</v>
      </c>
    </row>
    <row r="43" spans="1:23">
      <c r="A43" s="1">
        <v>0.48494212962962963</v>
      </c>
      <c r="B43">
        <v>3931</v>
      </c>
      <c r="C43">
        <v>47</v>
      </c>
      <c r="D43">
        <v>262.39999999999998</v>
      </c>
      <c r="E43">
        <v>10.3</v>
      </c>
      <c r="G43" s="119">
        <v>36</v>
      </c>
      <c r="H43">
        <f t="shared" si="3"/>
        <v>11.693292308620103</v>
      </c>
      <c r="J43" s="120">
        <f>(Data!$I$16+273.3)/(D43+273.3)*(Data!$I$15+(Data!$K$12/1000))/Data!$I$15*Data!$I$18</f>
        <v>0.6877364486422437</v>
      </c>
      <c r="K43">
        <f t="shared" si="4"/>
        <v>10.968148917971261</v>
      </c>
      <c r="L43" s="119"/>
      <c r="M43" s="122"/>
      <c r="S43" s="121">
        <f t="shared" si="2"/>
        <v>0.37000000000000016</v>
      </c>
      <c r="T43" s="122">
        <f t="shared" si="0"/>
        <v>12.062961308322905</v>
      </c>
      <c r="U43">
        <f t="shared" si="1"/>
        <v>0.12062398538958112</v>
      </c>
      <c r="W43">
        <f>(S44-S42)/6*(T42+4*T43+T44)</f>
        <v>0.24205178674485212</v>
      </c>
    </row>
    <row r="44" spans="1:23">
      <c r="A44" s="1">
        <v>0.48494212962962963</v>
      </c>
      <c r="B44">
        <v>3932</v>
      </c>
      <c r="C44">
        <v>50</v>
      </c>
      <c r="D44">
        <v>262.5</v>
      </c>
      <c r="E44">
        <v>10.3</v>
      </c>
      <c r="G44" s="119">
        <v>37</v>
      </c>
      <c r="H44">
        <f t="shared" si="3"/>
        <v>12.061835769593298</v>
      </c>
      <c r="J44" s="120">
        <f>(Data!$I$16+273.3)/(D44+273.3)*(Data!$I$15+(Data!$K$12/1000))/Data!$I$15*Data!$I$18</f>
        <v>0.68760809170893999</v>
      </c>
      <c r="K44">
        <f t="shared" si="4"/>
        <v>11.126026254750911</v>
      </c>
      <c r="L44" s="119"/>
      <c r="M44" s="122"/>
      <c r="S44" s="121">
        <f t="shared" si="2"/>
        <v>0.38000000000000017</v>
      </c>
      <c r="T44" s="122">
        <f t="shared" si="0"/>
        <v>12.301855020570649</v>
      </c>
      <c r="U44">
        <f t="shared" si="1"/>
        <v>0.12182408164446788</v>
      </c>
    </row>
    <row r="45" spans="1:23">
      <c r="A45" s="1">
        <v>0.48494212962962963</v>
      </c>
      <c r="B45">
        <v>3936</v>
      </c>
      <c r="C45">
        <v>50</v>
      </c>
      <c r="D45">
        <v>262.60000000000002</v>
      </c>
      <c r="E45">
        <v>10.3</v>
      </c>
      <c r="G45" s="119">
        <v>38</v>
      </c>
      <c r="H45">
        <f t="shared" si="3"/>
        <v>12.062961308322905</v>
      </c>
      <c r="J45" s="120">
        <f>(Data!$I$16+273.3)/(D45+273.3)*(Data!$I$15+(Data!$K$12/1000))/Data!$I$15*Data!$I$18</f>
        <v>0.68747978267895127</v>
      </c>
      <c r="K45">
        <f t="shared" si="4"/>
        <v>11.280185900577573</v>
      </c>
      <c r="L45" s="119"/>
      <c r="M45" s="122"/>
      <c r="S45" s="121">
        <f t="shared" si="2"/>
        <v>0.39000000000000018</v>
      </c>
      <c r="T45" s="122">
        <f t="shared" si="0"/>
        <v>12.303002742271198</v>
      </c>
      <c r="U45">
        <f t="shared" si="1"/>
        <v>0.12302428881420933</v>
      </c>
      <c r="W45">
        <f>(S46-S44)/6*(T44+4*T45+T46)</f>
        <v>0.24722262303267661</v>
      </c>
    </row>
    <row r="46" spans="1:23">
      <c r="A46" s="1">
        <v>0.48494212962962963</v>
      </c>
      <c r="B46">
        <v>3940</v>
      </c>
      <c r="C46">
        <v>52</v>
      </c>
      <c r="D46">
        <v>262.60000000000002</v>
      </c>
      <c r="E46">
        <v>10.3</v>
      </c>
      <c r="G46" s="119">
        <v>39</v>
      </c>
      <c r="H46">
        <f t="shared" si="3"/>
        <v>12.301855020570649</v>
      </c>
      <c r="J46" s="120">
        <f>(Data!$I$16+273.3)/(D46+273.3)*(Data!$I$15+(Data!$K$12/1000))/Data!$I$15*Data!$I$18</f>
        <v>0.68747978267895127</v>
      </c>
      <c r="K46">
        <f t="shared" si="4"/>
        <v>11.430536173840981</v>
      </c>
      <c r="L46" s="119"/>
      <c r="M46" s="122"/>
      <c r="S46" s="121">
        <f t="shared" si="2"/>
        <v>0.40000000000000019</v>
      </c>
      <c r="T46" s="122">
        <f t="shared" si="0"/>
        <v>12.652920920147478</v>
      </c>
      <c r="U46">
        <f t="shared" si="1"/>
        <v>0.1247796183120935</v>
      </c>
    </row>
    <row r="47" spans="1:23">
      <c r="A47" s="1">
        <v>0.48494212962962963</v>
      </c>
      <c r="B47">
        <v>3942</v>
      </c>
      <c r="C47">
        <v>52</v>
      </c>
      <c r="D47">
        <v>262.7</v>
      </c>
      <c r="E47">
        <v>10.3</v>
      </c>
      <c r="G47" s="119">
        <v>40</v>
      </c>
      <c r="H47">
        <f t="shared" si="3"/>
        <v>12.303002742271198</v>
      </c>
      <c r="J47" s="120">
        <f>(Data!$I$16+273.3)/(D47+273.3)*(Data!$I$15+(Data!$K$12/1000))/Data!$I$15*Data!$I$18</f>
        <v>0.68735152152546641</v>
      </c>
      <c r="K47">
        <f t="shared" si="4"/>
        <v>11.576998108159083</v>
      </c>
      <c r="L47" s="119"/>
      <c r="M47" s="122"/>
      <c r="S47" s="121">
        <f t="shared" si="2"/>
        <v>0.4100000000000002</v>
      </c>
      <c r="T47" s="122">
        <f t="shared" si="0"/>
        <v>12.766238278726702</v>
      </c>
      <c r="U47">
        <f t="shared" si="1"/>
        <v>0.12709579599437101</v>
      </c>
      <c r="W47">
        <f>(S48-S46)/6*(T46+4*T47+T48)</f>
        <v>0.25607201370556554</v>
      </c>
    </row>
    <row r="48" spans="1:23">
      <c r="A48" s="1">
        <v>0.48495370370370372</v>
      </c>
      <c r="B48">
        <v>3947</v>
      </c>
      <c r="C48">
        <v>55</v>
      </c>
      <c r="D48">
        <v>262.7</v>
      </c>
      <c r="E48">
        <v>10.3</v>
      </c>
      <c r="G48" s="119">
        <v>41</v>
      </c>
      <c r="H48">
        <f t="shared" si="3"/>
        <v>12.652920920147478</v>
      </c>
      <c r="J48" s="120">
        <f>(Data!$I$16+273.3)/(D48+273.3)*(Data!$I$15+(Data!$K$12/1000))/Data!$I$15*Data!$I$18</f>
        <v>0.68735152152546641</v>
      </c>
      <c r="K48">
        <f t="shared" si="4"/>
        <v>11.719504941481834</v>
      </c>
      <c r="L48" s="119"/>
      <c r="M48" s="122"/>
      <c r="S48" s="121">
        <f t="shared" si="2"/>
        <v>0.42000000000000021</v>
      </c>
      <c r="T48" s="122">
        <f t="shared" si="0"/>
        <v>13.103730076615308</v>
      </c>
      <c r="U48">
        <f t="shared" si="1"/>
        <v>0.12934984177671016</v>
      </c>
    </row>
    <row r="49" spans="1:23">
      <c r="A49" s="1">
        <v>0.48495370370370372</v>
      </c>
      <c r="B49">
        <v>3946</v>
      </c>
      <c r="C49">
        <v>56</v>
      </c>
      <c r="D49">
        <v>262.60000000000002</v>
      </c>
      <c r="E49">
        <v>10.3</v>
      </c>
      <c r="G49" s="119">
        <v>42</v>
      </c>
      <c r="H49">
        <f t="shared" si="3"/>
        <v>12.766238278726702</v>
      </c>
      <c r="J49" s="120">
        <f>(Data!$I$16+273.3)/(D49+273.3)*(Data!$I$15+(Data!$K$12/1000))/Data!$I$15*Data!$I$18</f>
        <v>0.68747978267895127</v>
      </c>
      <c r="K49">
        <f t="shared" si="4"/>
        <v>11.858001613196315</v>
      </c>
      <c r="L49" s="119"/>
      <c r="M49" s="122"/>
      <c r="S49" s="121">
        <f t="shared" si="2"/>
        <v>0.43000000000000022</v>
      </c>
      <c r="T49" s="122">
        <f t="shared" si="0"/>
        <v>13.321489746338655</v>
      </c>
      <c r="U49">
        <f t="shared" si="1"/>
        <v>0.13212609911476994</v>
      </c>
      <c r="W49">
        <f>(S50-S48)/6*(T48+4*T49+T50)</f>
        <v>0.26533845017620333</v>
      </c>
    </row>
    <row r="50" spans="1:23">
      <c r="A50" s="1">
        <v>0.48495370370370372</v>
      </c>
      <c r="B50">
        <v>3940</v>
      </c>
      <c r="C50">
        <v>59</v>
      </c>
      <c r="D50">
        <v>262.60000000000002</v>
      </c>
      <c r="E50">
        <v>10.3</v>
      </c>
      <c r="G50" s="119">
        <v>43</v>
      </c>
      <c r="H50">
        <f t="shared" si="3"/>
        <v>13.103730076615308</v>
      </c>
      <c r="J50" s="120">
        <f>(Data!$I$16+273.3)/(D50+273.3)*(Data!$I$15+(Data!$K$12/1000))/Data!$I$15*Data!$I$18</f>
        <v>0.68747978267895127</v>
      </c>
      <c r="K50">
        <f t="shared" si="4"/>
        <v>11.992444269233275</v>
      </c>
      <c r="L50" s="119"/>
      <c r="M50" s="122"/>
      <c r="S50" s="121">
        <f t="shared" si="2"/>
        <v>0.44000000000000022</v>
      </c>
      <c r="T50" s="122">
        <f t="shared" si="0"/>
        <v>13.211845990890986</v>
      </c>
      <c r="U50">
        <f t="shared" si="1"/>
        <v>0.13266667868614831</v>
      </c>
    </row>
    <row r="51" spans="1:23">
      <c r="A51" s="1">
        <v>0.48495370370370372</v>
      </c>
      <c r="B51">
        <v>3940</v>
      </c>
      <c r="C51">
        <v>61</v>
      </c>
      <c r="D51">
        <v>262.39999999999998</v>
      </c>
      <c r="E51">
        <v>10.3</v>
      </c>
      <c r="G51" s="119">
        <v>44</v>
      </c>
      <c r="H51">
        <f t="shared" si="3"/>
        <v>13.321489746338655</v>
      </c>
      <c r="J51" s="120">
        <f>(Data!$I$16+273.3)/(D51+273.3)*(Data!$I$15+(Data!$K$12/1000))/Data!$I$15*Data!$I$18</f>
        <v>0.6877364486422437</v>
      </c>
      <c r="K51">
        <f t="shared" si="4"/>
        <v>12.122799775175018</v>
      </c>
      <c r="L51" s="119"/>
      <c r="M51" s="122"/>
      <c r="S51" s="121">
        <f t="shared" si="2"/>
        <v>0.45000000000000023</v>
      </c>
      <c r="T51" s="122">
        <f t="shared" si="0"/>
        <v>13.101284666483609</v>
      </c>
      <c r="U51">
        <f t="shared" si="1"/>
        <v>0.13156565328687309</v>
      </c>
      <c r="W51">
        <f>(S52-S50)/6*(T50+4*T51+T52)</f>
        <v>0.26202255666851509</v>
      </c>
    </row>
    <row r="52" spans="1:23">
      <c r="A52" s="1">
        <v>0.48495370370370372</v>
      </c>
      <c r="B52">
        <v>3940</v>
      </c>
      <c r="C52">
        <v>60</v>
      </c>
      <c r="D52">
        <v>262.39999999999998</v>
      </c>
      <c r="E52">
        <v>10.3</v>
      </c>
      <c r="G52" s="119">
        <v>45</v>
      </c>
      <c r="H52">
        <f t="shared" si="3"/>
        <v>13.211845990890986</v>
      </c>
      <c r="J52" s="120">
        <f>(Data!$I$16+273.3)/(D52+273.3)*(Data!$I$15+(Data!$K$12/1000))/Data!$I$15*Data!$I$18</f>
        <v>0.6877364486422437</v>
      </c>
      <c r="K52">
        <f t="shared" si="4"/>
        <v>12.249045237364657</v>
      </c>
      <c r="L52" s="119"/>
      <c r="M52" s="122"/>
      <c r="S52" s="121">
        <f t="shared" si="2"/>
        <v>0.46000000000000024</v>
      </c>
      <c r="T52" s="122">
        <f t="shared" si="0"/>
        <v>12.989782343729043</v>
      </c>
      <c r="U52">
        <f t="shared" si="1"/>
        <v>0.13045533505106338</v>
      </c>
    </row>
    <row r="53" spans="1:23">
      <c r="A53" s="1">
        <v>0.48496527777777776</v>
      </c>
      <c r="B53">
        <v>3941</v>
      </c>
      <c r="C53">
        <v>59</v>
      </c>
      <c r="D53">
        <v>262.39999999999998</v>
      </c>
      <c r="E53">
        <v>10.3</v>
      </c>
      <c r="G53" s="119">
        <v>46</v>
      </c>
      <c r="H53">
        <f t="shared" si="3"/>
        <v>13.101284666483609</v>
      </c>
      <c r="J53" s="120">
        <f>(Data!$I$16+273.3)/(D53+273.3)*(Data!$I$15+(Data!$K$12/1000))/Data!$I$15*Data!$I$18</f>
        <v>0.6877364486422437</v>
      </c>
      <c r="K53">
        <f t="shared" si="4"/>
        <v>12.371167532016759</v>
      </c>
      <c r="L53" s="119"/>
      <c r="M53" s="122"/>
      <c r="S53" s="121">
        <f t="shared" si="2"/>
        <v>0.47000000000000025</v>
      </c>
      <c r="T53" s="122">
        <f t="shared" si="0"/>
        <v>12.877314578850326</v>
      </c>
      <c r="U53">
        <f t="shared" si="1"/>
        <v>0.12933548461289698</v>
      </c>
      <c r="W53">
        <f>(S54-S52)/6*(T52+4*T53+T54)</f>
        <v>0.25792118412660248</v>
      </c>
    </row>
    <row r="54" spans="1:23">
      <c r="A54" s="1">
        <v>0.48496527777777776</v>
      </c>
      <c r="B54">
        <v>3944</v>
      </c>
      <c r="C54">
        <v>58</v>
      </c>
      <c r="D54">
        <v>262.39999999999998</v>
      </c>
      <c r="E54">
        <v>10.3</v>
      </c>
      <c r="G54" s="119">
        <v>47</v>
      </c>
      <c r="H54">
        <f t="shared" si="3"/>
        <v>12.989782343729043</v>
      </c>
      <c r="J54" s="120">
        <f>(Data!$I$16+273.3)/(D54+273.3)*(Data!$I$15+(Data!$K$12/1000))/Data!$I$15*Data!$I$18</f>
        <v>0.6877364486422437</v>
      </c>
      <c r="K54">
        <f t="shared" si="4"/>
        <v>12.48916284232935</v>
      </c>
      <c r="L54" s="119"/>
      <c r="M54" s="122"/>
      <c r="S54" s="121">
        <f t="shared" si="2"/>
        <v>0.48000000000000026</v>
      </c>
      <c r="T54" s="122">
        <f t="shared" si="0"/>
        <v>12.877314578850326</v>
      </c>
      <c r="U54">
        <f t="shared" si="1"/>
        <v>0.12877314578850338</v>
      </c>
    </row>
    <row r="55" spans="1:23">
      <c r="A55" s="1">
        <v>0.48496527777777776</v>
      </c>
      <c r="B55">
        <v>3947</v>
      </c>
      <c r="C55">
        <v>57</v>
      </c>
      <c r="D55">
        <v>262.39999999999998</v>
      </c>
      <c r="E55">
        <v>10.3</v>
      </c>
      <c r="G55" s="119">
        <v>48</v>
      </c>
      <c r="H55">
        <f t="shared" si="3"/>
        <v>12.877314578850326</v>
      </c>
      <c r="J55" s="120">
        <f>(Data!$I$16+273.3)/(D55+273.3)*(Data!$I$15+(Data!$K$12/1000))/Data!$I$15*Data!$I$18</f>
        <v>0.6877364486422437</v>
      </c>
      <c r="K55">
        <f t="shared" si="4"/>
        <v>12.603036203597302</v>
      </c>
      <c r="L55" s="119"/>
      <c r="M55" s="122"/>
      <c r="S55" s="121">
        <f t="shared" si="2"/>
        <v>0.49000000000000027</v>
      </c>
      <c r="T55" s="122">
        <f t="shared" si="0"/>
        <v>12.76385585110892</v>
      </c>
      <c r="U55">
        <f t="shared" si="1"/>
        <v>0.12820585214979635</v>
      </c>
      <c r="W55">
        <f>(S56-S54)/6*(T54+4*T55+T56)</f>
        <v>0.25565134151270502</v>
      </c>
    </row>
    <row r="56" spans="1:23">
      <c r="A56" s="1">
        <v>0.48496527777777776</v>
      </c>
      <c r="B56">
        <v>3947</v>
      </c>
      <c r="C56">
        <v>57</v>
      </c>
      <c r="D56">
        <v>262.39999999999998</v>
      </c>
      <c r="E56">
        <v>10.3</v>
      </c>
      <c r="G56" s="119">
        <v>49</v>
      </c>
      <c r="H56">
        <f t="shared" si="3"/>
        <v>12.877314578850326</v>
      </c>
      <c r="J56" s="120">
        <f>(Data!$I$16+273.3)/(D56+273.3)*(Data!$I$15+(Data!$K$12/1000))/Data!$I$15*Data!$I$18</f>
        <v>0.6877364486422437</v>
      </c>
      <c r="K56">
        <f t="shared" si="4"/>
        <v>12.712801056327091</v>
      </c>
      <c r="L56" s="119"/>
      <c r="M56" s="122"/>
      <c r="S56" s="121">
        <f t="shared" si="2"/>
        <v>0.50000000000000022</v>
      </c>
      <c r="T56" s="122">
        <f t="shared" si="0"/>
        <v>12.762664470525644</v>
      </c>
      <c r="U56">
        <f t="shared" si="1"/>
        <v>0.12763260160817222</v>
      </c>
    </row>
    <row r="57" spans="1:23">
      <c r="A57" s="1">
        <v>0.48496527777777776</v>
      </c>
      <c r="B57">
        <v>3947</v>
      </c>
      <c r="C57">
        <v>56</v>
      </c>
      <c r="D57">
        <v>262.39999999999998</v>
      </c>
      <c r="E57">
        <v>10.3</v>
      </c>
      <c r="G57" s="119">
        <v>50</v>
      </c>
      <c r="H57">
        <f t="shared" si="3"/>
        <v>12.76385585110892</v>
      </c>
      <c r="J57" s="120">
        <f>(Data!$I$16+273.3)/(D57+273.3)*(Data!$I$15+(Data!$K$12/1000))/Data!$I$15*Data!$I$18</f>
        <v>0.6877364486422437</v>
      </c>
      <c r="K57">
        <f t="shared" si="4"/>
        <v>12.818478807352907</v>
      </c>
      <c r="L57" s="119"/>
      <c r="M57" s="122"/>
      <c r="S57" s="121">
        <f t="shared" si="2"/>
        <v>0.51000000000000023</v>
      </c>
      <c r="T57" s="122">
        <f t="shared" si="0"/>
        <v>13.100061790234482</v>
      </c>
      <c r="U57">
        <f t="shared" si="1"/>
        <v>0.12931363130380075</v>
      </c>
      <c r="W57">
        <f>(S58-S56)/6*(T56+4*T57+T58)</f>
        <v>0.26162295963380816</v>
      </c>
    </row>
    <row r="58" spans="1:23">
      <c r="A58" s="1">
        <v>0.48497685185185185</v>
      </c>
      <c r="B58">
        <v>3947</v>
      </c>
      <c r="C58">
        <v>56</v>
      </c>
      <c r="D58">
        <v>262.3</v>
      </c>
      <c r="E58">
        <v>10.3</v>
      </c>
      <c r="G58" s="119">
        <v>51</v>
      </c>
      <c r="H58">
        <f t="shared" si="3"/>
        <v>12.762664470525644</v>
      </c>
      <c r="J58" s="120">
        <f>(Data!$I$16+273.3)/(D58+273.3)*(Data!$I$15+(Data!$K$12/1000))/Data!$I$15*Data!$I$18</f>
        <v>0.68786485350569448</v>
      </c>
      <c r="K58">
        <f t="shared" si="4"/>
        <v>12.920098398954174</v>
      </c>
      <c r="L58" s="119"/>
      <c r="M58" s="122"/>
      <c r="S58" s="121">
        <f t="shared" si="2"/>
        <v>0.52000000000000024</v>
      </c>
      <c r="T58" s="122">
        <f t="shared" si="0"/>
        <v>13.323976258678806</v>
      </c>
      <c r="U58">
        <f t="shared" si="1"/>
        <v>0.13212019024456656</v>
      </c>
    </row>
    <row r="59" spans="1:23">
      <c r="A59" s="1">
        <v>0.48497685185185185</v>
      </c>
      <c r="B59">
        <v>3943</v>
      </c>
      <c r="C59">
        <v>59</v>
      </c>
      <c r="D59">
        <v>262.3</v>
      </c>
      <c r="E59">
        <v>10.3</v>
      </c>
      <c r="G59" s="119">
        <v>52</v>
      </c>
      <c r="H59">
        <f t="shared" si="3"/>
        <v>13.100061790234482</v>
      </c>
      <c r="J59" s="120">
        <f>(Data!$I$16+273.3)/(D59+273.3)*(Data!$I$15+(Data!$K$12/1000))/Data!$I$15*Data!$I$18</f>
        <v>0.68786485350569448</v>
      </c>
      <c r="K59">
        <f t="shared" si="4"/>
        <v>13.017695885974414</v>
      </c>
      <c r="L59" s="119"/>
      <c r="M59" s="122"/>
      <c r="S59" s="121">
        <f t="shared" si="2"/>
        <v>0.53000000000000025</v>
      </c>
      <c r="T59" s="122">
        <f t="shared" si="0"/>
        <v>13.432745216535537</v>
      </c>
      <c r="U59">
        <f t="shared" si="1"/>
        <v>0.13378360737607184</v>
      </c>
      <c r="W59">
        <f>(S60-S58)/6*(T58+4*T59+T60)</f>
        <v>0.26935855283631016</v>
      </c>
    </row>
    <row r="60" spans="1:23">
      <c r="A60" s="1">
        <v>0.48497685185185185</v>
      </c>
      <c r="B60">
        <v>3943</v>
      </c>
      <c r="C60">
        <v>61</v>
      </c>
      <c r="D60">
        <v>262.60000000000002</v>
      </c>
      <c r="E60">
        <v>10.3</v>
      </c>
      <c r="G60" s="119">
        <v>53</v>
      </c>
      <c r="H60">
        <f t="shared" si="3"/>
        <v>13.323976258678806</v>
      </c>
      <c r="J60" s="120">
        <f>(Data!$I$16+273.3)/(D60+273.3)*(Data!$I$15+(Data!$K$12/1000))/Data!$I$15*Data!$I$18</f>
        <v>0.68747978267895127</v>
      </c>
      <c r="K60">
        <f t="shared" si="4"/>
        <v>13.111314020941496</v>
      </c>
      <c r="L60" s="119"/>
      <c r="M60" s="122"/>
      <c r="S60" s="121">
        <f t="shared" si="2"/>
        <v>0.54000000000000026</v>
      </c>
      <c r="T60" s="122">
        <f t="shared" si="0"/>
        <v>13.752608726072024</v>
      </c>
      <c r="U60">
        <f t="shared" si="1"/>
        <v>0.13592676971303794</v>
      </c>
    </row>
    <row r="61" spans="1:23">
      <c r="A61" s="1">
        <v>0.48497685185185185</v>
      </c>
      <c r="B61">
        <v>3935</v>
      </c>
      <c r="C61">
        <v>62</v>
      </c>
      <c r="D61">
        <v>262.60000000000002</v>
      </c>
      <c r="E61">
        <v>10.3</v>
      </c>
      <c r="G61" s="119">
        <v>54</v>
      </c>
      <c r="H61">
        <f t="shared" si="3"/>
        <v>13.432745216535537</v>
      </c>
      <c r="J61" s="120">
        <f>(Data!$I$16+273.3)/(D61+273.3)*(Data!$I$15+(Data!$K$12/1000))/Data!$I$15*Data!$I$18</f>
        <v>0.68747978267895127</v>
      </c>
      <c r="K61">
        <f t="shared" si="4"/>
        <v>13.201001847189236</v>
      </c>
      <c r="L61" s="119"/>
      <c r="M61" s="122"/>
      <c r="S61" s="121">
        <f t="shared" si="2"/>
        <v>0.55000000000000027</v>
      </c>
      <c r="T61" s="122">
        <f t="shared" si="0"/>
        <v>13.752608726072024</v>
      </c>
      <c r="U61">
        <f t="shared" si="1"/>
        <v>0.13752608726072035</v>
      </c>
      <c r="W61">
        <f>(S62-S60)/6*(T60+4*T61+T62)</f>
        <v>0.27434140233988685</v>
      </c>
    </row>
    <row r="62" spans="1:23">
      <c r="A62" s="1">
        <v>0.48497685185185185</v>
      </c>
      <c r="B62">
        <v>3932</v>
      </c>
      <c r="C62">
        <v>65</v>
      </c>
      <c r="D62">
        <v>262.5</v>
      </c>
      <c r="E62">
        <v>10.3</v>
      </c>
      <c r="G62" s="119">
        <v>55</v>
      </c>
      <c r="H62">
        <f t="shared" si="3"/>
        <v>13.752608726072024</v>
      </c>
      <c r="J62" s="120">
        <f>(Data!$I$16+273.3)/(D62+273.3)*(Data!$I$15+(Data!$K$12/1000))/Data!$I$15*Data!$I$18</f>
        <v>0.68760809170893999</v>
      </c>
      <c r="K62">
        <f t="shared" si="4"/>
        <v>13.286814299980417</v>
      </c>
      <c r="L62" s="119"/>
      <c r="M62" s="122"/>
      <c r="S62" s="121">
        <f t="shared" si="2"/>
        <v>0.56000000000000028</v>
      </c>
      <c r="T62" s="122">
        <f t="shared" si="0"/>
        <v>13.539377071605873</v>
      </c>
      <c r="U62">
        <f t="shared" si="1"/>
        <v>0.1364599289883896</v>
      </c>
    </row>
    <row r="63" spans="1:23">
      <c r="A63" s="1">
        <v>0.48498842592592589</v>
      </c>
      <c r="B63">
        <v>3933</v>
      </c>
      <c r="C63">
        <v>65</v>
      </c>
      <c r="D63">
        <v>262.5</v>
      </c>
      <c r="E63">
        <v>10.3</v>
      </c>
      <c r="G63" s="119">
        <v>56</v>
      </c>
      <c r="H63">
        <f t="shared" si="3"/>
        <v>13.752608726072024</v>
      </c>
      <c r="J63" s="120">
        <f>(Data!$I$16+273.3)/(D63+273.3)*(Data!$I$15+(Data!$K$12/1000))/Data!$I$15*Data!$I$18</f>
        <v>0.68760809170893999</v>
      </c>
      <c r="K63">
        <f t="shared" si="4"/>
        <v>13.36881181563114</v>
      </c>
      <c r="L63" s="119"/>
      <c r="M63" s="122"/>
      <c r="S63" s="121">
        <f t="shared" si="2"/>
        <v>0.57000000000000028</v>
      </c>
      <c r="T63" s="122">
        <f t="shared" si="0"/>
        <v>13.538113539610064</v>
      </c>
      <c r="U63">
        <f t="shared" si="1"/>
        <v>0.1353874530560798</v>
      </c>
      <c r="W63">
        <f>(S64-S62)/6*(T62+4*T63+T64)</f>
        <v>0.2704068987861496</v>
      </c>
    </row>
    <row r="64" spans="1:23">
      <c r="A64" s="1">
        <v>0.48498842592592589</v>
      </c>
      <c r="B64">
        <v>3933</v>
      </c>
      <c r="C64">
        <v>63</v>
      </c>
      <c r="D64">
        <v>262.5</v>
      </c>
      <c r="E64">
        <v>10.3</v>
      </c>
      <c r="G64" s="119">
        <v>57</v>
      </c>
      <c r="H64">
        <f t="shared" si="3"/>
        <v>13.539377071605873</v>
      </c>
      <c r="J64" s="120">
        <f>(Data!$I$16+273.3)/(D64+273.3)*(Data!$I$15+(Data!$K$12/1000))/Data!$I$15*Data!$I$18</f>
        <v>0.68760809170893999</v>
      </c>
      <c r="K64">
        <f t="shared" si="4"/>
        <v>13.44705994863655</v>
      </c>
      <c r="L64" s="119"/>
      <c r="M64" s="122"/>
      <c r="S64" s="121">
        <f t="shared" si="2"/>
        <v>0.58000000000000029</v>
      </c>
      <c r="T64" s="122">
        <f t="shared" si="0"/>
        <v>13.43023840579867</v>
      </c>
      <c r="U64">
        <f t="shared" si="1"/>
        <v>0.13484175972704379</v>
      </c>
    </row>
    <row r="65" spans="1:23">
      <c r="A65" s="1">
        <v>0.48498842592592589</v>
      </c>
      <c r="B65">
        <v>3938</v>
      </c>
      <c r="C65">
        <v>63</v>
      </c>
      <c r="D65">
        <v>262.39999999999998</v>
      </c>
      <c r="E65">
        <v>10.4</v>
      </c>
      <c r="G65" s="119">
        <v>58</v>
      </c>
      <c r="H65">
        <f t="shared" si="3"/>
        <v>13.538113539610064</v>
      </c>
      <c r="J65" s="120">
        <f>(Data!$I$16+273.3)/(D65+273.3)*(Data!$I$15+(Data!$K$12/1000))/Data!$I$15*Data!$I$18</f>
        <v>0.6877364486422437</v>
      </c>
      <c r="K65">
        <f t="shared" si="4"/>
        <v>13.521628996797951</v>
      </c>
      <c r="L65" s="119"/>
      <c r="M65" s="122"/>
      <c r="S65" s="121">
        <f t="shared" si="2"/>
        <v>0.5900000000000003</v>
      </c>
      <c r="T65" s="122">
        <f t="shared" si="0"/>
        <v>13.43023840579867</v>
      </c>
      <c r="U65">
        <f t="shared" si="1"/>
        <v>0.13430238405798683</v>
      </c>
      <c r="W65">
        <f>(S66-S64)/6*(T64+4*T65+T66)</f>
        <v>0.26896435189534496</v>
      </c>
    </row>
    <row r="66" spans="1:23">
      <c r="A66" s="1">
        <v>0.48498842592592589</v>
      </c>
      <c r="B66">
        <v>3949</v>
      </c>
      <c r="C66">
        <v>62</v>
      </c>
      <c r="D66">
        <v>262.39999999999998</v>
      </c>
      <c r="E66">
        <v>10.4</v>
      </c>
      <c r="G66" s="119">
        <v>59</v>
      </c>
      <c r="H66">
        <f t="shared" si="3"/>
        <v>13.43023840579867</v>
      </c>
      <c r="J66" s="120">
        <f>(Data!$I$16+273.3)/(D66+273.3)*(Data!$I$15+(Data!$K$12/1000))/Data!$I$15*Data!$I$18</f>
        <v>0.6877364486422437</v>
      </c>
      <c r="K66">
        <f t="shared" si="4"/>
        <v>13.592593634351289</v>
      </c>
      <c r="L66" s="119"/>
      <c r="M66" s="122"/>
      <c r="S66" s="121">
        <f t="shared" si="2"/>
        <v>0.60000000000000031</v>
      </c>
      <c r="T66" s="122">
        <f t="shared" si="0"/>
        <v>13.538113539610064</v>
      </c>
      <c r="U66">
        <f t="shared" si="1"/>
        <v>0.13484175972704379</v>
      </c>
    </row>
    <row r="67" spans="1:23">
      <c r="A67" s="1">
        <v>0.48498842592592589</v>
      </c>
      <c r="B67">
        <v>3949</v>
      </c>
      <c r="C67">
        <v>62</v>
      </c>
      <c r="D67">
        <v>262.39999999999998</v>
      </c>
      <c r="E67">
        <v>10.3</v>
      </c>
      <c r="G67" s="119">
        <v>60</v>
      </c>
      <c r="H67">
        <f t="shared" si="3"/>
        <v>13.43023840579867</v>
      </c>
      <c r="J67" s="120">
        <f>(Data!$I$16+273.3)/(D67+273.3)*(Data!$I$15+(Data!$K$12/1000))/Data!$I$15*Data!$I$18</f>
        <v>0.6877364486422437</v>
      </c>
      <c r="K67">
        <f t="shared" si="4"/>
        <v>13.660032553097029</v>
      </c>
      <c r="L67" s="119"/>
      <c r="M67" s="122"/>
      <c r="S67" s="121">
        <f t="shared" si="2"/>
        <v>0.61000000000000032</v>
      </c>
      <c r="T67" s="122">
        <f t="shared" si="0"/>
        <v>13.751325294710353</v>
      </c>
      <c r="U67">
        <f t="shared" si="1"/>
        <v>0.1364471941716022</v>
      </c>
      <c r="W67">
        <f>(S68-S66)/6*(T66+4*T67+T68)</f>
        <v>0.27431580004387301</v>
      </c>
    </row>
    <row r="68" spans="1:23">
      <c r="A68" s="1">
        <v>0.48499999999999999</v>
      </c>
      <c r="B68">
        <v>3957</v>
      </c>
      <c r="C68">
        <v>63</v>
      </c>
      <c r="D68">
        <v>262.39999999999998</v>
      </c>
      <c r="E68">
        <v>10.3</v>
      </c>
      <c r="G68" s="119">
        <v>61</v>
      </c>
      <c r="H68">
        <f t="shared" si="3"/>
        <v>13.538113539610064</v>
      </c>
      <c r="J68" s="120">
        <f>(Data!$I$16+273.3)/(D68+273.3)*(Data!$I$15+(Data!$K$12/1000))/Data!$I$15*Data!$I$18</f>
        <v>0.6877364486422437</v>
      </c>
      <c r="K68">
        <f t="shared" si="4"/>
        <v>13.724028111531311</v>
      </c>
      <c r="L68" s="119"/>
      <c r="M68" s="122"/>
      <c r="S68" s="121">
        <f t="shared" si="2"/>
        <v>0.62000000000000033</v>
      </c>
      <c r="T68" s="122">
        <f t="shared" si="0"/>
        <v>13.751325294710353</v>
      </c>
      <c r="U68">
        <f t="shared" si="1"/>
        <v>0.13751325294710365</v>
      </c>
    </row>
    <row r="69" spans="1:23">
      <c r="A69" s="1">
        <v>0.48499999999999999</v>
      </c>
      <c r="B69">
        <v>3957</v>
      </c>
      <c r="C69">
        <v>65</v>
      </c>
      <c r="D69">
        <v>262.39999999999998</v>
      </c>
      <c r="E69">
        <v>10.3</v>
      </c>
      <c r="G69" s="119">
        <v>62</v>
      </c>
      <c r="H69">
        <f t="shared" si="3"/>
        <v>13.751325294710353</v>
      </c>
      <c r="J69" s="120">
        <f>(Data!$I$16+273.3)/(D69+273.3)*(Data!$I$15+(Data!$K$12/1000))/Data!$I$15*Data!$I$18</f>
        <v>0.6877364486422437</v>
      </c>
      <c r="K69">
        <f t="shared" si="4"/>
        <v>13.784665991978638</v>
      </c>
      <c r="L69" s="119"/>
      <c r="M69" s="122"/>
      <c r="S69" s="121">
        <f t="shared" si="2"/>
        <v>0.63000000000000034</v>
      </c>
      <c r="T69" s="122">
        <f t="shared" si="0"/>
        <v>14.065084112272201</v>
      </c>
      <c r="U69">
        <f t="shared" si="1"/>
        <v>0.13908204703491289</v>
      </c>
      <c r="W69">
        <f>(S70-S68)/6*(T68+4*T69+T70)</f>
        <v>0.28025581952023809</v>
      </c>
    </row>
    <row r="70" spans="1:23">
      <c r="A70" s="1">
        <v>0.48499999999999999</v>
      </c>
      <c r="B70">
        <v>3962</v>
      </c>
      <c r="C70">
        <v>65</v>
      </c>
      <c r="D70">
        <v>262.39999999999998</v>
      </c>
      <c r="E70">
        <v>10.3</v>
      </c>
      <c r="G70" s="119">
        <v>63</v>
      </c>
      <c r="H70">
        <f t="shared" si="3"/>
        <v>13.751325294710353</v>
      </c>
      <c r="J70" s="120">
        <f>(Data!$I$16+273.3)/(D70+273.3)*(Data!$I$15+(Data!$K$12/1000))/Data!$I$15*Data!$I$18</f>
        <v>0.6877364486422437</v>
      </c>
      <c r="K70">
        <f t="shared" si="4"/>
        <v>13.842034865725795</v>
      </c>
      <c r="L70" s="119"/>
      <c r="M70" s="122"/>
      <c r="S70" s="121">
        <f t="shared" si="2"/>
        <v>0.64000000000000035</v>
      </c>
      <c r="T70" s="122">
        <f t="shared" si="0"/>
        <v>14.065084112272201</v>
      </c>
      <c r="U70">
        <f t="shared" si="1"/>
        <v>0.14065084112272214</v>
      </c>
    </row>
    <row r="71" spans="1:23">
      <c r="A71" s="1">
        <v>0.48499999999999999</v>
      </c>
      <c r="B71">
        <v>3965</v>
      </c>
      <c r="C71">
        <v>68</v>
      </c>
      <c r="D71">
        <v>262.39999999999998</v>
      </c>
      <c r="E71">
        <v>10.3</v>
      </c>
      <c r="G71" s="119">
        <v>64</v>
      </c>
      <c r="H71">
        <f t="shared" si="3"/>
        <v>14.065084112272201</v>
      </c>
      <c r="J71" s="120">
        <f>(Data!$I$16+273.3)/(D71+273.3)*(Data!$I$15+(Data!$K$12/1000))/Data!$I$15*Data!$I$18</f>
        <v>0.6877364486422437</v>
      </c>
      <c r="K71">
        <f t="shared" si="4"/>
        <v>13.896226066157192</v>
      </c>
      <c r="L71" s="119"/>
      <c r="M71" s="122"/>
      <c r="S71" s="121">
        <f t="shared" si="2"/>
        <v>0.65000000000000036</v>
      </c>
      <c r="T71" s="122">
        <f t="shared" ref="T71:T134" si="5">H73</f>
        <v>14.063771274810781</v>
      </c>
      <c r="U71">
        <f t="shared" ref="U71:U134" si="6">(S71-S70)/2*(T70+T71)</f>
        <v>0.14064427693541504</v>
      </c>
      <c r="W71">
        <f>(S72-S70)/6*(T70+4*T71+T72)</f>
        <v>0.28127542508767128</v>
      </c>
    </row>
    <row r="72" spans="1:23">
      <c r="A72" s="1">
        <v>0.48499999999999999</v>
      </c>
      <c r="B72">
        <v>3960</v>
      </c>
      <c r="C72">
        <v>68</v>
      </c>
      <c r="D72">
        <v>262.39999999999998</v>
      </c>
      <c r="E72">
        <v>10.3</v>
      </c>
      <c r="G72" s="119">
        <v>65</v>
      </c>
      <c r="H72">
        <f t="shared" si="3"/>
        <v>14.065084112272201</v>
      </c>
      <c r="J72" s="120">
        <f>(Data!$I$16+273.3)/(D72+273.3)*(Data!$I$15+(Data!$K$12/1000))/Data!$I$15*Data!$I$18</f>
        <v>0.6877364486422437</v>
      </c>
      <c r="K72">
        <f t="shared" si="4"/>
        <v>13.94733326989161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14.062458314786001</v>
      </c>
      <c r="U72">
        <f t="shared" si="6"/>
        <v>0.14063114794798404</v>
      </c>
    </row>
    <row r="73" spans="1:23">
      <c r="A73" s="1">
        <v>0.48501157407407408</v>
      </c>
      <c r="B73">
        <v>3956</v>
      </c>
      <c r="C73">
        <v>68</v>
      </c>
      <c r="D73">
        <v>262.3</v>
      </c>
      <c r="E73">
        <v>10.3</v>
      </c>
      <c r="G73" s="119">
        <v>66</v>
      </c>
      <c r="H73">
        <f t="shared" ref="H73:H136" si="8">44.73*SQRT(C73/1000/J73)</f>
        <v>14.063771274810781</v>
      </c>
      <c r="J73" s="120">
        <f>(Data!$I$16+273.3)/(D73+273.3)*(Data!$I$15+(Data!$K$12/1000))/Data!$I$15*Data!$I$18</f>
        <v>0.68786485350569448</v>
      </c>
      <c r="K73">
        <f t="shared" ref="K73:K136" si="9" xml:space="preserve"> 1.111301757081E-11*G73^6 - 6.824575612664E-09*G73^5 + 0.000001585707016614*G73^4- 0.0001688756766696*G73^3 + 0.007005244345137*G73^2 + 0.06926395307573*G73+ 5</f>
        <v>13.995452185920268</v>
      </c>
      <c r="L73" s="119"/>
      <c r="M73" s="122"/>
      <c r="S73" s="121">
        <f t="shared" si="7"/>
        <v>0.67000000000000037</v>
      </c>
      <c r="T73" s="122">
        <f t="shared" si="5"/>
        <v>14.063771274810781</v>
      </c>
      <c r="U73">
        <f t="shared" si="6"/>
        <v>0.14063114794798404</v>
      </c>
      <c r="W73">
        <f>(S74-S72)/6*(T72+4*T73+T74)</f>
        <v>0.28127980080411258</v>
      </c>
    </row>
    <row r="74" spans="1:23">
      <c r="A74" s="1">
        <v>0.48501157407407408</v>
      </c>
      <c r="B74">
        <v>3953</v>
      </c>
      <c r="C74">
        <v>68</v>
      </c>
      <c r="D74">
        <v>262.2</v>
      </c>
      <c r="E74">
        <v>10.3</v>
      </c>
      <c r="G74" s="119">
        <v>67</v>
      </c>
      <c r="H74">
        <f t="shared" si="8"/>
        <v>14.062458314786001</v>
      </c>
      <c r="J74" s="120">
        <f>(Data!$I$16+273.3)/(D74+273.3)*(Data!$I$15+(Data!$K$12/1000))/Data!$I$15*Data!$I$18</f>
        <v>0.68799330632614375</v>
      </c>
      <c r="K74">
        <f t="shared" si="9"/>
        <v>14.040680252746295</v>
      </c>
      <c r="L74" s="119"/>
      <c r="M74" s="122"/>
      <c r="S74" s="121">
        <f t="shared" si="7"/>
        <v>0.68000000000000038</v>
      </c>
      <c r="T74" s="122">
        <f t="shared" si="5"/>
        <v>14.066396827204571</v>
      </c>
      <c r="U74">
        <f t="shared" si="6"/>
        <v>0.1406508405100769</v>
      </c>
    </row>
    <row r="75" spans="1:23">
      <c r="A75" s="1">
        <v>0.48501157407407408</v>
      </c>
      <c r="B75">
        <v>3941</v>
      </c>
      <c r="C75">
        <v>68</v>
      </c>
      <c r="D75">
        <v>262.3</v>
      </c>
      <c r="E75">
        <v>10.3</v>
      </c>
      <c r="G75" s="119">
        <v>68</v>
      </c>
      <c r="H75">
        <f t="shared" si="8"/>
        <v>14.063771274810781</v>
      </c>
      <c r="J75" s="120">
        <f>(Data!$I$16+273.3)/(D75+273.3)*(Data!$I$15+(Data!$K$12/1000))/Data!$I$15*Data!$I$18</f>
        <v>0.68786485350569448</v>
      </c>
      <c r="K75">
        <f t="shared" si="9"/>
        <v>14.08311634352555</v>
      </c>
      <c r="L75" s="119"/>
      <c r="M75" s="122"/>
      <c r="S75" s="121">
        <f t="shared" si="7"/>
        <v>0.69000000000000039</v>
      </c>
      <c r="T75" s="122">
        <f t="shared" si="5"/>
        <v>13.432745216535537</v>
      </c>
      <c r="U75">
        <f t="shared" si="6"/>
        <v>0.13749571021870066</v>
      </c>
      <c r="W75">
        <f>(S76-S74)/6*(T74+4*T75+T76)</f>
        <v>0.26893166344686248</v>
      </c>
    </row>
    <row r="76" spans="1:23">
      <c r="A76" s="1">
        <v>0.48501157407407408</v>
      </c>
      <c r="B76">
        <v>3942</v>
      </c>
      <c r="C76">
        <v>68</v>
      </c>
      <c r="D76">
        <v>262.5</v>
      </c>
      <c r="E76">
        <v>10.4</v>
      </c>
      <c r="G76" s="119">
        <v>69</v>
      </c>
      <c r="H76">
        <f t="shared" si="8"/>
        <v>14.066396827204571</v>
      </c>
      <c r="J76" s="120">
        <f>(Data!$I$16+273.3)/(D76+273.3)*(Data!$I$15+(Data!$K$12/1000))/Data!$I$15*Data!$I$18</f>
        <v>0.68760809170893999</v>
      </c>
      <c r="K76">
        <f t="shared" si="9"/>
        <v>14.12286047920886</v>
      </c>
      <c r="L76" s="119"/>
      <c r="M76" s="122"/>
      <c r="S76" s="121">
        <f t="shared" si="7"/>
        <v>0.7000000000000004</v>
      </c>
      <c r="T76" s="122">
        <f t="shared" si="5"/>
        <v>12.882121340711963</v>
      </c>
      <c r="U76">
        <f t="shared" si="6"/>
        <v>0.13157433278623762</v>
      </c>
    </row>
    <row r="77" spans="1:23">
      <c r="A77" s="1">
        <v>0.48501157407407408</v>
      </c>
      <c r="B77">
        <v>3948</v>
      </c>
      <c r="C77">
        <v>62</v>
      </c>
      <c r="D77">
        <v>262.60000000000002</v>
      </c>
      <c r="E77">
        <v>10.4</v>
      </c>
      <c r="G77" s="119">
        <v>70</v>
      </c>
      <c r="H77">
        <f t="shared" si="8"/>
        <v>13.432745216535537</v>
      </c>
      <c r="J77" s="120">
        <f>(Data!$I$16+273.3)/(D77+273.3)*(Data!$I$15+(Data!$K$12/1000))/Data!$I$15*Data!$I$18</f>
        <v>0.68747978267895127</v>
      </c>
      <c r="K77">
        <f t="shared" si="9"/>
        <v>14.160013549685576</v>
      </c>
      <c r="L77" s="119"/>
      <c r="M77" s="122"/>
      <c r="S77" s="121">
        <f t="shared" si="7"/>
        <v>0.71000000000000041</v>
      </c>
      <c r="T77" s="122">
        <f t="shared" si="5"/>
        <v>13.106175030471201</v>
      </c>
      <c r="U77">
        <f t="shared" si="6"/>
        <v>0.12994148185591595</v>
      </c>
      <c r="W77">
        <f>(S78-S76)/6*(T76+4*T77+T78)</f>
        <v>0.26459051899922392</v>
      </c>
    </row>
    <row r="78" spans="1:23">
      <c r="A78" s="1">
        <v>0.48502314814814818</v>
      </c>
      <c r="B78">
        <v>3948</v>
      </c>
      <c r="C78">
        <v>57</v>
      </c>
      <c r="D78">
        <v>262.8</v>
      </c>
      <c r="E78">
        <v>10.4</v>
      </c>
      <c r="G78" s="119">
        <v>71</v>
      </c>
      <c r="H78">
        <f t="shared" si="8"/>
        <v>12.882121340711963</v>
      </c>
      <c r="J78" s="120">
        <f>(Data!$I$16+273.3)/(D78+273.3)*(Data!$I$15+(Data!$K$12/1000))/Data!$I$15*Data!$I$18</f>
        <v>0.68722330822169364</v>
      </c>
      <c r="K78">
        <f t="shared" si="9"/>
        <v>14.194677042928532</v>
      </c>
      <c r="L78" s="119"/>
      <c r="M78" s="122"/>
      <c r="S78" s="121">
        <f t="shared" si="7"/>
        <v>0.72000000000000042</v>
      </c>
      <c r="T78" s="122">
        <f t="shared" si="5"/>
        <v>14.070334237170339</v>
      </c>
      <c r="U78">
        <f t="shared" si="6"/>
        <v>0.13588254633820784</v>
      </c>
    </row>
    <row r="79" spans="1:23">
      <c r="A79" s="1">
        <v>0.48502314814814818</v>
      </c>
      <c r="B79">
        <v>3959</v>
      </c>
      <c r="C79">
        <v>59</v>
      </c>
      <c r="D79">
        <v>262.8</v>
      </c>
      <c r="E79">
        <v>10.4</v>
      </c>
      <c r="G79" s="119">
        <v>72</v>
      </c>
      <c r="H79">
        <f t="shared" si="8"/>
        <v>13.106175030471201</v>
      </c>
      <c r="J79" s="120">
        <f>(Data!$I$16+273.3)/(D79+273.3)*(Data!$I$15+(Data!$K$12/1000))/Data!$I$15*Data!$I$18</f>
        <v>0.68722330822169364</v>
      </c>
      <c r="K79">
        <f t="shared" si="9"/>
        <v>14.226952782140369</v>
      </c>
      <c r="L79" s="119"/>
      <c r="M79" s="122"/>
      <c r="S79" s="121">
        <f t="shared" si="7"/>
        <v>0.73000000000000043</v>
      </c>
      <c r="T79" s="122">
        <f t="shared" si="5"/>
        <v>14.070334237170339</v>
      </c>
      <c r="U79">
        <f t="shared" si="6"/>
        <v>0.14070334237170351</v>
      </c>
      <c r="W79">
        <f>(S80-S78)/6*(T78+4*T79+T80)</f>
        <v>0.2827664189026442</v>
      </c>
    </row>
    <row r="80" spans="1:23">
      <c r="A80" s="1">
        <v>0.48502314814814818</v>
      </c>
      <c r="B80">
        <v>3965</v>
      </c>
      <c r="C80">
        <v>68</v>
      </c>
      <c r="D80">
        <v>262.8</v>
      </c>
      <c r="E80">
        <v>10.4</v>
      </c>
      <c r="G80" s="119">
        <v>73</v>
      </c>
      <c r="H80">
        <f t="shared" si="8"/>
        <v>14.070334237170339</v>
      </c>
      <c r="J80" s="120">
        <f>(Data!$I$16+273.3)/(D80+273.3)*(Data!$I$15+(Data!$K$12/1000))/Data!$I$15*Data!$I$18</f>
        <v>0.68722330822169364</v>
      </c>
      <c r="K80">
        <f t="shared" si="9"/>
        <v>14.256942670901232</v>
      </c>
      <c r="L80" s="119"/>
      <c r="M80" s="122"/>
      <c r="S80" s="121">
        <f t="shared" si="7"/>
        <v>0.74000000000000044</v>
      </c>
      <c r="T80" s="122">
        <f t="shared" si="5"/>
        <v>14.478254484941486</v>
      </c>
      <c r="U80">
        <f t="shared" si="6"/>
        <v>0.14274294361055925</v>
      </c>
    </row>
    <row r="81" spans="1:23">
      <c r="A81" s="1">
        <v>0.48502314814814818</v>
      </c>
      <c r="B81">
        <v>3965</v>
      </c>
      <c r="C81">
        <v>68</v>
      </c>
      <c r="D81">
        <v>262.8</v>
      </c>
      <c r="E81">
        <v>10.3</v>
      </c>
      <c r="G81" s="119">
        <v>74</v>
      </c>
      <c r="H81">
        <f t="shared" si="8"/>
        <v>14.070334237170339</v>
      </c>
      <c r="J81" s="120">
        <f>(Data!$I$16+273.3)/(D81+273.3)*(Data!$I$15+(Data!$K$12/1000))/Data!$I$15*Data!$I$18</f>
        <v>0.68722330822169364</v>
      </c>
      <c r="K81">
        <f t="shared" si="9"/>
        <v>14.284748446317867</v>
      </c>
      <c r="L81" s="119"/>
      <c r="M81" s="122"/>
      <c r="S81" s="121">
        <f t="shared" si="7"/>
        <v>0.75000000000000044</v>
      </c>
      <c r="T81" s="122">
        <f t="shared" si="5"/>
        <v>14.479604753490467</v>
      </c>
      <c r="U81">
        <f t="shared" si="6"/>
        <v>0.14478929619215988</v>
      </c>
      <c r="W81">
        <f>(S82-S80)/6*(T80+4*T81+T82)</f>
        <v>0.28925124618017622</v>
      </c>
    </row>
    <row r="82" spans="1:23">
      <c r="A82" s="1">
        <v>0.48502314814814818</v>
      </c>
      <c r="B82">
        <v>3964</v>
      </c>
      <c r="C82">
        <v>72</v>
      </c>
      <c r="D82">
        <v>262.8</v>
      </c>
      <c r="E82">
        <v>10.3</v>
      </c>
      <c r="G82" s="119">
        <v>75</v>
      </c>
      <c r="H82">
        <f t="shared" si="8"/>
        <v>14.478254484941486</v>
      </c>
      <c r="J82" s="120">
        <f>(Data!$I$16+273.3)/(D82+273.3)*(Data!$I$15+(Data!$K$12/1000))/Data!$I$15*Data!$I$18</f>
        <v>0.68722330822169364</v>
      </c>
      <c r="K82">
        <f t="shared" si="9"/>
        <v>14.310471440174013</v>
      </c>
      <c r="L82" s="119"/>
      <c r="M82" s="122"/>
      <c r="S82" s="121">
        <f t="shared" si="7"/>
        <v>0.76000000000000045</v>
      </c>
      <c r="T82" s="122">
        <f t="shared" si="5"/>
        <v>14.378700355149435</v>
      </c>
      <c r="U82">
        <f t="shared" si="6"/>
        <v>0.14429152554319966</v>
      </c>
    </row>
    <row r="83" spans="1:23">
      <c r="A83" s="1">
        <v>0.48503472222222221</v>
      </c>
      <c r="B83">
        <v>3967</v>
      </c>
      <c r="C83">
        <v>72</v>
      </c>
      <c r="D83">
        <v>262.89999999999998</v>
      </c>
      <c r="E83">
        <v>10.3</v>
      </c>
      <c r="G83" s="119">
        <v>76</v>
      </c>
      <c r="H83">
        <f t="shared" si="8"/>
        <v>14.479604753490467</v>
      </c>
      <c r="J83" s="120">
        <f>(Data!$I$16+273.3)/(D83+273.3)*(Data!$I$15+(Data!$K$12/1000))/Data!$I$15*Data!$I$18</f>
        <v>0.68709514274086148</v>
      </c>
      <c r="K83">
        <f t="shared" si="9"/>
        <v>14.33421234808225</v>
      </c>
      <c r="L83" s="119"/>
      <c r="M83" s="122"/>
      <c r="S83" s="121">
        <f t="shared" si="7"/>
        <v>0.77000000000000046</v>
      </c>
      <c r="T83" s="122">
        <f t="shared" si="5"/>
        <v>14.376018512291983</v>
      </c>
      <c r="U83">
        <f t="shared" si="6"/>
        <v>0.14377359433720721</v>
      </c>
      <c r="W83">
        <f>(S84-S82)/6*(T82+4*T83+T84)</f>
        <v>0.28719064779850073</v>
      </c>
    </row>
    <row r="84" spans="1:23">
      <c r="A84" s="1">
        <v>0.48503472222222221</v>
      </c>
      <c r="B84">
        <v>3975</v>
      </c>
      <c r="C84">
        <v>71</v>
      </c>
      <c r="D84">
        <v>262.89999999999998</v>
      </c>
      <c r="E84">
        <v>10.3</v>
      </c>
      <c r="G84" s="119">
        <v>77</v>
      </c>
      <c r="H84">
        <f t="shared" si="8"/>
        <v>14.378700355149435</v>
      </c>
      <c r="J84" s="120">
        <f>(Data!$I$16+273.3)/(D84+273.3)*(Data!$I$15+(Data!$K$12/1000))/Data!$I$15*Data!$I$18</f>
        <v>0.68709514274086148</v>
      </c>
      <c r="K84">
        <f t="shared" si="9"/>
        <v>14.356071006637231</v>
      </c>
      <c r="L84" s="119"/>
      <c r="M84" s="122"/>
      <c r="S84" s="121">
        <f t="shared" si="7"/>
        <v>0.78000000000000047</v>
      </c>
      <c r="T84" s="122">
        <f t="shared" si="5"/>
        <v>14.274419935232775</v>
      </c>
      <c r="U84">
        <f t="shared" si="6"/>
        <v>0.14325219223762392</v>
      </c>
    </row>
    <row r="85" spans="1:23">
      <c r="A85" s="1">
        <v>0.48503472222222221</v>
      </c>
      <c r="B85">
        <v>3975</v>
      </c>
      <c r="C85">
        <v>71</v>
      </c>
      <c r="D85">
        <v>262.7</v>
      </c>
      <c r="E85">
        <v>10.3</v>
      </c>
      <c r="G85" s="119">
        <v>78</v>
      </c>
      <c r="H85">
        <f t="shared" si="8"/>
        <v>14.376018512291983</v>
      </c>
      <c r="J85" s="120">
        <f>(Data!$I$16+273.3)/(D85+273.3)*(Data!$I$15+(Data!$K$12/1000))/Data!$I$15*Data!$I$18</f>
        <v>0.68735152152546641</v>
      </c>
      <c r="K85">
        <f t="shared" si="9"/>
        <v>14.376146178570115</v>
      </c>
      <c r="L85" s="119"/>
      <c r="M85" s="122"/>
      <c r="S85" s="121">
        <f t="shared" si="7"/>
        <v>0.79000000000000048</v>
      </c>
      <c r="T85" s="122">
        <f t="shared" si="5"/>
        <v>14.170770939719961</v>
      </c>
      <c r="U85">
        <f t="shared" si="6"/>
        <v>0.14222595437476382</v>
      </c>
      <c r="W85">
        <f>(S86-S84)/6*(T84+4*T85+T86)</f>
        <v>0.28376091544610882</v>
      </c>
    </row>
    <row r="86" spans="1:23">
      <c r="A86" s="1">
        <v>0.48503472222222221</v>
      </c>
      <c r="B86">
        <v>3970</v>
      </c>
      <c r="C86">
        <v>70</v>
      </c>
      <c r="D86">
        <v>262.7</v>
      </c>
      <c r="E86">
        <v>10.3</v>
      </c>
      <c r="G86" s="119">
        <v>79</v>
      </c>
      <c r="H86">
        <f t="shared" si="8"/>
        <v>14.274419935232775</v>
      </c>
      <c r="J86" s="120">
        <f>(Data!$I$16+273.3)/(D86+273.3)*(Data!$I$15+(Data!$K$12/1000))/Data!$I$15*Data!$I$18</f>
        <v>0.68735152152546641</v>
      </c>
      <c r="K86">
        <f t="shared" si="9"/>
        <v>14.39453534590468</v>
      </c>
      <c r="L86" s="119"/>
      <c r="M86" s="122"/>
      <c r="S86" s="121">
        <f t="shared" si="7"/>
        <v>0.80000000000000049</v>
      </c>
      <c r="T86" s="122">
        <f t="shared" si="5"/>
        <v>14.170770939719961</v>
      </c>
      <c r="U86">
        <f t="shared" si="6"/>
        <v>0.14170770939719973</v>
      </c>
    </row>
    <row r="87" spans="1:23">
      <c r="A87" s="1">
        <v>0.48503472222222221</v>
      </c>
      <c r="B87">
        <v>3970</v>
      </c>
      <c r="C87">
        <v>69</v>
      </c>
      <c r="D87">
        <v>262.60000000000002</v>
      </c>
      <c r="E87">
        <v>10.3</v>
      </c>
      <c r="G87" s="119">
        <v>80</v>
      </c>
      <c r="H87">
        <f t="shared" si="8"/>
        <v>14.170770939719961</v>
      </c>
      <c r="J87" s="120">
        <f>(Data!$I$16+273.3)/(D87+273.3)*(Data!$I$15+(Data!$K$12/1000))/Data!$I$15*Data!$I$18</f>
        <v>0.68747978267895127</v>
      </c>
      <c r="K87">
        <f t="shared" si="9"/>
        <v>14.411334511114459</v>
      </c>
      <c r="L87" s="119"/>
      <c r="M87" s="122"/>
      <c r="S87" s="121">
        <f t="shared" si="7"/>
        <v>0.8100000000000005</v>
      </c>
      <c r="T87" s="122">
        <f t="shared" si="5"/>
        <v>13.963887266981496</v>
      </c>
      <c r="U87">
        <f t="shared" si="6"/>
        <v>0.14067329103350742</v>
      </c>
      <c r="W87">
        <f>(S88-S86)/6*(T86+4*T87+T88)</f>
        <v>0.27997170019449003</v>
      </c>
    </row>
    <row r="88" spans="1:23">
      <c r="A88" s="1">
        <v>0.48504629629629631</v>
      </c>
      <c r="B88">
        <v>3972</v>
      </c>
      <c r="C88">
        <v>69</v>
      </c>
      <c r="D88">
        <v>262.60000000000002</v>
      </c>
      <c r="E88">
        <v>10.3</v>
      </c>
      <c r="G88" s="119">
        <v>81</v>
      </c>
      <c r="H88">
        <f t="shared" si="8"/>
        <v>14.170770939719961</v>
      </c>
      <c r="J88" s="120">
        <f>(Data!$I$16+273.3)/(D88+273.3)*(Data!$I$15+(Data!$K$12/1000))/Data!$I$15*Data!$I$18</f>
        <v>0.68747978267895127</v>
      </c>
      <c r="K88">
        <f t="shared" si="9"/>
        <v>14.426638006281539</v>
      </c>
      <c r="L88" s="119"/>
      <c r="M88" s="122"/>
      <c r="S88" s="121">
        <f t="shared" si="7"/>
        <v>0.82000000000000051</v>
      </c>
      <c r="T88" s="122">
        <f t="shared" si="5"/>
        <v>13.965190050700986</v>
      </c>
      <c r="U88">
        <f t="shared" si="6"/>
        <v>0.13964538658841255</v>
      </c>
    </row>
    <row r="89" spans="1:23">
      <c r="A89" s="1">
        <v>0.48504629629629631</v>
      </c>
      <c r="B89">
        <v>3974</v>
      </c>
      <c r="C89">
        <v>67</v>
      </c>
      <c r="D89">
        <v>262.60000000000002</v>
      </c>
      <c r="E89">
        <v>10.3</v>
      </c>
      <c r="G89" s="119">
        <v>82</v>
      </c>
      <c r="H89">
        <f t="shared" si="8"/>
        <v>13.963887266981496</v>
      </c>
      <c r="J89" s="120">
        <f>(Data!$I$16+273.3)/(D89+273.3)*(Data!$I$15+(Data!$K$12/1000))/Data!$I$15*Data!$I$18</f>
        <v>0.68747978267895127</v>
      </c>
      <c r="K89">
        <f t="shared" si="9"/>
        <v>14.440538310256557</v>
      </c>
      <c r="L89" s="119"/>
      <c r="M89" s="122"/>
      <c r="S89" s="121">
        <f t="shared" si="7"/>
        <v>0.83000000000000052</v>
      </c>
      <c r="T89" s="122">
        <f t="shared" si="5"/>
        <v>13.857994242136385</v>
      </c>
      <c r="U89">
        <f t="shared" si="6"/>
        <v>0.13911592146418697</v>
      </c>
      <c r="W89">
        <f>(S90-S88)/6*(T88+4*T89+T90)</f>
        <v>0.27751289331718137</v>
      </c>
    </row>
    <row r="90" spans="1:23">
      <c r="A90" s="1">
        <v>0.48504629629629631</v>
      </c>
      <c r="B90">
        <v>3977</v>
      </c>
      <c r="C90">
        <v>67</v>
      </c>
      <c r="D90">
        <v>262.7</v>
      </c>
      <c r="E90">
        <v>10.3</v>
      </c>
      <c r="G90" s="119">
        <v>83</v>
      </c>
      <c r="H90">
        <f t="shared" si="8"/>
        <v>13.965190050700986</v>
      </c>
      <c r="J90" s="120">
        <f>(Data!$I$16+273.3)/(D90+273.3)*(Data!$I$15+(Data!$K$12/1000))/Data!$I$15*Data!$I$18</f>
        <v>0.68735152152546641</v>
      </c>
      <c r="K90">
        <f t="shared" si="9"/>
        <v>14.453125873820124</v>
      </c>
      <c r="L90" s="119"/>
      <c r="M90" s="122"/>
      <c r="S90" s="121">
        <f t="shared" si="7"/>
        <v>0.84000000000000052</v>
      </c>
      <c r="T90" s="122">
        <f t="shared" si="5"/>
        <v>13.856700975907811</v>
      </c>
      <c r="U90">
        <f t="shared" si="6"/>
        <v>0.13857347609022111</v>
      </c>
    </row>
    <row r="91" spans="1:23">
      <c r="A91" s="1">
        <v>0.48504629629629631</v>
      </c>
      <c r="B91">
        <v>3981</v>
      </c>
      <c r="C91">
        <v>66</v>
      </c>
      <c r="D91">
        <v>262.5</v>
      </c>
      <c r="E91">
        <v>10.3</v>
      </c>
      <c r="G91" s="119">
        <v>84</v>
      </c>
      <c r="H91">
        <f t="shared" si="8"/>
        <v>13.857994242136385</v>
      </c>
      <c r="J91" s="120">
        <f>(Data!$I$16+273.3)/(D91+273.3)*(Data!$I$15+(Data!$K$12/1000))/Data!$I$15*Data!$I$18</f>
        <v>0.68760809170893999</v>
      </c>
      <c r="K91">
        <f t="shared" si="9"/>
        <v>14.464488952845635</v>
      </c>
      <c r="L91" s="119"/>
      <c r="M91" s="122"/>
      <c r="S91" s="121">
        <f t="shared" si="7"/>
        <v>0.85000000000000053</v>
      </c>
      <c r="T91" s="122">
        <f t="shared" si="5"/>
        <v>14.065084112272201</v>
      </c>
      <c r="U91">
        <f t="shared" si="6"/>
        <v>0.1396089254409002</v>
      </c>
      <c r="W91">
        <f>(S92-S90)/6*(T90+4*T91+T92)</f>
        <v>0.28062019771538682</v>
      </c>
    </row>
    <row r="92" spans="1:23">
      <c r="A92" s="1">
        <v>0.48504629629629631</v>
      </c>
      <c r="B92">
        <v>3981</v>
      </c>
      <c r="C92">
        <v>66</v>
      </c>
      <c r="D92">
        <v>262.39999999999998</v>
      </c>
      <c r="E92">
        <v>10.3</v>
      </c>
      <c r="G92" s="119">
        <v>85</v>
      </c>
      <c r="H92">
        <f t="shared" si="8"/>
        <v>13.856700975907811</v>
      </c>
      <c r="J92" s="120">
        <f>(Data!$I$16+273.3)/(D92+273.3)*(Data!$I$15+(Data!$K$12/1000))/Data!$I$15*Data!$I$18</f>
        <v>0.6877364486422437</v>
      </c>
      <c r="K92">
        <f t="shared" si="9"/>
        <v>14.474713449463483</v>
      </c>
      <c r="L92" s="119"/>
      <c r="M92" s="122"/>
      <c r="S92" s="121">
        <f t="shared" si="7"/>
        <v>0.86000000000000054</v>
      </c>
      <c r="T92" s="122">
        <f t="shared" si="5"/>
        <v>14.069021889619364</v>
      </c>
      <c r="U92">
        <f t="shared" si="6"/>
        <v>0.14067053000945795</v>
      </c>
    </row>
    <row r="93" spans="1:23">
      <c r="A93" s="1">
        <v>0.48505787037037035</v>
      </c>
      <c r="B93">
        <v>3980</v>
      </c>
      <c r="C93">
        <v>68</v>
      </c>
      <c r="D93">
        <v>262.39999999999998</v>
      </c>
      <c r="E93">
        <v>10.3</v>
      </c>
      <c r="G93" s="119">
        <v>86</v>
      </c>
      <c r="H93">
        <f t="shared" si="8"/>
        <v>14.065084112272201</v>
      </c>
      <c r="J93" s="120">
        <f>(Data!$I$16+273.3)/(D93+273.3)*(Data!$I$15+(Data!$K$12/1000))/Data!$I$15*Data!$I$18</f>
        <v>0.6877364486422437</v>
      </c>
      <c r="K93">
        <f t="shared" si="9"/>
        <v>14.483882761226489</v>
      </c>
      <c r="L93" s="119"/>
      <c r="M93" s="122"/>
      <c r="S93" s="121">
        <f t="shared" si="7"/>
        <v>0.87000000000000055</v>
      </c>
      <c r="T93" s="122">
        <f t="shared" si="5"/>
        <v>13.965190050700986</v>
      </c>
      <c r="U93">
        <f t="shared" si="6"/>
        <v>0.14017105970160187</v>
      </c>
      <c r="W93">
        <f>(S94-S92)/6*(T92+4*T93+T94)</f>
        <v>0.27964556453134959</v>
      </c>
    </row>
    <row r="94" spans="1:23">
      <c r="A94" s="1">
        <v>0.48505787037037035</v>
      </c>
      <c r="B94">
        <v>3980</v>
      </c>
      <c r="C94">
        <v>68</v>
      </c>
      <c r="D94">
        <v>262.7</v>
      </c>
      <c r="E94">
        <v>10.3</v>
      </c>
      <c r="G94" s="119">
        <v>87</v>
      </c>
      <c r="H94">
        <f t="shared" si="8"/>
        <v>14.069021889619364</v>
      </c>
      <c r="J94" s="120">
        <f>(Data!$I$16+273.3)/(D94+273.3)*(Data!$I$15+(Data!$K$12/1000))/Data!$I$15*Data!$I$18</f>
        <v>0.68735152152546641</v>
      </c>
      <c r="K94">
        <f t="shared" si="9"/>
        <v>14.492077638276978</v>
      </c>
      <c r="L94" s="119"/>
      <c r="M94" s="122"/>
      <c r="S94" s="121">
        <f t="shared" si="7"/>
        <v>0.88000000000000056</v>
      </c>
      <c r="T94" s="122">
        <f t="shared" si="5"/>
        <v>13.963887266981496</v>
      </c>
      <c r="U94">
        <f t="shared" si="6"/>
        <v>0.13964538658841255</v>
      </c>
    </row>
    <row r="95" spans="1:23">
      <c r="A95" s="1">
        <v>0.48505787037037035</v>
      </c>
      <c r="B95">
        <v>3979</v>
      </c>
      <c r="C95">
        <v>67</v>
      </c>
      <c r="D95">
        <v>262.7</v>
      </c>
      <c r="E95">
        <v>10.3</v>
      </c>
      <c r="G95" s="119">
        <v>88</v>
      </c>
      <c r="H95">
        <f t="shared" si="8"/>
        <v>13.965190050700986</v>
      </c>
      <c r="J95" s="120">
        <f>(Data!$I$16+273.3)/(D95+273.3)*(Data!$I$15+(Data!$K$12/1000))/Data!$I$15*Data!$I$18</f>
        <v>0.68735152152546641</v>
      </c>
      <c r="K95">
        <f t="shared" si="9"/>
        <v>14.499376048514868</v>
      </c>
      <c r="L95" s="119"/>
      <c r="M95" s="122"/>
      <c r="S95" s="121">
        <f t="shared" si="7"/>
        <v>0.89000000000000057</v>
      </c>
      <c r="T95" s="122">
        <f t="shared" si="5"/>
        <v>13.963887266981496</v>
      </c>
      <c r="U95">
        <f t="shared" si="6"/>
        <v>0.13963887266981509</v>
      </c>
      <c r="W95">
        <f>(S96-S94)/6*(T94+4*T95+T96)</f>
        <v>0.27961944387370707</v>
      </c>
    </row>
    <row r="96" spans="1:23">
      <c r="A96" s="1">
        <v>0.48505787037037035</v>
      </c>
      <c r="B96">
        <v>3979</v>
      </c>
      <c r="C96">
        <v>67</v>
      </c>
      <c r="D96">
        <v>262.60000000000002</v>
      </c>
      <c r="E96">
        <v>10.3</v>
      </c>
      <c r="G96" s="119">
        <v>89</v>
      </c>
      <c r="H96">
        <f t="shared" si="8"/>
        <v>13.963887266981496</v>
      </c>
      <c r="J96" s="120">
        <f>(Data!$I$16+273.3)/(D96+273.3)*(Data!$I$15+(Data!$K$12/1000))/Data!$I$15*Data!$I$18</f>
        <v>0.68747978267895127</v>
      </c>
      <c r="K96">
        <f t="shared" si="9"/>
        <v>14.505853050767552</v>
      </c>
      <c r="L96" s="119"/>
      <c r="M96" s="122"/>
      <c r="S96" s="121">
        <f t="shared" si="7"/>
        <v>0.90000000000000058</v>
      </c>
      <c r="T96" s="122">
        <f t="shared" si="5"/>
        <v>14.066396827204571</v>
      </c>
      <c r="U96">
        <f t="shared" si="6"/>
        <v>0.14015142047093046</v>
      </c>
    </row>
    <row r="97" spans="1:23">
      <c r="A97" s="1">
        <v>0.48505787037037035</v>
      </c>
      <c r="B97">
        <v>3975</v>
      </c>
      <c r="C97">
        <v>67</v>
      </c>
      <c r="D97">
        <v>262.60000000000002</v>
      </c>
      <c r="E97">
        <v>10.3</v>
      </c>
      <c r="G97" s="119">
        <v>90</v>
      </c>
      <c r="H97">
        <f t="shared" si="8"/>
        <v>13.963887266981496</v>
      </c>
      <c r="J97" s="120">
        <f>(Data!$I$16+273.3)/(D97+273.3)*(Data!$I$15+(Data!$K$12/1000))/Data!$I$15*Data!$I$18</f>
        <v>0.68747978267895127</v>
      </c>
      <c r="K97">
        <f t="shared" si="9"/>
        <v>14.511580675960722</v>
      </c>
      <c r="L97" s="119"/>
      <c r="M97" s="122"/>
      <c r="S97" s="121">
        <f t="shared" si="7"/>
        <v>0.91000000000000059</v>
      </c>
      <c r="T97" s="122">
        <f t="shared" si="5"/>
        <v>14.066396827204571</v>
      </c>
      <c r="U97">
        <f t="shared" si="6"/>
        <v>0.14066396827204583</v>
      </c>
      <c r="W97">
        <f>(S98-S96)/6*(T96+4*T97+T98)</f>
        <v>0.28202578526059513</v>
      </c>
    </row>
    <row r="98" spans="1:23">
      <c r="A98" s="1">
        <v>0.4850694444444445</v>
      </c>
      <c r="B98">
        <v>3972</v>
      </c>
      <c r="C98">
        <v>68</v>
      </c>
      <c r="D98">
        <v>262.5</v>
      </c>
      <c r="E98">
        <v>10.3</v>
      </c>
      <c r="G98" s="119">
        <v>91</v>
      </c>
      <c r="H98">
        <f t="shared" si="8"/>
        <v>14.066396827204571</v>
      </c>
      <c r="J98" s="120">
        <f>(Data!$I$16+273.3)/(D98+273.3)*(Data!$I$15+(Data!$K$12/1000))/Data!$I$15*Data!$I$18</f>
        <v>0.68760809170893999</v>
      </c>
      <c r="K98">
        <f t="shared" si="9"/>
        <v>14.51662781629094</v>
      </c>
      <c r="L98" s="119"/>
      <c r="M98" s="122"/>
      <c r="S98" s="121">
        <f t="shared" si="7"/>
        <v>0.9200000000000006</v>
      </c>
      <c r="T98" s="122">
        <f t="shared" si="5"/>
        <v>14.275751442155613</v>
      </c>
      <c r="U98">
        <f t="shared" si="6"/>
        <v>0.14171074134680103</v>
      </c>
    </row>
    <row r="99" spans="1:23">
      <c r="A99" s="1">
        <v>0.4850694444444445</v>
      </c>
      <c r="B99">
        <v>3969</v>
      </c>
      <c r="C99">
        <v>68</v>
      </c>
      <c r="D99">
        <v>262.5</v>
      </c>
      <c r="E99">
        <v>10.4</v>
      </c>
      <c r="G99" s="119">
        <v>92</v>
      </c>
      <c r="H99">
        <f t="shared" si="8"/>
        <v>14.066396827204571</v>
      </c>
      <c r="J99" s="120">
        <f>(Data!$I$16+273.3)/(D99+273.3)*(Data!$I$15+(Data!$K$12/1000))/Data!$I$15*Data!$I$18</f>
        <v>0.68760809170893999</v>
      </c>
      <c r="K99">
        <f t="shared" si="9"/>
        <v>14.521060122399279</v>
      </c>
      <c r="L99" s="119"/>
      <c r="M99" s="122"/>
      <c r="S99" s="121">
        <f t="shared" si="7"/>
        <v>0.9300000000000006</v>
      </c>
      <c r="T99" s="122">
        <f t="shared" si="5"/>
        <v>14.278414083499696</v>
      </c>
      <c r="U99">
        <f t="shared" si="6"/>
        <v>0.14277082762827667</v>
      </c>
      <c r="W99">
        <f>(S100-S98)/6*(T98+4*T99+T100)</f>
        <v>0.28555940619884723</v>
      </c>
    </row>
    <row r="100" spans="1:23">
      <c r="A100" s="1">
        <v>0.4850694444444445</v>
      </c>
      <c r="B100">
        <v>3965</v>
      </c>
      <c r="C100">
        <v>70</v>
      </c>
      <c r="D100">
        <v>262.8</v>
      </c>
      <c r="E100">
        <v>10.4</v>
      </c>
      <c r="G100" s="119">
        <v>93</v>
      </c>
      <c r="H100">
        <f t="shared" si="8"/>
        <v>14.275751442155613</v>
      </c>
      <c r="J100" s="120">
        <f>(Data!$I$16+273.3)/(D100+273.3)*(Data!$I$15+(Data!$K$12/1000))/Data!$I$15*Data!$I$18</f>
        <v>0.68722330822169364</v>
      </c>
      <c r="K100">
        <f t="shared" si="9"/>
        <v>14.524939908546612</v>
      </c>
      <c r="L100" s="119"/>
      <c r="M100" s="122"/>
      <c r="S100" s="121">
        <f t="shared" si="7"/>
        <v>0.94000000000000061</v>
      </c>
      <c r="T100" s="122">
        <f t="shared" si="5"/>
        <v>14.278414083499696</v>
      </c>
      <c r="U100">
        <f t="shared" si="6"/>
        <v>0.14278414083499708</v>
      </c>
    </row>
    <row r="101" spans="1:23">
      <c r="A101" s="1">
        <v>0.4850694444444445</v>
      </c>
      <c r="B101">
        <v>3967</v>
      </c>
      <c r="C101">
        <v>70</v>
      </c>
      <c r="D101">
        <v>263</v>
      </c>
      <c r="E101">
        <v>10.4</v>
      </c>
      <c r="G101" s="119">
        <v>94</v>
      </c>
      <c r="H101">
        <f t="shared" si="8"/>
        <v>14.278414083499696</v>
      </c>
      <c r="J101" s="120">
        <f>(Data!$I$16+273.3)/(D101+273.3)*(Data!$I$15+(Data!$K$12/1000))/Data!$I$15*Data!$I$18</f>
        <v>0.68696702505621865</v>
      </c>
      <c r="K101">
        <f t="shared" si="9"/>
        <v>14.528326065790077</v>
      </c>
      <c r="L101" s="119"/>
      <c r="M101" s="122"/>
      <c r="S101" s="121">
        <f t="shared" si="7"/>
        <v>0.95000000000000062</v>
      </c>
      <c r="T101" s="122">
        <f t="shared" si="5"/>
        <v>14.377359496252019</v>
      </c>
      <c r="U101">
        <f t="shared" si="6"/>
        <v>0.14327886789875871</v>
      </c>
      <c r="W101">
        <f>(S102-S100)/6*(T100+4*T101+T102)</f>
        <v>0.28822394981061494</v>
      </c>
    </row>
    <row r="102" spans="1:23">
      <c r="A102" s="1">
        <v>0.4850694444444445</v>
      </c>
      <c r="B102">
        <v>3977</v>
      </c>
      <c r="C102">
        <v>70</v>
      </c>
      <c r="D102">
        <v>263</v>
      </c>
      <c r="E102">
        <v>10.4</v>
      </c>
      <c r="G102" s="119">
        <v>95</v>
      </c>
      <c r="H102">
        <f t="shared" si="8"/>
        <v>14.278414083499696</v>
      </c>
      <c r="J102" s="120">
        <f>(Data!$I$16+273.3)/(D102+273.3)*(Data!$I$15+(Data!$K$12/1000))/Data!$I$15*Data!$I$18</f>
        <v>0.68696702505621865</v>
      </c>
      <c r="K102">
        <f t="shared" si="9"/>
        <v>14.531273983160879</v>
      </c>
      <c r="L102" s="119"/>
      <c r="M102" s="122"/>
      <c r="S102" s="121">
        <f t="shared" si="7"/>
        <v>0.96000000000000063</v>
      </c>
      <c r="T102" s="122">
        <f t="shared" si="5"/>
        <v>14.679332874676632</v>
      </c>
      <c r="U102">
        <f t="shared" si="6"/>
        <v>0.14528346185464339</v>
      </c>
    </row>
    <row r="103" spans="1:23">
      <c r="A103" s="1">
        <v>0.48508101851851854</v>
      </c>
      <c r="B103">
        <v>3977</v>
      </c>
      <c r="C103">
        <v>71</v>
      </c>
      <c r="D103">
        <v>262.8</v>
      </c>
      <c r="E103">
        <v>10.4</v>
      </c>
      <c r="G103" s="119">
        <v>96</v>
      </c>
      <c r="H103">
        <f t="shared" si="8"/>
        <v>14.377359496252019</v>
      </c>
      <c r="J103" s="120">
        <f>(Data!$I$16+273.3)/(D103+273.3)*(Data!$I$15+(Data!$K$12/1000))/Data!$I$15*Data!$I$18</f>
        <v>0.68722330822169364</v>
      </c>
      <c r="K103">
        <f t="shared" si="9"/>
        <v>14.533835476843674</v>
      </c>
      <c r="L103" s="119"/>
      <c r="M103" s="122"/>
      <c r="S103" s="121">
        <f t="shared" si="7"/>
        <v>0.97000000000000064</v>
      </c>
      <c r="T103" s="122">
        <f t="shared" si="5"/>
        <v>14.975327028611785</v>
      </c>
      <c r="U103">
        <f t="shared" si="6"/>
        <v>0.14827329951644222</v>
      </c>
      <c r="W103">
        <f>(S104-S102)/6*(T102+4*T103+T104)</f>
        <v>0.29851989339245211</v>
      </c>
    </row>
    <row r="104" spans="1:23">
      <c r="A104" s="1">
        <v>0.48508101851851854</v>
      </c>
      <c r="B104">
        <v>3968</v>
      </c>
      <c r="C104">
        <v>74</v>
      </c>
      <c r="D104">
        <v>262.89999999999998</v>
      </c>
      <c r="E104">
        <v>10.4</v>
      </c>
      <c r="G104" s="119">
        <v>97</v>
      </c>
      <c r="H104">
        <f t="shared" si="8"/>
        <v>14.679332874676632</v>
      </c>
      <c r="J104" s="120">
        <f>(Data!$I$16+273.3)/(D104+273.3)*(Data!$I$15+(Data!$K$12/1000))/Data!$I$15*Data!$I$18</f>
        <v>0.68709514274086148</v>
      </c>
      <c r="K104">
        <f t="shared" si="9"/>
        <v>14.536058727357279</v>
      </c>
      <c r="L104" s="119"/>
      <c r="M104" s="122"/>
      <c r="S104" s="121">
        <f t="shared" si="7"/>
        <v>0.98000000000000065</v>
      </c>
      <c r="T104" s="122">
        <f t="shared" si="5"/>
        <v>14.975327028611785</v>
      </c>
      <c r="U104">
        <f t="shared" si="6"/>
        <v>0.14975327028611798</v>
      </c>
    </row>
    <row r="105" spans="1:23">
      <c r="A105" s="1">
        <v>0.48508101851851854</v>
      </c>
      <c r="B105">
        <v>3968</v>
      </c>
      <c r="C105">
        <v>77</v>
      </c>
      <c r="D105">
        <v>263</v>
      </c>
      <c r="E105">
        <v>10.4</v>
      </c>
      <c r="G105" s="119">
        <v>98</v>
      </c>
      <c r="H105">
        <f t="shared" si="8"/>
        <v>14.975327028611785</v>
      </c>
      <c r="J105" s="120">
        <f>(Data!$I$16+273.3)/(D105+273.3)*(Data!$I$15+(Data!$K$12/1000))/Data!$I$15*Data!$I$18</f>
        <v>0.68696702505621865</v>
      </c>
      <c r="K105">
        <f t="shared" si="9"/>
        <v>14.537988224736484</v>
      </c>
      <c r="L105" s="119"/>
      <c r="M105" s="122"/>
      <c r="S105" s="121">
        <f t="shared" si="7"/>
        <v>0.99000000000000066</v>
      </c>
      <c r="T105" s="122">
        <f t="shared" si="5"/>
        <v>14.972534426810608</v>
      </c>
      <c r="U105">
        <f t="shared" si="6"/>
        <v>0.1497393072771121</v>
      </c>
      <c r="W105">
        <f>(S106-S104)/6*(T104+4*T105+T106)</f>
        <v>0.299459997208883</v>
      </c>
    </row>
    <row r="106" spans="1:23">
      <c r="A106" s="1">
        <v>0.48508101851851854</v>
      </c>
      <c r="B106">
        <v>3959</v>
      </c>
      <c r="C106">
        <v>77</v>
      </c>
      <c r="D106">
        <v>263</v>
      </c>
      <c r="E106">
        <v>10.4</v>
      </c>
      <c r="G106" s="119">
        <v>99</v>
      </c>
      <c r="H106">
        <f t="shared" si="8"/>
        <v>14.975327028611785</v>
      </c>
      <c r="J106" s="120">
        <f>(Data!$I$16+273.3)/(D106+273.3)*(Data!$I$15+(Data!$K$12/1000))/Data!$I$15*Data!$I$18</f>
        <v>0.68696702505621865</v>
      </c>
      <c r="K106">
        <f t="shared" si="9"/>
        <v>14.539664721715539</v>
      </c>
      <c r="L106" s="119"/>
      <c r="M106" s="122"/>
      <c r="S106" s="121">
        <f t="shared" si="7"/>
        <v>1.0000000000000007</v>
      </c>
      <c r="T106" s="122">
        <f t="shared" si="5"/>
        <v>14.972534426810608</v>
      </c>
      <c r="U106">
        <f t="shared" si="6"/>
        <v>0.14972534426810621</v>
      </c>
    </row>
    <row r="107" spans="1:23">
      <c r="A107" s="1">
        <v>0.48508101851851854</v>
      </c>
      <c r="B107">
        <v>3952</v>
      </c>
      <c r="C107">
        <v>77</v>
      </c>
      <c r="D107">
        <v>262.8</v>
      </c>
      <c r="E107">
        <v>10.4</v>
      </c>
      <c r="G107" s="119">
        <v>100</v>
      </c>
      <c r="H107">
        <f t="shared" si="8"/>
        <v>14.972534426810608</v>
      </c>
      <c r="J107" s="120">
        <f>(Data!$I$16+273.3)/(D107+273.3)*(Data!$I$15+(Data!$K$12/1000))/Data!$I$15*Data!$I$18</f>
        <v>0.68722330822169364</v>
      </c>
      <c r="K107">
        <f t="shared" si="9"/>
        <v>14.541125194913004</v>
      </c>
      <c r="L107" s="119"/>
      <c r="M107" s="122"/>
      <c r="S107" s="121">
        <f t="shared" si="7"/>
        <v>0</v>
      </c>
      <c r="T107" s="122">
        <f t="shared" si="5"/>
        <v>14.478254484941486</v>
      </c>
      <c r="U107">
        <f t="shared" si="6"/>
        <v>-14.725394455876057</v>
      </c>
      <c r="W107">
        <f>(S108-S106)/6*(T106+4*T107+T108)</f>
        <v>-14.415250924811067</v>
      </c>
    </row>
    <row r="108" spans="1:23">
      <c r="A108" s="1">
        <v>0.48509259259259258</v>
      </c>
      <c r="B108">
        <v>3949</v>
      </c>
      <c r="C108">
        <v>77</v>
      </c>
      <c r="D108">
        <v>262.8</v>
      </c>
      <c r="E108">
        <v>10.4</v>
      </c>
      <c r="G108" s="119">
        <v>101</v>
      </c>
      <c r="H108">
        <f t="shared" si="8"/>
        <v>14.972534426810608</v>
      </c>
      <c r="J108" s="120">
        <f>(Data!$I$16+273.3)/(D108+273.3)*(Data!$I$15+(Data!$K$12/1000))/Data!$I$15*Data!$I$18</f>
        <v>0.68722330822169364</v>
      </c>
      <c r="K108">
        <f t="shared" si="9"/>
        <v>14.542402814017713</v>
      </c>
      <c r="L108" s="119"/>
      <c r="M108" s="122"/>
      <c r="S108" s="121">
        <f t="shared" si="7"/>
        <v>0.01</v>
      </c>
      <c r="T108" s="122">
        <f t="shared" si="5"/>
        <v>14.479604753490467</v>
      </c>
      <c r="U108">
        <f t="shared" si="6"/>
        <v>0.14478929619215974</v>
      </c>
    </row>
    <row r="109" spans="1:23">
      <c r="A109" s="1">
        <v>0.48509259259259258</v>
      </c>
      <c r="B109">
        <v>3947</v>
      </c>
      <c r="C109">
        <v>72</v>
      </c>
      <c r="D109">
        <v>262.8</v>
      </c>
      <c r="E109">
        <v>10.4</v>
      </c>
      <c r="G109" s="119">
        <v>102</v>
      </c>
      <c r="H109">
        <f t="shared" si="8"/>
        <v>14.478254484941486</v>
      </c>
      <c r="J109" s="120">
        <f>(Data!$I$16+273.3)/(D109+273.3)*(Data!$I$15+(Data!$K$12/1000))/Data!$I$15*Data!$I$18</f>
        <v>0.68722330822169364</v>
      </c>
      <c r="K109">
        <f t="shared" si="9"/>
        <v>14.543526918976443</v>
      </c>
      <c r="L109" s="119"/>
      <c r="M109" s="122"/>
      <c r="S109" s="121">
        <f t="shared" si="7"/>
        <v>0.02</v>
      </c>
      <c r="T109" s="122">
        <f t="shared" si="5"/>
        <v>14.479604753490467</v>
      </c>
      <c r="U109">
        <f t="shared" si="6"/>
        <v>0.14479604753490466</v>
      </c>
      <c r="W109">
        <f>(S110-S108)/6*(T108+4*T109+T110)</f>
        <v>0.28958309285968181</v>
      </c>
    </row>
    <row r="110" spans="1:23">
      <c r="A110" s="1">
        <v>0.48509259259259258</v>
      </c>
      <c r="B110">
        <v>3948</v>
      </c>
      <c r="C110">
        <v>72</v>
      </c>
      <c r="D110">
        <v>262.89999999999998</v>
      </c>
      <c r="E110">
        <v>10.4</v>
      </c>
      <c r="G110" s="119">
        <v>103</v>
      </c>
      <c r="H110">
        <f t="shared" si="8"/>
        <v>14.479604753490467</v>
      </c>
      <c r="J110" s="120">
        <f>(Data!$I$16+273.3)/(D110+273.3)*(Data!$I$15+(Data!$K$12/1000))/Data!$I$15*Data!$I$18</f>
        <v>0.68709514274086148</v>
      </c>
      <c r="K110">
        <f t="shared" si="9"/>
        <v>14.544523005182626</v>
      </c>
      <c r="L110" s="119"/>
      <c r="M110" s="122"/>
      <c r="S110" s="121">
        <f t="shared" si="7"/>
        <v>0.03</v>
      </c>
      <c r="T110" s="122">
        <f t="shared" si="5"/>
        <v>14.476904090452241</v>
      </c>
      <c r="U110">
        <f t="shared" si="6"/>
        <v>0.14478254421971351</v>
      </c>
    </row>
    <row r="111" spans="1:23">
      <c r="A111" s="1">
        <v>0.48509259259259258</v>
      </c>
      <c r="B111">
        <v>3954</v>
      </c>
      <c r="C111">
        <v>72</v>
      </c>
      <c r="D111">
        <v>262.89999999999998</v>
      </c>
      <c r="E111">
        <v>10.4</v>
      </c>
      <c r="G111" s="119">
        <v>104</v>
      </c>
      <c r="H111">
        <f t="shared" si="8"/>
        <v>14.479604753490467</v>
      </c>
      <c r="J111" s="120">
        <f>(Data!$I$16+273.3)/(D111+273.3)*(Data!$I$15+(Data!$K$12/1000))/Data!$I$15*Data!$I$18</f>
        <v>0.68709514274086148</v>
      </c>
      <c r="K111">
        <f t="shared" si="9"/>
        <v>14.545412716666743</v>
      </c>
      <c r="L111" s="119"/>
      <c r="M111" s="122"/>
      <c r="S111" s="121">
        <f t="shared" si="7"/>
        <v>0.04</v>
      </c>
      <c r="T111" s="122">
        <f t="shared" si="5"/>
        <v>14.476904090452241</v>
      </c>
      <c r="U111">
        <f t="shared" si="6"/>
        <v>0.14476904090452244</v>
      </c>
      <c r="W111">
        <f>(S112-S110)/6*(T110+4*T111+T112)</f>
        <v>0.28921967383385844</v>
      </c>
    </row>
    <row r="112" spans="1:23">
      <c r="A112" s="1">
        <v>0.48509259259259258</v>
      </c>
      <c r="B112">
        <v>3955</v>
      </c>
      <c r="C112">
        <v>72</v>
      </c>
      <c r="D112">
        <v>262.7</v>
      </c>
      <c r="E112">
        <v>10.4</v>
      </c>
      <c r="G112" s="119">
        <v>105</v>
      </c>
      <c r="H112">
        <f t="shared" si="8"/>
        <v>14.476904090452241</v>
      </c>
      <c r="J112" s="120">
        <f>(Data!$I$16+273.3)/(D112+273.3)*(Data!$I$15+(Data!$K$12/1000))/Data!$I$15*Data!$I$18</f>
        <v>0.68735152152546641</v>
      </c>
      <c r="K112">
        <f t="shared" si="9"/>
        <v>14.546213847287911</v>
      </c>
      <c r="L112" s="119"/>
      <c r="M112" s="122"/>
      <c r="S112" s="121">
        <f t="shared" si="7"/>
        <v>0.05</v>
      </c>
      <c r="T112" s="122">
        <f t="shared" si="5"/>
        <v>14.381381697896312</v>
      </c>
      <c r="U112">
        <f t="shared" si="6"/>
        <v>0.14429142894174279</v>
      </c>
    </row>
    <row r="113" spans="1:23">
      <c r="A113" s="1">
        <v>0.48510416666666667</v>
      </c>
      <c r="B113">
        <v>3963</v>
      </c>
      <c r="C113">
        <v>72</v>
      </c>
      <c r="D113">
        <v>262.7</v>
      </c>
      <c r="E113">
        <v>10.4</v>
      </c>
      <c r="G113" s="119">
        <v>106</v>
      </c>
      <c r="H113">
        <f t="shared" si="8"/>
        <v>14.476904090452241</v>
      </c>
      <c r="J113" s="120">
        <f>(Data!$I$16+273.3)/(D113+273.3)*(Data!$I$15+(Data!$K$12/1000))/Data!$I$15*Data!$I$18</f>
        <v>0.68735152152546641</v>
      </c>
      <c r="K113">
        <f t="shared" si="9"/>
        <v>14.546940349926819</v>
      </c>
      <c r="L113" s="119"/>
      <c r="M113" s="122"/>
      <c r="S113" s="121">
        <f t="shared" si="7"/>
        <v>6.0000000000000005E-2</v>
      </c>
      <c r="T113" s="122">
        <f t="shared" si="5"/>
        <v>14.381381697896312</v>
      </c>
      <c r="U113">
        <f t="shared" si="6"/>
        <v>0.14381381697896314</v>
      </c>
      <c r="W113">
        <f>(S114-S112)/6*(T112+4*T113+T114)</f>
        <v>0.28729328239296026</v>
      </c>
    </row>
    <row r="114" spans="1:23">
      <c r="A114" s="1">
        <v>0.48510416666666667</v>
      </c>
      <c r="B114">
        <v>3963</v>
      </c>
      <c r="C114">
        <v>71</v>
      </c>
      <c r="D114">
        <v>263.10000000000002</v>
      </c>
      <c r="E114">
        <v>10.4</v>
      </c>
      <c r="G114" s="119">
        <v>107</v>
      </c>
      <c r="H114">
        <f t="shared" si="8"/>
        <v>14.381381697896312</v>
      </c>
      <c r="J114" s="120">
        <f>(Data!$I$16+273.3)/(D114+273.3)*(Data!$I$15+(Data!$K$12/1000))/Data!$I$15*Data!$I$18</f>
        <v>0.68683895514103277</v>
      </c>
      <c r="K114">
        <f t="shared" si="9"/>
        <v>14.547602353680078</v>
      </c>
      <c r="L114" s="119"/>
      <c r="M114" s="122"/>
      <c r="S114" s="121">
        <f t="shared" si="7"/>
        <v>7.0000000000000007E-2</v>
      </c>
      <c r="T114" s="122">
        <f t="shared" si="5"/>
        <v>14.281076228406487</v>
      </c>
      <c r="U114">
        <f t="shared" si="6"/>
        <v>0.14331228963151402</v>
      </c>
    </row>
    <row r="115" spans="1:23">
      <c r="A115" s="1">
        <v>0.48510416666666667</v>
      </c>
      <c r="B115">
        <v>3980</v>
      </c>
      <c r="C115">
        <v>71</v>
      </c>
      <c r="D115">
        <v>263.10000000000002</v>
      </c>
      <c r="E115">
        <v>10.4</v>
      </c>
      <c r="G115" s="119">
        <v>108</v>
      </c>
      <c r="H115">
        <f t="shared" si="8"/>
        <v>14.381381697896312</v>
      </c>
      <c r="J115" s="120">
        <f>(Data!$I$16+273.3)/(D115+273.3)*(Data!$I$15+(Data!$K$12/1000))/Data!$I$15*Data!$I$18</f>
        <v>0.68683895514103277</v>
      </c>
      <c r="K115">
        <f t="shared" si="9"/>
        <v>14.548206189056158</v>
      </c>
      <c r="L115" s="119"/>
      <c r="M115" s="122"/>
      <c r="S115" s="121">
        <f t="shared" si="7"/>
        <v>0.08</v>
      </c>
      <c r="T115" s="122">
        <f t="shared" si="5"/>
        <v>14.3840625408123</v>
      </c>
      <c r="U115">
        <f t="shared" si="6"/>
        <v>0.14332569384609387</v>
      </c>
      <c r="W115">
        <f>(S116-S114)/6*(T114+4*T115+T116)</f>
        <v>0.28833588394030801</v>
      </c>
    </row>
    <row r="116" spans="1:23">
      <c r="A116" s="1">
        <v>0.48510416666666667</v>
      </c>
      <c r="B116">
        <v>3991</v>
      </c>
      <c r="C116">
        <v>70</v>
      </c>
      <c r="D116">
        <v>263.2</v>
      </c>
      <c r="E116">
        <v>10.4</v>
      </c>
      <c r="G116" s="119">
        <v>109</v>
      </c>
      <c r="H116">
        <f t="shared" si="8"/>
        <v>14.281076228406487</v>
      </c>
      <c r="J116" s="120">
        <f>(Data!$I$16+273.3)/(D116+273.3)*(Data!$I$15+(Data!$K$12/1000))/Data!$I$15*Data!$I$18</f>
        <v>0.68671093296859276</v>
      </c>
      <c r="K116">
        <f t="shared" si="9"/>
        <v>14.548754421172244</v>
      </c>
      <c r="L116" s="119"/>
      <c r="M116" s="122"/>
      <c r="S116" s="121">
        <f t="shared" si="7"/>
        <v>0.09</v>
      </c>
      <c r="T116" s="122">
        <f t="shared" si="5"/>
        <v>14.683438790436758</v>
      </c>
      <c r="U116">
        <f t="shared" si="6"/>
        <v>0.14533750665624523</v>
      </c>
    </row>
    <row r="117" spans="1:23">
      <c r="A117" s="1">
        <v>0.48510416666666667</v>
      </c>
      <c r="B117">
        <v>3997</v>
      </c>
      <c r="C117">
        <v>71</v>
      </c>
      <c r="D117">
        <v>263.3</v>
      </c>
      <c r="E117">
        <v>10.4</v>
      </c>
      <c r="G117" s="119">
        <v>110</v>
      </c>
      <c r="H117">
        <f t="shared" si="8"/>
        <v>14.3840625408123</v>
      </c>
      <c r="J117" s="120">
        <f>(Data!$I$16+273.3)/(D117+273.3)*(Data!$I$15+(Data!$K$12/1000))/Data!$I$15*Data!$I$18</f>
        <v>0.68658295851220652</v>
      </c>
      <c r="K117">
        <f t="shared" si="9"/>
        <v>14.549245890952882</v>
      </c>
      <c r="L117" s="119"/>
      <c r="M117" s="122"/>
      <c r="S117" s="121">
        <f t="shared" si="7"/>
        <v>9.9999999999999992E-2</v>
      </c>
      <c r="T117" s="122">
        <f t="shared" si="5"/>
        <v>14.682070279432301</v>
      </c>
      <c r="U117">
        <f t="shared" si="6"/>
        <v>0.14682754534934522</v>
      </c>
      <c r="W117">
        <f>(S118-S116)/6*(T116+4*T117+T118)</f>
        <v>0.2943029125829974</v>
      </c>
    </row>
    <row r="118" spans="1:23">
      <c r="A118" s="1">
        <v>0.48511574074074071</v>
      </c>
      <c r="B118">
        <v>4003</v>
      </c>
      <c r="C118">
        <v>74</v>
      </c>
      <c r="D118">
        <v>263.2</v>
      </c>
      <c r="E118">
        <v>10.4</v>
      </c>
      <c r="G118" s="119">
        <v>111</v>
      </c>
      <c r="H118">
        <f t="shared" si="8"/>
        <v>14.683438790436758</v>
      </c>
      <c r="J118" s="120">
        <f>(Data!$I$16+273.3)/(D118+273.3)*(Data!$I$15+(Data!$K$12/1000))/Data!$I$15*Data!$I$18</f>
        <v>0.68671093296859276</v>
      </c>
      <c r="K118">
        <f t="shared" si="9"/>
        <v>14.549675764329852</v>
      </c>
      <c r="L118" s="119"/>
      <c r="M118" s="122"/>
      <c r="S118" s="121">
        <f t="shared" si="7"/>
        <v>0.10999999999999999</v>
      </c>
      <c r="T118" s="122">
        <f t="shared" si="5"/>
        <v>14.879153866733288</v>
      </c>
      <c r="U118">
        <f t="shared" si="6"/>
        <v>0.14780612073082788</v>
      </c>
    </row>
    <row r="119" spans="1:23">
      <c r="A119" s="1">
        <v>0.48511574074074071</v>
      </c>
      <c r="B119">
        <v>4003</v>
      </c>
      <c r="C119">
        <v>74</v>
      </c>
      <c r="D119">
        <v>263.10000000000002</v>
      </c>
      <c r="E119">
        <v>10.4</v>
      </c>
      <c r="G119" s="119">
        <v>112</v>
      </c>
      <c r="H119">
        <f t="shared" si="8"/>
        <v>14.682070279432301</v>
      </c>
      <c r="J119" s="120">
        <f>(Data!$I$16+273.3)/(D119+273.3)*(Data!$I$15+(Data!$K$12/1000))/Data!$I$15*Data!$I$18</f>
        <v>0.68683895514103277</v>
      </c>
      <c r="K119">
        <f t="shared" si="9"/>
        <v>14.550035589443297</v>
      </c>
      <c r="L119" s="119"/>
      <c r="M119" s="122"/>
      <c r="S119" s="121">
        <f t="shared" si="7"/>
        <v>0.11999999999999998</v>
      </c>
      <c r="T119" s="122">
        <f t="shared" si="5"/>
        <v>15.077875505887061</v>
      </c>
      <c r="U119">
        <f t="shared" si="6"/>
        <v>0.14978514686310165</v>
      </c>
      <c r="W119">
        <f>(S120-S118)/6*(T118+4*T119+T120)</f>
        <v>0.30121625542968689</v>
      </c>
    </row>
    <row r="120" spans="1:23">
      <c r="A120" s="1">
        <v>0.48511574074074071</v>
      </c>
      <c r="B120">
        <v>4000</v>
      </c>
      <c r="C120">
        <v>76</v>
      </c>
      <c r="D120">
        <v>263.10000000000002</v>
      </c>
      <c r="E120">
        <v>10.4</v>
      </c>
      <c r="G120" s="119">
        <v>113</v>
      </c>
      <c r="H120">
        <f t="shared" si="8"/>
        <v>14.879153866733288</v>
      </c>
      <c r="J120" s="120">
        <f>(Data!$I$16+273.3)/(D120+273.3)*(Data!$I$15+(Data!$K$12/1000))/Data!$I$15*Data!$I$18</f>
        <v>0.68683895514103277</v>
      </c>
      <c r="K120">
        <f t="shared" si="9"/>
        <v>14.550313361844285</v>
      </c>
      <c r="L120" s="119"/>
      <c r="M120" s="122"/>
      <c r="S120" s="121">
        <f t="shared" si="7"/>
        <v>0.12999999999999998</v>
      </c>
      <c r="T120" s="122">
        <f t="shared" si="5"/>
        <v>15.174220738624562</v>
      </c>
      <c r="U120">
        <f t="shared" si="6"/>
        <v>0.15126048122255803</v>
      </c>
    </row>
    <row r="121" spans="1:23">
      <c r="A121" s="1">
        <v>0.48511574074074071</v>
      </c>
      <c r="B121">
        <v>3999</v>
      </c>
      <c r="C121">
        <v>78</v>
      </c>
      <c r="D121">
        <v>263.39999999999998</v>
      </c>
      <c r="E121">
        <v>10.4</v>
      </c>
      <c r="G121" s="119">
        <v>114</v>
      </c>
      <c r="H121">
        <f t="shared" si="8"/>
        <v>15.077875505887061</v>
      </c>
      <c r="J121" s="120">
        <f>(Data!$I$16+273.3)/(D121+273.3)*(Data!$I$15+(Data!$K$12/1000))/Data!$I$15*Data!$I$18</f>
        <v>0.68645503174520228</v>
      </c>
      <c r="K121">
        <f t="shared" si="9"/>
        <v>14.550493597699123</v>
      </c>
      <c r="L121" s="119"/>
      <c r="M121" s="122"/>
      <c r="S121" s="121">
        <f t="shared" si="7"/>
        <v>0.13999999999999999</v>
      </c>
      <c r="T121" s="122">
        <f t="shared" si="5"/>
        <v>15.359372107669765</v>
      </c>
      <c r="U121">
        <f t="shared" si="6"/>
        <v>0.15266796423147178</v>
      </c>
      <c r="W121">
        <f>(S122-S120)/6*(T120+4*T121+T122)</f>
        <v>0.3065702709232449</v>
      </c>
    </row>
    <row r="122" spans="1:23">
      <c r="A122" s="1">
        <v>0.48511574074074071</v>
      </c>
      <c r="B122">
        <v>3977</v>
      </c>
      <c r="C122">
        <v>79</v>
      </c>
      <c r="D122">
        <v>263.39999999999998</v>
      </c>
      <c r="E122">
        <v>10.5</v>
      </c>
      <c r="G122" s="119">
        <v>115</v>
      </c>
      <c r="H122">
        <f t="shared" si="8"/>
        <v>15.174220738624562</v>
      </c>
      <c r="J122" s="120">
        <f>(Data!$I$16+273.3)/(D122+273.3)*(Data!$I$15+(Data!$K$12/1000))/Data!$I$15*Data!$I$18</f>
        <v>0.68645503174520228</v>
      </c>
      <c r="K122">
        <f t="shared" si="9"/>
        <v>14.55055741499422</v>
      </c>
      <c r="L122" s="119"/>
      <c r="M122" s="122"/>
      <c r="S122" s="121">
        <f t="shared" si="7"/>
        <v>0.15</v>
      </c>
      <c r="T122" s="122">
        <f t="shared" si="5"/>
        <v>15.359372107669765</v>
      </c>
      <c r="U122">
        <f t="shared" si="6"/>
        <v>0.15359372107669778</v>
      </c>
    </row>
    <row r="123" spans="1:23">
      <c r="A123" s="1">
        <v>0.4851273148148148</v>
      </c>
      <c r="B123">
        <v>3977</v>
      </c>
      <c r="C123">
        <v>81</v>
      </c>
      <c r="D123">
        <v>263</v>
      </c>
      <c r="E123">
        <v>10.4</v>
      </c>
      <c r="G123" s="119">
        <v>116</v>
      </c>
      <c r="H123">
        <f t="shared" si="8"/>
        <v>15.359372107669765</v>
      </c>
      <c r="J123" s="120">
        <f>(Data!$I$16+273.3)/(D123+273.3)*(Data!$I$15+(Data!$K$12/1000))/Data!$I$15*Data!$I$18</f>
        <v>0.68696702505621865</v>
      </c>
      <c r="K123">
        <f t="shared" si="9"/>
        <v>14.550482622743118</v>
      </c>
      <c r="L123" s="119"/>
      <c r="M123" s="122"/>
      <c r="S123" s="121">
        <f t="shared" si="7"/>
        <v>0.16</v>
      </c>
      <c r="T123" s="122">
        <f t="shared" si="5"/>
        <v>15.362235792249075</v>
      </c>
      <c r="U123">
        <f t="shared" si="6"/>
        <v>0.15360803949959434</v>
      </c>
      <c r="W123">
        <f>(S124-S122)/6*(T122+4*T123+T124)</f>
        <v>0.30723994237013508</v>
      </c>
    </row>
    <row r="124" spans="1:23">
      <c r="A124" s="1">
        <v>0.4851273148148148</v>
      </c>
      <c r="B124">
        <v>3968</v>
      </c>
      <c r="C124">
        <v>81</v>
      </c>
      <c r="D124">
        <v>263</v>
      </c>
      <c r="E124">
        <v>10.4</v>
      </c>
      <c r="G124" s="119">
        <v>117</v>
      </c>
      <c r="H124">
        <f t="shared" si="8"/>
        <v>15.359372107669765</v>
      </c>
      <c r="J124" s="120">
        <f>(Data!$I$16+273.3)/(D124+273.3)*(Data!$I$15+(Data!$K$12/1000))/Data!$I$15*Data!$I$18</f>
        <v>0.68696702505621865</v>
      </c>
      <c r="K124">
        <f t="shared" si="9"/>
        <v>14.550243818194513</v>
      </c>
      <c r="L124" s="119"/>
      <c r="M124" s="122"/>
      <c r="S124" s="121">
        <f t="shared" si="7"/>
        <v>0.17</v>
      </c>
      <c r="T124" s="122">
        <f t="shared" si="5"/>
        <v>15.363667434374383</v>
      </c>
      <c r="U124">
        <f t="shared" si="6"/>
        <v>0.15362951613311743</v>
      </c>
    </row>
    <row r="125" spans="1:23">
      <c r="A125" s="1">
        <v>0.4851273148148148</v>
      </c>
      <c r="B125">
        <v>3961</v>
      </c>
      <c r="C125">
        <v>81</v>
      </c>
      <c r="D125">
        <v>263.2</v>
      </c>
      <c r="E125">
        <v>10.4</v>
      </c>
      <c r="G125" s="119">
        <v>118</v>
      </c>
      <c r="H125">
        <f t="shared" si="8"/>
        <v>15.362235792249075</v>
      </c>
      <c r="J125" s="120">
        <f>(Data!$I$16+273.3)/(D125+273.3)*(Data!$I$15+(Data!$K$12/1000))/Data!$I$15*Data!$I$18</f>
        <v>0.68671093296859276</v>
      </c>
      <c r="K125">
        <f t="shared" si="9"/>
        <v>14.549812492041889</v>
      </c>
      <c r="L125" s="119"/>
      <c r="M125" s="122"/>
      <c r="S125" s="121">
        <f t="shared" si="7"/>
        <v>0.18000000000000002</v>
      </c>
      <c r="T125" s="122">
        <f t="shared" si="5"/>
        <v>14.785073351546309</v>
      </c>
      <c r="U125">
        <f t="shared" si="6"/>
        <v>0.1507437039296036</v>
      </c>
      <c r="W125">
        <f>(S126-S124)/6*(T124+4*T125+T126)</f>
        <v>0.29763470511234663</v>
      </c>
    </row>
    <row r="126" spans="1:23">
      <c r="A126" s="1">
        <v>0.4851273148148148</v>
      </c>
      <c r="B126">
        <v>3968</v>
      </c>
      <c r="C126">
        <v>81</v>
      </c>
      <c r="D126">
        <v>263.3</v>
      </c>
      <c r="E126">
        <v>10.4</v>
      </c>
      <c r="G126" s="119">
        <v>119</v>
      </c>
      <c r="H126">
        <f t="shared" si="8"/>
        <v>15.363667434374383</v>
      </c>
      <c r="J126" s="120">
        <f>(Data!$I$16+273.3)/(D126+273.3)*(Data!$I$15+(Data!$K$12/1000))/Data!$I$15*Data!$I$18</f>
        <v>0.68658295851220652</v>
      </c>
      <c r="K126">
        <f t="shared" si="9"/>
        <v>14.549157141634018</v>
      </c>
      <c r="L126" s="119"/>
      <c r="M126" s="122"/>
      <c r="S126" s="121">
        <f t="shared" si="7"/>
        <v>0.19000000000000003</v>
      </c>
      <c r="T126" s="122">
        <f t="shared" si="5"/>
        <v>14.7864506931443</v>
      </c>
      <c r="U126">
        <f t="shared" si="6"/>
        <v>0.14785762022345317</v>
      </c>
    </row>
    <row r="127" spans="1:23">
      <c r="A127" s="1">
        <v>0.4851273148148148</v>
      </c>
      <c r="B127">
        <v>3976</v>
      </c>
      <c r="C127">
        <v>75</v>
      </c>
      <c r="D127">
        <v>263.39999999999998</v>
      </c>
      <c r="E127">
        <v>10.4</v>
      </c>
      <c r="G127" s="119">
        <v>120</v>
      </c>
      <c r="H127">
        <f t="shared" si="8"/>
        <v>14.785073351546309</v>
      </c>
      <c r="J127" s="120">
        <f>(Data!$I$16+273.3)/(D127+273.3)*(Data!$I$15+(Data!$K$12/1000))/Data!$I$15*Data!$I$18</f>
        <v>0.68645503174520228</v>
      </c>
      <c r="K127">
        <f t="shared" si="9"/>
        <v>14.548243392187347</v>
      </c>
      <c r="L127" s="119"/>
      <c r="M127" s="122"/>
      <c r="S127" s="121">
        <f t="shared" si="7"/>
        <v>0.20000000000000004</v>
      </c>
      <c r="T127" s="122">
        <f t="shared" si="5"/>
        <v>14.587965843739143</v>
      </c>
      <c r="U127">
        <f t="shared" si="6"/>
        <v>0.14687208268441734</v>
      </c>
      <c r="W127">
        <f>(S128-S126)/6*(T126+4*T127+T128)</f>
        <v>0.29175018984092582</v>
      </c>
    </row>
    <row r="128" spans="1:23">
      <c r="A128" s="1">
        <v>0.48513888888888884</v>
      </c>
      <c r="B128">
        <v>3976</v>
      </c>
      <c r="C128">
        <v>75</v>
      </c>
      <c r="D128">
        <v>263.5</v>
      </c>
      <c r="E128">
        <v>10.4</v>
      </c>
      <c r="G128" s="119">
        <v>121</v>
      </c>
      <c r="H128">
        <f t="shared" si="8"/>
        <v>14.7864506931443</v>
      </c>
      <c r="J128" s="120">
        <f>(Data!$I$16+273.3)/(D128+273.3)*(Data!$I$15+(Data!$K$12/1000))/Data!$I$15*Data!$I$18</f>
        <v>0.68632715264092781</v>
      </c>
      <c r="K128">
        <f t="shared" si="9"/>
        <v>14.547034125999657</v>
      </c>
      <c r="L128" s="119"/>
      <c r="M128" s="122"/>
      <c r="S128" s="121">
        <f t="shared" si="7"/>
        <v>0.21000000000000005</v>
      </c>
      <c r="T128" s="122">
        <f t="shared" si="5"/>
        <v>14.386742884176813</v>
      </c>
      <c r="U128">
        <f t="shared" si="6"/>
        <v>0.14487354363957991</v>
      </c>
    </row>
    <row r="129" spans="1:23">
      <c r="A129" s="1">
        <v>0.48513888888888884</v>
      </c>
      <c r="B129">
        <v>3982</v>
      </c>
      <c r="C129">
        <v>73</v>
      </c>
      <c r="D129">
        <v>263.5</v>
      </c>
      <c r="E129">
        <v>10.4</v>
      </c>
      <c r="G129" s="119">
        <v>122</v>
      </c>
      <c r="H129">
        <f t="shared" si="8"/>
        <v>14.587965843739143</v>
      </c>
      <c r="J129" s="120">
        <f>(Data!$I$16+273.3)/(D129+273.3)*(Data!$I$15+(Data!$K$12/1000))/Data!$I$15*Data!$I$18</f>
        <v>0.68632715264092781</v>
      </c>
      <c r="K129">
        <f t="shared" si="9"/>
        <v>14.545489619665014</v>
      </c>
      <c r="L129" s="119"/>
      <c r="M129" s="122"/>
      <c r="S129" s="121">
        <f t="shared" si="7"/>
        <v>0.22000000000000006</v>
      </c>
      <c r="T129" s="122">
        <f t="shared" si="5"/>
        <v>14.386742884176813</v>
      </c>
      <c r="U129">
        <f t="shared" si="6"/>
        <v>0.14386742884176826</v>
      </c>
      <c r="W129">
        <f>(S130-S128)/6*(T128+4*T129+T130)</f>
        <v>0.28738707178555595</v>
      </c>
    </row>
    <row r="130" spans="1:23">
      <c r="A130" s="1">
        <v>0.48513888888888884</v>
      </c>
      <c r="B130">
        <v>3982</v>
      </c>
      <c r="C130">
        <v>71</v>
      </c>
      <c r="D130">
        <v>263.5</v>
      </c>
      <c r="E130">
        <v>10.4</v>
      </c>
      <c r="G130" s="119">
        <v>123</v>
      </c>
      <c r="H130">
        <f t="shared" si="8"/>
        <v>14.386742884176813</v>
      </c>
      <c r="J130" s="120">
        <f>(Data!$I$16+273.3)/(D130+273.3)*(Data!$I$15+(Data!$K$12/1000))/Data!$I$15*Data!$I$18</f>
        <v>0.68632715264092781</v>
      </c>
      <c r="K130">
        <f t="shared" si="9"/>
        <v>14.543567689289864</v>
      </c>
      <c r="L130" s="119"/>
      <c r="M130" s="122"/>
      <c r="S130" s="121">
        <f t="shared" si="7"/>
        <v>0.23000000000000007</v>
      </c>
      <c r="T130" s="122">
        <f t="shared" si="5"/>
        <v>14.282407114782648</v>
      </c>
      <c r="U130">
        <f t="shared" si="6"/>
        <v>0.14334574999479743</v>
      </c>
    </row>
    <row r="131" spans="1:23">
      <c r="A131" s="1">
        <v>0.48513888888888884</v>
      </c>
      <c r="B131">
        <v>3987</v>
      </c>
      <c r="C131">
        <v>71</v>
      </c>
      <c r="D131">
        <v>263.5</v>
      </c>
      <c r="E131">
        <v>10.4</v>
      </c>
      <c r="G131" s="119">
        <v>124</v>
      </c>
      <c r="H131">
        <f t="shared" si="8"/>
        <v>14.386742884176813</v>
      </c>
      <c r="J131" s="120">
        <f>(Data!$I$16+273.3)/(D131+273.3)*(Data!$I$15+(Data!$K$12/1000))/Data!$I$15*Data!$I$18</f>
        <v>0.68632715264092781</v>
      </c>
      <c r="K131">
        <f t="shared" si="9"/>
        <v>14.541223843711096</v>
      </c>
      <c r="L131" s="119"/>
      <c r="M131" s="122"/>
      <c r="S131" s="121">
        <f t="shared" si="7"/>
        <v>0.24000000000000007</v>
      </c>
      <c r="T131" s="122">
        <f t="shared" si="5"/>
        <v>14.282407114782648</v>
      </c>
      <c r="U131">
        <f t="shared" si="6"/>
        <v>0.14282407114782661</v>
      </c>
      <c r="W131">
        <f>(S132-S130)/6*(T130+4*T131+T132)</f>
        <v>0.28599146116278079</v>
      </c>
    </row>
    <row r="132" spans="1:23">
      <c r="A132" s="1">
        <v>0.48513888888888884</v>
      </c>
      <c r="B132">
        <v>3987</v>
      </c>
      <c r="C132">
        <v>70</v>
      </c>
      <c r="D132">
        <v>263.3</v>
      </c>
      <c r="E132">
        <v>10.4</v>
      </c>
      <c r="G132" s="119">
        <v>125</v>
      </c>
      <c r="H132">
        <f t="shared" si="8"/>
        <v>14.282407114782648</v>
      </c>
      <c r="J132" s="120">
        <f>(Data!$I$16+273.3)/(D132+273.3)*(Data!$I$15+(Data!$K$12/1000))/Data!$I$15*Data!$I$18</f>
        <v>0.68658295851220652</v>
      </c>
      <c r="K132">
        <f t="shared" si="9"/>
        <v>14.538411445714829</v>
      </c>
      <c r="L132" s="119"/>
      <c r="M132" s="122"/>
      <c r="S132" s="121">
        <f t="shared" si="7"/>
        <v>0.25000000000000006</v>
      </c>
      <c r="T132" s="122">
        <f t="shared" si="5"/>
        <v>14.385402774921037</v>
      </c>
      <c r="U132">
        <f t="shared" si="6"/>
        <v>0.14333904944851814</v>
      </c>
    </row>
    <row r="133" spans="1:23">
      <c r="A133" s="1">
        <v>0.48515046296296299</v>
      </c>
      <c r="B133">
        <v>3988</v>
      </c>
      <c r="C133">
        <v>70</v>
      </c>
      <c r="D133">
        <v>263.3</v>
      </c>
      <c r="E133">
        <v>10.4</v>
      </c>
      <c r="G133" s="119">
        <v>126</v>
      </c>
      <c r="H133">
        <f t="shared" si="8"/>
        <v>14.282407114782648</v>
      </c>
      <c r="J133" s="120">
        <f>(Data!$I$16+273.3)/(D133+273.3)*(Data!$I$15+(Data!$K$12/1000))/Data!$I$15*Data!$I$18</f>
        <v>0.68658295851220652</v>
      </c>
      <c r="K133">
        <f t="shared" si="9"/>
        <v>14.535081881257053</v>
      </c>
      <c r="L133" s="119"/>
      <c r="M133" s="122"/>
      <c r="S133" s="121">
        <f t="shared" si="7"/>
        <v>0.26000000000000006</v>
      </c>
      <c r="T133" s="122">
        <f t="shared" si="5"/>
        <v>14.385402774921037</v>
      </c>
      <c r="U133">
        <f t="shared" si="6"/>
        <v>0.14385402774921049</v>
      </c>
      <c r="W133">
        <f>(S134-S132)/6*(T132+4*T133+T134)</f>
        <v>0.28771252252927354</v>
      </c>
    </row>
    <row r="134" spans="1:23">
      <c r="A134" s="1">
        <v>0.48515046296296299</v>
      </c>
      <c r="B134">
        <v>3988</v>
      </c>
      <c r="C134">
        <v>71</v>
      </c>
      <c r="D134">
        <v>263.39999999999998</v>
      </c>
      <c r="E134">
        <v>10.4</v>
      </c>
      <c r="G134" s="119">
        <v>127</v>
      </c>
      <c r="H134">
        <f t="shared" si="8"/>
        <v>14.385402774921037</v>
      </c>
      <c r="J134" s="120">
        <f>(Data!$I$16+273.3)/(D134+273.3)*(Data!$I$15+(Data!$K$12/1000))/Data!$I$15*Data!$I$18</f>
        <v>0.68645503174520228</v>
      </c>
      <c r="K134">
        <f t="shared" si="9"/>
        <v>14.531184736685255</v>
      </c>
      <c r="L134" s="119"/>
      <c r="M134" s="122"/>
      <c r="S134" s="121">
        <f t="shared" si="7"/>
        <v>0.27000000000000007</v>
      </c>
      <c r="T134" s="122">
        <f t="shared" si="5"/>
        <v>14.386742884176813</v>
      </c>
      <c r="U134">
        <f t="shared" si="6"/>
        <v>0.14386072829548938</v>
      </c>
    </row>
    <row r="135" spans="1:23">
      <c r="A135" s="1">
        <v>0.48515046296296299</v>
      </c>
      <c r="B135">
        <v>3990</v>
      </c>
      <c r="C135">
        <v>71</v>
      </c>
      <c r="D135">
        <v>263.39999999999998</v>
      </c>
      <c r="E135">
        <v>10.4</v>
      </c>
      <c r="G135" s="119">
        <v>128</v>
      </c>
      <c r="H135">
        <f t="shared" si="8"/>
        <v>14.385402774921037</v>
      </c>
      <c r="J135" s="120">
        <f>(Data!$I$16+273.3)/(D135+273.3)*(Data!$I$15+(Data!$K$12/1000))/Data!$I$15*Data!$I$18</f>
        <v>0.68645503174520228</v>
      </c>
      <c r="K135">
        <f t="shared" si="9"/>
        <v>14.526667983961747</v>
      </c>
      <c r="L135" s="119"/>
      <c r="M135" s="122"/>
      <c r="S135" s="121">
        <f t="shared" si="7"/>
        <v>0.28000000000000008</v>
      </c>
      <c r="T135" s="122">
        <f t="shared" ref="T135:T198" si="10">H137</f>
        <v>14.388082868614516</v>
      </c>
      <c r="U135">
        <f t="shared" ref="U135:U198" si="11">(S135-S134)/2*(T134+T135)</f>
        <v>0.14387412876395678</v>
      </c>
      <c r="W135">
        <f>(S136-S134)/6*(T134+4*T135+T136)</f>
        <v>0.28741824462884391</v>
      </c>
    </row>
    <row r="136" spans="1:23">
      <c r="A136" s="1">
        <v>0.48515046296296299</v>
      </c>
      <c r="B136">
        <v>3991</v>
      </c>
      <c r="C136">
        <v>71</v>
      </c>
      <c r="D136">
        <v>263.5</v>
      </c>
      <c r="E136">
        <v>10.4</v>
      </c>
      <c r="G136" s="119">
        <v>129</v>
      </c>
      <c r="H136">
        <f t="shared" si="8"/>
        <v>14.386742884176813</v>
      </c>
      <c r="J136" s="120">
        <f>(Data!$I$16+273.3)/(D136+273.3)*(Data!$I$15+(Data!$K$12/1000))/Data!$I$15*Data!$I$18</f>
        <v>0.68632715264092781</v>
      </c>
      <c r="K136">
        <f t="shared" si="9"/>
        <v>14.521478173888312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14.286399030018222</v>
      </c>
      <c r="U136">
        <f t="shared" si="11"/>
        <v>0.14337240949316382</v>
      </c>
    </row>
    <row r="137" spans="1:23">
      <c r="A137" s="1">
        <v>0.48515046296296299</v>
      </c>
      <c r="B137">
        <v>3991</v>
      </c>
      <c r="C137">
        <v>71</v>
      </c>
      <c r="D137">
        <v>263.60000000000002</v>
      </c>
      <c r="E137">
        <v>10.4</v>
      </c>
      <c r="G137" s="119">
        <v>130</v>
      </c>
      <c r="H137">
        <f t="shared" ref="H137:H200" si="13">44.73*SQRT(C137/1000/J137)</f>
        <v>14.388082868614516</v>
      </c>
      <c r="J137" s="120">
        <f>(Data!$I$16+273.3)/(D137+273.3)*(Data!$I$15+(Data!$K$12/1000))/Data!$I$15*Data!$I$18</f>
        <v>0.68619932117275095</v>
      </c>
      <c r="K137">
        <f t="shared" ref="K137:K200" si="14" xml:space="preserve"> 1.111301757081E-11*G137^6 - 6.824575612664E-09*G137^5 + 0.000001585707016614*G137^4- 0.0001688756766696*G137^3 + 0.007005244345137*G137^2 + 0.06926395307573*G137+ 5</f>
        <v>14.515560637331927</v>
      </c>
      <c r="L137" s="119"/>
      <c r="M137" s="122"/>
      <c r="S137" s="121">
        <f t="shared" si="12"/>
        <v>0.3000000000000001</v>
      </c>
      <c r="T137" s="122">
        <f t="shared" si="10"/>
        <v>14.082139861596982</v>
      </c>
      <c r="U137">
        <f t="shared" si="11"/>
        <v>0.14184269445807612</v>
      </c>
      <c r="W137">
        <f>(S138-S136)/6*(T136+4*T137+T138)</f>
        <v>0.28334793734891744</v>
      </c>
    </row>
    <row r="138" spans="1:23">
      <c r="A138" s="1">
        <v>0.48516203703703703</v>
      </c>
      <c r="B138">
        <v>3993</v>
      </c>
      <c r="C138">
        <v>70</v>
      </c>
      <c r="D138">
        <v>263.60000000000002</v>
      </c>
      <c r="E138">
        <v>10.4</v>
      </c>
      <c r="G138" s="119">
        <v>131</v>
      </c>
      <c r="H138">
        <f t="shared" si="13"/>
        <v>14.286399030018222</v>
      </c>
      <c r="J138" s="120">
        <f>(Data!$I$16+273.3)/(D138+273.3)*(Data!$I$15+(Data!$K$12/1000))/Data!$I$15*Data!$I$18</f>
        <v>0.68619932117275095</v>
      </c>
      <c r="K138">
        <f t="shared" si="14"/>
        <v>14.508859694452234</v>
      </c>
      <c r="L138" s="119"/>
      <c r="M138" s="122"/>
      <c r="S138" s="121">
        <f t="shared" si="12"/>
        <v>0.31000000000000011</v>
      </c>
      <c r="T138" s="122">
        <f t="shared" si="10"/>
        <v>14.389422728269011</v>
      </c>
      <c r="U138">
        <f t="shared" si="11"/>
        <v>0.14235781294933009</v>
      </c>
    </row>
    <row r="139" spans="1:23">
      <c r="A139" s="1">
        <v>0.48516203703703703</v>
      </c>
      <c r="B139">
        <v>3993</v>
      </c>
      <c r="C139">
        <v>68</v>
      </c>
      <c r="D139">
        <v>263.7</v>
      </c>
      <c r="E139">
        <v>10.4</v>
      </c>
      <c r="G139" s="119">
        <v>132</v>
      </c>
      <c r="H139">
        <f t="shared" si="13"/>
        <v>14.082139861596982</v>
      </c>
      <c r="J139" s="120">
        <f>(Data!$I$16+273.3)/(D139+273.3)*(Data!$I$15+(Data!$K$12/1000))/Data!$I$15*Data!$I$18</f>
        <v>0.68607153731405979</v>
      </c>
      <c r="K139">
        <f t="shared" si="14"/>
        <v>14.501318871930172</v>
      </c>
      <c r="L139" s="119"/>
      <c r="M139" s="122"/>
      <c r="S139" s="121">
        <f t="shared" si="12"/>
        <v>0.32000000000000012</v>
      </c>
      <c r="T139" s="122">
        <f t="shared" si="10"/>
        <v>14.7864506931443</v>
      </c>
      <c r="U139">
        <f t="shared" si="11"/>
        <v>0.14587936710706667</v>
      </c>
      <c r="W139">
        <f>(S140-S138)/6*(T138+4*T139+T140)</f>
        <v>0.29440558731330196</v>
      </c>
    </row>
    <row r="140" spans="1:23">
      <c r="A140" s="1">
        <v>0.48516203703703703</v>
      </c>
      <c r="B140">
        <v>3996</v>
      </c>
      <c r="C140">
        <v>71</v>
      </c>
      <c r="D140">
        <v>263.7</v>
      </c>
      <c r="E140">
        <v>10.3</v>
      </c>
      <c r="G140" s="119">
        <v>133</v>
      </c>
      <c r="H140">
        <f t="shared" si="13"/>
        <v>14.389422728269011</v>
      </c>
      <c r="J140" s="120">
        <f>(Data!$I$16+273.3)/(D140+273.3)*(Data!$I$15+(Data!$K$12/1000))/Data!$I$15*Data!$I$18</f>
        <v>0.68607153731405979</v>
      </c>
      <c r="K140">
        <f t="shared" si="14"/>
        <v>14.492881128197995</v>
      </c>
      <c r="L140" s="119"/>
      <c r="M140" s="122"/>
      <c r="S140" s="121">
        <f t="shared" si="12"/>
        <v>0.33000000000000013</v>
      </c>
      <c r="T140" s="122">
        <f t="shared" si="10"/>
        <v>14.7864506931443</v>
      </c>
      <c r="U140">
        <f t="shared" si="11"/>
        <v>0.14786450693144312</v>
      </c>
    </row>
    <row r="141" spans="1:23">
      <c r="A141" s="1">
        <v>0.48516203703703703</v>
      </c>
      <c r="B141">
        <v>3996</v>
      </c>
      <c r="C141">
        <v>75</v>
      </c>
      <c r="D141">
        <v>263.5</v>
      </c>
      <c r="E141">
        <v>10.4</v>
      </c>
      <c r="G141" s="119">
        <v>134</v>
      </c>
      <c r="H141">
        <f t="shared" si="13"/>
        <v>14.7864506931443</v>
      </c>
      <c r="J141" s="120">
        <f>(Data!$I$16+273.3)/(D141+273.3)*(Data!$I$15+(Data!$K$12/1000))/Data!$I$15*Data!$I$18</f>
        <v>0.68632715264092781</v>
      </c>
      <c r="K141">
        <f t="shared" si="14"/>
        <v>14.48348908667097</v>
      </c>
      <c r="L141" s="119"/>
      <c r="M141" s="122"/>
      <c r="S141" s="121">
        <f t="shared" si="12"/>
        <v>0.34000000000000014</v>
      </c>
      <c r="T141" s="122">
        <f t="shared" si="10"/>
        <v>15.077875505887061</v>
      </c>
      <c r="U141">
        <f t="shared" si="11"/>
        <v>0.14932163099515694</v>
      </c>
      <c r="W141">
        <f>(S142-S140)/6*(T140+4*T141+T142)</f>
        <v>0.3005860940752656</v>
      </c>
    </row>
    <row r="142" spans="1:23">
      <c r="A142" s="1">
        <v>0.48516203703703703</v>
      </c>
      <c r="B142">
        <v>3997</v>
      </c>
      <c r="C142">
        <v>75</v>
      </c>
      <c r="D142">
        <v>263.5</v>
      </c>
      <c r="E142">
        <v>10.4</v>
      </c>
      <c r="G142" s="119">
        <v>135</v>
      </c>
      <c r="H142">
        <f t="shared" si="13"/>
        <v>14.7864506931443</v>
      </c>
      <c r="J142" s="120">
        <f>(Data!$I$16+273.3)/(D142+273.3)*(Data!$I$15+(Data!$K$12/1000))/Data!$I$15*Data!$I$18</f>
        <v>0.68632715264092781</v>
      </c>
      <c r="K142">
        <f t="shared" si="14"/>
        <v>14.473085276979527</v>
      </c>
      <c r="L142" s="119"/>
      <c r="M142" s="122"/>
      <c r="S142" s="121">
        <f t="shared" si="12"/>
        <v>0.35000000000000014</v>
      </c>
      <c r="T142" s="122">
        <f t="shared" si="10"/>
        <v>15.077875505887061</v>
      </c>
      <c r="U142">
        <f t="shared" si="11"/>
        <v>0.15077875505887076</v>
      </c>
    </row>
    <row r="143" spans="1:23">
      <c r="A143" s="1">
        <v>0.48517361111111112</v>
      </c>
      <c r="B143">
        <v>3998</v>
      </c>
      <c r="C143">
        <v>78</v>
      </c>
      <c r="D143">
        <v>263.39999999999998</v>
      </c>
      <c r="E143">
        <v>10.4</v>
      </c>
      <c r="G143" s="119">
        <v>136</v>
      </c>
      <c r="H143">
        <f t="shared" si="13"/>
        <v>15.077875505887061</v>
      </c>
      <c r="J143" s="120">
        <f>(Data!$I$16+273.3)/(D143+273.3)*(Data!$I$15+(Data!$K$12/1000))/Data!$I$15*Data!$I$18</f>
        <v>0.68645503174520228</v>
      </c>
      <c r="K143">
        <f t="shared" si="14"/>
        <v>14.461612384204306</v>
      </c>
      <c r="L143" s="119"/>
      <c r="M143" s="122"/>
      <c r="S143" s="121">
        <f t="shared" si="12"/>
        <v>0.36000000000000015</v>
      </c>
      <c r="T143" s="122">
        <f t="shared" si="10"/>
        <v>15.075065876587374</v>
      </c>
      <c r="U143">
        <f t="shared" si="11"/>
        <v>0.15076470691237231</v>
      </c>
      <c r="W143">
        <f>(S144-S142)/6*(T142+4*T143+T144)</f>
        <v>0.30150131578593148</v>
      </c>
    </row>
    <row r="144" spans="1:23">
      <c r="A144" s="1">
        <v>0.48517361111111112</v>
      </c>
      <c r="B144">
        <v>3999</v>
      </c>
      <c r="C144">
        <v>78</v>
      </c>
      <c r="D144">
        <v>263.39999999999998</v>
      </c>
      <c r="E144">
        <v>10.4</v>
      </c>
      <c r="G144" s="119">
        <v>137</v>
      </c>
      <c r="H144">
        <f t="shared" si="13"/>
        <v>15.077875505887061</v>
      </c>
      <c r="J144" s="120">
        <f>(Data!$I$16+273.3)/(D144+273.3)*(Data!$I$15+(Data!$K$12/1000))/Data!$I$15*Data!$I$18</f>
        <v>0.68645503174520228</v>
      </c>
      <c r="K144">
        <f t="shared" si="14"/>
        <v>14.449013506111102</v>
      </c>
      <c r="L144" s="119"/>
      <c r="M144" s="122"/>
      <c r="S144" s="121">
        <f t="shared" si="12"/>
        <v>0.37000000000000016</v>
      </c>
      <c r="T144" s="122">
        <f t="shared" si="10"/>
        <v>15.07225572354281</v>
      </c>
      <c r="U144">
        <f t="shared" si="11"/>
        <v>0.15073660800065106</v>
      </c>
    </row>
    <row r="145" spans="1:23">
      <c r="A145" s="1">
        <v>0.48517361111111112</v>
      </c>
      <c r="B145">
        <v>4000</v>
      </c>
      <c r="C145">
        <v>78</v>
      </c>
      <c r="D145">
        <v>263.2</v>
      </c>
      <c r="E145">
        <v>10.4</v>
      </c>
      <c r="G145" s="119">
        <v>138</v>
      </c>
      <c r="H145">
        <f t="shared" si="13"/>
        <v>15.075065876587374</v>
      </c>
      <c r="J145" s="120">
        <f>(Data!$I$16+273.3)/(D145+273.3)*(Data!$I$15+(Data!$K$12/1000))/Data!$I$15*Data!$I$18</f>
        <v>0.68671093296859276</v>
      </c>
      <c r="K145">
        <f t="shared" si="14"/>
        <v>14.435232418387725</v>
      </c>
      <c r="L145" s="119"/>
      <c r="M145" s="122"/>
      <c r="S145" s="121">
        <f t="shared" si="12"/>
        <v>0.38000000000000017</v>
      </c>
      <c r="T145" s="122">
        <f t="shared" si="10"/>
        <v>14.975327028611785</v>
      </c>
      <c r="U145">
        <f t="shared" si="11"/>
        <v>0.15023791376077311</v>
      </c>
      <c r="W145">
        <f>(S146-S144)/6*(T144+4*T145+T146)</f>
        <v>0.29982498210267639</v>
      </c>
    </row>
    <row r="146" spans="1:23">
      <c r="A146" s="1">
        <v>0.48517361111111112</v>
      </c>
      <c r="B146">
        <v>4000</v>
      </c>
      <c r="C146">
        <v>78</v>
      </c>
      <c r="D146">
        <v>263</v>
      </c>
      <c r="E146">
        <v>10.4</v>
      </c>
      <c r="G146" s="119">
        <v>139</v>
      </c>
      <c r="H146">
        <f t="shared" si="13"/>
        <v>15.07225572354281</v>
      </c>
      <c r="J146" s="120">
        <f>(Data!$I$16+273.3)/(D146+273.3)*(Data!$I$15+(Data!$K$12/1000))/Data!$I$15*Data!$I$18</f>
        <v>0.68696702505621865</v>
      </c>
      <c r="K146">
        <f t="shared" si="14"/>
        <v>14.420213847882987</v>
      </c>
      <c r="L146" s="119"/>
      <c r="M146" s="122"/>
      <c r="S146" s="121">
        <f t="shared" si="12"/>
        <v>0.39000000000000018</v>
      </c>
      <c r="T146" s="122">
        <f t="shared" si="10"/>
        <v>14.973930792812881</v>
      </c>
      <c r="U146">
        <f t="shared" si="11"/>
        <v>0.14974628910712345</v>
      </c>
    </row>
    <row r="147" spans="1:23">
      <c r="A147" s="1">
        <v>0.48517361111111112</v>
      </c>
      <c r="B147">
        <v>3999</v>
      </c>
      <c r="C147">
        <v>77</v>
      </c>
      <c r="D147">
        <v>263</v>
      </c>
      <c r="E147">
        <v>10.4</v>
      </c>
      <c r="G147" s="119">
        <v>140</v>
      </c>
      <c r="H147">
        <f t="shared" si="13"/>
        <v>14.975327028611785</v>
      </c>
      <c r="J147" s="120">
        <f>(Data!$I$16+273.3)/(D147+273.3)*(Data!$I$15+(Data!$K$12/1000))/Data!$I$15*Data!$I$18</f>
        <v>0.68696702505621865</v>
      </c>
      <c r="K147">
        <f t="shared" si="14"/>
        <v>14.403903753845377</v>
      </c>
      <c r="L147" s="119"/>
      <c r="M147" s="122"/>
      <c r="S147" s="121">
        <f t="shared" si="12"/>
        <v>0.40000000000000019</v>
      </c>
      <c r="T147" s="122">
        <f t="shared" si="10"/>
        <v>14.579810826325316</v>
      </c>
      <c r="U147">
        <f t="shared" si="11"/>
        <v>0.14776870809569112</v>
      </c>
      <c r="W147">
        <f>(S148-S146)/6*(T146+4*T147+T148)</f>
        <v>0.29156410879705036</v>
      </c>
    </row>
    <row r="148" spans="1:23">
      <c r="A148" s="1">
        <v>0.48518518518518516</v>
      </c>
      <c r="B148">
        <v>3999</v>
      </c>
      <c r="C148">
        <v>77</v>
      </c>
      <c r="D148">
        <v>262.89999999999998</v>
      </c>
      <c r="E148">
        <v>10.4</v>
      </c>
      <c r="G148" s="119">
        <v>141</v>
      </c>
      <c r="H148">
        <f t="shared" si="13"/>
        <v>14.973930792812881</v>
      </c>
      <c r="J148" s="120">
        <f>(Data!$I$16+273.3)/(D148+273.3)*(Data!$I$15+(Data!$K$12/1000))/Data!$I$15*Data!$I$18</f>
        <v>0.68709514274086148</v>
      </c>
      <c r="K148">
        <f t="shared" si="14"/>
        <v>14.386249617165124</v>
      </c>
      <c r="L148" s="119"/>
      <c r="M148" s="122"/>
      <c r="S148" s="121">
        <f t="shared" si="12"/>
        <v>0.4100000000000002</v>
      </c>
      <c r="T148" s="122">
        <f t="shared" si="10"/>
        <v>14.176058541000883</v>
      </c>
      <c r="U148">
        <f t="shared" si="11"/>
        <v>0.14377934683663113</v>
      </c>
    </row>
    <row r="149" spans="1:23">
      <c r="A149" s="1">
        <v>0.48518518518518516</v>
      </c>
      <c r="B149">
        <v>3992</v>
      </c>
      <c r="C149">
        <v>73</v>
      </c>
      <c r="D149">
        <v>262.89999999999998</v>
      </c>
      <c r="E149">
        <v>10.3</v>
      </c>
      <c r="G149" s="119">
        <v>142</v>
      </c>
      <c r="H149">
        <f t="shared" si="13"/>
        <v>14.579810826325316</v>
      </c>
      <c r="J149" s="120">
        <f>(Data!$I$16+273.3)/(D149+273.3)*(Data!$I$15+(Data!$K$12/1000))/Data!$I$15*Data!$I$18</f>
        <v>0.68709514274086148</v>
      </c>
      <c r="K149">
        <f t="shared" si="14"/>
        <v>14.367200737615477</v>
      </c>
      <c r="L149" s="119"/>
      <c r="M149" s="122"/>
      <c r="S149" s="121">
        <f t="shared" si="12"/>
        <v>0.42000000000000021</v>
      </c>
      <c r="T149" s="122">
        <f t="shared" si="10"/>
        <v>14.176058541000883</v>
      </c>
      <c r="U149">
        <f t="shared" si="11"/>
        <v>0.14176058541000894</v>
      </c>
      <c r="W149">
        <f>(S150-S148)/6*(T148+4*T149+T150)</f>
        <v>0.28352557612730106</v>
      </c>
    </row>
    <row r="150" spans="1:23">
      <c r="A150" s="1">
        <v>0.48518518518518516</v>
      </c>
      <c r="B150">
        <v>3992</v>
      </c>
      <c r="C150">
        <v>69</v>
      </c>
      <c r="D150">
        <v>263</v>
      </c>
      <c r="E150">
        <v>10.3</v>
      </c>
      <c r="G150" s="119">
        <v>143</v>
      </c>
      <c r="H150">
        <f t="shared" si="13"/>
        <v>14.176058541000883</v>
      </c>
      <c r="J150" s="120">
        <f>(Data!$I$16+273.3)/(D150+273.3)*(Data!$I$15+(Data!$K$12/1000))/Data!$I$15*Data!$I$18</f>
        <v>0.68696702505621865</v>
      </c>
      <c r="K150">
        <f t="shared" si="14"/>
        <v>14.346708539098028</v>
      </c>
      <c r="L150" s="119"/>
      <c r="M150" s="122"/>
      <c r="S150" s="121">
        <f t="shared" si="12"/>
        <v>0.43000000000000022</v>
      </c>
      <c r="T150" s="122">
        <f t="shared" si="10"/>
        <v>14.17738013318583</v>
      </c>
      <c r="U150">
        <f t="shared" si="11"/>
        <v>0.14176719337093369</v>
      </c>
    </row>
    <row r="151" spans="1:23">
      <c r="A151" s="1">
        <v>0.48518518518518516</v>
      </c>
      <c r="B151">
        <v>3999</v>
      </c>
      <c r="C151">
        <v>69</v>
      </c>
      <c r="D151">
        <v>263</v>
      </c>
      <c r="E151">
        <v>10.3</v>
      </c>
      <c r="G151" s="119">
        <v>144</v>
      </c>
      <c r="H151">
        <f t="shared" si="13"/>
        <v>14.176058541000883</v>
      </c>
      <c r="J151" s="120">
        <f>(Data!$I$16+273.3)/(D151+273.3)*(Data!$I$15+(Data!$K$12/1000))/Data!$I$15*Data!$I$18</f>
        <v>0.68696702505621865</v>
      </c>
      <c r="K151">
        <f t="shared" si="14"/>
        <v>14.324726882885962</v>
      </c>
      <c r="L151" s="119"/>
      <c r="M151" s="122"/>
      <c r="S151" s="121">
        <f t="shared" si="12"/>
        <v>0.44000000000000022</v>
      </c>
      <c r="T151" s="122">
        <f t="shared" si="10"/>
        <v>14.178701602185594</v>
      </c>
      <c r="U151">
        <f t="shared" si="11"/>
        <v>0.14178040867685726</v>
      </c>
      <c r="W151">
        <f>(S152-S150)/6*(T150+4*T151+T152)</f>
        <v>0.28492478184387487</v>
      </c>
    </row>
    <row r="152" spans="1:23">
      <c r="A152" s="1">
        <v>0.48518518518518516</v>
      </c>
      <c r="B152">
        <v>4006</v>
      </c>
      <c r="C152">
        <v>69</v>
      </c>
      <c r="D152">
        <v>263.10000000000002</v>
      </c>
      <c r="E152">
        <v>10.3</v>
      </c>
      <c r="G152" s="119">
        <v>145</v>
      </c>
      <c r="H152">
        <f t="shared" si="13"/>
        <v>14.17738013318583</v>
      </c>
      <c r="J152" s="120">
        <f>(Data!$I$16+273.3)/(D152+273.3)*(Data!$I$15+(Data!$K$12/1000))/Data!$I$15*Data!$I$18</f>
        <v>0.68683895514103277</v>
      </c>
      <c r="K152">
        <f t="shared" si="14"/>
        <v>14.301212388872248</v>
      </c>
      <c r="L152" s="119"/>
      <c r="M152" s="122"/>
      <c r="S152" s="121">
        <f t="shared" si="12"/>
        <v>0.45000000000000023</v>
      </c>
      <c r="T152" s="122">
        <f t="shared" si="10"/>
        <v>14.585248011234189</v>
      </c>
      <c r="U152">
        <f t="shared" si="11"/>
        <v>0.14381974806709905</v>
      </c>
    </row>
    <row r="153" spans="1:23">
      <c r="A153" s="1">
        <v>0.48519675925925926</v>
      </c>
      <c r="B153">
        <v>4000</v>
      </c>
      <c r="C153">
        <v>69</v>
      </c>
      <c r="D153">
        <v>263.2</v>
      </c>
      <c r="E153">
        <v>10.3</v>
      </c>
      <c r="G153" s="119">
        <v>146</v>
      </c>
      <c r="H153">
        <f t="shared" si="13"/>
        <v>14.178701602185594</v>
      </c>
      <c r="J153" s="120">
        <f>(Data!$I$16+273.3)/(D153+273.3)*(Data!$I$15+(Data!$K$12/1000))/Data!$I$15*Data!$I$18</f>
        <v>0.68671093296859276</v>
      </c>
      <c r="K153">
        <f t="shared" si="14"/>
        <v>14.276124764816702</v>
      </c>
      <c r="L153" s="119"/>
      <c r="M153" s="122"/>
      <c r="S153" s="121">
        <f t="shared" si="12"/>
        <v>0.46000000000000024</v>
      </c>
      <c r="T153" s="122">
        <f t="shared" si="10"/>
        <v>14.687543558384558</v>
      </c>
      <c r="U153">
        <f t="shared" si="11"/>
        <v>0.14636395784809386</v>
      </c>
      <c r="W153">
        <f>(S154-S152)/6*(T152+4*T153+T154)</f>
        <v>0.29274375322260987</v>
      </c>
    </row>
    <row r="154" spans="1:23">
      <c r="A154" s="1">
        <v>0.48519675925925926</v>
      </c>
      <c r="B154">
        <v>3993</v>
      </c>
      <c r="C154">
        <v>73</v>
      </c>
      <c r="D154">
        <v>263.3</v>
      </c>
      <c r="E154">
        <v>10.3</v>
      </c>
      <c r="G154" s="119">
        <v>147</v>
      </c>
      <c r="H154">
        <f t="shared" si="13"/>
        <v>14.585248011234189</v>
      </c>
      <c r="J154" s="120">
        <f>(Data!$I$16+273.3)/(D154+273.3)*(Data!$I$15+(Data!$K$12/1000))/Data!$I$15*Data!$I$18</f>
        <v>0.68658295851220652</v>
      </c>
      <c r="K154">
        <f t="shared" si="14"/>
        <v>14.249427143595339</v>
      </c>
      <c r="L154" s="119"/>
      <c r="M154" s="122"/>
      <c r="S154" s="121">
        <f t="shared" si="12"/>
        <v>0.47000000000000025</v>
      </c>
      <c r="T154" s="122">
        <f t="shared" si="10"/>
        <v>14.487703722010471</v>
      </c>
      <c r="U154">
        <f t="shared" si="11"/>
        <v>0.14587623640197525</v>
      </c>
    </row>
    <row r="155" spans="1:23">
      <c r="A155" s="1">
        <v>0.48519675925925926</v>
      </c>
      <c r="B155">
        <v>3992</v>
      </c>
      <c r="C155">
        <v>74</v>
      </c>
      <c r="D155">
        <v>263.5</v>
      </c>
      <c r="E155">
        <v>10.3</v>
      </c>
      <c r="G155" s="119">
        <v>148</v>
      </c>
      <c r="H155">
        <f t="shared" si="13"/>
        <v>14.687543558384558</v>
      </c>
      <c r="J155" s="120">
        <f>(Data!$I$16+273.3)/(D155+273.3)*(Data!$I$15+(Data!$K$12/1000))/Data!$I$15*Data!$I$18</f>
        <v>0.68632715264092781</v>
      </c>
      <c r="K155">
        <f t="shared" si="14"/>
        <v>14.221086428451196</v>
      </c>
      <c r="L155" s="119"/>
      <c r="M155" s="122"/>
      <c r="S155" s="121">
        <f t="shared" si="12"/>
        <v>0.48000000000000026</v>
      </c>
      <c r="T155" s="122">
        <f t="shared" si="10"/>
        <v>14.388082868614516</v>
      </c>
      <c r="U155">
        <f t="shared" si="11"/>
        <v>0.14437893295312507</v>
      </c>
      <c r="W155">
        <f>(S156-S154)/6*(T154+4*T155+T156)</f>
        <v>0.28706954603603624</v>
      </c>
    </row>
    <row r="156" spans="1:23">
      <c r="A156" s="1">
        <v>0.48519675925925926</v>
      </c>
      <c r="B156">
        <v>3977</v>
      </c>
      <c r="C156">
        <v>72</v>
      </c>
      <c r="D156">
        <v>263.5</v>
      </c>
      <c r="E156">
        <v>10.3</v>
      </c>
      <c r="G156" s="119">
        <v>149</v>
      </c>
      <c r="H156">
        <f t="shared" si="13"/>
        <v>14.487703722010471</v>
      </c>
      <c r="J156" s="120">
        <f>(Data!$I$16+273.3)/(D156+273.3)*(Data!$I$15+(Data!$K$12/1000))/Data!$I$15*Data!$I$18</f>
        <v>0.68632715264092781</v>
      </c>
      <c r="K156">
        <f t="shared" si="14"/>
        <v>14.191073646246158</v>
      </c>
      <c r="L156" s="119"/>
      <c r="M156" s="122"/>
      <c r="S156" s="121">
        <f t="shared" si="12"/>
        <v>0.49000000000000027</v>
      </c>
      <c r="T156" s="122">
        <f t="shared" si="10"/>
        <v>14.080828614342261</v>
      </c>
      <c r="U156">
        <f t="shared" si="11"/>
        <v>0.14234455741478402</v>
      </c>
    </row>
    <row r="157" spans="1:23">
      <c r="A157" s="1">
        <v>0.48519675925925926</v>
      </c>
      <c r="B157">
        <v>3977</v>
      </c>
      <c r="C157">
        <v>71</v>
      </c>
      <c r="D157">
        <v>263.60000000000002</v>
      </c>
      <c r="E157">
        <v>10.3</v>
      </c>
      <c r="G157" s="119">
        <v>150</v>
      </c>
      <c r="H157">
        <f t="shared" si="13"/>
        <v>14.388082868614516</v>
      </c>
      <c r="J157" s="120">
        <f>(Data!$I$16+273.3)/(D157+273.3)*(Data!$I$15+(Data!$K$12/1000))/Data!$I$15*Data!$I$18</f>
        <v>0.68619932117275095</v>
      </c>
      <c r="K157">
        <f t="shared" si="14"/>
        <v>14.159364308714645</v>
      </c>
      <c r="L157" s="119"/>
      <c r="M157" s="122"/>
      <c r="S157" s="121">
        <f t="shared" si="12"/>
        <v>0.50000000000000022</v>
      </c>
      <c r="T157" s="122">
        <f t="shared" si="10"/>
        <v>13.869628211647644</v>
      </c>
      <c r="U157">
        <f t="shared" si="11"/>
        <v>0.13975228412994886</v>
      </c>
      <c r="W157">
        <f>(S158-S156)/6*(T156+4*T157+T158)</f>
        <v>0.2780922583041876</v>
      </c>
    </row>
    <row r="158" spans="1:23">
      <c r="A158" s="1">
        <v>0.4852083333333333</v>
      </c>
      <c r="B158">
        <v>3969</v>
      </c>
      <c r="C158">
        <v>68</v>
      </c>
      <c r="D158">
        <v>263.60000000000002</v>
      </c>
      <c r="E158">
        <v>10.3</v>
      </c>
      <c r="G158" s="119">
        <v>151</v>
      </c>
      <c r="H158">
        <f t="shared" si="13"/>
        <v>14.080828614342261</v>
      </c>
      <c r="J158" s="120">
        <f>(Data!$I$16+273.3)/(D158+273.3)*(Data!$I$15+(Data!$K$12/1000))/Data!$I$15*Data!$I$18</f>
        <v>0.68619932117275095</v>
      </c>
      <c r="K158">
        <f t="shared" si="14"/>
        <v>14.125938781718174</v>
      </c>
      <c r="L158" s="119"/>
      <c r="M158" s="122"/>
      <c r="S158" s="121">
        <f t="shared" si="12"/>
        <v>0.51000000000000023</v>
      </c>
      <c r="T158" s="122">
        <f t="shared" si="10"/>
        <v>13.868336030323592</v>
      </c>
      <c r="U158">
        <f t="shared" si="11"/>
        <v>0.13868982120985629</v>
      </c>
    </row>
    <row r="159" spans="1:23">
      <c r="A159" s="1">
        <v>0.4852083333333333</v>
      </c>
      <c r="B159">
        <v>3969</v>
      </c>
      <c r="C159">
        <v>66</v>
      </c>
      <c r="D159">
        <v>263.39999999999998</v>
      </c>
      <c r="E159">
        <v>10.3</v>
      </c>
      <c r="G159" s="119">
        <v>152</v>
      </c>
      <c r="H159">
        <f t="shared" si="13"/>
        <v>13.869628211647644</v>
      </c>
      <c r="J159" s="120">
        <f>(Data!$I$16+273.3)/(D159+273.3)*(Data!$I$15+(Data!$K$12/1000))/Data!$I$15*Data!$I$18</f>
        <v>0.68645503174520228</v>
      </c>
      <c r="K159">
        <f t="shared" si="14"/>
        <v>14.09078266250132</v>
      </c>
      <c r="L159" s="119"/>
      <c r="M159" s="122"/>
      <c r="S159" s="121">
        <f t="shared" si="12"/>
        <v>0.52000000000000024</v>
      </c>
      <c r="T159" s="122">
        <f t="shared" si="10"/>
        <v>13.657865727205801</v>
      </c>
      <c r="U159">
        <f t="shared" si="11"/>
        <v>0.13763100878764709</v>
      </c>
      <c r="W159">
        <f>(S160-S158)/6*(T158+4*T159+T160)</f>
        <v>0.27385888222117555</v>
      </c>
    </row>
    <row r="160" spans="1:23">
      <c r="A160" s="1">
        <v>0.4852083333333333</v>
      </c>
      <c r="B160">
        <v>3965</v>
      </c>
      <c r="C160">
        <v>66</v>
      </c>
      <c r="D160">
        <v>263.3</v>
      </c>
      <c r="E160">
        <v>10.3</v>
      </c>
      <c r="G160" s="119">
        <v>153</v>
      </c>
      <c r="H160">
        <f t="shared" si="13"/>
        <v>13.868336030323592</v>
      </c>
      <c r="J160" s="120">
        <f>(Data!$I$16+273.3)/(D160+273.3)*(Data!$I$15+(Data!$K$12/1000))/Data!$I$15*Data!$I$18</f>
        <v>0.68658295851220652</v>
      </c>
      <c r="K160">
        <f t="shared" si="14"/>
        <v>14.05388716494955</v>
      </c>
      <c r="L160" s="119"/>
      <c r="M160" s="122"/>
      <c r="S160" s="121">
        <f t="shared" si="12"/>
        <v>0.53000000000000025</v>
      </c>
      <c r="T160" s="122">
        <f t="shared" si="10"/>
        <v>13.657865727205801</v>
      </c>
      <c r="U160">
        <f t="shared" si="11"/>
        <v>0.13657865727205812</v>
      </c>
    </row>
    <row r="161" spans="1:23">
      <c r="A161" s="1">
        <v>0.4852083333333333</v>
      </c>
      <c r="B161">
        <v>3961</v>
      </c>
      <c r="C161">
        <v>64</v>
      </c>
      <c r="D161">
        <v>263.39999999999998</v>
      </c>
      <c r="E161">
        <v>10.3</v>
      </c>
      <c r="G161" s="119">
        <v>154</v>
      </c>
      <c r="H161">
        <f t="shared" si="13"/>
        <v>13.657865727205801</v>
      </c>
      <c r="J161" s="120">
        <f>(Data!$I$16+273.3)/(D161+273.3)*(Data!$I$15+(Data!$K$12/1000))/Data!$I$15*Data!$I$18</f>
        <v>0.68645503174520228</v>
      </c>
      <c r="K161">
        <f t="shared" si="14"/>
        <v>14.015249512848332</v>
      </c>
      <c r="L161" s="119"/>
      <c r="M161" s="122"/>
      <c r="S161" s="121">
        <f t="shared" si="12"/>
        <v>0.54000000000000026</v>
      </c>
      <c r="T161" s="122">
        <f t="shared" si="10"/>
        <v>13.333917671185711</v>
      </c>
      <c r="U161">
        <f t="shared" si="11"/>
        <v>0.13495891699195767</v>
      </c>
      <c r="W161">
        <f>(S162-S160)/6*(T160+4*T161+T162)</f>
        <v>0.26775818027711473</v>
      </c>
    </row>
    <row r="162" spans="1:23">
      <c r="A162" s="1">
        <v>0.4852083333333333</v>
      </c>
      <c r="B162">
        <v>3962</v>
      </c>
      <c r="C162">
        <v>64</v>
      </c>
      <c r="D162">
        <v>263.39999999999998</v>
      </c>
      <c r="E162">
        <v>10.3</v>
      </c>
      <c r="G162" s="119">
        <v>155</v>
      </c>
      <c r="H162">
        <f t="shared" si="13"/>
        <v>13.657865727205801</v>
      </c>
      <c r="J162" s="120">
        <f>(Data!$I$16+273.3)/(D162+273.3)*(Data!$I$15+(Data!$K$12/1000))/Data!$I$15*Data!$I$18</f>
        <v>0.68645503174520228</v>
      </c>
      <c r="K162">
        <f t="shared" si="14"/>
        <v>13.974873341142171</v>
      </c>
      <c r="L162" s="119"/>
      <c r="M162" s="122"/>
      <c r="S162" s="121">
        <f t="shared" si="12"/>
        <v>0.55000000000000027</v>
      </c>
      <c r="T162" s="122">
        <f t="shared" si="10"/>
        <v>13.333917671185711</v>
      </c>
      <c r="U162">
        <f t="shared" si="11"/>
        <v>0.13333917671185722</v>
      </c>
    </row>
    <row r="163" spans="1:23">
      <c r="A163" s="1">
        <v>0.48521990740740745</v>
      </c>
      <c r="B163">
        <v>3964</v>
      </c>
      <c r="C163">
        <v>61</v>
      </c>
      <c r="D163">
        <v>263.39999999999998</v>
      </c>
      <c r="E163">
        <v>10.3</v>
      </c>
      <c r="G163" s="119">
        <v>156</v>
      </c>
      <c r="H163">
        <f t="shared" si="13"/>
        <v>13.333917671185711</v>
      </c>
      <c r="J163" s="120">
        <f>(Data!$I$16+273.3)/(D163+273.3)*(Data!$I$15+(Data!$K$12/1000))/Data!$I$15*Data!$I$18</f>
        <v>0.68645503174520228</v>
      </c>
      <c r="K163">
        <f t="shared" si="14"/>
        <v>13.932769105197959</v>
      </c>
      <c r="L163" s="119"/>
      <c r="M163" s="122"/>
      <c r="S163" s="121">
        <f t="shared" si="12"/>
        <v>0.56000000000000028</v>
      </c>
      <c r="T163" s="122">
        <f t="shared" si="10"/>
        <v>13.657865727205801</v>
      </c>
      <c r="U163">
        <f t="shared" si="11"/>
        <v>0.13495891699195767</v>
      </c>
      <c r="W163">
        <f>(S164-S162)/6*(T162+4*T163+T164)</f>
        <v>0.27278766950868066</v>
      </c>
    </row>
    <row r="164" spans="1:23">
      <c r="A164" s="1">
        <v>0.48521990740740745</v>
      </c>
      <c r="B164">
        <v>3963</v>
      </c>
      <c r="C164">
        <v>61</v>
      </c>
      <c r="D164">
        <v>263.39999999999998</v>
      </c>
      <c r="E164">
        <v>10.3</v>
      </c>
      <c r="G164" s="119">
        <v>157</v>
      </c>
      <c r="H164">
        <f t="shared" si="13"/>
        <v>13.333917671185711</v>
      </c>
      <c r="J164" s="120">
        <f>(Data!$I$16+273.3)/(D164+273.3)*(Data!$I$15+(Data!$K$12/1000))/Data!$I$15*Data!$I$18</f>
        <v>0.68645503174520228</v>
      </c>
      <c r="K164">
        <f t="shared" si="14"/>
        <v>13.888954498066731</v>
      </c>
      <c r="L164" s="119"/>
      <c r="M164" s="122"/>
      <c r="S164" s="121">
        <f t="shared" si="12"/>
        <v>0.57000000000000028</v>
      </c>
      <c r="T164" s="122">
        <f t="shared" si="10"/>
        <v>13.870920272595221</v>
      </c>
      <c r="U164">
        <f t="shared" si="11"/>
        <v>0.13764392999900524</v>
      </c>
    </row>
    <row r="165" spans="1:23">
      <c r="A165" s="1">
        <v>0.48521990740740745</v>
      </c>
      <c r="B165">
        <v>3956</v>
      </c>
      <c r="C165">
        <v>64</v>
      </c>
      <c r="D165">
        <v>263.39999999999998</v>
      </c>
      <c r="E165">
        <v>10.3</v>
      </c>
      <c r="G165" s="119">
        <v>158</v>
      </c>
      <c r="H165">
        <f t="shared" si="13"/>
        <v>13.657865727205801</v>
      </c>
      <c r="J165" s="120">
        <f>(Data!$I$16+273.3)/(D165+273.3)*(Data!$I$15+(Data!$K$12/1000))/Data!$I$15*Data!$I$18</f>
        <v>0.68645503174520228</v>
      </c>
      <c r="K165">
        <f t="shared" si="14"/>
        <v>13.843454875748581</v>
      </c>
      <c r="L165" s="119"/>
      <c r="M165" s="122"/>
      <c r="S165" s="121">
        <f t="shared" si="12"/>
        <v>0.58000000000000029</v>
      </c>
      <c r="T165" s="122">
        <f t="shared" si="10"/>
        <v>13.870920272595221</v>
      </c>
      <c r="U165">
        <f t="shared" si="11"/>
        <v>0.13870920272595233</v>
      </c>
      <c r="W165">
        <f>(S166-S164)/6*(T164+4*T165+T166)</f>
        <v>0.27706679273756962</v>
      </c>
    </row>
    <row r="166" spans="1:23">
      <c r="A166" s="1">
        <v>0.48521990740740745</v>
      </c>
      <c r="B166">
        <v>3956</v>
      </c>
      <c r="C166">
        <v>66</v>
      </c>
      <c r="D166">
        <v>263.5</v>
      </c>
      <c r="E166">
        <v>10.3</v>
      </c>
      <c r="G166" s="119">
        <v>159</v>
      </c>
      <c r="H166">
        <f t="shared" si="13"/>
        <v>13.870920272595221</v>
      </c>
      <c r="J166" s="120">
        <f>(Data!$I$16+273.3)/(D166+273.3)*(Data!$I$15+(Data!$K$12/1000))/Data!$I$15*Data!$I$18</f>
        <v>0.68632715264092781</v>
      </c>
      <c r="K166">
        <f t="shared" si="14"/>
        <v>13.796303690457975</v>
      </c>
      <c r="L166" s="119"/>
      <c r="M166" s="122"/>
      <c r="S166" s="121">
        <f t="shared" si="12"/>
        <v>0.5900000000000003</v>
      </c>
      <c r="T166" s="122">
        <f t="shared" si="10"/>
        <v>13.765436458294712</v>
      </c>
      <c r="U166">
        <f t="shared" si="11"/>
        <v>0.13818178365444977</v>
      </c>
    </row>
    <row r="167" spans="1:23">
      <c r="A167" s="1">
        <v>0.48521990740740745</v>
      </c>
      <c r="B167">
        <v>3951</v>
      </c>
      <c r="C167">
        <v>66</v>
      </c>
      <c r="D167">
        <v>263.5</v>
      </c>
      <c r="E167">
        <v>10.3</v>
      </c>
      <c r="G167" s="119">
        <v>160</v>
      </c>
      <c r="H167">
        <f t="shared" si="13"/>
        <v>13.870920272595221</v>
      </c>
      <c r="J167" s="120">
        <f>(Data!$I$16+273.3)/(D167+273.3)*(Data!$I$15+(Data!$K$12/1000))/Data!$I$15*Data!$I$18</f>
        <v>0.68632715264092781</v>
      </c>
      <c r="K167">
        <f t="shared" si="14"/>
        <v>13.74754293189137</v>
      </c>
      <c r="L167" s="119"/>
      <c r="M167" s="122"/>
      <c r="S167" s="121">
        <f t="shared" si="12"/>
        <v>0.60000000000000031</v>
      </c>
      <c r="T167" s="122">
        <f t="shared" si="10"/>
        <v>13.765436458294712</v>
      </c>
      <c r="U167">
        <f t="shared" si="11"/>
        <v>0.13765436458294725</v>
      </c>
      <c r="W167">
        <f>(S168-S166)/6*(T166+4*T167+T168)</f>
        <v>0.27388275360654646</v>
      </c>
    </row>
    <row r="168" spans="1:23">
      <c r="A168" s="1">
        <v>0.48523148148148149</v>
      </c>
      <c r="B168">
        <v>3951</v>
      </c>
      <c r="C168">
        <v>65</v>
      </c>
      <c r="D168">
        <v>263.5</v>
      </c>
      <c r="E168">
        <v>10.3</v>
      </c>
      <c r="G168" s="119">
        <v>161</v>
      </c>
      <c r="H168">
        <f t="shared" si="13"/>
        <v>13.765436458294712</v>
      </c>
      <c r="J168" s="120">
        <f>(Data!$I$16+273.3)/(D168+273.3)*(Data!$I$15+(Data!$K$12/1000))/Data!$I$15*Data!$I$18</f>
        <v>0.68632715264092781</v>
      </c>
      <c r="K168">
        <f t="shared" si="14"/>
        <v>13.697223576495796</v>
      </c>
      <c r="L168" s="119"/>
      <c r="M168" s="122"/>
      <c r="S168" s="121">
        <f t="shared" si="12"/>
        <v>0.61000000000000032</v>
      </c>
      <c r="T168" s="122">
        <f t="shared" si="10"/>
        <v>13.337643790490297</v>
      </c>
      <c r="U168">
        <f t="shared" si="11"/>
        <v>0.13551540124392517</v>
      </c>
    </row>
    <row r="169" spans="1:23">
      <c r="A169" s="1">
        <v>0.48523148148148149</v>
      </c>
      <c r="B169">
        <v>3950</v>
      </c>
      <c r="C169">
        <v>65</v>
      </c>
      <c r="D169">
        <v>263.5</v>
      </c>
      <c r="E169">
        <v>10.3</v>
      </c>
      <c r="G169" s="119">
        <v>162</v>
      </c>
      <c r="H169">
        <f t="shared" si="13"/>
        <v>13.765436458294712</v>
      </c>
      <c r="J169" s="120">
        <f>(Data!$I$16+273.3)/(D169+273.3)*(Data!$I$15+(Data!$K$12/1000))/Data!$I$15*Data!$I$18</f>
        <v>0.68632715264092781</v>
      </c>
      <c r="K169">
        <f t="shared" si="14"/>
        <v>13.645406044737774</v>
      </c>
      <c r="L169" s="119"/>
      <c r="M169" s="122"/>
      <c r="S169" s="121">
        <f t="shared" si="12"/>
        <v>0.62000000000000033</v>
      </c>
      <c r="T169" s="122">
        <f t="shared" si="10"/>
        <v>13.34012729182278</v>
      </c>
      <c r="U169">
        <f t="shared" si="11"/>
        <v>0.1333888554115655</v>
      </c>
      <c r="W169">
        <f>(S170-S168)/6*(T168+4*T169+T170)</f>
        <v>0.2675173570408928</v>
      </c>
    </row>
    <row r="170" spans="1:23">
      <c r="A170" s="1">
        <v>0.48523148148148149</v>
      </c>
      <c r="B170">
        <v>3948</v>
      </c>
      <c r="C170">
        <v>61</v>
      </c>
      <c r="D170">
        <v>263.7</v>
      </c>
      <c r="E170">
        <v>10.3</v>
      </c>
      <c r="G170" s="119">
        <v>163</v>
      </c>
      <c r="H170">
        <f t="shared" si="13"/>
        <v>13.337643790490297</v>
      </c>
      <c r="J170" s="120">
        <f>(Data!$I$16+273.3)/(D170+273.3)*(Data!$I$15+(Data!$K$12/1000))/Data!$I$15*Data!$I$18</f>
        <v>0.68607153731405979</v>
      </c>
      <c r="K170">
        <f t="shared" si="14"/>
        <v>13.592160666375351</v>
      </c>
      <c r="L170" s="119"/>
      <c r="M170" s="122"/>
      <c r="S170" s="121">
        <f t="shared" si="12"/>
        <v>0.63000000000000034</v>
      </c>
      <c r="T170" s="122">
        <f t="shared" si="10"/>
        <v>13.557054154486348</v>
      </c>
      <c r="U170">
        <f t="shared" si="11"/>
        <v>0.13448590723154574</v>
      </c>
    </row>
    <row r="171" spans="1:23">
      <c r="A171" s="1">
        <v>0.48523148148148149</v>
      </c>
      <c r="B171">
        <v>3948</v>
      </c>
      <c r="C171">
        <v>61</v>
      </c>
      <c r="D171">
        <v>263.89999999999998</v>
      </c>
      <c r="E171">
        <v>10.3</v>
      </c>
      <c r="G171" s="119">
        <v>164</v>
      </c>
      <c r="H171">
        <f t="shared" si="13"/>
        <v>13.34012729182278</v>
      </c>
      <c r="J171" s="120">
        <f>(Data!$I$16+273.3)/(D171+273.3)*(Data!$I$15+(Data!$K$12/1000))/Data!$I$15*Data!$I$18</f>
        <v>0.68581611231878248</v>
      </c>
      <c r="K171">
        <f t="shared" si="14"/>
        <v>13.537568153731312</v>
      </c>
      <c r="L171" s="119"/>
      <c r="M171" s="122"/>
      <c r="S171" s="121">
        <f t="shared" si="12"/>
        <v>0.64000000000000035</v>
      </c>
      <c r="T171" s="122">
        <f t="shared" si="10"/>
        <v>13.557054154486348</v>
      </c>
      <c r="U171">
        <f t="shared" si="11"/>
        <v>0.13557054154486359</v>
      </c>
      <c r="W171">
        <f>(S172-S170)/6*(T170+4*T171+T172)</f>
        <v>0.27041799354751533</v>
      </c>
    </row>
    <row r="172" spans="1:23">
      <c r="A172" s="1">
        <v>0.48523148148148149</v>
      </c>
      <c r="B172">
        <v>3948</v>
      </c>
      <c r="C172">
        <v>63</v>
      </c>
      <c r="D172">
        <v>263.89999999999998</v>
      </c>
      <c r="E172">
        <v>10.3</v>
      </c>
      <c r="G172" s="119">
        <v>165</v>
      </c>
      <c r="H172">
        <f t="shared" si="13"/>
        <v>13.557054154486348</v>
      </c>
      <c r="J172" s="120">
        <f>(Data!$I$16+273.3)/(D172+273.3)*(Data!$I$15+(Data!$K$12/1000))/Data!$I$15*Data!$I$18</f>
        <v>0.68581611231878248</v>
      </c>
      <c r="K172">
        <f t="shared" si="14"/>
        <v>13.481720082965262</v>
      </c>
      <c r="L172" s="119"/>
      <c r="M172" s="122"/>
      <c r="S172" s="121">
        <f t="shared" si="12"/>
        <v>0.65000000000000036</v>
      </c>
      <c r="T172" s="122">
        <f t="shared" si="10"/>
        <v>13.34012729182278</v>
      </c>
      <c r="U172">
        <f t="shared" si="11"/>
        <v>0.13448590723154574</v>
      </c>
    </row>
    <row r="173" spans="1:23">
      <c r="A173" s="1">
        <v>0.48524305555555558</v>
      </c>
      <c r="B173">
        <v>3948</v>
      </c>
      <c r="C173">
        <v>63</v>
      </c>
      <c r="D173">
        <v>263.89999999999998</v>
      </c>
      <c r="E173">
        <v>10.3</v>
      </c>
      <c r="G173" s="119">
        <v>166</v>
      </c>
      <c r="H173">
        <f t="shared" si="13"/>
        <v>13.557054154486348</v>
      </c>
      <c r="J173" s="120">
        <f>(Data!$I$16+273.3)/(D173+273.3)*(Data!$I$15+(Data!$K$12/1000))/Data!$I$15*Data!$I$18</f>
        <v>0.68581611231878248</v>
      </c>
      <c r="K173">
        <f t="shared" si="14"/>
        <v>13.424719383351023</v>
      </c>
      <c r="L173" s="119"/>
      <c r="M173" s="122"/>
      <c r="S173" s="121">
        <f t="shared" si="12"/>
        <v>0.66000000000000036</v>
      </c>
      <c r="T173" s="122">
        <f t="shared" si="10"/>
        <v>13.006745036601828</v>
      </c>
      <c r="U173">
        <f t="shared" si="11"/>
        <v>0.13173436164212315</v>
      </c>
      <c r="W173">
        <f>(S174-S172)/6*(T172+4*T173+T174)</f>
        <v>0.26124617491610663</v>
      </c>
    </row>
    <row r="174" spans="1:23">
      <c r="A174" s="1">
        <v>0.48524305555555558</v>
      </c>
      <c r="B174">
        <v>3955</v>
      </c>
      <c r="C174">
        <v>61</v>
      </c>
      <c r="D174">
        <v>263.89999999999998</v>
      </c>
      <c r="E174">
        <v>10.3</v>
      </c>
      <c r="G174" s="119">
        <v>167</v>
      </c>
      <c r="H174">
        <f t="shared" si="13"/>
        <v>13.34012729182278</v>
      </c>
      <c r="J174" s="120">
        <f>(Data!$I$16+273.3)/(D174+273.3)*(Data!$I$15+(Data!$K$12/1000))/Data!$I$15*Data!$I$18</f>
        <v>0.68581611231878248</v>
      </c>
      <c r="K174">
        <f t="shared" si="14"/>
        <v>13.36668083455139</v>
      </c>
      <c r="L174" s="119"/>
      <c r="M174" s="122"/>
      <c r="S174" s="121">
        <f t="shared" si="12"/>
        <v>0.67000000000000037</v>
      </c>
      <c r="T174" s="122">
        <f t="shared" si="10"/>
        <v>13.006745036601828</v>
      </c>
      <c r="U174">
        <f t="shared" si="11"/>
        <v>0.13006745036601838</v>
      </c>
    </row>
    <row r="175" spans="1:23">
      <c r="A175" s="1">
        <v>0.48524305555555558</v>
      </c>
      <c r="B175">
        <v>3955</v>
      </c>
      <c r="C175">
        <v>58</v>
      </c>
      <c r="D175">
        <v>263.8</v>
      </c>
      <c r="E175">
        <v>10.3</v>
      </c>
      <c r="G175" s="119">
        <v>168</v>
      </c>
      <c r="H175">
        <f t="shared" si="13"/>
        <v>13.006745036601828</v>
      </c>
      <c r="J175" s="120">
        <f>(Data!$I$16+273.3)/(D175+273.3)*(Data!$I$15+(Data!$K$12/1000))/Data!$I$15*Data!$I$18</f>
        <v>0.68594380103826091</v>
      </c>
      <c r="K175">
        <f t="shared" si="14"/>
        <v>13.307731571898969</v>
      </c>
      <c r="L175" s="119"/>
      <c r="M175" s="122"/>
      <c r="S175" s="121">
        <f t="shared" si="12"/>
        <v>0.68000000000000038</v>
      </c>
      <c r="T175" s="122">
        <f t="shared" si="10"/>
        <v>13.001900811094293</v>
      </c>
      <c r="U175">
        <f t="shared" si="11"/>
        <v>0.13004322923848072</v>
      </c>
      <c r="W175">
        <f>(S176-S174)/6*(T174+4*T175+T176)</f>
        <v>0.26005012584553966</v>
      </c>
    </row>
    <row r="176" spans="1:23">
      <c r="A176" s="1">
        <v>0.48524305555555558</v>
      </c>
      <c r="B176">
        <v>3969</v>
      </c>
      <c r="C176">
        <v>58</v>
      </c>
      <c r="D176">
        <v>263.8</v>
      </c>
      <c r="E176">
        <v>10.3</v>
      </c>
      <c r="G176" s="119">
        <v>169</v>
      </c>
      <c r="H176">
        <f t="shared" si="13"/>
        <v>13.006745036601828</v>
      </c>
      <c r="J176" s="120">
        <f>(Data!$I$16+273.3)/(D176+273.3)*(Data!$I$15+(Data!$K$12/1000))/Data!$I$15*Data!$I$18</f>
        <v>0.68594380103826091</v>
      </c>
      <c r="K176">
        <f t="shared" si="14"/>
        <v>13.248011599672122</v>
      </c>
      <c r="L176" s="119"/>
      <c r="M176" s="122"/>
      <c r="S176" s="121">
        <f t="shared" si="12"/>
        <v>0.69000000000000039</v>
      </c>
      <c r="T176" s="122">
        <f t="shared" si="10"/>
        <v>13.000689472682843</v>
      </c>
      <c r="U176">
        <f t="shared" si="11"/>
        <v>0.1300129514188858</v>
      </c>
    </row>
    <row r="177" spans="1:23">
      <c r="A177" s="1">
        <v>0.48524305555555558</v>
      </c>
      <c r="B177">
        <v>3970</v>
      </c>
      <c r="C177">
        <v>58</v>
      </c>
      <c r="D177">
        <v>263.39999999999998</v>
      </c>
      <c r="E177">
        <v>10.3</v>
      </c>
      <c r="G177" s="119">
        <v>170</v>
      </c>
      <c r="H177">
        <f t="shared" si="13"/>
        <v>13.001900811094293</v>
      </c>
      <c r="J177" s="120">
        <f>(Data!$I$16+273.3)/(D177+273.3)*(Data!$I$15+(Data!$K$12/1000))/Data!$I$15*Data!$I$18</f>
        <v>0.68645503174520228</v>
      </c>
      <c r="K177">
        <f t="shared" si="14"/>
        <v>13.18767431237945</v>
      </c>
      <c r="L177" s="119"/>
      <c r="M177" s="122"/>
      <c r="S177" s="121">
        <f t="shared" si="12"/>
        <v>0.7000000000000004</v>
      </c>
      <c r="T177" s="122">
        <f t="shared" si="10"/>
        <v>12.544381930677332</v>
      </c>
      <c r="U177">
        <f t="shared" si="11"/>
        <v>0.12772535701680099</v>
      </c>
      <c r="W177">
        <f>(S178-S176)/6*(T176+4*T177+T178)</f>
        <v>0.25241255982684979</v>
      </c>
    </row>
    <row r="178" spans="1:23">
      <c r="A178" s="1">
        <v>0.48525462962962962</v>
      </c>
      <c r="B178">
        <v>3975</v>
      </c>
      <c r="C178">
        <v>58</v>
      </c>
      <c r="D178">
        <v>263.3</v>
      </c>
      <c r="E178">
        <v>10.3</v>
      </c>
      <c r="G178" s="119">
        <v>171</v>
      </c>
      <c r="H178">
        <f t="shared" si="13"/>
        <v>13.000689472682843</v>
      </c>
      <c r="J178" s="120">
        <f>(Data!$I$16+273.3)/(D178+273.3)*(Data!$I$15+(Data!$K$12/1000))/Data!$I$15*Data!$I$18</f>
        <v>0.68658295851220652</v>
      </c>
      <c r="K178">
        <f t="shared" si="14"/>
        <v>13.126887024038755</v>
      </c>
      <c r="L178" s="119"/>
      <c r="M178" s="122"/>
      <c r="S178" s="121">
        <f t="shared" si="12"/>
        <v>0.71000000000000041</v>
      </c>
      <c r="T178" s="122">
        <f t="shared" si="10"/>
        <v>12.545550752662695</v>
      </c>
      <c r="U178">
        <f t="shared" si="11"/>
        <v>0.12544966341670025</v>
      </c>
    </row>
    <row r="179" spans="1:23">
      <c r="A179" s="1">
        <v>0.48525462962962962</v>
      </c>
      <c r="B179">
        <v>3980</v>
      </c>
      <c r="C179">
        <v>54</v>
      </c>
      <c r="D179">
        <v>263.3</v>
      </c>
      <c r="E179">
        <v>10.3</v>
      </c>
      <c r="G179" s="119">
        <v>172</v>
      </c>
      <c r="H179">
        <f t="shared" si="13"/>
        <v>12.544381930677332</v>
      </c>
      <c r="J179" s="120">
        <f>(Data!$I$16+273.3)/(D179+273.3)*(Data!$I$15+(Data!$K$12/1000))/Data!$I$15*Data!$I$18</f>
        <v>0.68658295851220652</v>
      </c>
      <c r="K179">
        <f t="shared" si="14"/>
        <v>13.065831505462455</v>
      </c>
      <c r="L179" s="119"/>
      <c r="M179" s="122"/>
      <c r="S179" s="121">
        <f t="shared" si="12"/>
        <v>0.72000000000000042</v>
      </c>
      <c r="T179" s="122">
        <f t="shared" si="10"/>
        <v>12.545550752662695</v>
      </c>
      <c r="U179">
        <f t="shared" si="11"/>
        <v>0.12545550752662707</v>
      </c>
      <c r="W179">
        <f>(S180-S178)/6*(T178+4*T179+T180)</f>
        <v>0.25091101505325408</v>
      </c>
    </row>
    <row r="180" spans="1:23">
      <c r="A180" s="1">
        <v>0.48525462962962962</v>
      </c>
      <c r="B180">
        <v>3981</v>
      </c>
      <c r="C180">
        <v>54</v>
      </c>
      <c r="D180">
        <v>263.39999999999998</v>
      </c>
      <c r="E180">
        <v>10.4</v>
      </c>
      <c r="G180" s="119">
        <v>173</v>
      </c>
      <c r="H180">
        <f t="shared" si="13"/>
        <v>12.545550752662695</v>
      </c>
      <c r="J180" s="120">
        <f>(Data!$I$16+273.3)/(D180+273.3)*(Data!$I$15+(Data!$K$12/1000))/Data!$I$15*Data!$I$18</f>
        <v>0.68645503174520228</v>
      </c>
      <c r="K180">
        <f t="shared" si="14"/>
        <v>13.004704529543201</v>
      </c>
      <c r="L180" s="119"/>
      <c r="M180" s="122"/>
      <c r="S180" s="121">
        <f t="shared" si="12"/>
        <v>0.73000000000000043</v>
      </c>
      <c r="T180" s="122">
        <f t="shared" si="10"/>
        <v>12.545550752662695</v>
      </c>
      <c r="U180">
        <f t="shared" si="11"/>
        <v>0.12545550752662707</v>
      </c>
    </row>
    <row r="181" spans="1:23">
      <c r="A181" s="1">
        <v>0.48525462962962962</v>
      </c>
      <c r="B181">
        <v>3981</v>
      </c>
      <c r="C181">
        <v>54</v>
      </c>
      <c r="D181">
        <v>263.39999999999998</v>
      </c>
      <c r="E181">
        <v>10.4</v>
      </c>
      <c r="G181" s="119">
        <v>174</v>
      </c>
      <c r="H181">
        <f t="shared" si="13"/>
        <v>12.545550752662695</v>
      </c>
      <c r="J181" s="120">
        <f>(Data!$I$16+273.3)/(D181+273.3)*(Data!$I$15+(Data!$K$12/1000))/Data!$I$15*Data!$I$18</f>
        <v>0.68645503174520228</v>
      </c>
      <c r="K181">
        <f t="shared" si="14"/>
        <v>12.943718424537785</v>
      </c>
      <c r="L181" s="119"/>
      <c r="M181" s="122"/>
      <c r="S181" s="121">
        <f t="shared" si="12"/>
        <v>0.74000000000000044</v>
      </c>
      <c r="T181" s="122">
        <f t="shared" si="10"/>
        <v>12.42884541838705</v>
      </c>
      <c r="U181">
        <f t="shared" si="11"/>
        <v>0.12487198085524885</v>
      </c>
      <c r="W181">
        <f>(S182-S180)/6*(T180+4*T181+T182)</f>
        <v>0.24857704363497107</v>
      </c>
    </row>
    <row r="182" spans="1:23">
      <c r="A182" s="1">
        <v>0.48525462962962962</v>
      </c>
      <c r="B182">
        <v>3980</v>
      </c>
      <c r="C182">
        <v>54</v>
      </c>
      <c r="D182">
        <v>263.39999999999998</v>
      </c>
      <c r="E182">
        <v>10.3</v>
      </c>
      <c r="G182" s="119">
        <v>175</v>
      </c>
      <c r="H182">
        <f t="shared" si="13"/>
        <v>12.545550752662695</v>
      </c>
      <c r="J182" s="120">
        <f>(Data!$I$16+273.3)/(D182+273.3)*(Data!$I$15+(Data!$K$12/1000))/Data!$I$15*Data!$I$18</f>
        <v>0.68645503174520228</v>
      </c>
      <c r="K182">
        <f t="shared" si="14"/>
        <v>12.883101635357368</v>
      </c>
      <c r="L182" s="119"/>
      <c r="M182" s="122"/>
      <c r="S182" s="121">
        <f t="shared" si="12"/>
        <v>0.75000000000000044</v>
      </c>
      <c r="T182" s="122">
        <f t="shared" si="10"/>
        <v>12.312180664280369</v>
      </c>
      <c r="U182">
        <f t="shared" si="11"/>
        <v>0.12370513041333719</v>
      </c>
    </row>
    <row r="183" spans="1:23">
      <c r="A183" s="1">
        <v>0.48526620370370371</v>
      </c>
      <c r="B183">
        <v>3976</v>
      </c>
      <c r="C183">
        <v>53</v>
      </c>
      <c r="D183">
        <v>263.39999999999998</v>
      </c>
      <c r="E183">
        <v>10.3</v>
      </c>
      <c r="G183" s="119">
        <v>176</v>
      </c>
      <c r="H183">
        <f t="shared" si="13"/>
        <v>12.42884541838705</v>
      </c>
      <c r="J183" s="120">
        <f>(Data!$I$16+273.3)/(D183+273.3)*(Data!$I$15+(Data!$K$12/1000))/Data!$I$15*Data!$I$18</f>
        <v>0.68645503174520228</v>
      </c>
      <c r="K183">
        <f t="shared" si="14"/>
        <v>12.823099292854623</v>
      </c>
      <c r="L183" s="119"/>
      <c r="M183" s="122"/>
      <c r="S183" s="121">
        <f t="shared" si="12"/>
        <v>0.76000000000000045</v>
      </c>
      <c r="T183" s="122">
        <f t="shared" si="10"/>
        <v>12.312180664280369</v>
      </c>
      <c r="U183">
        <f t="shared" si="11"/>
        <v>0.1231218066428038</v>
      </c>
      <c r="W183">
        <f>(S184-S182)/6*(T182+4*T183+T184)</f>
        <v>0.24625125799131128</v>
      </c>
    </row>
    <row r="184" spans="1:23">
      <c r="A184" s="1">
        <v>0.48526620370370371</v>
      </c>
      <c r="B184">
        <v>3976</v>
      </c>
      <c r="C184">
        <v>52</v>
      </c>
      <c r="D184">
        <v>263.5</v>
      </c>
      <c r="E184">
        <v>10.3</v>
      </c>
      <c r="G184" s="119">
        <v>177</v>
      </c>
      <c r="H184">
        <f t="shared" si="13"/>
        <v>12.312180664280369</v>
      </c>
      <c r="J184" s="120">
        <f>(Data!$I$16+273.3)/(D184+273.3)*(Data!$I$15+(Data!$K$12/1000))/Data!$I$15*Data!$I$18</f>
        <v>0.68632715264092781</v>
      </c>
      <c r="K184">
        <f t="shared" si="14"/>
        <v>12.763973791115957</v>
      </c>
      <c r="L184" s="119"/>
      <c r="M184" s="122"/>
      <c r="S184" s="121">
        <f t="shared" si="12"/>
        <v>0.77000000000000046</v>
      </c>
      <c r="T184" s="122">
        <f t="shared" si="10"/>
        <v>12.314474075991473</v>
      </c>
      <c r="U184">
        <f t="shared" si="11"/>
        <v>0.12313327370135932</v>
      </c>
    </row>
    <row r="185" spans="1:23">
      <c r="A185" s="1">
        <v>0.48526620370370371</v>
      </c>
      <c r="B185">
        <v>3985</v>
      </c>
      <c r="C185">
        <v>52</v>
      </c>
      <c r="D185">
        <v>263.5</v>
      </c>
      <c r="E185">
        <v>10.3</v>
      </c>
      <c r="G185" s="119">
        <v>178</v>
      </c>
      <c r="H185">
        <f t="shared" si="13"/>
        <v>12.312180664280369</v>
      </c>
      <c r="J185" s="120">
        <f>(Data!$I$16+273.3)/(D185+273.3)*(Data!$I$15+(Data!$K$12/1000))/Data!$I$15*Data!$I$18</f>
        <v>0.68632715264092781</v>
      </c>
      <c r="K185">
        <f t="shared" si="14"/>
        <v>12.70600537275187</v>
      </c>
      <c r="L185" s="119"/>
      <c r="M185" s="122"/>
      <c r="S185" s="121">
        <f t="shared" si="12"/>
        <v>0.78000000000000047</v>
      </c>
      <c r="T185" s="122">
        <f t="shared" si="10"/>
        <v>12.314474075991473</v>
      </c>
      <c r="U185">
        <f t="shared" si="11"/>
        <v>0.12314474075991484</v>
      </c>
      <c r="W185">
        <f>(S186-S184)/6*(T184+4*T185+T186)</f>
        <v>0.24629330333883334</v>
      </c>
    </row>
    <row r="186" spans="1:23">
      <c r="A186" s="1">
        <v>0.48526620370370371</v>
      </c>
      <c r="B186">
        <v>3986</v>
      </c>
      <c r="C186">
        <v>52</v>
      </c>
      <c r="D186">
        <v>263.7</v>
      </c>
      <c r="E186">
        <v>10.3</v>
      </c>
      <c r="G186" s="119">
        <v>179</v>
      </c>
      <c r="H186">
        <f t="shared" si="13"/>
        <v>12.314474075991473</v>
      </c>
      <c r="J186" s="120">
        <f>(Data!$I$16+273.3)/(D186+273.3)*(Data!$I$15+(Data!$K$12/1000))/Data!$I$15*Data!$I$18</f>
        <v>0.68607153731405979</v>
      </c>
      <c r="K186">
        <f t="shared" si="14"/>
        <v>12.64949272219045</v>
      </c>
      <c r="L186" s="119"/>
      <c r="M186" s="122"/>
      <c r="S186" s="121">
        <f t="shared" si="12"/>
        <v>0.79000000000000048</v>
      </c>
      <c r="T186" s="122">
        <f t="shared" si="10"/>
        <v>12.315620621692576</v>
      </c>
      <c r="U186">
        <f t="shared" si="11"/>
        <v>0.12315047348842036</v>
      </c>
    </row>
    <row r="187" spans="1:23">
      <c r="A187" s="1">
        <v>0.48526620370370371</v>
      </c>
      <c r="B187">
        <v>3994</v>
      </c>
      <c r="C187">
        <v>52</v>
      </c>
      <c r="D187">
        <v>263.7</v>
      </c>
      <c r="E187">
        <v>10.3</v>
      </c>
      <c r="G187" s="119">
        <v>180</v>
      </c>
      <c r="H187">
        <f t="shared" si="13"/>
        <v>12.314474075991473</v>
      </c>
      <c r="J187" s="120">
        <f>(Data!$I$16+273.3)/(D187+273.3)*(Data!$I$15+(Data!$K$12/1000))/Data!$I$15*Data!$I$18</f>
        <v>0.68607153731405979</v>
      </c>
      <c r="K187">
        <f t="shared" si="14"/>
        <v>12.594753566972374</v>
      </c>
      <c r="L187" s="119"/>
      <c r="M187" s="122"/>
      <c r="S187" s="121">
        <f t="shared" si="12"/>
        <v>0.80000000000000049</v>
      </c>
      <c r="T187" s="122">
        <f t="shared" si="10"/>
        <v>12.3167670606638</v>
      </c>
      <c r="U187">
        <f t="shared" si="11"/>
        <v>0.12316193841178198</v>
      </c>
      <c r="W187">
        <f>(S188-S186)/6*(T186+4*T187+T188)</f>
        <v>0.24512962266272156</v>
      </c>
    </row>
    <row r="188" spans="1:23">
      <c r="A188" s="1">
        <v>0.48527777777777775</v>
      </c>
      <c r="B188">
        <v>4000</v>
      </c>
      <c r="C188">
        <v>52</v>
      </c>
      <c r="D188">
        <v>263.8</v>
      </c>
      <c r="E188">
        <v>10.3</v>
      </c>
      <c r="G188" s="119">
        <v>181</v>
      </c>
      <c r="H188">
        <f t="shared" si="13"/>
        <v>12.315620621692576</v>
      </c>
      <c r="J188" s="120">
        <f>(Data!$I$16+273.3)/(D188+273.3)*(Data!$I$15+(Data!$K$12/1000))/Data!$I$15*Data!$I$18</f>
        <v>0.68594380103826091</v>
      </c>
      <c r="K188">
        <f t="shared" si="14"/>
        <v>12.542125287047154</v>
      </c>
      <c r="L188" s="119"/>
      <c r="M188" s="122"/>
      <c r="S188" s="121">
        <f t="shared" si="12"/>
        <v>0.8100000000000005</v>
      </c>
      <c r="T188" s="122">
        <f t="shared" si="10"/>
        <v>11.956197934468635</v>
      </c>
      <c r="U188">
        <f t="shared" si="11"/>
        <v>0.12136482497566227</v>
      </c>
    </row>
    <row r="189" spans="1:23">
      <c r="A189" s="1">
        <v>0.48527777777777775</v>
      </c>
      <c r="B189">
        <v>4004</v>
      </c>
      <c r="C189">
        <v>52</v>
      </c>
      <c r="D189">
        <v>263.89999999999998</v>
      </c>
      <c r="E189">
        <v>10.3</v>
      </c>
      <c r="G189" s="119">
        <v>182</v>
      </c>
      <c r="H189">
        <f t="shared" si="13"/>
        <v>12.3167670606638</v>
      </c>
      <c r="J189" s="120">
        <f>(Data!$I$16+273.3)/(D189+273.3)*(Data!$I$15+(Data!$K$12/1000))/Data!$I$15*Data!$I$18</f>
        <v>0.68581611231878248</v>
      </c>
      <c r="K189">
        <f t="shared" si="14"/>
        <v>12.491965532069568</v>
      </c>
      <c r="L189" s="119"/>
      <c r="M189" s="122"/>
      <c r="S189" s="121">
        <f t="shared" si="12"/>
        <v>0.82000000000000051</v>
      </c>
      <c r="T189" s="122">
        <f t="shared" si="10"/>
        <v>11.833567021628424</v>
      </c>
      <c r="U189">
        <f t="shared" si="11"/>
        <v>0.11894882478048541</v>
      </c>
      <c r="W189">
        <f>(S190-S188)/6*(T188+4*T189+T190)</f>
        <v>0.23748887985150344</v>
      </c>
    </row>
    <row r="190" spans="1:23">
      <c r="A190" s="1">
        <v>0.48527777777777775</v>
      </c>
      <c r="B190">
        <v>4010</v>
      </c>
      <c r="C190">
        <v>49</v>
      </c>
      <c r="D190">
        <v>263.89999999999998</v>
      </c>
      <c r="E190">
        <v>10.3</v>
      </c>
      <c r="G190" s="119">
        <v>183</v>
      </c>
      <c r="H190">
        <f t="shared" si="13"/>
        <v>11.956197934468635</v>
      </c>
      <c r="J190" s="120">
        <f>(Data!$I$16+273.3)/(D190+273.3)*(Data!$I$15+(Data!$K$12/1000))/Data!$I$15*Data!$I$18</f>
        <v>0.68581611231878248</v>
      </c>
      <c r="K190">
        <f t="shared" si="14"/>
        <v>12.444652846698823</v>
      </c>
      <c r="L190" s="119"/>
      <c r="M190" s="122"/>
      <c r="S190" s="121">
        <f t="shared" si="12"/>
        <v>0.83000000000000052</v>
      </c>
      <c r="T190" s="122">
        <f t="shared" si="10"/>
        <v>11.956197934468635</v>
      </c>
      <c r="U190">
        <f t="shared" si="11"/>
        <v>0.11894882478048541</v>
      </c>
    </row>
    <row r="191" spans="1:23">
      <c r="A191" s="1">
        <v>0.48527777777777775</v>
      </c>
      <c r="B191">
        <v>4011</v>
      </c>
      <c r="C191">
        <v>48</v>
      </c>
      <c r="D191">
        <v>263.89999999999998</v>
      </c>
      <c r="E191">
        <v>10.3</v>
      </c>
      <c r="G191" s="119">
        <v>184</v>
      </c>
      <c r="H191">
        <f t="shared" si="13"/>
        <v>11.833567021628424</v>
      </c>
      <c r="J191" s="120">
        <f>(Data!$I$16+273.3)/(D191+273.3)*(Data!$I$15+(Data!$K$12/1000))/Data!$I$15*Data!$I$18</f>
        <v>0.68581611231878248</v>
      </c>
      <c r="K191">
        <f t="shared" si="14"/>
        <v>12.400587303898181</v>
      </c>
      <c r="L191" s="119"/>
      <c r="M191" s="122"/>
      <c r="S191" s="121">
        <f t="shared" si="12"/>
        <v>0.84000000000000052</v>
      </c>
      <c r="T191" s="122">
        <f t="shared" si="10"/>
        <v>12.075335310214038</v>
      </c>
      <c r="U191">
        <f t="shared" si="11"/>
        <v>0.12015766622341348</v>
      </c>
      <c r="W191">
        <f>(S192-S190)/6*(T190+4*T191+T192)</f>
        <v>0.24151010011704441</v>
      </c>
    </row>
    <row r="192" spans="1:23">
      <c r="A192" s="1">
        <v>0.48527777777777775</v>
      </c>
      <c r="B192">
        <v>4019</v>
      </c>
      <c r="C192">
        <v>49</v>
      </c>
      <c r="D192">
        <v>263.89999999999998</v>
      </c>
      <c r="E192">
        <v>10.3</v>
      </c>
      <c r="G192" s="119">
        <v>185</v>
      </c>
      <c r="H192">
        <f t="shared" si="13"/>
        <v>11.956197934468635</v>
      </c>
      <c r="J192" s="120">
        <f>(Data!$I$16+273.3)/(D192+273.3)*(Data!$I$15+(Data!$K$12/1000))/Data!$I$15*Data!$I$18</f>
        <v>0.68581611231878248</v>
      </c>
      <c r="K192">
        <f t="shared" si="14"/>
        <v>12.360191146237625</v>
      </c>
      <c r="L192" s="119"/>
      <c r="M192" s="122"/>
      <c r="S192" s="121">
        <f t="shared" si="12"/>
        <v>0.85000000000000053</v>
      </c>
      <c r="T192" s="122">
        <f t="shared" si="10"/>
        <v>12.195490859788466</v>
      </c>
      <c r="U192">
        <f t="shared" si="11"/>
        <v>0.12135413085001263</v>
      </c>
    </row>
    <row r="193" spans="1:23">
      <c r="A193" s="1">
        <v>0.4852893518518519</v>
      </c>
      <c r="B193">
        <v>4019</v>
      </c>
      <c r="C193">
        <v>50</v>
      </c>
      <c r="D193">
        <v>263.7</v>
      </c>
      <c r="E193">
        <v>10.3</v>
      </c>
      <c r="G193" s="119">
        <v>186</v>
      </c>
      <c r="H193">
        <f t="shared" si="13"/>
        <v>12.075335310214038</v>
      </c>
      <c r="J193" s="120">
        <f>(Data!$I$16+273.3)/(D193+273.3)*(Data!$I$15+(Data!$K$12/1000))/Data!$I$15*Data!$I$18</f>
        <v>0.68607153731405979</v>
      </c>
      <c r="K193">
        <f t="shared" si="14"/>
        <v>12.323909435194974</v>
      </c>
      <c r="L193" s="119"/>
      <c r="M193" s="122"/>
      <c r="S193" s="121">
        <f t="shared" si="12"/>
        <v>0.86000000000000054</v>
      </c>
      <c r="T193" s="122">
        <f t="shared" si="10"/>
        <v>12.3167670606638</v>
      </c>
      <c r="U193">
        <f t="shared" si="11"/>
        <v>0.12256128960226143</v>
      </c>
      <c r="W193">
        <f>(S194-S192)/6*(T192+4*T193+T194)</f>
        <v>0.24593490831792889</v>
      </c>
    </row>
    <row r="194" spans="1:23">
      <c r="A194" s="1">
        <v>0.4852893518518519</v>
      </c>
      <c r="B194">
        <v>4016</v>
      </c>
      <c r="C194">
        <v>51</v>
      </c>
      <c r="D194">
        <v>263.7</v>
      </c>
      <c r="E194">
        <v>10.3</v>
      </c>
      <c r="G194" s="119">
        <v>187</v>
      </c>
      <c r="H194">
        <f t="shared" si="13"/>
        <v>12.195490859788466</v>
      </c>
      <c r="J194" s="120">
        <f>(Data!$I$16+273.3)/(D194+273.3)*(Data!$I$15+(Data!$K$12/1000))/Data!$I$15*Data!$I$18</f>
        <v>0.68607153731405979</v>
      </c>
      <c r="K194">
        <f t="shared" si="14"/>
        <v>12.292210708461461</v>
      </c>
      <c r="L194" s="119"/>
      <c r="M194" s="122"/>
      <c r="S194" s="121">
        <f t="shared" si="12"/>
        <v>0.87000000000000055</v>
      </c>
      <c r="T194" s="122">
        <f t="shared" si="10"/>
        <v>12.317913392934946</v>
      </c>
      <c r="U194">
        <f t="shared" si="11"/>
        <v>0.12317340226799385</v>
      </c>
    </row>
    <row r="195" spans="1:23">
      <c r="A195" s="1">
        <v>0.4852893518518519</v>
      </c>
      <c r="B195">
        <v>4016</v>
      </c>
      <c r="C195">
        <v>52</v>
      </c>
      <c r="D195">
        <v>263.89999999999998</v>
      </c>
      <c r="E195">
        <v>10.3</v>
      </c>
      <c r="G195" s="119">
        <v>188</v>
      </c>
      <c r="H195">
        <f t="shared" si="13"/>
        <v>12.3167670606638</v>
      </c>
      <c r="J195" s="120">
        <f>(Data!$I$16+273.3)/(D195+273.3)*(Data!$I$15+(Data!$K$12/1000))/Data!$I$15*Data!$I$18</f>
        <v>0.68581611231878248</v>
      </c>
      <c r="K195">
        <f t="shared" si="14"/>
        <v>12.265587645246203</v>
      </c>
      <c r="L195" s="119"/>
      <c r="M195" s="122"/>
      <c r="S195" s="121">
        <f t="shared" si="12"/>
        <v>0.88000000000000056</v>
      </c>
      <c r="T195" s="122">
        <f t="shared" si="10"/>
        <v>12.551393229928433</v>
      </c>
      <c r="U195">
        <f t="shared" si="11"/>
        <v>0.124346533114317</v>
      </c>
      <c r="W195">
        <f>(S196-S194)/6*(T194+4*T195+T196)</f>
        <v>0.25024570421570275</v>
      </c>
    </row>
    <row r="196" spans="1:23">
      <c r="A196" s="1">
        <v>0.4852893518518519</v>
      </c>
      <c r="B196">
        <v>4010</v>
      </c>
      <c r="C196">
        <v>52</v>
      </c>
      <c r="D196">
        <v>264</v>
      </c>
      <c r="E196">
        <v>10.4</v>
      </c>
      <c r="G196" s="119">
        <v>189</v>
      </c>
      <c r="H196">
        <f t="shared" si="13"/>
        <v>12.317913392934946</v>
      </c>
      <c r="J196" s="120">
        <f>(Data!$I$16+273.3)/(D196+273.3)*(Data!$I$15+(Data!$K$12/1000))/Data!$I$15*Data!$I$18</f>
        <v>0.68568847112907139</v>
      </c>
      <c r="K196">
        <f t="shared" si="14"/>
        <v>12.244557739584197</v>
      </c>
      <c r="L196" s="119"/>
      <c r="M196" s="122"/>
      <c r="S196" s="121">
        <f t="shared" si="12"/>
        <v>0.89000000000000057</v>
      </c>
      <c r="T196" s="122">
        <f t="shared" si="10"/>
        <v>12.550224952062084</v>
      </c>
      <c r="U196">
        <f t="shared" si="11"/>
        <v>0.12550809090995269</v>
      </c>
    </row>
    <row r="197" spans="1:23">
      <c r="A197" s="1">
        <v>0.4852893518518519</v>
      </c>
      <c r="B197">
        <v>4004</v>
      </c>
      <c r="C197">
        <v>54</v>
      </c>
      <c r="D197">
        <v>263.89999999999998</v>
      </c>
      <c r="E197">
        <v>10.3</v>
      </c>
      <c r="G197" s="119">
        <v>190</v>
      </c>
      <c r="H197">
        <f t="shared" si="13"/>
        <v>12.551393229928433</v>
      </c>
      <c r="J197" s="120">
        <f>(Data!$I$16+273.3)/(D197+273.3)*(Data!$I$15+(Data!$K$12/1000))/Data!$I$15*Data!$I$18</f>
        <v>0.68581611231878248</v>
      </c>
      <c r="K197">
        <f t="shared" si="14"/>
        <v>12.229663981643709</v>
      </c>
      <c r="L197" s="119"/>
      <c r="M197" s="122"/>
      <c r="S197" s="121">
        <f t="shared" si="12"/>
        <v>0.90000000000000058</v>
      </c>
      <c r="T197" s="122">
        <f t="shared" si="10"/>
        <v>12.550224952062084</v>
      </c>
      <c r="U197">
        <f t="shared" si="11"/>
        <v>0.12550224952062095</v>
      </c>
      <c r="W197">
        <f>(S198-S196)/6*(T196+4*T197+T198)</f>
        <v>0.25100060441914401</v>
      </c>
    </row>
    <row r="198" spans="1:23">
      <c r="A198" s="1">
        <v>0.48530092592592594</v>
      </c>
      <c r="B198">
        <v>4002</v>
      </c>
      <c r="C198">
        <v>54</v>
      </c>
      <c r="D198">
        <v>263.8</v>
      </c>
      <c r="E198">
        <v>10.3</v>
      </c>
      <c r="G198" s="119">
        <v>191</v>
      </c>
      <c r="H198">
        <f t="shared" si="13"/>
        <v>12.550224952062084</v>
      </c>
      <c r="J198" s="120">
        <f>(Data!$I$16+273.3)/(D198+273.3)*(Data!$I$15+(Data!$K$12/1000))/Data!$I$15*Data!$I$18</f>
        <v>0.68594380103826091</v>
      </c>
      <c r="K198">
        <f t="shared" si="14"/>
        <v>12.221475547036102</v>
      </c>
      <c r="L198" s="119"/>
      <c r="M198" s="122"/>
      <c r="S198" s="121">
        <f t="shared" si="12"/>
        <v>0.91000000000000059</v>
      </c>
      <c r="T198" s="122">
        <f t="shared" si="10"/>
        <v>12.549056565432723</v>
      </c>
      <c r="U198">
        <f t="shared" si="11"/>
        <v>0.12549640758747416</v>
      </c>
    </row>
    <row r="199" spans="1:23">
      <c r="A199" s="1">
        <v>0.48530092592592594</v>
      </c>
      <c r="B199">
        <v>3998</v>
      </c>
      <c r="C199">
        <v>54</v>
      </c>
      <c r="D199">
        <v>263.8</v>
      </c>
      <c r="E199">
        <v>10.3</v>
      </c>
      <c r="G199" s="119">
        <v>192</v>
      </c>
      <c r="H199">
        <f t="shared" si="13"/>
        <v>12.550224952062084</v>
      </c>
      <c r="J199" s="120">
        <f>(Data!$I$16+273.3)/(D199+273.3)*(Data!$I$15+(Data!$K$12/1000))/Data!$I$15*Data!$I$18</f>
        <v>0.68594380103826091</v>
      </c>
      <c r="K199">
        <f t="shared" si="14"/>
        <v>12.220588494127858</v>
      </c>
      <c r="L199" s="119"/>
      <c r="M199" s="122"/>
      <c r="S199" s="121">
        <f t="shared" si="12"/>
        <v>0.9200000000000006</v>
      </c>
      <c r="T199" s="122">
        <f t="shared" ref="T199:T207" si="15">H201</f>
        <v>12.664718517973945</v>
      </c>
      <c r="U199">
        <f t="shared" ref="U199:U207" si="16">(S199-S198)/2*(T198+T199)</f>
        <v>0.12606887541703343</v>
      </c>
      <c r="W199">
        <f>(S200-S198)/6*(T198+4*T199+T200)</f>
        <v>0.25291669118777266</v>
      </c>
    </row>
    <row r="200" spans="1:23">
      <c r="A200" s="1">
        <v>0.48530092592592594</v>
      </c>
      <c r="B200">
        <v>3998</v>
      </c>
      <c r="C200">
        <v>54</v>
      </c>
      <c r="D200">
        <v>263.7</v>
      </c>
      <c r="E200">
        <v>10.3</v>
      </c>
      <c r="G200" s="119">
        <v>193</v>
      </c>
      <c r="H200">
        <f t="shared" si="13"/>
        <v>12.549056565432723</v>
      </c>
      <c r="J200" s="120">
        <f>(Data!$I$16+273.3)/(D200+273.3)*(Data!$I$15+(Data!$K$12/1000))/Data!$I$15*Data!$I$18</f>
        <v>0.68607153731405979</v>
      </c>
      <c r="K200">
        <f t="shared" si="14"/>
        <v>12.227626469351593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12.667076719003227</v>
      </c>
      <c r="U200">
        <f t="shared" si="16"/>
        <v>0.12665897618488597</v>
      </c>
    </row>
    <row r="201" spans="1:23">
      <c r="A201" s="1">
        <v>0.48530092592592594</v>
      </c>
      <c r="B201">
        <v>3996</v>
      </c>
      <c r="C201">
        <v>55</v>
      </c>
      <c r="D201">
        <v>263.7</v>
      </c>
      <c r="E201">
        <v>10.3</v>
      </c>
      <c r="G201" s="119">
        <v>194</v>
      </c>
      <c r="H201">
        <f t="shared" ref="H201:H264" si="18">44.73*SQRT(C201/1000/J201)</f>
        <v>12.664718517973945</v>
      </c>
      <c r="J201" s="120">
        <f>(Data!$I$16+273.3)/(D201+273.3)*(Data!$I$15+(Data!$K$12/1000))/Data!$I$15*Data!$I$18</f>
        <v>0.68607153731405979</v>
      </c>
      <c r="K201">
        <f t="shared" ref="K201:K217" si="19" xml:space="preserve"> 1.111301757081E-11*G201^6 - 6.824575612664E-09*G201^5 + 0.000001585707016614*G201^4- 0.0001688756766696*G201^3 + 0.007005244345137*G201^2 + 0.06926395307573*G201+ 5</f>
        <v>12.243241420520389</v>
      </c>
      <c r="L201" s="119"/>
      <c r="M201" s="122"/>
      <c r="S201" s="121">
        <f t="shared" si="17"/>
        <v>0.94000000000000061</v>
      </c>
      <c r="T201" s="122">
        <f t="shared" si="15"/>
        <v>12.895330697223475</v>
      </c>
      <c r="U201">
        <f t="shared" si="16"/>
        <v>0.12781203708113362</v>
      </c>
      <c r="W201">
        <f>(S202-S200)/6*(T200+4*T201+T202)</f>
        <v>0.25790558820350934</v>
      </c>
    </row>
    <row r="202" spans="1:23">
      <c r="A202" s="1">
        <v>0.48530092592592594</v>
      </c>
      <c r="B202">
        <v>3996</v>
      </c>
      <c r="C202">
        <v>55</v>
      </c>
      <c r="D202">
        <v>263.89999999999998</v>
      </c>
      <c r="E202">
        <v>10.3</v>
      </c>
      <c r="G202" s="119">
        <v>195</v>
      </c>
      <c r="H202">
        <f t="shared" si="18"/>
        <v>12.667076719003227</v>
      </c>
      <c r="J202" s="120">
        <f>(Data!$I$16+273.3)/(D202+273.3)*(Data!$I$15+(Data!$K$12/1000))/Data!$I$15*Data!$I$18</f>
        <v>0.68581611231878248</v>
      </c>
      <c r="K202">
        <f t="shared" si="19"/>
        <v>12.268114318143242</v>
      </c>
      <c r="L202" s="119"/>
      <c r="M202" s="122"/>
      <c r="S202" s="121">
        <f t="shared" si="17"/>
        <v>0.95000000000000062</v>
      </c>
      <c r="T202" s="122">
        <f t="shared" si="15"/>
        <v>13.12327695315563</v>
      </c>
      <c r="U202">
        <f t="shared" si="16"/>
        <v>0.13009303825189564</v>
      </c>
    </row>
    <row r="203" spans="1:23">
      <c r="A203" s="1">
        <v>0.48531249999999998</v>
      </c>
      <c r="B203">
        <v>3996</v>
      </c>
      <c r="C203">
        <v>57</v>
      </c>
      <c r="D203">
        <v>263.89999999999998</v>
      </c>
      <c r="E203">
        <v>10.4</v>
      </c>
      <c r="G203" s="119">
        <v>196</v>
      </c>
      <c r="H203">
        <f t="shared" si="18"/>
        <v>12.895330697223475</v>
      </c>
      <c r="J203" s="120">
        <f>(Data!$I$16+273.3)/(D203+273.3)*(Data!$I$15+(Data!$K$12/1000))/Data!$I$15*Data!$I$18</f>
        <v>0.68581611231878248</v>
      </c>
      <c r="K203">
        <f t="shared" si="19"/>
        <v>12.30295588474204</v>
      </c>
      <c r="L203" s="119"/>
      <c r="M203" s="122"/>
      <c r="S203" s="121">
        <f t="shared" si="17"/>
        <v>0.96000000000000063</v>
      </c>
      <c r="T203" s="122">
        <f t="shared" si="15"/>
        <v>13.124497666330045</v>
      </c>
      <c r="U203">
        <f t="shared" si="16"/>
        <v>0.13123887309742849</v>
      </c>
      <c r="W203">
        <f>(S204-S202)/6*(T202+4*T203+T204)</f>
        <v>0.26322120175478775</v>
      </c>
    </row>
    <row r="204" spans="1:23">
      <c r="A204" s="1">
        <v>0.48531249999999998</v>
      </c>
      <c r="B204">
        <v>3996</v>
      </c>
      <c r="C204">
        <v>59</v>
      </c>
      <c r="D204">
        <v>264.2</v>
      </c>
      <c r="E204">
        <v>10.4</v>
      </c>
      <c r="G204" s="119">
        <v>197</v>
      </c>
      <c r="H204">
        <f t="shared" si="18"/>
        <v>13.12327695315563</v>
      </c>
      <c r="J204" s="120">
        <f>(Data!$I$16+273.3)/(D204+273.3)*(Data!$I$15+(Data!$K$12/1000))/Data!$I$15*Data!$I$18</f>
        <v>0.68543333123283723</v>
      </c>
      <c r="K204">
        <f t="shared" si="19"/>
        <v>12.348507332167262</v>
      </c>
      <c r="L204" s="119"/>
      <c r="M204" s="122"/>
      <c r="S204" s="121">
        <f t="shared" si="17"/>
        <v>0.97000000000000064</v>
      </c>
      <c r="T204" s="122">
        <f t="shared" si="15"/>
        <v>13.345092907960442</v>
      </c>
      <c r="U204">
        <f t="shared" si="16"/>
        <v>0.13234795287145254</v>
      </c>
    </row>
    <row r="205" spans="1:23">
      <c r="A205" s="1">
        <v>0.48531249999999998</v>
      </c>
      <c r="B205">
        <v>3992</v>
      </c>
      <c r="C205">
        <v>59</v>
      </c>
      <c r="D205">
        <v>264.3</v>
      </c>
      <c r="E205">
        <v>10.4</v>
      </c>
      <c r="G205" s="119">
        <v>198</v>
      </c>
      <c r="H205">
        <f t="shared" si="18"/>
        <v>13.124497666330045</v>
      </c>
      <c r="J205" s="120">
        <f>(Data!$I$16+273.3)/(D205+273.3)*(Data!$I$15+(Data!$K$12/1000))/Data!$I$15*Data!$I$18</f>
        <v>0.68530583247330723</v>
      </c>
      <c r="K205">
        <f t="shared" si="19"/>
        <v>12.405541106920708</v>
      </c>
      <c r="L205" s="119"/>
      <c r="M205" s="122"/>
      <c r="S205" s="121">
        <f t="shared" si="17"/>
        <v>0.98000000000000065</v>
      </c>
      <c r="T205" s="122">
        <f t="shared" si="15"/>
        <v>13.343851677161314</v>
      </c>
      <c r="U205">
        <f t="shared" si="16"/>
        <v>0.13344472292560891</v>
      </c>
      <c r="W205">
        <f>(S206-S204)/6*(T204+4*T205+T206)</f>
        <v>0.26688117097922359</v>
      </c>
    </row>
    <row r="206" spans="1:23">
      <c r="A206" s="1">
        <v>0.48531249999999998</v>
      </c>
      <c r="B206">
        <v>3989</v>
      </c>
      <c r="C206">
        <v>61</v>
      </c>
      <c r="D206">
        <v>264.3</v>
      </c>
      <c r="E206">
        <v>10.4</v>
      </c>
      <c r="G206" s="119">
        <v>199</v>
      </c>
      <c r="H206">
        <f t="shared" si="18"/>
        <v>13.345092907960442</v>
      </c>
      <c r="J206" s="120">
        <f>(Data!$I$16+273.3)/(D206+273.3)*(Data!$I$15+(Data!$K$12/1000))/Data!$I$15*Data!$I$18</f>
        <v>0.68530583247330723</v>
      </c>
      <c r="K206">
        <f t="shared" si="19"/>
        <v>12.474861643472789</v>
      </c>
      <c r="L206" s="119"/>
      <c r="M206" s="122"/>
      <c r="S206" s="121">
        <f t="shared" si="17"/>
        <v>0.99000000000000066</v>
      </c>
      <c r="T206" s="122">
        <f t="shared" si="15"/>
        <v>13.343851677161314</v>
      </c>
      <c r="U206">
        <f t="shared" si="16"/>
        <v>0.13343851677161325</v>
      </c>
    </row>
    <row r="207" spans="1:23">
      <c r="A207" s="1">
        <v>0.48531249999999998</v>
      </c>
      <c r="B207">
        <v>3988</v>
      </c>
      <c r="C207">
        <v>61</v>
      </c>
      <c r="D207">
        <v>264.2</v>
      </c>
      <c r="E207">
        <v>10.4</v>
      </c>
      <c r="G207" s="119">
        <v>200</v>
      </c>
      <c r="H207">
        <f t="shared" si="18"/>
        <v>13.343851677161314</v>
      </c>
      <c r="J207" s="120">
        <f>(Data!$I$16+273.3)/(D207+273.3)*(Data!$I$15+(Data!$K$12/1000))/Data!$I$15*Data!$I$18</f>
        <v>0.68543333123283723</v>
      </c>
      <c r="K207">
        <f t="shared" si="19"/>
        <v>12.557306125585988</v>
      </c>
      <c r="L207" s="119"/>
      <c r="M207" s="122"/>
      <c r="S207" s="121">
        <f t="shared" si="17"/>
        <v>1.0000000000000007</v>
      </c>
      <c r="T207" s="122">
        <f t="shared" si="15"/>
        <v>13.34012729182278</v>
      </c>
      <c r="U207">
        <f t="shared" si="16"/>
        <v>0.13341989484492059</v>
      </c>
    </row>
    <row r="208" spans="1:23">
      <c r="A208" s="1">
        <v>0.48532407407407407</v>
      </c>
      <c r="B208">
        <v>3987</v>
      </c>
      <c r="C208">
        <v>61</v>
      </c>
      <c r="D208">
        <v>264.2</v>
      </c>
      <c r="E208">
        <v>10.4</v>
      </c>
      <c r="G208" s="119">
        <v>201</v>
      </c>
      <c r="H208">
        <f t="shared" si="18"/>
        <v>13.343851677161314</v>
      </c>
      <c r="J208" s="120">
        <f>(Data!$I$16+273.3)/(D208+273.3)*(Data!$I$15+(Data!$K$12/1000))/Data!$I$15*Data!$I$18</f>
        <v>0.68543333123283723</v>
      </c>
      <c r="K208">
        <f t="shared" si="19"/>
        <v>12.653745255640008</v>
      </c>
      <c r="L208" s="119"/>
      <c r="M208" s="122"/>
      <c r="S208" s="121"/>
      <c r="T208" s="122"/>
    </row>
    <row r="209" spans="1:20">
      <c r="A209" s="1">
        <v>0.48532407407407407</v>
      </c>
      <c r="B209">
        <v>3987</v>
      </c>
      <c r="C209">
        <v>61</v>
      </c>
      <c r="D209">
        <v>263.89999999999998</v>
      </c>
      <c r="E209">
        <v>10.4</v>
      </c>
      <c r="G209" s="119">
        <v>202</v>
      </c>
      <c r="H209">
        <f t="shared" si="18"/>
        <v>13.34012729182278</v>
      </c>
      <c r="J209" s="120">
        <f>(Data!$I$16+273.3)/(D209+273.3)*(Data!$I$15+(Data!$K$12/1000))/Data!$I$15*Data!$I$18</f>
        <v>0.68581611231878248</v>
      </c>
      <c r="K209">
        <f t="shared" si="19"/>
        <v>12.765084031952327</v>
      </c>
      <c r="L209" s="119"/>
      <c r="M209" s="122"/>
      <c r="S209" s="121"/>
      <c r="T209" s="122"/>
    </row>
    <row r="210" spans="1:20">
      <c r="A210" s="1">
        <v>0.48532407407407407</v>
      </c>
      <c r="B210">
        <v>3982</v>
      </c>
      <c r="C210">
        <v>62</v>
      </c>
      <c r="D210">
        <v>263.89999999999998</v>
      </c>
      <c r="E210">
        <v>10.4</v>
      </c>
      <c r="G210" s="119">
        <v>203</v>
      </c>
      <c r="H210">
        <f t="shared" si="18"/>
        <v>13.449028097035685</v>
      </c>
      <c r="J210" s="120">
        <f>(Data!$I$16+273.3)/(D210+273.3)*(Data!$I$15+(Data!$K$12/1000))/Data!$I$15*Data!$I$18</f>
        <v>0.68581611231878248</v>
      </c>
      <c r="K210">
        <f t="shared" si="19"/>
        <v>12.892262534109774</v>
      </c>
      <c r="L210" s="119"/>
      <c r="M210" s="122"/>
      <c r="S210" s="121"/>
      <c r="T210" s="122"/>
    </row>
    <row r="211" spans="1:20">
      <c r="A211" s="1">
        <v>0.48532407407407407</v>
      </c>
      <c r="B211">
        <v>3982</v>
      </c>
      <c r="C211">
        <v>62</v>
      </c>
      <c r="D211">
        <v>263.7</v>
      </c>
      <c r="E211">
        <v>10.4</v>
      </c>
      <c r="G211" s="119">
        <v>204</v>
      </c>
      <c r="H211">
        <f t="shared" si="18"/>
        <v>13.446524321886546</v>
      </c>
      <c r="J211" s="120">
        <f>(Data!$I$16+273.3)/(D211+273.3)*(Data!$I$15+(Data!$K$12/1000))/Data!$I$15*Data!$I$18</f>
        <v>0.68607153731405979</v>
      </c>
      <c r="K211">
        <f t="shared" si="19"/>
        <v>13.036256716290277</v>
      </c>
      <c r="L211" s="119"/>
      <c r="M211" s="122"/>
      <c r="S211" s="121"/>
      <c r="T211" s="122"/>
    </row>
    <row r="212" spans="1:20">
      <c r="A212" s="1">
        <v>0.48532407407407407</v>
      </c>
      <c r="B212">
        <v>3987</v>
      </c>
      <c r="C212">
        <v>61</v>
      </c>
      <c r="D212">
        <v>263.7</v>
      </c>
      <c r="E212">
        <v>10.3</v>
      </c>
      <c r="G212" s="119">
        <v>205</v>
      </c>
      <c r="H212">
        <f t="shared" si="18"/>
        <v>13.337643790490297</v>
      </c>
      <c r="J212" s="120">
        <f>(Data!$I$16+273.3)/(D212+273.3)*(Data!$I$15+(Data!$K$12/1000))/Data!$I$15*Data!$I$18</f>
        <v>0.68607153731405979</v>
      </c>
      <c r="K212">
        <f t="shared" si="19"/>
        <v>13.198079208596488</v>
      </c>
      <c r="L212" s="119"/>
      <c r="M212" s="122"/>
      <c r="S212" s="121"/>
      <c r="T212" s="122"/>
    </row>
    <row r="213" spans="1:20">
      <c r="A213" s="1">
        <v>0.48533564814814811</v>
      </c>
      <c r="B213">
        <v>3988</v>
      </c>
      <c r="C213">
        <v>60</v>
      </c>
      <c r="D213">
        <v>263.89999999999998</v>
      </c>
      <c r="E213">
        <v>10.3</v>
      </c>
      <c r="G213" s="119">
        <v>206</v>
      </c>
      <c r="H213">
        <f t="shared" si="18"/>
        <v>13.230330138330439</v>
      </c>
      <c r="J213" s="120">
        <f>(Data!$I$16+273.3)/(D213+273.3)*(Data!$I$15+(Data!$K$12/1000))/Data!$I$15*Data!$I$18</f>
        <v>0.68581611231878248</v>
      </c>
      <c r="K213">
        <f t="shared" si="19"/>
        <v>13.378780126382596</v>
      </c>
      <c r="L213" s="119"/>
      <c r="M213" s="122"/>
      <c r="S213" s="121"/>
      <c r="T213" s="122"/>
    </row>
    <row r="214" spans="1:20">
      <c r="A214" s="1">
        <v>0.48533564814814811</v>
      </c>
      <c r="B214">
        <v>3981</v>
      </c>
      <c r="C214">
        <v>60</v>
      </c>
      <c r="D214">
        <v>263.89999999999998</v>
      </c>
      <c r="E214">
        <v>10.4</v>
      </c>
      <c r="G214" s="119">
        <v>207</v>
      </c>
      <c r="H214">
        <f t="shared" si="18"/>
        <v>13.230330138330439</v>
      </c>
      <c r="J214" s="120">
        <f>(Data!$I$16+273.3)/(D214+273.3)*(Data!$I$15+(Data!$K$12/1000))/Data!$I$15*Data!$I$18</f>
        <v>0.68581611231878248</v>
      </c>
      <c r="K214">
        <f t="shared" si="19"/>
        <v>13.579447887589593</v>
      </c>
      <c r="L214" s="119"/>
      <c r="M214" s="122"/>
      <c r="S214" s="121"/>
      <c r="T214" s="122"/>
    </row>
    <row r="215" spans="1:20">
      <c r="A215" s="1">
        <v>0.48533564814814811</v>
      </c>
      <c r="B215">
        <v>3974</v>
      </c>
      <c r="C215">
        <v>59</v>
      </c>
      <c r="D215">
        <v>263.89999999999998</v>
      </c>
      <c r="E215">
        <v>10.4</v>
      </c>
      <c r="G215" s="119">
        <v>208</v>
      </c>
      <c r="H215">
        <f t="shared" si="18"/>
        <v>13.119614132145598</v>
      </c>
      <c r="J215" s="120">
        <f>(Data!$I$16+273.3)/(D215+273.3)*(Data!$I$15+(Data!$K$12/1000))/Data!$I$15*Data!$I$18</f>
        <v>0.68581611231878248</v>
      </c>
      <c r="K215">
        <f t="shared" si="19"/>
        <v>13.801210038074197</v>
      </c>
      <c r="L215" s="119"/>
      <c r="M215" s="122"/>
      <c r="T215" s="122"/>
    </row>
    <row r="216" spans="1:20">
      <c r="A216" s="1">
        <v>0.48533564814814811</v>
      </c>
      <c r="B216">
        <v>3973</v>
      </c>
      <c r="C216">
        <v>59</v>
      </c>
      <c r="D216">
        <v>263.89999999999998</v>
      </c>
      <c r="E216">
        <v>10.4</v>
      </c>
      <c r="G216" s="119">
        <v>209</v>
      </c>
      <c r="H216">
        <f t="shared" si="18"/>
        <v>13.119614132145598</v>
      </c>
      <c r="J216" s="120">
        <f>(Data!$I$16+273.3)/(D216+273.3)*(Data!$I$15+(Data!$K$12/1000))/Data!$I$15*Data!$I$18</f>
        <v>0.68581611231878248</v>
      </c>
      <c r="K216">
        <f t="shared" si="19"/>
        <v>14.045234084946847</v>
      </c>
      <c r="L216" s="119"/>
      <c r="M216" s="122"/>
      <c r="T216" s="122"/>
    </row>
    <row r="217" spans="1:20">
      <c r="A217" s="1">
        <v>0.48533564814814811</v>
      </c>
      <c r="B217">
        <v>3972</v>
      </c>
      <c r="C217">
        <v>56</v>
      </c>
      <c r="D217">
        <v>263.8</v>
      </c>
      <c r="E217">
        <v>10.4</v>
      </c>
      <c r="G217" s="119">
        <v>210</v>
      </c>
      <c r="H217">
        <f t="shared" si="18"/>
        <v>12.780523518121784</v>
      </c>
      <c r="J217" s="120">
        <f>(Data!$I$16+273.3)/(D217+273.3)*(Data!$I$15+(Data!$K$12/1000))/Data!$I$15*Data!$I$18</f>
        <v>0.68594380103826091</v>
      </c>
      <c r="K217">
        <f t="shared" si="19"/>
        <v>14.312728337903639</v>
      </c>
      <c r="L217" s="119"/>
      <c r="M217" s="122"/>
    </row>
    <row r="218" spans="1:20">
      <c r="A218" s="1">
        <v>0.48534722222222221</v>
      </c>
      <c r="B218">
        <v>3971</v>
      </c>
      <c r="C218">
        <v>55</v>
      </c>
      <c r="D218">
        <v>263.60000000000002</v>
      </c>
      <c r="E218">
        <v>10.4</v>
      </c>
      <c r="G218" s="119"/>
      <c r="H218">
        <f t="shared" si="18"/>
        <v>12.663539252780463</v>
      </c>
      <c r="J218" s="120">
        <f>(Data!$I$16+273.3)/(D218+273.3)*(Data!$I$15+(Data!$K$12/1000))/Data!$I$15*Data!$I$18</f>
        <v>0.68619932117275095</v>
      </c>
      <c r="K218" s="122"/>
      <c r="L218" s="119"/>
      <c r="M218" s="122"/>
    </row>
    <row r="219" spans="1:20">
      <c r="A219" s="1">
        <v>0.48534722222222221</v>
      </c>
      <c r="B219">
        <v>3964</v>
      </c>
      <c r="C219">
        <v>55</v>
      </c>
      <c r="D219">
        <v>263.7</v>
      </c>
      <c r="E219">
        <v>10.4</v>
      </c>
      <c r="G219" s="119"/>
      <c r="H219">
        <f t="shared" si="18"/>
        <v>12.664718517973945</v>
      </c>
      <c r="J219" s="120">
        <f>(Data!$I$16+273.3)/(D219+273.3)*(Data!$I$15+(Data!$K$12/1000))/Data!$I$15*Data!$I$18</f>
        <v>0.68607153731405979</v>
      </c>
      <c r="K219" s="122"/>
      <c r="L219" s="119"/>
      <c r="M219" s="122"/>
    </row>
    <row r="220" spans="1:20">
      <c r="A220" s="1">
        <v>0.48534722222222221</v>
      </c>
      <c r="B220">
        <v>3964</v>
      </c>
      <c r="C220">
        <v>54</v>
      </c>
      <c r="D220">
        <v>263.89999999999998</v>
      </c>
      <c r="E220">
        <v>10.4</v>
      </c>
      <c r="G220" s="119"/>
      <c r="H220">
        <f t="shared" si="18"/>
        <v>12.551393229928433</v>
      </c>
      <c r="J220" s="120">
        <f>(Data!$I$16+273.3)/(D220+273.3)*(Data!$I$15+(Data!$K$12/1000))/Data!$I$15*Data!$I$18</f>
        <v>0.68581611231878248</v>
      </c>
      <c r="K220" s="122"/>
      <c r="L220" s="119"/>
      <c r="M220" s="122"/>
    </row>
    <row r="221" spans="1:20">
      <c r="A221" s="1">
        <v>0.48534722222222221</v>
      </c>
      <c r="B221">
        <v>3958</v>
      </c>
      <c r="C221">
        <v>55</v>
      </c>
      <c r="D221">
        <v>263.89999999999998</v>
      </c>
      <c r="E221">
        <v>10.4</v>
      </c>
      <c r="G221" s="119"/>
      <c r="H221">
        <f t="shared" si="18"/>
        <v>12.667076719003227</v>
      </c>
      <c r="J221" s="120">
        <f>(Data!$I$16+273.3)/(D221+273.3)*(Data!$I$15+(Data!$K$12/1000))/Data!$I$15*Data!$I$18</f>
        <v>0.68581611231878248</v>
      </c>
      <c r="K221" s="122"/>
      <c r="L221" s="119"/>
      <c r="M221" s="122"/>
    </row>
    <row r="222" spans="1:20">
      <c r="A222" s="1">
        <v>0.48534722222222221</v>
      </c>
      <c r="B222">
        <v>3956</v>
      </c>
      <c r="C222">
        <v>57</v>
      </c>
      <c r="D222">
        <v>263.8</v>
      </c>
      <c r="E222">
        <v>10.4</v>
      </c>
      <c r="G222" s="119"/>
      <c r="H222">
        <f t="shared" si="18"/>
        <v>12.894130405817029</v>
      </c>
      <c r="J222" s="120">
        <f>(Data!$I$16+273.3)/(D222+273.3)*(Data!$I$15+(Data!$K$12/1000))/Data!$I$15*Data!$I$18</f>
        <v>0.68594380103826091</v>
      </c>
      <c r="K222" s="122"/>
      <c r="L222" s="119"/>
      <c r="M222" s="122"/>
    </row>
    <row r="223" spans="1:20">
      <c r="A223" s="1">
        <v>0.48535879629629625</v>
      </c>
      <c r="B223">
        <v>3959</v>
      </c>
      <c r="C223">
        <v>57</v>
      </c>
      <c r="D223">
        <v>263.7</v>
      </c>
      <c r="E223">
        <v>10.4</v>
      </c>
      <c r="G223" s="119"/>
      <c r="H223">
        <f t="shared" si="18"/>
        <v>12.892930002667207</v>
      </c>
      <c r="J223" s="120">
        <f>(Data!$I$16+273.3)/(D223+273.3)*(Data!$I$15+(Data!$K$12/1000))/Data!$I$15*Data!$I$18</f>
        <v>0.68607153731405979</v>
      </c>
      <c r="K223" s="122"/>
      <c r="L223" s="119"/>
      <c r="M223" s="122"/>
    </row>
    <row r="224" spans="1:20">
      <c r="A224" s="1">
        <v>0.48535879629629625</v>
      </c>
      <c r="B224">
        <v>3963</v>
      </c>
      <c r="C224">
        <v>51</v>
      </c>
      <c r="D224">
        <v>263.60000000000002</v>
      </c>
      <c r="E224">
        <v>10.4</v>
      </c>
      <c r="G224" s="119"/>
      <c r="H224">
        <f t="shared" si="18"/>
        <v>12.194355286355233</v>
      </c>
      <c r="J224" s="120">
        <f>(Data!$I$16+273.3)/(D224+273.3)*(Data!$I$15+(Data!$K$12/1000))/Data!$I$15*Data!$I$18</f>
        <v>0.68619932117275095</v>
      </c>
      <c r="K224" s="122"/>
      <c r="L224" s="119"/>
      <c r="M224" s="122"/>
    </row>
    <row r="225" spans="1:13">
      <c r="A225" s="1">
        <v>0.48535879629629625</v>
      </c>
      <c r="B225">
        <v>3964</v>
      </c>
      <c r="C225">
        <v>51</v>
      </c>
      <c r="D225">
        <v>263.60000000000002</v>
      </c>
      <c r="E225">
        <v>10.4</v>
      </c>
      <c r="G225" s="119"/>
      <c r="H225">
        <f t="shared" si="18"/>
        <v>12.194355286355233</v>
      </c>
      <c r="J225" s="120">
        <f>(Data!$I$16+273.3)/(D225+273.3)*(Data!$I$15+(Data!$K$12/1000))/Data!$I$15*Data!$I$18</f>
        <v>0.68619932117275095</v>
      </c>
      <c r="K225" s="122"/>
      <c r="L225" s="119"/>
      <c r="M225" s="122"/>
    </row>
    <row r="226" spans="1:13">
      <c r="A226" s="1">
        <v>0.48535879629629625</v>
      </c>
      <c r="B226">
        <v>3966</v>
      </c>
      <c r="C226">
        <v>54</v>
      </c>
      <c r="D226">
        <v>263.7</v>
      </c>
      <c r="E226">
        <v>10.4</v>
      </c>
      <c r="G226" s="119"/>
      <c r="H226">
        <f t="shared" si="18"/>
        <v>12.549056565432723</v>
      </c>
      <c r="J226" s="120">
        <f>(Data!$I$16+273.3)/(D226+273.3)*(Data!$I$15+(Data!$K$12/1000))/Data!$I$15*Data!$I$18</f>
        <v>0.68607153731405979</v>
      </c>
      <c r="K226" s="122"/>
      <c r="L226" s="119"/>
      <c r="M226" s="122"/>
    </row>
    <row r="227" spans="1:13">
      <c r="A227" s="1">
        <v>0.48535879629629625</v>
      </c>
      <c r="B227">
        <v>3967</v>
      </c>
      <c r="C227">
        <v>55</v>
      </c>
      <c r="D227">
        <v>263.7</v>
      </c>
      <c r="E227">
        <v>10.4</v>
      </c>
      <c r="G227" s="119"/>
      <c r="H227">
        <f t="shared" si="18"/>
        <v>12.664718517973945</v>
      </c>
      <c r="J227" s="120">
        <f>(Data!$I$16+273.3)/(D227+273.3)*(Data!$I$15+(Data!$K$12/1000))/Data!$I$15*Data!$I$18</f>
        <v>0.68607153731405979</v>
      </c>
      <c r="K227" s="122"/>
      <c r="L227" s="119"/>
      <c r="M227" s="122"/>
    </row>
    <row r="228" spans="1:13">
      <c r="A228" s="1">
        <v>0.4853703703703704</v>
      </c>
      <c r="B228">
        <v>3971</v>
      </c>
      <c r="C228">
        <v>57</v>
      </c>
      <c r="D228">
        <v>263.7</v>
      </c>
      <c r="E228">
        <v>10.4</v>
      </c>
      <c r="G228" s="119"/>
      <c r="H228">
        <f t="shared" si="18"/>
        <v>12.892930002667207</v>
      </c>
      <c r="J228" s="120">
        <f>(Data!$I$16+273.3)/(D228+273.3)*(Data!$I$15+(Data!$K$12/1000))/Data!$I$15*Data!$I$18</f>
        <v>0.68607153731405979</v>
      </c>
      <c r="K228" s="122"/>
      <c r="L228" s="119"/>
      <c r="M228" s="122"/>
    </row>
    <row r="229" spans="1:13">
      <c r="A229" s="1">
        <v>0.4853703703703704</v>
      </c>
      <c r="B229">
        <v>3971</v>
      </c>
      <c r="C229">
        <v>58</v>
      </c>
      <c r="D229">
        <v>264</v>
      </c>
      <c r="E229">
        <v>10.4</v>
      </c>
      <c r="G229" s="119"/>
      <c r="H229">
        <f t="shared" si="18"/>
        <v>13.009166472913712</v>
      </c>
      <c r="J229" s="120">
        <f>(Data!$I$16+273.3)/(D229+273.3)*(Data!$I$15+(Data!$K$12/1000))/Data!$I$15*Data!$I$18</f>
        <v>0.68568847112907139</v>
      </c>
      <c r="K229" s="122"/>
      <c r="L229" s="119"/>
      <c r="M229" s="122"/>
    </row>
    <row r="230" spans="1:13">
      <c r="A230" s="1">
        <v>0.4853703703703704</v>
      </c>
      <c r="B230">
        <v>3965</v>
      </c>
      <c r="C230">
        <v>59</v>
      </c>
      <c r="D230">
        <v>264</v>
      </c>
      <c r="E230">
        <v>10.4</v>
      </c>
      <c r="G230" s="119"/>
      <c r="H230">
        <f t="shared" si="18"/>
        <v>13.12083518609511</v>
      </c>
      <c r="J230" s="120">
        <f>(Data!$I$16+273.3)/(D230+273.3)*(Data!$I$15+(Data!$K$12/1000))/Data!$I$15*Data!$I$18</f>
        <v>0.68568847112907139</v>
      </c>
      <c r="K230" s="122"/>
      <c r="L230" s="119"/>
      <c r="M230" s="122"/>
    </row>
    <row r="231" spans="1:13">
      <c r="A231" s="1">
        <v>0.4853703703703704</v>
      </c>
      <c r="B231">
        <v>3963</v>
      </c>
      <c r="C231">
        <v>61</v>
      </c>
      <c r="D231">
        <v>263.89999999999998</v>
      </c>
      <c r="E231">
        <v>10.4</v>
      </c>
      <c r="G231" s="119"/>
      <c r="H231">
        <f t="shared" si="18"/>
        <v>13.34012729182278</v>
      </c>
      <c r="J231" s="120">
        <f>(Data!$I$16+273.3)/(D231+273.3)*(Data!$I$15+(Data!$K$12/1000))/Data!$I$15*Data!$I$18</f>
        <v>0.68581611231878248</v>
      </c>
      <c r="K231" s="122"/>
      <c r="L231" s="119"/>
      <c r="M231" s="122"/>
    </row>
    <row r="232" spans="1:13">
      <c r="A232" s="1">
        <v>0.4853703703703704</v>
      </c>
      <c r="B232">
        <v>3955</v>
      </c>
      <c r="C232">
        <v>61</v>
      </c>
      <c r="D232">
        <v>263.8</v>
      </c>
      <c r="E232">
        <v>10.4</v>
      </c>
      <c r="G232" s="119"/>
      <c r="H232">
        <f t="shared" si="18"/>
        <v>13.3388855989554</v>
      </c>
      <c r="J232" s="120">
        <f>(Data!$I$16+273.3)/(D232+273.3)*(Data!$I$15+(Data!$K$12/1000))/Data!$I$15*Data!$I$18</f>
        <v>0.68594380103826091</v>
      </c>
      <c r="K232" s="122"/>
      <c r="L232" s="119"/>
      <c r="M232" s="122"/>
    </row>
    <row r="233" spans="1:13">
      <c r="A233" s="1">
        <v>0.48538194444444444</v>
      </c>
      <c r="B233">
        <v>3948</v>
      </c>
      <c r="C233">
        <v>57</v>
      </c>
      <c r="D233">
        <v>263.60000000000002</v>
      </c>
      <c r="E233">
        <v>10.4</v>
      </c>
      <c r="G233" s="119"/>
      <c r="H233">
        <f t="shared" si="18"/>
        <v>12.891729487742808</v>
      </c>
      <c r="J233" s="120">
        <f>(Data!$I$16+273.3)/(D233+273.3)*(Data!$I$15+(Data!$K$12/1000))/Data!$I$15*Data!$I$18</f>
        <v>0.68619932117275095</v>
      </c>
      <c r="K233" s="122"/>
      <c r="L233" s="119"/>
      <c r="M233" s="122"/>
    </row>
    <row r="234" spans="1:13">
      <c r="A234" s="1">
        <v>0.48538194444444444</v>
      </c>
      <c r="B234">
        <v>3954</v>
      </c>
      <c r="C234">
        <v>57</v>
      </c>
      <c r="D234">
        <v>263.5</v>
      </c>
      <c r="E234">
        <v>10.3</v>
      </c>
      <c r="G234" s="119"/>
      <c r="H234">
        <f t="shared" si="18"/>
        <v>12.890528861012593</v>
      </c>
      <c r="J234" s="120">
        <f>(Data!$I$16+273.3)/(D234+273.3)*(Data!$I$15+(Data!$K$12/1000))/Data!$I$15*Data!$I$18</f>
        <v>0.68632715264092781</v>
      </c>
      <c r="K234" s="122"/>
      <c r="L234" s="119"/>
      <c r="M234" s="122"/>
    </row>
    <row r="235" spans="1:13">
      <c r="A235" s="1">
        <v>0.48538194444444444</v>
      </c>
      <c r="B235">
        <v>3967</v>
      </c>
      <c r="C235">
        <v>53</v>
      </c>
      <c r="D235">
        <v>263.5</v>
      </c>
      <c r="E235">
        <v>10.3</v>
      </c>
      <c r="G235" s="119"/>
      <c r="H235">
        <f t="shared" si="18"/>
        <v>12.430003259501714</v>
      </c>
      <c r="J235" s="120">
        <f>(Data!$I$16+273.3)/(D235+273.3)*(Data!$I$15+(Data!$K$12/1000))/Data!$I$15*Data!$I$18</f>
        <v>0.68632715264092781</v>
      </c>
      <c r="K235" s="122"/>
      <c r="L235" s="119"/>
      <c r="M235" s="122"/>
    </row>
    <row r="236" spans="1:13">
      <c r="A236" s="1">
        <v>0.48538194444444444</v>
      </c>
      <c r="B236">
        <v>3968</v>
      </c>
      <c r="C236">
        <v>52</v>
      </c>
      <c r="D236">
        <v>263.3</v>
      </c>
      <c r="E236">
        <v>10.3</v>
      </c>
      <c r="G236" s="119"/>
      <c r="H236">
        <f t="shared" si="18"/>
        <v>12.309886825291803</v>
      </c>
      <c r="J236" s="120">
        <f>(Data!$I$16+273.3)/(D236+273.3)*(Data!$I$15+(Data!$K$12/1000))/Data!$I$15*Data!$I$18</f>
        <v>0.68658295851220652</v>
      </c>
      <c r="K236" s="122"/>
      <c r="L236" s="119"/>
      <c r="M236" s="122"/>
    </row>
    <row r="237" spans="1:13">
      <c r="A237" s="1">
        <v>0.48538194444444444</v>
      </c>
      <c r="B237">
        <v>3986</v>
      </c>
      <c r="C237">
        <v>52</v>
      </c>
      <c r="D237">
        <v>263.3</v>
      </c>
      <c r="E237">
        <v>10.3</v>
      </c>
      <c r="G237" s="119"/>
      <c r="H237">
        <f t="shared" si="18"/>
        <v>12.309886825291803</v>
      </c>
      <c r="J237" s="120">
        <f>(Data!$I$16+273.3)/(D237+273.3)*(Data!$I$15+(Data!$K$12/1000))/Data!$I$15*Data!$I$18</f>
        <v>0.68658295851220652</v>
      </c>
      <c r="K237" s="122"/>
      <c r="L237" s="119"/>
      <c r="M237" s="122"/>
    </row>
    <row r="238" spans="1:13">
      <c r="A238" s="1">
        <v>0.48539351851851853</v>
      </c>
      <c r="B238">
        <v>3986</v>
      </c>
      <c r="C238">
        <v>53</v>
      </c>
      <c r="D238">
        <v>263.3</v>
      </c>
      <c r="E238">
        <v>10.3</v>
      </c>
      <c r="G238" s="119"/>
      <c r="H238">
        <f t="shared" si="18"/>
        <v>12.427687469400666</v>
      </c>
      <c r="J238" s="120">
        <f>(Data!$I$16+273.3)/(D238+273.3)*(Data!$I$15+(Data!$K$12/1000))/Data!$I$15*Data!$I$18</f>
        <v>0.68658295851220652</v>
      </c>
      <c r="K238" s="122"/>
      <c r="L238" s="119"/>
      <c r="M238" s="122"/>
    </row>
    <row r="239" spans="1:13">
      <c r="A239" s="1">
        <v>0.48539351851851853</v>
      </c>
      <c r="B239">
        <v>3987</v>
      </c>
      <c r="C239">
        <v>53</v>
      </c>
      <c r="D239">
        <v>263.3</v>
      </c>
      <c r="E239">
        <v>10.3</v>
      </c>
      <c r="G239" s="119"/>
      <c r="H239">
        <f t="shared" si="18"/>
        <v>12.427687469400666</v>
      </c>
      <c r="J239" s="120">
        <f>(Data!$I$16+273.3)/(D239+273.3)*(Data!$I$15+(Data!$K$12/1000))/Data!$I$15*Data!$I$18</f>
        <v>0.68658295851220652</v>
      </c>
      <c r="K239" s="122"/>
      <c r="L239" s="119"/>
      <c r="M239" s="122"/>
    </row>
    <row r="240" spans="1:13">
      <c r="A240" s="1">
        <v>0.48539351851851853</v>
      </c>
      <c r="B240">
        <v>3987</v>
      </c>
      <c r="C240">
        <v>53</v>
      </c>
      <c r="D240">
        <v>263.2</v>
      </c>
      <c r="E240">
        <v>10.3</v>
      </c>
      <c r="G240" s="119"/>
      <c r="H240">
        <f t="shared" si="18"/>
        <v>12.426529412512405</v>
      </c>
      <c r="J240" s="120">
        <f>(Data!$I$16+273.3)/(D240+273.3)*(Data!$I$15+(Data!$K$12/1000))/Data!$I$15*Data!$I$18</f>
        <v>0.68671093296859276</v>
      </c>
      <c r="K240" s="122"/>
      <c r="L240" s="119"/>
      <c r="M240" s="122"/>
    </row>
    <row r="241" spans="1:13">
      <c r="A241" s="1">
        <v>0.48539351851851853</v>
      </c>
      <c r="B241">
        <v>3985</v>
      </c>
      <c r="C241">
        <v>53</v>
      </c>
      <c r="D241">
        <v>263.10000000000002</v>
      </c>
      <c r="E241">
        <v>10.3</v>
      </c>
      <c r="G241" s="119"/>
      <c r="H241">
        <f t="shared" si="18"/>
        <v>12.425371247692098</v>
      </c>
      <c r="J241" s="120">
        <f>(Data!$I$16+273.3)/(D241+273.3)*(Data!$I$15+(Data!$K$12/1000))/Data!$I$15*Data!$I$18</f>
        <v>0.68683895514103277</v>
      </c>
      <c r="K241" s="122"/>
      <c r="L241" s="119"/>
      <c r="M241" s="122"/>
    </row>
    <row r="242" spans="1:13">
      <c r="A242" s="1">
        <v>0.48539351851851853</v>
      </c>
      <c r="B242">
        <v>3983</v>
      </c>
      <c r="C242">
        <v>51</v>
      </c>
      <c r="D242">
        <v>263.10000000000002</v>
      </c>
      <c r="E242">
        <v>10.3</v>
      </c>
      <c r="G242" s="119"/>
      <c r="H242">
        <f t="shared" si="18"/>
        <v>12.188675832232089</v>
      </c>
      <c r="J242" s="120">
        <f>(Data!$I$16+273.3)/(D242+273.3)*(Data!$I$15+(Data!$K$12/1000))/Data!$I$15*Data!$I$18</f>
        <v>0.68683895514103277</v>
      </c>
      <c r="K242" s="122"/>
      <c r="L242" s="119"/>
      <c r="M242" s="122"/>
    </row>
    <row r="243" spans="1:13">
      <c r="A243" s="1">
        <v>0.48540509259259257</v>
      </c>
      <c r="B243">
        <v>3983</v>
      </c>
      <c r="C243">
        <v>51</v>
      </c>
      <c r="D243">
        <v>263.10000000000002</v>
      </c>
      <c r="E243">
        <v>10.199999999999999</v>
      </c>
      <c r="G243" s="119"/>
      <c r="H243">
        <f t="shared" si="18"/>
        <v>12.188675832232089</v>
      </c>
      <c r="J243" s="120">
        <f>(Data!$I$16+273.3)/(D243+273.3)*(Data!$I$15+(Data!$K$12/1000))/Data!$I$15*Data!$I$18</f>
        <v>0.68683895514103277</v>
      </c>
      <c r="K243" s="122"/>
      <c r="L243" s="119"/>
      <c r="M243" s="122"/>
    </row>
    <row r="244" spans="1:13">
      <c r="A244" s="1">
        <v>0.48540509259259257</v>
      </c>
      <c r="B244">
        <v>3983</v>
      </c>
      <c r="C244">
        <v>50</v>
      </c>
      <c r="D244">
        <v>263.10000000000002</v>
      </c>
      <c r="E244">
        <v>10.199999999999999</v>
      </c>
      <c r="G244" s="119"/>
      <c r="H244">
        <f t="shared" si="18"/>
        <v>12.068587427423774</v>
      </c>
      <c r="J244" s="120">
        <f>(Data!$I$16+273.3)/(D244+273.3)*(Data!$I$15+(Data!$K$12/1000))/Data!$I$15*Data!$I$18</f>
        <v>0.68683895514103277</v>
      </c>
      <c r="K244" s="122"/>
      <c r="L244" s="119"/>
      <c r="M244" s="122"/>
    </row>
    <row r="245" spans="1:13">
      <c r="A245" s="1">
        <v>0.48540509259259257</v>
      </c>
      <c r="B245">
        <v>3983</v>
      </c>
      <c r="C245">
        <v>50</v>
      </c>
      <c r="D245">
        <v>263.2</v>
      </c>
      <c r="E245">
        <v>10.199999999999999</v>
      </c>
      <c r="G245" s="119"/>
      <c r="H245">
        <f t="shared" si="18"/>
        <v>12.069712336540018</v>
      </c>
      <c r="J245" s="120">
        <f>(Data!$I$16+273.3)/(D245+273.3)*(Data!$I$15+(Data!$K$12/1000))/Data!$I$15*Data!$I$18</f>
        <v>0.68671093296859276</v>
      </c>
      <c r="K245" s="122"/>
      <c r="L245" s="119"/>
      <c r="M245" s="122"/>
    </row>
    <row r="246" spans="1:13">
      <c r="A246" s="1">
        <v>0.48540509259259257</v>
      </c>
      <c r="B246">
        <v>3985</v>
      </c>
      <c r="C246">
        <v>50</v>
      </c>
      <c r="D246">
        <v>263.2</v>
      </c>
      <c r="E246">
        <v>10.199999999999999</v>
      </c>
      <c r="G246" s="119"/>
      <c r="H246">
        <f t="shared" si="18"/>
        <v>12.069712336540018</v>
      </c>
      <c r="J246" s="120">
        <f>(Data!$I$16+273.3)/(D246+273.3)*(Data!$I$15+(Data!$K$12/1000))/Data!$I$15*Data!$I$18</f>
        <v>0.68671093296859276</v>
      </c>
      <c r="K246" s="122"/>
      <c r="L246" s="119"/>
      <c r="M246" s="122"/>
    </row>
    <row r="247" spans="1:13">
      <c r="A247" s="1">
        <v>0.48540509259259257</v>
      </c>
      <c r="B247">
        <v>3985</v>
      </c>
      <c r="C247">
        <v>50</v>
      </c>
      <c r="D247">
        <v>263.39999999999998</v>
      </c>
      <c r="E247">
        <v>10.199999999999999</v>
      </c>
      <c r="G247" s="119"/>
      <c r="H247">
        <f t="shared" si="18"/>
        <v>12.071961840303199</v>
      </c>
      <c r="J247" s="120">
        <f>(Data!$I$16+273.3)/(D247+273.3)*(Data!$I$15+(Data!$K$12/1000))/Data!$I$15*Data!$I$18</f>
        <v>0.68645503174520228</v>
      </c>
      <c r="K247" s="122"/>
      <c r="L247" s="119"/>
      <c r="M247" s="122"/>
    </row>
    <row r="248" spans="1:13">
      <c r="A248" s="1">
        <v>0.48541666666666666</v>
      </c>
      <c r="B248">
        <v>3996</v>
      </c>
      <c r="C248">
        <v>50</v>
      </c>
      <c r="D248">
        <v>263.39999999999998</v>
      </c>
      <c r="E248">
        <v>10.199999999999999</v>
      </c>
      <c r="G248" s="119"/>
      <c r="H248">
        <f t="shared" si="18"/>
        <v>12.071961840303199</v>
      </c>
      <c r="J248" s="120">
        <f>(Data!$I$16+273.3)/(D248+273.3)*(Data!$I$15+(Data!$K$12/1000))/Data!$I$15*Data!$I$18</f>
        <v>0.68645503174520228</v>
      </c>
      <c r="K248" s="122"/>
      <c r="L248" s="119"/>
      <c r="M248" s="122"/>
    </row>
    <row r="249" spans="1:13">
      <c r="A249" s="1">
        <v>0.48541666666666666</v>
      </c>
      <c r="B249">
        <v>4001</v>
      </c>
      <c r="C249">
        <v>50</v>
      </c>
      <c r="D249">
        <v>263.5</v>
      </c>
      <c r="E249">
        <v>10.199999999999999</v>
      </c>
      <c r="G249" s="119"/>
      <c r="H249">
        <f t="shared" si="18"/>
        <v>12.073086435008726</v>
      </c>
      <c r="J249" s="120">
        <f>(Data!$I$16+273.3)/(D249+273.3)*(Data!$I$15+(Data!$K$12/1000))/Data!$I$15*Data!$I$18</f>
        <v>0.68632715264092781</v>
      </c>
      <c r="K249" s="122"/>
      <c r="L249" s="119"/>
      <c r="M249" s="122"/>
    </row>
    <row r="250" spans="1:13">
      <c r="A250" s="1">
        <v>0.48541666666666666</v>
      </c>
      <c r="B250">
        <v>4004</v>
      </c>
      <c r="C250">
        <v>50</v>
      </c>
      <c r="D250">
        <v>263.5</v>
      </c>
      <c r="E250">
        <v>10.3</v>
      </c>
      <c r="G250" s="119"/>
      <c r="H250">
        <f t="shared" si="18"/>
        <v>12.073086435008726</v>
      </c>
      <c r="J250" s="120">
        <f>(Data!$I$16+273.3)/(D250+273.3)*(Data!$I$15+(Data!$K$12/1000))/Data!$I$15*Data!$I$18</f>
        <v>0.68632715264092781</v>
      </c>
      <c r="K250" s="122"/>
      <c r="L250" s="119"/>
      <c r="M250" s="122"/>
    </row>
    <row r="251" spans="1:13">
      <c r="A251" s="1">
        <v>0.48541666666666666</v>
      </c>
      <c r="B251">
        <v>4007</v>
      </c>
      <c r="C251">
        <v>50</v>
      </c>
      <c r="D251">
        <v>263.39999999999998</v>
      </c>
      <c r="E251">
        <v>10.3</v>
      </c>
      <c r="G251" s="119"/>
      <c r="H251">
        <f t="shared" si="18"/>
        <v>12.071961840303199</v>
      </c>
      <c r="J251" s="120">
        <f>(Data!$I$16+273.3)/(D251+273.3)*(Data!$I$15+(Data!$K$12/1000))/Data!$I$15*Data!$I$18</f>
        <v>0.68645503174520228</v>
      </c>
      <c r="K251" s="122"/>
      <c r="L251" s="119"/>
      <c r="M251" s="122"/>
    </row>
    <row r="252" spans="1:13">
      <c r="A252" s="1">
        <v>0.48541666666666666</v>
      </c>
      <c r="B252">
        <v>4006</v>
      </c>
      <c r="C252">
        <v>50</v>
      </c>
      <c r="D252">
        <v>263.3</v>
      </c>
      <c r="E252">
        <v>10.3</v>
      </c>
      <c r="G252" s="119"/>
      <c r="H252">
        <f t="shared" si="18"/>
        <v>12.070837140823391</v>
      </c>
      <c r="J252" s="120">
        <f>(Data!$I$16+273.3)/(D252+273.3)*(Data!$I$15+(Data!$K$12/1000))/Data!$I$15*Data!$I$18</f>
        <v>0.68658295851220652</v>
      </c>
      <c r="K252" s="122"/>
      <c r="L252" s="119"/>
      <c r="M252" s="122"/>
    </row>
    <row r="253" spans="1:13">
      <c r="A253" s="1">
        <v>0.4854282407407407</v>
      </c>
      <c r="B253">
        <v>4004</v>
      </c>
      <c r="C253">
        <v>50</v>
      </c>
      <c r="D253">
        <v>263.2</v>
      </c>
      <c r="E253">
        <v>10.3</v>
      </c>
      <c r="G253" s="119"/>
      <c r="H253">
        <f t="shared" si="18"/>
        <v>12.069712336540018</v>
      </c>
      <c r="J253" s="120">
        <f>(Data!$I$16+273.3)/(D253+273.3)*(Data!$I$15+(Data!$K$12/1000))/Data!$I$15*Data!$I$18</f>
        <v>0.68671093296859276</v>
      </c>
      <c r="K253" s="122"/>
      <c r="L253" s="119"/>
      <c r="M253" s="122"/>
    </row>
    <row r="254" spans="1:13">
      <c r="A254" s="1">
        <v>0.4854282407407407</v>
      </c>
      <c r="B254">
        <v>4004</v>
      </c>
      <c r="C254">
        <v>50</v>
      </c>
      <c r="D254">
        <v>263</v>
      </c>
      <c r="E254">
        <v>10.3</v>
      </c>
      <c r="G254" s="119"/>
      <c r="H254">
        <f t="shared" si="18"/>
        <v>12.067462413445341</v>
      </c>
      <c r="J254" s="120">
        <f>(Data!$I$16+273.3)/(D254+273.3)*(Data!$I$15+(Data!$K$12/1000))/Data!$I$15*Data!$I$18</f>
        <v>0.68696702505621865</v>
      </c>
      <c r="K254" s="122"/>
      <c r="L254" s="119"/>
      <c r="M254" s="122"/>
    </row>
    <row r="255" spans="1:13">
      <c r="A255" s="1">
        <v>0.4854282407407407</v>
      </c>
      <c r="B255">
        <v>3987</v>
      </c>
      <c r="C255">
        <v>52</v>
      </c>
      <c r="D255">
        <v>263</v>
      </c>
      <c r="E255">
        <v>10.3</v>
      </c>
      <c r="G255" s="119"/>
      <c r="H255">
        <f t="shared" si="18"/>
        <v>12.306445265141054</v>
      </c>
      <c r="J255" s="120">
        <f>(Data!$I$16+273.3)/(D255+273.3)*(Data!$I$15+(Data!$K$12/1000))/Data!$I$15*Data!$I$18</f>
        <v>0.68696702505621865</v>
      </c>
      <c r="K255" s="122"/>
      <c r="L255" s="119"/>
      <c r="M255" s="122"/>
    </row>
    <row r="256" spans="1:13">
      <c r="A256" s="1">
        <v>0.4854282407407407</v>
      </c>
      <c r="B256">
        <v>3987</v>
      </c>
      <c r="C256">
        <v>53</v>
      </c>
      <c r="D256">
        <v>262.60000000000002</v>
      </c>
      <c r="E256">
        <v>10.3</v>
      </c>
      <c r="G256" s="119"/>
      <c r="H256">
        <f t="shared" si="18"/>
        <v>12.419578803552929</v>
      </c>
      <c r="J256" s="120">
        <f>(Data!$I$16+273.3)/(D256+273.3)*(Data!$I$15+(Data!$K$12/1000))/Data!$I$15*Data!$I$18</f>
        <v>0.68747978267895127</v>
      </c>
      <c r="K256" s="122"/>
      <c r="L256" s="119"/>
      <c r="M256" s="122"/>
    </row>
    <row r="257" spans="1:13">
      <c r="A257" s="1">
        <v>0.4854282407407407</v>
      </c>
      <c r="B257">
        <v>3978</v>
      </c>
      <c r="C257">
        <v>54</v>
      </c>
      <c r="D257">
        <v>262.60000000000002</v>
      </c>
      <c r="E257">
        <v>10.3</v>
      </c>
      <c r="G257" s="119"/>
      <c r="H257">
        <f t="shared" si="18"/>
        <v>12.536197125451686</v>
      </c>
      <c r="J257" s="120">
        <f>(Data!$I$16+273.3)/(D257+273.3)*(Data!$I$15+(Data!$K$12/1000))/Data!$I$15*Data!$I$18</f>
        <v>0.68747978267895127</v>
      </c>
      <c r="K257" s="122"/>
      <c r="L257" s="119"/>
      <c r="M257" s="122"/>
    </row>
    <row r="258" spans="1:13">
      <c r="A258" s="1">
        <v>0.48543981481481485</v>
      </c>
      <c r="B258">
        <v>3974</v>
      </c>
      <c r="C258">
        <v>55</v>
      </c>
      <c r="D258">
        <v>262.60000000000002</v>
      </c>
      <c r="E258">
        <v>10.3</v>
      </c>
      <c r="G258" s="119"/>
      <c r="H258">
        <f t="shared" si="18"/>
        <v>12.651740555303252</v>
      </c>
      <c r="J258" s="120">
        <f>(Data!$I$16+273.3)/(D258+273.3)*(Data!$I$15+(Data!$K$12/1000))/Data!$I$15*Data!$I$18</f>
        <v>0.68747978267895127</v>
      </c>
      <c r="K258" s="122"/>
      <c r="L258" s="119"/>
      <c r="M258" s="122"/>
    </row>
    <row r="259" spans="1:13">
      <c r="A259" s="1">
        <v>0.48543981481481485</v>
      </c>
      <c r="B259">
        <v>3966</v>
      </c>
      <c r="C259">
        <v>55</v>
      </c>
      <c r="D259">
        <v>262.5</v>
      </c>
      <c r="E259">
        <v>10.3</v>
      </c>
      <c r="G259" s="119"/>
      <c r="H259">
        <f t="shared" si="18"/>
        <v>12.650560080324679</v>
      </c>
      <c r="J259" s="120">
        <f>(Data!$I$16+273.3)/(D259+273.3)*(Data!$I$15+(Data!$K$12/1000))/Data!$I$15*Data!$I$18</f>
        <v>0.68760809170893999</v>
      </c>
      <c r="K259" s="122"/>
      <c r="L259" s="119"/>
      <c r="M259" s="122"/>
    </row>
    <row r="260" spans="1:13">
      <c r="A260" s="1">
        <v>0.48543981481481485</v>
      </c>
      <c r="B260">
        <v>3958</v>
      </c>
      <c r="C260">
        <v>55</v>
      </c>
      <c r="D260">
        <v>262.60000000000002</v>
      </c>
      <c r="E260">
        <v>10.3</v>
      </c>
      <c r="G260" s="119"/>
      <c r="H260">
        <f t="shared" si="18"/>
        <v>12.651740555303252</v>
      </c>
      <c r="J260" s="120">
        <f>(Data!$I$16+273.3)/(D260+273.3)*(Data!$I$15+(Data!$K$12/1000))/Data!$I$15*Data!$I$18</f>
        <v>0.68747978267895127</v>
      </c>
      <c r="K260" s="122"/>
      <c r="L260" s="119"/>
      <c r="M260" s="122"/>
    </row>
    <row r="261" spans="1:13">
      <c r="A261" s="1">
        <v>0.48543981481481485</v>
      </c>
      <c r="B261">
        <v>3958</v>
      </c>
      <c r="C261">
        <v>55</v>
      </c>
      <c r="D261">
        <v>262.60000000000002</v>
      </c>
      <c r="E261">
        <v>10.3</v>
      </c>
      <c r="G261" s="119"/>
      <c r="H261">
        <f t="shared" si="18"/>
        <v>12.651740555303252</v>
      </c>
      <c r="J261" s="120">
        <f>(Data!$I$16+273.3)/(D261+273.3)*(Data!$I$15+(Data!$K$12/1000))/Data!$I$15*Data!$I$18</f>
        <v>0.68747978267895127</v>
      </c>
      <c r="K261" s="122"/>
      <c r="L261" s="119"/>
      <c r="M261" s="122"/>
    </row>
    <row r="262" spans="1:13">
      <c r="A262" s="1">
        <v>0.48543981481481485</v>
      </c>
      <c r="B262">
        <v>3958</v>
      </c>
      <c r="C262">
        <v>55</v>
      </c>
      <c r="D262">
        <v>262.7</v>
      </c>
      <c r="E262">
        <v>10.3</v>
      </c>
      <c r="G262" s="119"/>
      <c r="H262">
        <f t="shared" si="18"/>
        <v>12.652920920147478</v>
      </c>
      <c r="J262" s="120">
        <f>(Data!$I$16+273.3)/(D262+273.3)*(Data!$I$15+(Data!$K$12/1000))/Data!$I$15*Data!$I$18</f>
        <v>0.68735152152546641</v>
      </c>
      <c r="K262" s="122"/>
      <c r="L262" s="119"/>
      <c r="M262" s="122"/>
    </row>
    <row r="263" spans="1:13">
      <c r="A263" s="1">
        <v>0.48545138888888889</v>
      </c>
      <c r="B263">
        <v>3959</v>
      </c>
      <c r="C263">
        <v>56</v>
      </c>
      <c r="D263">
        <v>262.89999999999998</v>
      </c>
      <c r="E263">
        <v>10.3</v>
      </c>
      <c r="G263" s="119"/>
      <c r="H263">
        <f t="shared" si="18"/>
        <v>12.76981108674816</v>
      </c>
      <c r="J263" s="120">
        <f>(Data!$I$16+273.3)/(D263+273.3)*(Data!$I$15+(Data!$K$12/1000))/Data!$I$15*Data!$I$18</f>
        <v>0.68709514274086148</v>
      </c>
      <c r="K263" s="122"/>
      <c r="L263" s="119"/>
      <c r="M263" s="122"/>
    </row>
    <row r="264" spans="1:13">
      <c r="A264" s="1">
        <v>0.48545138888888889</v>
      </c>
      <c r="B264">
        <v>3962</v>
      </c>
      <c r="C264">
        <v>56</v>
      </c>
      <c r="D264">
        <v>262.89999999999998</v>
      </c>
      <c r="E264">
        <v>10.3</v>
      </c>
      <c r="G264" s="119"/>
      <c r="H264">
        <f t="shared" si="18"/>
        <v>12.76981108674816</v>
      </c>
      <c r="J264" s="120">
        <f>(Data!$I$16+273.3)/(D264+273.3)*(Data!$I$15+(Data!$K$12/1000))/Data!$I$15*Data!$I$18</f>
        <v>0.68709514274086148</v>
      </c>
      <c r="K264" s="122"/>
      <c r="L264" s="119"/>
      <c r="M264" s="122"/>
    </row>
    <row r="265" spans="1:13">
      <c r="A265" s="1">
        <v>0.48545138888888889</v>
      </c>
      <c r="B265">
        <v>3962</v>
      </c>
      <c r="C265">
        <v>56</v>
      </c>
      <c r="D265">
        <v>262.60000000000002</v>
      </c>
      <c r="E265">
        <v>10.3</v>
      </c>
      <c r="G265" s="119"/>
      <c r="H265">
        <f t="shared" ref="H265:H328" si="20">44.73*SQRT(C265/1000/J265)</f>
        <v>12.766238278726702</v>
      </c>
      <c r="J265" s="120">
        <f>(Data!$I$16+273.3)/(D265+273.3)*(Data!$I$15+(Data!$K$12/1000))/Data!$I$15*Data!$I$18</f>
        <v>0.68747978267895127</v>
      </c>
      <c r="K265" s="122"/>
      <c r="L265" s="119"/>
      <c r="M265" s="122"/>
    </row>
    <row r="266" spans="1:13">
      <c r="A266" s="1">
        <v>0.48545138888888889</v>
      </c>
      <c r="B266">
        <v>3964</v>
      </c>
      <c r="C266">
        <v>56</v>
      </c>
      <c r="D266">
        <v>262.60000000000002</v>
      </c>
      <c r="E266">
        <v>10.3</v>
      </c>
      <c r="G266" s="119"/>
      <c r="H266">
        <f t="shared" si="20"/>
        <v>12.766238278726702</v>
      </c>
      <c r="J266" s="120">
        <f>(Data!$I$16+273.3)/(D266+273.3)*(Data!$I$15+(Data!$K$12/1000))/Data!$I$15*Data!$I$18</f>
        <v>0.68747978267895127</v>
      </c>
      <c r="K266" s="122"/>
      <c r="L266" s="119"/>
      <c r="M266" s="122"/>
    </row>
    <row r="267" spans="1:13">
      <c r="A267" s="1">
        <v>0.48545138888888889</v>
      </c>
      <c r="B267">
        <v>3965</v>
      </c>
      <c r="C267">
        <v>55</v>
      </c>
      <c r="D267">
        <v>262.7</v>
      </c>
      <c r="E267">
        <v>10.3</v>
      </c>
      <c r="G267" s="119"/>
      <c r="H267">
        <f t="shared" si="20"/>
        <v>12.652920920147478</v>
      </c>
      <c r="J267" s="120">
        <f>(Data!$I$16+273.3)/(D267+273.3)*(Data!$I$15+(Data!$K$12/1000))/Data!$I$15*Data!$I$18</f>
        <v>0.68735152152546641</v>
      </c>
      <c r="K267" s="122"/>
      <c r="L267" s="119"/>
      <c r="M267" s="122"/>
    </row>
    <row r="268" spans="1:13">
      <c r="A268" s="1">
        <v>0.48546296296296299</v>
      </c>
      <c r="B268">
        <v>3968</v>
      </c>
      <c r="C268">
        <v>55</v>
      </c>
      <c r="D268">
        <v>262.8</v>
      </c>
      <c r="E268">
        <v>10.3</v>
      </c>
      <c r="G268" s="119"/>
      <c r="H268">
        <f t="shared" si="20"/>
        <v>12.654101174888178</v>
      </c>
      <c r="J268" s="120">
        <f>(Data!$I$16+273.3)/(D268+273.3)*(Data!$I$15+(Data!$K$12/1000))/Data!$I$15*Data!$I$18</f>
        <v>0.68722330822169364</v>
      </c>
      <c r="K268" s="122"/>
      <c r="L268" s="119"/>
      <c r="M268" s="122"/>
    </row>
    <row r="269" spans="1:13">
      <c r="A269" s="1">
        <v>0.48546296296296299</v>
      </c>
      <c r="B269">
        <v>3972</v>
      </c>
      <c r="C269">
        <v>54</v>
      </c>
      <c r="D269">
        <v>262.60000000000002</v>
      </c>
      <c r="E269">
        <v>10.3</v>
      </c>
      <c r="G269" s="119"/>
      <c r="H269">
        <f t="shared" si="20"/>
        <v>12.536197125451686</v>
      </c>
      <c r="J269" s="120">
        <f>(Data!$I$16+273.3)/(D269+273.3)*(Data!$I$15+(Data!$K$12/1000))/Data!$I$15*Data!$I$18</f>
        <v>0.68747978267895127</v>
      </c>
      <c r="K269" s="122"/>
      <c r="L269" s="119"/>
      <c r="M269" s="122"/>
    </row>
    <row r="270" spans="1:13">
      <c r="A270" s="1">
        <v>0.48546296296296299</v>
      </c>
      <c r="B270">
        <v>3970</v>
      </c>
      <c r="C270">
        <v>54</v>
      </c>
      <c r="D270">
        <v>262.5</v>
      </c>
      <c r="E270">
        <v>10.3</v>
      </c>
      <c r="G270" s="119"/>
      <c r="H270">
        <f t="shared" si="20"/>
        <v>12.535027431292342</v>
      </c>
      <c r="J270" s="120">
        <f>(Data!$I$16+273.3)/(D270+273.3)*(Data!$I$15+(Data!$K$12/1000))/Data!$I$15*Data!$I$18</f>
        <v>0.68760809170893999</v>
      </c>
      <c r="K270" s="122"/>
      <c r="L270" s="119"/>
      <c r="M270" s="122"/>
    </row>
    <row r="271" spans="1:13">
      <c r="A271" s="1">
        <v>0.48546296296296299</v>
      </c>
      <c r="B271">
        <v>3961</v>
      </c>
      <c r="C271">
        <v>56</v>
      </c>
      <c r="D271">
        <v>262.5</v>
      </c>
      <c r="E271">
        <v>10.3</v>
      </c>
      <c r="G271" s="119"/>
      <c r="H271">
        <f t="shared" si="20"/>
        <v>12.765047120498894</v>
      </c>
      <c r="J271" s="120">
        <f>(Data!$I$16+273.3)/(D271+273.3)*(Data!$I$15+(Data!$K$12/1000))/Data!$I$15*Data!$I$18</f>
        <v>0.68760809170893999</v>
      </c>
      <c r="K271" s="122"/>
      <c r="L271" s="119"/>
      <c r="M271" s="122"/>
    </row>
    <row r="272" spans="1:13">
      <c r="A272" s="1">
        <v>0.48546296296296299</v>
      </c>
      <c r="B272">
        <v>3961</v>
      </c>
      <c r="C272">
        <v>57</v>
      </c>
      <c r="D272">
        <v>262.2</v>
      </c>
      <c r="E272">
        <v>10.3</v>
      </c>
      <c r="G272" s="119"/>
      <c r="H272">
        <f t="shared" si="20"/>
        <v>12.874910524954858</v>
      </c>
      <c r="J272" s="120">
        <f>(Data!$I$16+273.3)/(D272+273.3)*(Data!$I$15+(Data!$K$12/1000))/Data!$I$15*Data!$I$18</f>
        <v>0.68799330632614375</v>
      </c>
      <c r="K272" s="122"/>
      <c r="L272" s="119"/>
      <c r="M272" s="122"/>
    </row>
    <row r="273" spans="1:13">
      <c r="A273" s="1">
        <v>0.48547453703703702</v>
      </c>
      <c r="B273">
        <v>3954</v>
      </c>
      <c r="C273">
        <v>56</v>
      </c>
      <c r="D273">
        <v>262.2</v>
      </c>
      <c r="E273">
        <v>10.3</v>
      </c>
      <c r="G273" s="119"/>
      <c r="H273">
        <f t="shared" si="20"/>
        <v>12.761472978717929</v>
      </c>
      <c r="J273" s="120">
        <f>(Data!$I$16+273.3)/(D273+273.3)*(Data!$I$15+(Data!$K$12/1000))/Data!$I$15*Data!$I$18</f>
        <v>0.68799330632614375</v>
      </c>
      <c r="K273" s="122"/>
      <c r="L273" s="119"/>
      <c r="M273" s="122"/>
    </row>
    <row r="274" spans="1:13">
      <c r="A274" s="1">
        <v>0.48547453703703702</v>
      </c>
      <c r="B274">
        <v>3954</v>
      </c>
      <c r="C274">
        <v>56</v>
      </c>
      <c r="D274">
        <v>262.39999999999998</v>
      </c>
      <c r="E274">
        <v>10.3</v>
      </c>
      <c r="G274" s="119"/>
      <c r="H274">
        <f t="shared" si="20"/>
        <v>12.76385585110892</v>
      </c>
      <c r="J274" s="120">
        <f>(Data!$I$16+273.3)/(D274+273.3)*(Data!$I$15+(Data!$K$12/1000))/Data!$I$15*Data!$I$18</f>
        <v>0.6877364486422437</v>
      </c>
      <c r="K274" s="122"/>
      <c r="L274" s="119"/>
      <c r="M274" s="122"/>
    </row>
    <row r="275" spans="1:13">
      <c r="A275" s="1">
        <v>0.48547453703703702</v>
      </c>
      <c r="B275">
        <v>3950</v>
      </c>
      <c r="C275">
        <v>56</v>
      </c>
      <c r="D275">
        <v>262.39999999999998</v>
      </c>
      <c r="E275">
        <v>10.3</v>
      </c>
      <c r="G275" s="119"/>
      <c r="H275">
        <f t="shared" si="20"/>
        <v>12.76385585110892</v>
      </c>
      <c r="J275" s="120">
        <f>(Data!$I$16+273.3)/(D275+273.3)*(Data!$I$15+(Data!$K$12/1000))/Data!$I$15*Data!$I$18</f>
        <v>0.6877364486422437</v>
      </c>
      <c r="K275" s="122"/>
      <c r="L275" s="119"/>
      <c r="M275" s="122"/>
    </row>
    <row r="276" spans="1:13">
      <c r="A276" s="1">
        <v>0.48547453703703702</v>
      </c>
      <c r="B276">
        <v>3948</v>
      </c>
      <c r="C276">
        <v>56</v>
      </c>
      <c r="D276">
        <v>262.39999999999998</v>
      </c>
      <c r="E276">
        <v>10.3</v>
      </c>
      <c r="G276" s="119"/>
      <c r="H276">
        <f t="shared" si="20"/>
        <v>12.76385585110892</v>
      </c>
      <c r="J276" s="120">
        <f>(Data!$I$16+273.3)/(D276+273.3)*(Data!$I$15+(Data!$K$12/1000))/Data!$I$15*Data!$I$18</f>
        <v>0.6877364486422437</v>
      </c>
      <c r="K276" s="122"/>
      <c r="L276" s="119"/>
      <c r="M276" s="122"/>
    </row>
    <row r="277" spans="1:13">
      <c r="A277" s="1">
        <v>0.48547453703703702</v>
      </c>
      <c r="B277">
        <v>3945</v>
      </c>
      <c r="C277">
        <v>56</v>
      </c>
      <c r="D277">
        <v>262.5</v>
      </c>
      <c r="E277">
        <v>10.3</v>
      </c>
      <c r="G277" s="119"/>
      <c r="H277">
        <f t="shared" si="20"/>
        <v>12.765047120498894</v>
      </c>
      <c r="J277" s="120">
        <f>(Data!$I$16+273.3)/(D277+273.3)*(Data!$I$15+(Data!$K$12/1000))/Data!$I$15*Data!$I$18</f>
        <v>0.68760809170893999</v>
      </c>
      <c r="K277" s="122"/>
      <c r="L277" s="119"/>
      <c r="M277" s="122"/>
    </row>
    <row r="278" spans="1:13">
      <c r="A278" s="1">
        <v>0.48548611111111112</v>
      </c>
      <c r="B278">
        <v>3942</v>
      </c>
      <c r="C278">
        <v>55</v>
      </c>
      <c r="D278">
        <v>262.39999999999998</v>
      </c>
      <c r="E278">
        <v>10.3</v>
      </c>
      <c r="G278" s="119"/>
      <c r="H278">
        <f t="shared" si="20"/>
        <v>12.649379495180929</v>
      </c>
      <c r="J278" s="120">
        <f>(Data!$I$16+273.3)/(D278+273.3)*(Data!$I$15+(Data!$K$12/1000))/Data!$I$15*Data!$I$18</f>
        <v>0.6877364486422437</v>
      </c>
      <c r="K278" s="122"/>
      <c r="L278" s="119"/>
      <c r="M278" s="122"/>
    </row>
    <row r="279" spans="1:13">
      <c r="A279" s="1">
        <v>0.48548611111111112</v>
      </c>
      <c r="B279">
        <v>3941</v>
      </c>
      <c r="C279">
        <v>55</v>
      </c>
      <c r="D279">
        <v>262.39999999999998</v>
      </c>
      <c r="E279">
        <v>10.3</v>
      </c>
      <c r="G279" s="119"/>
      <c r="H279">
        <f t="shared" si="20"/>
        <v>12.649379495180929</v>
      </c>
      <c r="J279" s="120">
        <f>(Data!$I$16+273.3)/(D279+273.3)*(Data!$I$15+(Data!$K$12/1000))/Data!$I$15*Data!$I$18</f>
        <v>0.6877364486422437</v>
      </c>
      <c r="K279" s="122"/>
      <c r="L279" s="119"/>
      <c r="M279" s="122"/>
    </row>
    <row r="280" spans="1:13">
      <c r="A280" s="1">
        <v>0.48548611111111112</v>
      </c>
      <c r="B280">
        <v>3932</v>
      </c>
      <c r="C280">
        <v>56</v>
      </c>
      <c r="D280">
        <v>262.39999999999998</v>
      </c>
      <c r="E280">
        <v>10.3</v>
      </c>
      <c r="G280" s="119"/>
      <c r="H280">
        <f t="shared" si="20"/>
        <v>12.76385585110892</v>
      </c>
      <c r="J280" s="120">
        <f>(Data!$I$16+273.3)/(D280+273.3)*(Data!$I$15+(Data!$K$12/1000))/Data!$I$15*Data!$I$18</f>
        <v>0.6877364486422437</v>
      </c>
      <c r="K280" s="122"/>
      <c r="L280" s="119"/>
      <c r="M280" s="122"/>
    </row>
    <row r="281" spans="1:13">
      <c r="A281" s="1">
        <v>0.48548611111111112</v>
      </c>
      <c r="B281">
        <v>3932</v>
      </c>
      <c r="C281">
        <v>57</v>
      </c>
      <c r="D281">
        <v>262.60000000000002</v>
      </c>
      <c r="E281">
        <v>10.3</v>
      </c>
      <c r="G281" s="119"/>
      <c r="H281">
        <f t="shared" si="20"/>
        <v>12.879718184018968</v>
      </c>
      <c r="J281" s="120">
        <f>(Data!$I$16+273.3)/(D281+273.3)*(Data!$I$15+(Data!$K$12/1000))/Data!$I$15*Data!$I$18</f>
        <v>0.68747978267895127</v>
      </c>
      <c r="K281" s="122"/>
      <c r="L281" s="119"/>
      <c r="M281" s="122"/>
    </row>
    <row r="282" spans="1:13">
      <c r="A282" s="1">
        <v>0.48548611111111112</v>
      </c>
      <c r="B282">
        <v>3935</v>
      </c>
      <c r="C282">
        <v>55</v>
      </c>
      <c r="D282">
        <v>262.60000000000002</v>
      </c>
      <c r="E282">
        <v>10.3</v>
      </c>
      <c r="G282" s="119"/>
      <c r="H282">
        <f t="shared" si="20"/>
        <v>12.651740555303252</v>
      </c>
      <c r="J282" s="120">
        <f>(Data!$I$16+273.3)/(D282+273.3)*(Data!$I$15+(Data!$K$12/1000))/Data!$I$15*Data!$I$18</f>
        <v>0.68747978267895127</v>
      </c>
      <c r="K282" s="122"/>
      <c r="L282" s="119"/>
      <c r="M282" s="122"/>
    </row>
    <row r="283" spans="1:13">
      <c r="A283" s="1">
        <v>0.48549768518518516</v>
      </c>
      <c r="B283">
        <v>3935</v>
      </c>
      <c r="C283">
        <v>53</v>
      </c>
      <c r="D283">
        <v>262.60000000000002</v>
      </c>
      <c r="E283">
        <v>10.3</v>
      </c>
      <c r="G283" s="119"/>
      <c r="H283">
        <f t="shared" si="20"/>
        <v>12.419578803552929</v>
      </c>
      <c r="J283" s="120">
        <f>(Data!$I$16+273.3)/(D283+273.3)*(Data!$I$15+(Data!$K$12/1000))/Data!$I$15*Data!$I$18</f>
        <v>0.68747978267895127</v>
      </c>
      <c r="K283" s="122"/>
      <c r="L283" s="119"/>
      <c r="M283" s="122"/>
    </row>
    <row r="284" spans="1:13">
      <c r="A284" s="1">
        <v>0.48549768518518516</v>
      </c>
      <c r="B284">
        <v>3948</v>
      </c>
      <c r="C284">
        <v>53</v>
      </c>
      <c r="D284">
        <v>262.60000000000002</v>
      </c>
      <c r="E284">
        <v>10.3</v>
      </c>
      <c r="G284" s="119"/>
      <c r="H284">
        <f t="shared" si="20"/>
        <v>12.419578803552929</v>
      </c>
      <c r="J284" s="120">
        <f>(Data!$I$16+273.3)/(D284+273.3)*(Data!$I$15+(Data!$K$12/1000))/Data!$I$15*Data!$I$18</f>
        <v>0.68747978267895127</v>
      </c>
      <c r="K284" s="122"/>
      <c r="L284" s="119"/>
      <c r="M284" s="122"/>
    </row>
    <row r="285" spans="1:13">
      <c r="A285" s="1">
        <v>0.48549768518518516</v>
      </c>
      <c r="B285">
        <v>3956</v>
      </c>
      <c r="C285">
        <v>48</v>
      </c>
      <c r="D285">
        <v>262.5</v>
      </c>
      <c r="E285">
        <v>10.3</v>
      </c>
      <c r="G285" s="119"/>
      <c r="H285">
        <f t="shared" si="20"/>
        <v>11.818137198701608</v>
      </c>
      <c r="J285" s="120">
        <f>(Data!$I$16+273.3)/(D285+273.3)*(Data!$I$15+(Data!$K$12/1000))/Data!$I$15*Data!$I$18</f>
        <v>0.68760809170893999</v>
      </c>
      <c r="K285" s="122"/>
      <c r="L285" s="119"/>
      <c r="M285" s="122"/>
    </row>
    <row r="286" spans="1:13">
      <c r="A286" s="1">
        <v>0.48549768518518516</v>
      </c>
      <c r="B286">
        <v>3968</v>
      </c>
      <c r="C286">
        <v>49</v>
      </c>
      <c r="D286">
        <v>262.5</v>
      </c>
      <c r="E286">
        <v>10.3</v>
      </c>
      <c r="G286" s="119"/>
      <c r="H286">
        <f t="shared" si="20"/>
        <v>11.94060821273303</v>
      </c>
      <c r="J286" s="120">
        <f>(Data!$I$16+273.3)/(D286+273.3)*(Data!$I$15+(Data!$K$12/1000))/Data!$I$15*Data!$I$18</f>
        <v>0.68760809170893999</v>
      </c>
      <c r="K286" s="122"/>
      <c r="L286" s="119"/>
      <c r="M286" s="122"/>
    </row>
    <row r="287" spans="1:13">
      <c r="A287" s="1">
        <v>0.48549768518518516</v>
      </c>
      <c r="B287">
        <v>3979</v>
      </c>
      <c r="C287">
        <v>58</v>
      </c>
      <c r="D287">
        <v>262.39999999999998</v>
      </c>
      <c r="E287">
        <v>10.3</v>
      </c>
      <c r="G287" s="119"/>
      <c r="H287">
        <f t="shared" si="20"/>
        <v>12.989782343729043</v>
      </c>
      <c r="J287" s="120">
        <f>(Data!$I$16+273.3)/(D287+273.3)*(Data!$I$15+(Data!$K$12/1000))/Data!$I$15*Data!$I$18</f>
        <v>0.6877364486422437</v>
      </c>
      <c r="K287" s="122"/>
      <c r="L287" s="119"/>
      <c r="M287" s="122"/>
    </row>
    <row r="288" spans="1:13">
      <c r="A288" s="1">
        <v>0.48550925925925931</v>
      </c>
      <c r="B288">
        <v>3977</v>
      </c>
      <c r="C288">
        <v>58</v>
      </c>
      <c r="D288">
        <v>262.39999999999998</v>
      </c>
      <c r="E288">
        <v>10.3</v>
      </c>
      <c r="G288" s="119"/>
      <c r="H288">
        <f t="shared" si="20"/>
        <v>12.989782343729043</v>
      </c>
      <c r="J288" s="120">
        <f>(Data!$I$16+273.3)/(D288+273.3)*(Data!$I$15+(Data!$K$12/1000))/Data!$I$15*Data!$I$18</f>
        <v>0.6877364486422437</v>
      </c>
      <c r="K288" s="122"/>
      <c r="L288" s="119"/>
      <c r="M288" s="122"/>
    </row>
    <row r="289" spans="1:13">
      <c r="A289" s="1">
        <v>0.48550925925925931</v>
      </c>
      <c r="B289">
        <v>3970</v>
      </c>
      <c r="C289">
        <v>59</v>
      </c>
      <c r="D289">
        <v>262.39999999999998</v>
      </c>
      <c r="E289">
        <v>10.3</v>
      </c>
      <c r="G289" s="119"/>
      <c r="H289">
        <f t="shared" si="20"/>
        <v>13.101284666483609</v>
      </c>
      <c r="J289" s="120">
        <f>(Data!$I$16+273.3)/(D289+273.3)*(Data!$I$15+(Data!$K$12/1000))/Data!$I$15*Data!$I$18</f>
        <v>0.6877364486422437</v>
      </c>
      <c r="K289" s="122"/>
      <c r="L289" s="119"/>
      <c r="M289" s="122"/>
    </row>
    <row r="290" spans="1:13">
      <c r="A290" s="1">
        <v>0.48550925925925931</v>
      </c>
      <c r="B290">
        <v>3970</v>
      </c>
      <c r="C290">
        <v>60</v>
      </c>
      <c r="D290">
        <v>262.5</v>
      </c>
      <c r="E290">
        <v>10.3</v>
      </c>
      <c r="G290" s="119"/>
      <c r="H290">
        <f t="shared" si="20"/>
        <v>13.213079071857866</v>
      </c>
      <c r="J290" s="120">
        <f>(Data!$I$16+273.3)/(D290+273.3)*(Data!$I$15+(Data!$K$12/1000))/Data!$I$15*Data!$I$18</f>
        <v>0.68760809170893999</v>
      </c>
      <c r="K290" s="122"/>
      <c r="L290" s="119"/>
      <c r="M290" s="122"/>
    </row>
    <row r="291" spans="1:13">
      <c r="A291" s="1">
        <v>0.48550925925925931</v>
      </c>
      <c r="B291">
        <v>3969</v>
      </c>
      <c r="C291">
        <v>56</v>
      </c>
      <c r="D291">
        <v>262.5</v>
      </c>
      <c r="E291">
        <v>10.3</v>
      </c>
      <c r="G291" s="119"/>
      <c r="H291">
        <f t="shared" si="20"/>
        <v>12.765047120498894</v>
      </c>
      <c r="J291" s="120">
        <f>(Data!$I$16+273.3)/(D291+273.3)*(Data!$I$15+(Data!$K$12/1000))/Data!$I$15*Data!$I$18</f>
        <v>0.68760809170893999</v>
      </c>
      <c r="K291" s="122"/>
      <c r="L291" s="119"/>
      <c r="M291" s="122"/>
    </row>
    <row r="292" spans="1:13">
      <c r="A292" s="1">
        <v>0.48550925925925931</v>
      </c>
      <c r="B292">
        <v>3969</v>
      </c>
      <c r="C292">
        <v>53</v>
      </c>
      <c r="D292">
        <v>262.8</v>
      </c>
      <c r="E292">
        <v>10.3</v>
      </c>
      <c r="G292" s="119"/>
      <c r="H292">
        <f t="shared" si="20"/>
        <v>12.421896105336984</v>
      </c>
      <c r="J292" s="120">
        <f>(Data!$I$16+273.3)/(D292+273.3)*(Data!$I$15+(Data!$K$12/1000))/Data!$I$15*Data!$I$18</f>
        <v>0.68722330822169364</v>
      </c>
      <c r="K292" s="122"/>
      <c r="L292" s="119"/>
      <c r="M292" s="122"/>
    </row>
    <row r="293" spans="1:13">
      <c r="A293" s="1">
        <v>0.48552083333333335</v>
      </c>
      <c r="B293">
        <v>3969</v>
      </c>
      <c r="C293">
        <v>53</v>
      </c>
      <c r="D293">
        <v>262.8</v>
      </c>
      <c r="E293">
        <v>10.4</v>
      </c>
      <c r="G293" s="119"/>
      <c r="H293">
        <f t="shared" si="20"/>
        <v>12.421896105336984</v>
      </c>
      <c r="J293" s="120">
        <f>(Data!$I$16+273.3)/(D293+273.3)*(Data!$I$15+(Data!$K$12/1000))/Data!$I$15*Data!$I$18</f>
        <v>0.68722330822169364</v>
      </c>
      <c r="K293" s="122"/>
      <c r="L293" s="119"/>
      <c r="M293" s="122"/>
    </row>
    <row r="294" spans="1:13">
      <c r="A294" s="1">
        <v>0.48552083333333335</v>
      </c>
      <c r="B294">
        <v>3968</v>
      </c>
      <c r="C294">
        <v>55</v>
      </c>
      <c r="D294">
        <v>262.89999999999998</v>
      </c>
      <c r="E294">
        <v>10.4</v>
      </c>
      <c r="G294" s="119"/>
      <c r="H294">
        <f t="shared" si="20"/>
        <v>12.655281319556156</v>
      </c>
      <c r="J294" s="120">
        <f>(Data!$I$16+273.3)/(D294+273.3)*(Data!$I$15+(Data!$K$12/1000))/Data!$I$15*Data!$I$18</f>
        <v>0.68709514274086148</v>
      </c>
      <c r="K294" s="122"/>
      <c r="L294" s="119"/>
      <c r="M294" s="122"/>
    </row>
    <row r="295" spans="1:13">
      <c r="A295" s="1">
        <v>0.48552083333333335</v>
      </c>
      <c r="B295">
        <v>3974</v>
      </c>
      <c r="C295">
        <v>55</v>
      </c>
      <c r="D295">
        <v>263.10000000000002</v>
      </c>
      <c r="E295">
        <v>10.4</v>
      </c>
      <c r="G295" s="119"/>
      <c r="H295">
        <f t="shared" si="20"/>
        <v>12.657641278797099</v>
      </c>
      <c r="J295" s="120">
        <f>(Data!$I$16+273.3)/(D295+273.3)*(Data!$I$15+(Data!$K$12/1000))/Data!$I$15*Data!$I$18</f>
        <v>0.68683895514103277</v>
      </c>
      <c r="K295" s="122"/>
      <c r="L295" s="119"/>
      <c r="M295" s="122"/>
    </row>
    <row r="296" spans="1:13">
      <c r="A296" s="1">
        <v>0.48552083333333335</v>
      </c>
      <c r="B296">
        <v>3979</v>
      </c>
      <c r="C296">
        <v>59</v>
      </c>
      <c r="D296">
        <v>263.3</v>
      </c>
      <c r="E296">
        <v>10.4</v>
      </c>
      <c r="G296" s="119"/>
      <c r="H296">
        <f t="shared" si="20"/>
        <v>13.112285420579132</v>
      </c>
      <c r="J296" s="120">
        <f>(Data!$I$16+273.3)/(D296+273.3)*(Data!$I$15+(Data!$K$12/1000))/Data!$I$15*Data!$I$18</f>
        <v>0.68658295851220652</v>
      </c>
      <c r="K296" s="122"/>
      <c r="L296" s="119"/>
      <c r="M296" s="122"/>
    </row>
    <row r="297" spans="1:13">
      <c r="A297" s="1">
        <v>0.48552083333333335</v>
      </c>
      <c r="B297">
        <v>3979</v>
      </c>
      <c r="C297">
        <v>59</v>
      </c>
      <c r="D297">
        <v>263.5</v>
      </c>
      <c r="E297">
        <v>10.4</v>
      </c>
      <c r="G297" s="119"/>
      <c r="H297">
        <f t="shared" si="20"/>
        <v>13.114728779478673</v>
      </c>
      <c r="J297" s="120">
        <f>(Data!$I$16+273.3)/(D297+273.3)*(Data!$I$15+(Data!$K$12/1000))/Data!$I$15*Data!$I$18</f>
        <v>0.68632715264092781</v>
      </c>
      <c r="K297" s="122"/>
      <c r="L297" s="119"/>
      <c r="M297" s="122"/>
    </row>
    <row r="298" spans="1:13">
      <c r="A298" s="1">
        <v>0.48553240740740744</v>
      </c>
      <c r="B298">
        <v>3983</v>
      </c>
      <c r="C298">
        <v>57</v>
      </c>
      <c r="D298">
        <v>263.5</v>
      </c>
      <c r="E298">
        <v>10.4</v>
      </c>
      <c r="G298" s="119"/>
      <c r="H298">
        <f t="shared" si="20"/>
        <v>12.890528861012593</v>
      </c>
      <c r="J298" s="120">
        <f>(Data!$I$16+273.3)/(D298+273.3)*(Data!$I$15+(Data!$K$12/1000))/Data!$I$15*Data!$I$18</f>
        <v>0.68632715264092781</v>
      </c>
      <c r="K298" s="122"/>
      <c r="L298" s="119"/>
      <c r="M298" s="122"/>
    </row>
    <row r="299" spans="1:13">
      <c r="A299" s="1">
        <v>0.48553240740740744</v>
      </c>
      <c r="B299">
        <v>3983</v>
      </c>
      <c r="C299">
        <v>56</v>
      </c>
      <c r="D299">
        <v>263.89999999999998</v>
      </c>
      <c r="E299">
        <v>10.4</v>
      </c>
      <c r="G299" s="119"/>
      <c r="H299">
        <f t="shared" si="20"/>
        <v>12.781713234067402</v>
      </c>
      <c r="J299" s="120">
        <f>(Data!$I$16+273.3)/(D299+273.3)*(Data!$I$15+(Data!$K$12/1000))/Data!$I$15*Data!$I$18</f>
        <v>0.68581611231878248</v>
      </c>
      <c r="K299" s="122"/>
      <c r="L299" s="119"/>
      <c r="M299" s="122"/>
    </row>
    <row r="300" spans="1:13">
      <c r="A300" s="1">
        <v>0.48553240740740744</v>
      </c>
      <c r="B300">
        <v>3979</v>
      </c>
      <c r="C300">
        <v>57</v>
      </c>
      <c r="D300">
        <v>263.89999999999998</v>
      </c>
      <c r="E300">
        <v>10.4</v>
      </c>
      <c r="G300" s="119"/>
      <c r="H300">
        <f t="shared" si="20"/>
        <v>12.895330697223475</v>
      </c>
      <c r="J300" s="120">
        <f>(Data!$I$16+273.3)/(D300+273.3)*(Data!$I$15+(Data!$K$12/1000))/Data!$I$15*Data!$I$18</f>
        <v>0.68581611231878248</v>
      </c>
      <c r="K300" s="122"/>
      <c r="L300" s="119"/>
      <c r="M300" s="122"/>
    </row>
    <row r="301" spans="1:13">
      <c r="A301" s="1">
        <v>0.48553240740740744</v>
      </c>
      <c r="B301">
        <v>3979</v>
      </c>
      <c r="C301">
        <v>58</v>
      </c>
      <c r="D301">
        <v>263.8</v>
      </c>
      <c r="E301">
        <v>10.4</v>
      </c>
      <c r="G301" s="119"/>
      <c r="H301">
        <f t="shared" si="20"/>
        <v>13.006745036601828</v>
      </c>
      <c r="J301" s="120">
        <f>(Data!$I$16+273.3)/(D301+273.3)*(Data!$I$15+(Data!$K$12/1000))/Data!$I$15*Data!$I$18</f>
        <v>0.68594380103826091</v>
      </c>
      <c r="K301" s="122"/>
      <c r="L301" s="119"/>
      <c r="M301" s="122"/>
    </row>
    <row r="302" spans="1:13">
      <c r="A302" s="1">
        <v>0.48553240740740744</v>
      </c>
      <c r="B302">
        <v>3975</v>
      </c>
      <c r="C302">
        <v>58</v>
      </c>
      <c r="D302">
        <v>263.8</v>
      </c>
      <c r="E302">
        <v>10.4</v>
      </c>
      <c r="G302" s="119"/>
      <c r="H302">
        <f t="shared" si="20"/>
        <v>13.006745036601828</v>
      </c>
      <c r="J302" s="120">
        <f>(Data!$I$16+273.3)/(D302+273.3)*(Data!$I$15+(Data!$K$12/1000))/Data!$I$15*Data!$I$18</f>
        <v>0.68594380103826091</v>
      </c>
      <c r="K302" s="122"/>
      <c r="L302" s="119"/>
      <c r="M302" s="122"/>
    </row>
    <row r="303" spans="1:13">
      <c r="A303" s="1">
        <v>0.48554398148148148</v>
      </c>
      <c r="B303">
        <v>3972</v>
      </c>
      <c r="C303">
        <v>61</v>
      </c>
      <c r="D303">
        <v>263.7</v>
      </c>
      <c r="E303">
        <v>10.4</v>
      </c>
      <c r="G303" s="119"/>
      <c r="H303">
        <f t="shared" si="20"/>
        <v>13.337643790490297</v>
      </c>
      <c r="J303" s="120">
        <f>(Data!$I$16+273.3)/(D303+273.3)*(Data!$I$15+(Data!$K$12/1000))/Data!$I$15*Data!$I$18</f>
        <v>0.68607153731405979</v>
      </c>
      <c r="K303" s="122"/>
      <c r="L303" s="119"/>
      <c r="M303" s="122"/>
    </row>
    <row r="304" spans="1:13">
      <c r="A304" s="1">
        <v>0.48554398148148148</v>
      </c>
      <c r="B304">
        <v>3969</v>
      </c>
      <c r="C304">
        <v>61</v>
      </c>
      <c r="D304">
        <v>263.60000000000002</v>
      </c>
      <c r="E304">
        <v>10.4</v>
      </c>
      <c r="G304" s="119"/>
      <c r="H304">
        <f t="shared" si="20"/>
        <v>13.336401866395192</v>
      </c>
      <c r="J304" s="120">
        <f>(Data!$I$16+273.3)/(D304+273.3)*(Data!$I$15+(Data!$K$12/1000))/Data!$I$15*Data!$I$18</f>
        <v>0.68619932117275095</v>
      </c>
      <c r="K304" s="122"/>
      <c r="L304" s="119"/>
      <c r="M304" s="122"/>
    </row>
    <row r="305" spans="1:13">
      <c r="A305" s="1">
        <v>0.48554398148148148</v>
      </c>
      <c r="B305">
        <v>3966</v>
      </c>
      <c r="C305">
        <v>65</v>
      </c>
      <c r="D305">
        <v>263.7</v>
      </c>
      <c r="E305">
        <v>10.4</v>
      </c>
      <c r="G305" s="119"/>
      <c r="H305">
        <f t="shared" si="20"/>
        <v>13.768000570537923</v>
      </c>
      <c r="J305" s="120">
        <f>(Data!$I$16+273.3)/(D305+273.3)*(Data!$I$15+(Data!$K$12/1000))/Data!$I$15*Data!$I$18</f>
        <v>0.68607153731405979</v>
      </c>
      <c r="K305" s="122"/>
      <c r="L305" s="119"/>
      <c r="M305" s="122"/>
    </row>
    <row r="306" spans="1:13">
      <c r="A306" s="1">
        <v>0.48554398148148148</v>
      </c>
      <c r="B306">
        <v>3965</v>
      </c>
      <c r="C306">
        <v>65</v>
      </c>
      <c r="D306">
        <v>263.8</v>
      </c>
      <c r="E306">
        <v>10.4</v>
      </c>
      <c r="G306" s="119"/>
      <c r="H306">
        <f t="shared" si="20"/>
        <v>13.769282447601411</v>
      </c>
      <c r="J306" s="120">
        <f>(Data!$I$16+273.3)/(D306+273.3)*(Data!$I$15+(Data!$K$12/1000))/Data!$I$15*Data!$I$18</f>
        <v>0.68594380103826091</v>
      </c>
      <c r="K306" s="122"/>
      <c r="L306" s="119"/>
      <c r="M306" s="122"/>
    </row>
    <row r="307" spans="1:13">
      <c r="A307" s="1">
        <v>0.48554398148148148</v>
      </c>
      <c r="B307">
        <v>3959</v>
      </c>
      <c r="C307">
        <v>62</v>
      </c>
      <c r="D307">
        <v>263.8</v>
      </c>
      <c r="E307">
        <v>10.4</v>
      </c>
      <c r="G307" s="119"/>
      <c r="H307">
        <f t="shared" si="20"/>
        <v>13.447776267731811</v>
      </c>
      <c r="J307" s="120">
        <f>(Data!$I$16+273.3)/(D307+273.3)*(Data!$I$15+(Data!$K$12/1000))/Data!$I$15*Data!$I$18</f>
        <v>0.68594380103826091</v>
      </c>
      <c r="K307" s="122"/>
      <c r="L307" s="119"/>
      <c r="M307" s="122"/>
    </row>
    <row r="308" spans="1:13">
      <c r="A308" s="1">
        <v>0.48555555555555557</v>
      </c>
      <c r="B308">
        <v>3959</v>
      </c>
      <c r="C308">
        <v>60</v>
      </c>
      <c r="D308">
        <v>263.8</v>
      </c>
      <c r="E308">
        <v>10.4</v>
      </c>
      <c r="G308" s="119"/>
      <c r="H308">
        <f t="shared" si="20"/>
        <v>13.229098665331232</v>
      </c>
      <c r="J308" s="120">
        <f>(Data!$I$16+273.3)/(D308+273.3)*(Data!$I$15+(Data!$K$12/1000))/Data!$I$15*Data!$I$18</f>
        <v>0.68594380103826091</v>
      </c>
      <c r="K308" s="122"/>
      <c r="L308" s="119"/>
      <c r="M308" s="122"/>
    </row>
    <row r="309" spans="1:13">
      <c r="A309" s="1">
        <v>0.48555555555555557</v>
      </c>
      <c r="B309">
        <v>3964</v>
      </c>
      <c r="C309">
        <v>60</v>
      </c>
      <c r="D309">
        <v>263.8</v>
      </c>
      <c r="E309">
        <v>10.4</v>
      </c>
      <c r="G309" s="119"/>
      <c r="H309">
        <f t="shared" si="20"/>
        <v>13.229098665331232</v>
      </c>
      <c r="J309" s="120">
        <f>(Data!$I$16+273.3)/(D309+273.3)*(Data!$I$15+(Data!$K$12/1000))/Data!$I$15*Data!$I$18</f>
        <v>0.68594380103826091</v>
      </c>
      <c r="K309" s="122"/>
      <c r="L309" s="119"/>
      <c r="M309" s="122"/>
    </row>
    <row r="310" spans="1:13">
      <c r="A310" s="1">
        <v>0.48555555555555557</v>
      </c>
      <c r="B310">
        <v>3964</v>
      </c>
      <c r="C310">
        <v>61</v>
      </c>
      <c r="D310">
        <v>263.8</v>
      </c>
      <c r="E310">
        <v>10.4</v>
      </c>
      <c r="G310" s="119"/>
      <c r="H310">
        <f t="shared" si="20"/>
        <v>13.3388855989554</v>
      </c>
      <c r="J310" s="120">
        <f>(Data!$I$16+273.3)/(D310+273.3)*(Data!$I$15+(Data!$K$12/1000))/Data!$I$15*Data!$I$18</f>
        <v>0.68594380103826091</v>
      </c>
      <c r="K310" s="122"/>
      <c r="L310" s="119"/>
      <c r="M310" s="122"/>
    </row>
    <row r="311" spans="1:13">
      <c r="A311" s="1">
        <v>0.48555555555555557</v>
      </c>
      <c r="B311">
        <v>3956</v>
      </c>
      <c r="C311">
        <v>61</v>
      </c>
      <c r="D311">
        <v>263.8</v>
      </c>
      <c r="E311">
        <v>10.4</v>
      </c>
      <c r="G311" s="119"/>
      <c r="H311">
        <f t="shared" si="20"/>
        <v>13.3388855989554</v>
      </c>
      <c r="J311" s="120">
        <f>(Data!$I$16+273.3)/(D311+273.3)*(Data!$I$15+(Data!$K$12/1000))/Data!$I$15*Data!$I$18</f>
        <v>0.68594380103826091</v>
      </c>
      <c r="K311" s="122"/>
      <c r="L311" s="119"/>
      <c r="M311" s="122"/>
    </row>
    <row r="312" spans="1:13">
      <c r="A312" s="1">
        <v>0.48555555555555557</v>
      </c>
      <c r="B312">
        <v>3950</v>
      </c>
      <c r="C312">
        <v>65</v>
      </c>
      <c r="D312">
        <v>263.89999999999998</v>
      </c>
      <c r="E312">
        <v>10.4</v>
      </c>
      <c r="G312" s="119"/>
      <c r="H312">
        <f t="shared" si="20"/>
        <v>13.770564205337267</v>
      </c>
      <c r="J312" s="120">
        <f>(Data!$I$16+273.3)/(D312+273.3)*(Data!$I$15+(Data!$K$12/1000))/Data!$I$15*Data!$I$18</f>
        <v>0.68581611231878248</v>
      </c>
      <c r="K312" s="122"/>
      <c r="L312" s="119"/>
      <c r="M312" s="122"/>
    </row>
    <row r="313" spans="1:13">
      <c r="A313" s="1">
        <v>0.48556712962962961</v>
      </c>
      <c r="B313">
        <v>3947</v>
      </c>
      <c r="C313">
        <v>65</v>
      </c>
      <c r="D313">
        <v>264</v>
      </c>
      <c r="E313">
        <v>10.3</v>
      </c>
      <c r="G313" s="119"/>
      <c r="H313">
        <f t="shared" si="20"/>
        <v>13.771845843778808</v>
      </c>
      <c r="J313" s="120">
        <f>(Data!$I$16+273.3)/(D313+273.3)*(Data!$I$15+(Data!$K$12/1000))/Data!$I$15*Data!$I$18</f>
        <v>0.68568847112907139</v>
      </c>
      <c r="K313" s="122"/>
      <c r="L313" s="119"/>
      <c r="M313" s="122"/>
    </row>
    <row r="314" spans="1:13">
      <c r="A314" s="1">
        <v>0.48556712962962961</v>
      </c>
      <c r="B314">
        <v>3944</v>
      </c>
      <c r="C314">
        <v>61</v>
      </c>
      <c r="D314">
        <v>264.10000000000002</v>
      </c>
      <c r="E314">
        <v>10.3</v>
      </c>
      <c r="G314" s="119"/>
      <c r="H314">
        <f t="shared" si="20"/>
        <v>13.342610330893486</v>
      </c>
      <c r="J314" s="120">
        <f>(Data!$I$16+273.3)/(D314+273.3)*(Data!$I$15+(Data!$K$12/1000))/Data!$I$15*Data!$I$18</f>
        <v>0.68556087744259375</v>
      </c>
      <c r="K314" s="122"/>
      <c r="L314" s="119"/>
      <c r="M314" s="122"/>
    </row>
    <row r="315" spans="1:13">
      <c r="A315" s="1">
        <v>0.48556712962962961</v>
      </c>
      <c r="B315">
        <v>3944</v>
      </c>
      <c r="C315">
        <v>61</v>
      </c>
      <c r="D315">
        <v>264.2</v>
      </c>
      <c r="E315">
        <v>10.3</v>
      </c>
      <c r="G315" s="119"/>
      <c r="H315">
        <f t="shared" si="20"/>
        <v>13.343851677161314</v>
      </c>
      <c r="J315" s="120">
        <f>(Data!$I$16+273.3)/(D315+273.3)*(Data!$I$15+(Data!$K$12/1000))/Data!$I$15*Data!$I$18</f>
        <v>0.68543333123283723</v>
      </c>
      <c r="K315" s="122"/>
      <c r="L315" s="119"/>
      <c r="M315" s="122"/>
    </row>
    <row r="316" spans="1:13">
      <c r="A316" s="1">
        <v>0.48556712962962961</v>
      </c>
      <c r="B316">
        <v>3945</v>
      </c>
      <c r="C316">
        <v>62</v>
      </c>
      <c r="D316">
        <v>264.2</v>
      </c>
      <c r="E316">
        <v>10.3</v>
      </c>
      <c r="G316" s="119"/>
      <c r="H316">
        <f t="shared" si="20"/>
        <v>13.452782886024302</v>
      </c>
      <c r="J316" s="120">
        <f>(Data!$I$16+273.3)/(D316+273.3)*(Data!$I$15+(Data!$K$12/1000))/Data!$I$15*Data!$I$18</f>
        <v>0.68543333123283723</v>
      </c>
      <c r="K316" s="122"/>
      <c r="L316" s="119"/>
      <c r="M316" s="122"/>
    </row>
    <row r="317" spans="1:13">
      <c r="A317" s="1">
        <v>0.48556712962962961</v>
      </c>
      <c r="B317">
        <v>3945</v>
      </c>
      <c r="C317">
        <v>64</v>
      </c>
      <c r="D317">
        <v>264.3</v>
      </c>
      <c r="E317">
        <v>10.3</v>
      </c>
      <c r="G317" s="119"/>
      <c r="H317">
        <f t="shared" si="20"/>
        <v>13.669312466798981</v>
      </c>
      <c r="J317" s="120">
        <f>(Data!$I$16+273.3)/(D317+273.3)*(Data!$I$15+(Data!$K$12/1000))/Data!$I$15*Data!$I$18</f>
        <v>0.68530583247330723</v>
      </c>
      <c r="K317" s="122"/>
      <c r="L317" s="119"/>
      <c r="M317" s="122"/>
    </row>
    <row r="318" spans="1:13">
      <c r="A318" s="1">
        <v>0.48557870370370365</v>
      </c>
      <c r="B318">
        <v>3944</v>
      </c>
      <c r="C318">
        <v>65</v>
      </c>
      <c r="D318">
        <v>264.3</v>
      </c>
      <c r="E318">
        <v>10.3</v>
      </c>
      <c r="G318" s="119"/>
      <c r="H318">
        <f t="shared" si="20"/>
        <v>13.775690043670505</v>
      </c>
      <c r="J318" s="120">
        <f>(Data!$I$16+273.3)/(D318+273.3)*(Data!$I$15+(Data!$K$12/1000))/Data!$I$15*Data!$I$18</f>
        <v>0.68530583247330723</v>
      </c>
      <c r="K318" s="122"/>
      <c r="L318" s="119"/>
      <c r="M318" s="122"/>
    </row>
    <row r="319" spans="1:13">
      <c r="A319" s="1">
        <v>0.48557870370370365</v>
      </c>
      <c r="B319">
        <v>3944</v>
      </c>
      <c r="C319">
        <v>66</v>
      </c>
      <c r="D319">
        <v>264.2</v>
      </c>
      <c r="E319">
        <v>10.3</v>
      </c>
      <c r="G319" s="119"/>
      <c r="H319">
        <f t="shared" si="20"/>
        <v>13.879961331510208</v>
      </c>
      <c r="J319" s="120">
        <f>(Data!$I$16+273.3)/(D319+273.3)*(Data!$I$15+(Data!$K$12/1000))/Data!$I$15*Data!$I$18</f>
        <v>0.68543333123283723</v>
      </c>
      <c r="K319" s="122"/>
      <c r="L319" s="119"/>
      <c r="M319" s="122"/>
    </row>
    <row r="320" spans="1:13">
      <c r="A320" s="1">
        <v>0.48557870370370365</v>
      </c>
      <c r="B320">
        <v>3941</v>
      </c>
      <c r="C320">
        <v>66</v>
      </c>
      <c r="D320">
        <v>264.2</v>
      </c>
      <c r="E320">
        <v>10.3</v>
      </c>
      <c r="G320" s="119"/>
      <c r="H320">
        <f t="shared" si="20"/>
        <v>13.879961331510208</v>
      </c>
      <c r="J320" s="120">
        <f>(Data!$I$16+273.3)/(D320+273.3)*(Data!$I$15+(Data!$K$12/1000))/Data!$I$15*Data!$I$18</f>
        <v>0.68543333123283723</v>
      </c>
      <c r="K320" s="122"/>
      <c r="L320" s="119"/>
      <c r="M320" s="122"/>
    </row>
    <row r="321" spans="1:13">
      <c r="A321" s="1">
        <v>0.48557870370370365</v>
      </c>
      <c r="B321">
        <v>3940</v>
      </c>
      <c r="C321">
        <v>64</v>
      </c>
      <c r="D321">
        <v>264.3</v>
      </c>
      <c r="E321">
        <v>10.3</v>
      </c>
      <c r="G321" s="119"/>
      <c r="H321">
        <f t="shared" si="20"/>
        <v>13.669312466798981</v>
      </c>
      <c r="J321" s="120">
        <f>(Data!$I$16+273.3)/(D321+273.3)*(Data!$I$15+(Data!$K$12/1000))/Data!$I$15*Data!$I$18</f>
        <v>0.68530583247330723</v>
      </c>
      <c r="K321" s="122"/>
      <c r="L321" s="119"/>
      <c r="M321" s="122"/>
    </row>
    <row r="322" spans="1:13">
      <c r="A322" s="1">
        <v>0.48557870370370365</v>
      </c>
      <c r="B322">
        <v>3946</v>
      </c>
      <c r="C322">
        <v>64</v>
      </c>
      <c r="D322">
        <v>264.3</v>
      </c>
      <c r="E322">
        <v>10.3</v>
      </c>
      <c r="G322" s="119"/>
      <c r="H322">
        <f t="shared" si="20"/>
        <v>13.669312466798981</v>
      </c>
      <c r="J322" s="120">
        <f>(Data!$I$16+273.3)/(D322+273.3)*(Data!$I$15+(Data!$K$12/1000))/Data!$I$15*Data!$I$18</f>
        <v>0.68530583247330723</v>
      </c>
      <c r="K322" s="122"/>
      <c r="L322" s="119"/>
      <c r="M322" s="122"/>
    </row>
    <row r="323" spans="1:13">
      <c r="A323" s="1">
        <v>0.4855902777777778</v>
      </c>
      <c r="B323">
        <v>3953</v>
      </c>
      <c r="C323">
        <v>59</v>
      </c>
      <c r="D323">
        <v>264.5</v>
      </c>
      <c r="E323">
        <v>10.3</v>
      </c>
      <c r="G323" s="119"/>
      <c r="H323">
        <f t="shared" si="20"/>
        <v>13.1269387521256</v>
      </c>
      <c r="J323" s="120">
        <f>(Data!$I$16+273.3)/(D323+273.3)*(Data!$I$15+(Data!$K$12/1000))/Data!$I$15*Data!$I$18</f>
        <v>0.68505097719905184</v>
      </c>
      <c r="K323" s="122"/>
      <c r="L323" s="119"/>
      <c r="M323" s="122"/>
    </row>
    <row r="324" spans="1:13">
      <c r="A324" s="1">
        <v>0.4855902777777778</v>
      </c>
      <c r="B324">
        <v>3953</v>
      </c>
      <c r="C324">
        <v>59</v>
      </c>
      <c r="D324">
        <v>264.7</v>
      </c>
      <c r="E324">
        <v>10.3</v>
      </c>
      <c r="G324" s="119"/>
      <c r="H324">
        <f t="shared" si="20"/>
        <v>13.12937938406119</v>
      </c>
      <c r="J324" s="120">
        <f>(Data!$I$16+273.3)/(D324+273.3)*(Data!$I$15+(Data!$K$12/1000))/Data!$I$15*Data!$I$18</f>
        <v>0.68479631140827135</v>
      </c>
      <c r="K324" s="122"/>
      <c r="L324" s="119"/>
      <c r="M324" s="122"/>
    </row>
    <row r="325" spans="1:13">
      <c r="A325" s="1">
        <v>0.4855902777777778</v>
      </c>
      <c r="B325">
        <v>3955</v>
      </c>
      <c r="C325">
        <v>61</v>
      </c>
      <c r="D325">
        <v>264.7</v>
      </c>
      <c r="E325">
        <v>10.3</v>
      </c>
      <c r="G325" s="119"/>
      <c r="H325">
        <f t="shared" si="20"/>
        <v>13.35005667711404</v>
      </c>
      <c r="J325" s="120">
        <f>(Data!$I$16+273.3)/(D325+273.3)*(Data!$I$15+(Data!$K$12/1000))/Data!$I$15*Data!$I$18</f>
        <v>0.68479631140827135</v>
      </c>
      <c r="K325" s="122"/>
      <c r="L325" s="119"/>
      <c r="M325" s="122"/>
    </row>
    <row r="326" spans="1:13">
      <c r="A326" s="1">
        <v>0.4855902777777778</v>
      </c>
      <c r="B326">
        <v>3955</v>
      </c>
      <c r="C326">
        <v>62</v>
      </c>
      <c r="D326">
        <v>264.3</v>
      </c>
      <c r="E326">
        <v>10.3</v>
      </c>
      <c r="G326" s="119"/>
      <c r="H326">
        <f t="shared" si="20"/>
        <v>13.454034249487874</v>
      </c>
      <c r="J326" s="120">
        <f>(Data!$I$16+273.3)/(D326+273.3)*(Data!$I$15+(Data!$K$12/1000))/Data!$I$15*Data!$I$18</f>
        <v>0.68530583247330723</v>
      </c>
      <c r="K326" s="122"/>
      <c r="L326" s="119"/>
      <c r="M326" s="122"/>
    </row>
    <row r="327" spans="1:13">
      <c r="A327" s="1">
        <v>0.4855902777777778</v>
      </c>
      <c r="B327">
        <v>3947</v>
      </c>
      <c r="C327">
        <v>63</v>
      </c>
      <c r="D327">
        <v>264.3</v>
      </c>
      <c r="E327">
        <v>10.3</v>
      </c>
      <c r="G327" s="119"/>
      <c r="H327">
        <f t="shared" si="20"/>
        <v>13.562100517644359</v>
      </c>
      <c r="J327" s="120">
        <f>(Data!$I$16+273.3)/(D327+273.3)*(Data!$I$15+(Data!$K$12/1000))/Data!$I$15*Data!$I$18</f>
        <v>0.68530583247330723</v>
      </c>
      <c r="K327" s="122"/>
      <c r="L327" s="119"/>
      <c r="M327" s="122"/>
    </row>
    <row r="328" spans="1:13">
      <c r="A328" s="1">
        <v>0.48560185185185184</v>
      </c>
      <c r="B328">
        <v>3947</v>
      </c>
      <c r="C328">
        <v>64</v>
      </c>
      <c r="D328">
        <v>264.3</v>
      </c>
      <c r="E328">
        <v>10.3</v>
      </c>
      <c r="G328" s="119"/>
      <c r="H328">
        <f t="shared" si="20"/>
        <v>13.669312466798981</v>
      </c>
      <c r="J328" s="120">
        <f>(Data!$I$16+273.3)/(D328+273.3)*(Data!$I$15+(Data!$K$12/1000))/Data!$I$15*Data!$I$18</f>
        <v>0.68530583247330723</v>
      </c>
      <c r="K328" s="122"/>
      <c r="L328" s="119"/>
      <c r="M328" s="122"/>
    </row>
    <row r="329" spans="1:13">
      <c r="A329" s="1">
        <v>0.48560185185185184</v>
      </c>
      <c r="B329">
        <v>3942</v>
      </c>
      <c r="C329">
        <v>64</v>
      </c>
      <c r="D329">
        <v>264.3</v>
      </c>
      <c r="E329">
        <v>10.3</v>
      </c>
      <c r="G329" s="119"/>
      <c r="H329">
        <f t="shared" ref="H329:H392" si="21">44.73*SQRT(C329/1000/J329)</f>
        <v>13.669312466798981</v>
      </c>
      <c r="J329" s="120">
        <f>(Data!$I$16+273.3)/(D329+273.3)*(Data!$I$15+(Data!$K$12/1000))/Data!$I$15*Data!$I$18</f>
        <v>0.68530583247330723</v>
      </c>
      <c r="K329" s="122"/>
      <c r="L329" s="119"/>
      <c r="M329" s="122"/>
    </row>
    <row r="330" spans="1:13">
      <c r="A330" s="1">
        <v>0.48560185185185184</v>
      </c>
      <c r="B330">
        <v>3939</v>
      </c>
      <c r="C330">
        <v>67</v>
      </c>
      <c r="D330">
        <v>264.3</v>
      </c>
      <c r="E330">
        <v>10.3</v>
      </c>
      <c r="G330" s="119"/>
      <c r="H330">
        <f t="shared" si="21"/>
        <v>13.98601808621296</v>
      </c>
      <c r="J330" s="120">
        <f>(Data!$I$16+273.3)/(D330+273.3)*(Data!$I$15+(Data!$K$12/1000))/Data!$I$15*Data!$I$18</f>
        <v>0.68530583247330723</v>
      </c>
      <c r="K330" s="122"/>
      <c r="L330" s="119"/>
      <c r="M330" s="122"/>
    </row>
    <row r="331" spans="1:13">
      <c r="A331" s="1">
        <v>0.48560185185185184</v>
      </c>
      <c r="B331">
        <v>3938</v>
      </c>
      <c r="C331">
        <v>67</v>
      </c>
      <c r="D331">
        <v>264.3</v>
      </c>
      <c r="E331">
        <v>10.3</v>
      </c>
      <c r="G331" s="119"/>
      <c r="H331">
        <f t="shared" si="21"/>
        <v>13.98601808621296</v>
      </c>
      <c r="J331" s="120">
        <f>(Data!$I$16+273.3)/(D331+273.3)*(Data!$I$15+(Data!$K$12/1000))/Data!$I$15*Data!$I$18</f>
        <v>0.68530583247330723</v>
      </c>
      <c r="K331" s="122"/>
      <c r="L331" s="119"/>
      <c r="M331" s="122"/>
    </row>
    <row r="332" spans="1:13">
      <c r="A332" s="1">
        <v>0.48560185185185184</v>
      </c>
      <c r="B332">
        <v>3937</v>
      </c>
      <c r="C332">
        <v>62</v>
      </c>
      <c r="D332">
        <v>264.10000000000002</v>
      </c>
      <c r="E332">
        <v>10.3</v>
      </c>
      <c r="G332" s="119"/>
      <c r="H332">
        <f t="shared" si="21"/>
        <v>13.451531406149414</v>
      </c>
      <c r="J332" s="120">
        <f>(Data!$I$16+273.3)/(D332+273.3)*(Data!$I$15+(Data!$K$12/1000))/Data!$I$15*Data!$I$18</f>
        <v>0.68556087744259375</v>
      </c>
      <c r="K332" s="122"/>
      <c r="L332" s="119"/>
      <c r="M332" s="122"/>
    </row>
    <row r="333" spans="1:13">
      <c r="A333" s="1">
        <v>0.48561342592592593</v>
      </c>
      <c r="B333">
        <v>3938</v>
      </c>
      <c r="C333">
        <v>62</v>
      </c>
      <c r="D333">
        <v>263.89999999999998</v>
      </c>
      <c r="E333">
        <v>10.3</v>
      </c>
      <c r="G333" s="119"/>
      <c r="H333">
        <f t="shared" si="21"/>
        <v>13.449028097035685</v>
      </c>
      <c r="J333" s="120">
        <f>(Data!$I$16+273.3)/(D333+273.3)*(Data!$I$15+(Data!$K$12/1000))/Data!$I$15*Data!$I$18</f>
        <v>0.68581611231878248</v>
      </c>
      <c r="K333" s="122"/>
      <c r="L333" s="119"/>
      <c r="M333" s="122"/>
    </row>
    <row r="334" spans="1:13">
      <c r="A334" s="1">
        <v>0.48561342592592593</v>
      </c>
      <c r="B334">
        <v>3946</v>
      </c>
      <c r="C334">
        <v>62</v>
      </c>
      <c r="D334">
        <v>263.89999999999998</v>
      </c>
      <c r="E334">
        <v>10.3</v>
      </c>
      <c r="G334" s="119"/>
      <c r="H334">
        <f t="shared" si="21"/>
        <v>13.449028097035685</v>
      </c>
      <c r="J334" s="120">
        <f>(Data!$I$16+273.3)/(D334+273.3)*(Data!$I$15+(Data!$K$12/1000))/Data!$I$15*Data!$I$18</f>
        <v>0.68581611231878248</v>
      </c>
      <c r="K334" s="122"/>
      <c r="L334" s="119"/>
      <c r="M334" s="122"/>
    </row>
    <row r="335" spans="1:13">
      <c r="A335" s="1">
        <v>0.48561342592592593</v>
      </c>
      <c r="B335">
        <v>3946</v>
      </c>
      <c r="C335">
        <v>62</v>
      </c>
      <c r="D335">
        <v>263.89999999999998</v>
      </c>
      <c r="E335">
        <v>10.3</v>
      </c>
      <c r="G335" s="119"/>
      <c r="H335">
        <f t="shared" si="21"/>
        <v>13.449028097035685</v>
      </c>
      <c r="J335" s="120">
        <f>(Data!$I$16+273.3)/(D335+273.3)*(Data!$I$15+(Data!$K$12/1000))/Data!$I$15*Data!$I$18</f>
        <v>0.68581611231878248</v>
      </c>
      <c r="K335" s="122"/>
      <c r="L335" s="119"/>
      <c r="M335" s="122"/>
    </row>
    <row r="336" spans="1:13">
      <c r="A336" s="1">
        <v>0.48561342592592593</v>
      </c>
      <c r="B336">
        <v>3952</v>
      </c>
      <c r="C336">
        <v>64</v>
      </c>
      <c r="D336">
        <v>263.89999999999998</v>
      </c>
      <c r="E336">
        <v>10.3</v>
      </c>
      <c r="G336" s="119"/>
      <c r="H336">
        <f t="shared" si="21"/>
        <v>13.664226210821298</v>
      </c>
      <c r="J336" s="120">
        <f>(Data!$I$16+273.3)/(D336+273.3)*(Data!$I$15+(Data!$K$12/1000))/Data!$I$15*Data!$I$18</f>
        <v>0.68581611231878248</v>
      </c>
      <c r="K336" s="122"/>
      <c r="L336" s="119"/>
      <c r="M336" s="122"/>
    </row>
    <row r="337" spans="1:13">
      <c r="A337" s="1">
        <v>0.48561342592592593</v>
      </c>
      <c r="B337">
        <v>3952</v>
      </c>
      <c r="C337">
        <v>67</v>
      </c>
      <c r="D337">
        <v>264.10000000000002</v>
      </c>
      <c r="E337">
        <v>10.3</v>
      </c>
      <c r="G337" s="119"/>
      <c r="H337">
        <f t="shared" si="21"/>
        <v>13.983416278342581</v>
      </c>
      <c r="J337" s="120">
        <f>(Data!$I$16+273.3)/(D337+273.3)*(Data!$I$15+(Data!$K$12/1000))/Data!$I$15*Data!$I$18</f>
        <v>0.68556087744259375</v>
      </c>
      <c r="K337" s="122"/>
      <c r="L337" s="119"/>
      <c r="M337" s="122"/>
    </row>
    <row r="338" spans="1:13">
      <c r="A338" s="1">
        <v>0.48562499999999997</v>
      </c>
      <c r="B338">
        <v>3952</v>
      </c>
      <c r="C338">
        <v>67</v>
      </c>
      <c r="D338">
        <v>264.10000000000002</v>
      </c>
      <c r="E338">
        <v>10.4</v>
      </c>
      <c r="G338" s="119"/>
      <c r="H338">
        <f t="shared" si="21"/>
        <v>13.983416278342581</v>
      </c>
      <c r="J338" s="120">
        <f>(Data!$I$16+273.3)/(D338+273.3)*(Data!$I$15+(Data!$K$12/1000))/Data!$I$15*Data!$I$18</f>
        <v>0.68556087744259375</v>
      </c>
      <c r="K338" s="122"/>
      <c r="L338" s="119"/>
      <c r="M338" s="122"/>
    </row>
    <row r="339" spans="1:13">
      <c r="A339" s="1">
        <v>0.48562499999999997</v>
      </c>
      <c r="B339">
        <v>3952</v>
      </c>
      <c r="C339">
        <v>62</v>
      </c>
      <c r="D339">
        <v>264.3</v>
      </c>
      <c r="E339">
        <v>10.4</v>
      </c>
      <c r="G339" s="119"/>
      <c r="H339">
        <f t="shared" si="21"/>
        <v>13.454034249487874</v>
      </c>
      <c r="J339" s="120">
        <f>(Data!$I$16+273.3)/(D339+273.3)*(Data!$I$15+(Data!$K$12/1000))/Data!$I$15*Data!$I$18</f>
        <v>0.68530583247330723</v>
      </c>
      <c r="K339" s="122"/>
      <c r="L339" s="119"/>
      <c r="M339" s="122"/>
    </row>
    <row r="340" spans="1:13">
      <c r="A340" s="1">
        <v>0.48562499999999997</v>
      </c>
      <c r="B340">
        <v>3958</v>
      </c>
      <c r="C340">
        <v>62</v>
      </c>
      <c r="D340">
        <v>264.5</v>
      </c>
      <c r="E340">
        <v>10.4</v>
      </c>
      <c r="G340" s="119"/>
      <c r="H340">
        <f t="shared" si="21"/>
        <v>13.45653662731096</v>
      </c>
      <c r="J340" s="120">
        <f>(Data!$I$16+273.3)/(D340+273.3)*(Data!$I$15+(Data!$K$12/1000))/Data!$I$15*Data!$I$18</f>
        <v>0.68505097719905184</v>
      </c>
      <c r="K340" s="122"/>
      <c r="L340" s="119"/>
      <c r="M340" s="122"/>
    </row>
    <row r="341" spans="1:13">
      <c r="A341" s="1">
        <v>0.48562499999999997</v>
      </c>
      <c r="B341">
        <v>3965</v>
      </c>
      <c r="C341">
        <v>63</v>
      </c>
      <c r="D341">
        <v>264.5</v>
      </c>
      <c r="E341">
        <v>10.4</v>
      </c>
      <c r="G341" s="119"/>
      <c r="H341">
        <f t="shared" si="21"/>
        <v>13.564622995210605</v>
      </c>
      <c r="J341" s="120">
        <f>(Data!$I$16+273.3)/(D341+273.3)*(Data!$I$15+(Data!$K$12/1000))/Data!$I$15*Data!$I$18</f>
        <v>0.68505097719905184</v>
      </c>
      <c r="K341" s="122"/>
      <c r="L341" s="119"/>
      <c r="M341" s="122"/>
    </row>
    <row r="342" spans="1:13">
      <c r="A342" s="1">
        <v>0.48562499999999997</v>
      </c>
      <c r="B342">
        <v>3965</v>
      </c>
      <c r="C342">
        <v>63</v>
      </c>
      <c r="D342">
        <v>264.5</v>
      </c>
      <c r="E342">
        <v>10.4</v>
      </c>
      <c r="G342" s="119"/>
      <c r="H342">
        <f t="shared" si="21"/>
        <v>13.564622995210605</v>
      </c>
      <c r="J342" s="120">
        <f>(Data!$I$16+273.3)/(D342+273.3)*(Data!$I$15+(Data!$K$12/1000))/Data!$I$15*Data!$I$18</f>
        <v>0.68505097719905184</v>
      </c>
      <c r="K342" s="122"/>
      <c r="L342" s="119"/>
      <c r="M342" s="122"/>
    </row>
    <row r="343" spans="1:13">
      <c r="A343" s="1">
        <v>0.48563657407407407</v>
      </c>
      <c r="B343">
        <v>3968</v>
      </c>
      <c r="C343">
        <v>65</v>
      </c>
      <c r="D343">
        <v>264.5</v>
      </c>
      <c r="E343">
        <v>10.4</v>
      </c>
      <c r="G343" s="119"/>
      <c r="H343">
        <f t="shared" si="21"/>
        <v>13.778252247736868</v>
      </c>
      <c r="J343" s="120">
        <f>(Data!$I$16+273.3)/(D343+273.3)*(Data!$I$15+(Data!$K$12/1000))/Data!$I$15*Data!$I$18</f>
        <v>0.68505097719905184</v>
      </c>
      <c r="K343" s="122"/>
      <c r="L343" s="119"/>
      <c r="M343" s="122"/>
    </row>
    <row r="344" spans="1:13">
      <c r="A344" s="1">
        <v>0.48563657407407407</v>
      </c>
      <c r="B344">
        <v>3968</v>
      </c>
      <c r="C344">
        <v>67</v>
      </c>
      <c r="D344">
        <v>264.60000000000002</v>
      </c>
      <c r="E344">
        <v>10.4</v>
      </c>
      <c r="G344" s="119"/>
      <c r="H344">
        <f t="shared" si="21"/>
        <v>13.989919890748684</v>
      </c>
      <c r="J344" s="120">
        <f>(Data!$I$16+273.3)/(D344+273.3)*(Data!$I$15+(Data!$K$12/1000))/Data!$I$15*Data!$I$18</f>
        <v>0.68492362063143697</v>
      </c>
      <c r="K344" s="122"/>
      <c r="L344" s="119"/>
      <c r="M344" s="122"/>
    </row>
    <row r="345" spans="1:13">
      <c r="A345" s="1">
        <v>0.48563657407407407</v>
      </c>
      <c r="B345">
        <v>3965</v>
      </c>
      <c r="C345">
        <v>66</v>
      </c>
      <c r="D345">
        <v>264.60000000000002</v>
      </c>
      <c r="E345">
        <v>10.4</v>
      </c>
      <c r="G345" s="119"/>
      <c r="H345">
        <f t="shared" si="21"/>
        <v>13.885125007779431</v>
      </c>
      <c r="J345" s="120">
        <f>(Data!$I$16+273.3)/(D345+273.3)*(Data!$I$15+(Data!$K$12/1000))/Data!$I$15*Data!$I$18</f>
        <v>0.68492362063143697</v>
      </c>
      <c r="K345" s="122"/>
      <c r="L345" s="119"/>
      <c r="M345" s="122"/>
    </row>
    <row r="346" spans="1:13">
      <c r="A346" s="1">
        <v>0.48563657407407407</v>
      </c>
      <c r="B346">
        <v>3964</v>
      </c>
      <c r="C346">
        <v>64</v>
      </c>
      <c r="D346">
        <v>264.39999999999998</v>
      </c>
      <c r="E346">
        <v>10.4</v>
      </c>
      <c r="G346" s="119"/>
      <c r="H346">
        <f t="shared" si="21"/>
        <v>13.670583735108337</v>
      </c>
      <c r="J346" s="120">
        <f>(Data!$I$16+273.3)/(D346+273.3)*(Data!$I$15+(Data!$K$12/1000))/Data!$I$15*Data!$I$18</f>
        <v>0.68517838113753016</v>
      </c>
      <c r="K346" s="122"/>
      <c r="L346" s="119"/>
      <c r="M346" s="122"/>
    </row>
    <row r="347" spans="1:13">
      <c r="A347" s="1">
        <v>0.48563657407407407</v>
      </c>
      <c r="B347">
        <v>3966</v>
      </c>
      <c r="C347">
        <v>64</v>
      </c>
      <c r="D347">
        <v>264.39999999999998</v>
      </c>
      <c r="E347">
        <v>10.4</v>
      </c>
      <c r="G347" s="119"/>
      <c r="H347">
        <f t="shared" si="21"/>
        <v>13.670583735108337</v>
      </c>
      <c r="J347" s="120">
        <f>(Data!$I$16+273.3)/(D347+273.3)*(Data!$I$15+(Data!$K$12/1000))/Data!$I$15*Data!$I$18</f>
        <v>0.68517838113753016</v>
      </c>
      <c r="K347" s="122"/>
      <c r="L347" s="119"/>
      <c r="M347" s="122"/>
    </row>
    <row r="348" spans="1:13">
      <c r="A348" s="1">
        <v>0.48564814814814811</v>
      </c>
      <c r="B348">
        <v>3968</v>
      </c>
      <c r="C348">
        <v>64</v>
      </c>
      <c r="D348">
        <v>264.39999999999998</v>
      </c>
      <c r="E348">
        <v>10.4</v>
      </c>
      <c r="G348" s="119"/>
      <c r="H348">
        <f t="shared" si="21"/>
        <v>13.670583735108337</v>
      </c>
      <c r="J348" s="120">
        <f>(Data!$I$16+273.3)/(D348+273.3)*(Data!$I$15+(Data!$K$12/1000))/Data!$I$15*Data!$I$18</f>
        <v>0.68517838113753016</v>
      </c>
      <c r="K348" s="122"/>
      <c r="L348" s="119"/>
      <c r="M348" s="122"/>
    </row>
    <row r="349" spans="1:13">
      <c r="A349" s="1">
        <v>0.48564814814814811</v>
      </c>
      <c r="B349">
        <v>3964</v>
      </c>
      <c r="C349">
        <v>64</v>
      </c>
      <c r="D349">
        <v>264.39999999999998</v>
      </c>
      <c r="E349">
        <v>10.4</v>
      </c>
      <c r="G349" s="119"/>
      <c r="H349">
        <f t="shared" si="21"/>
        <v>13.670583735108337</v>
      </c>
      <c r="J349" s="120">
        <f>(Data!$I$16+273.3)/(D349+273.3)*(Data!$I$15+(Data!$K$12/1000))/Data!$I$15*Data!$I$18</f>
        <v>0.68517838113753016</v>
      </c>
      <c r="K349" s="122"/>
      <c r="L349" s="119"/>
      <c r="M349" s="122"/>
    </row>
    <row r="350" spans="1:13">
      <c r="A350" s="1">
        <v>0.48564814814814811</v>
      </c>
      <c r="B350">
        <v>3958</v>
      </c>
      <c r="C350">
        <v>68</v>
      </c>
      <c r="D350">
        <v>264.39999999999998</v>
      </c>
      <c r="E350">
        <v>10.4</v>
      </c>
      <c r="G350" s="119"/>
      <c r="H350">
        <f t="shared" si="21"/>
        <v>14.091315175925621</v>
      </c>
      <c r="J350" s="120">
        <f>(Data!$I$16+273.3)/(D350+273.3)*(Data!$I$15+(Data!$K$12/1000))/Data!$I$15*Data!$I$18</f>
        <v>0.68517838113753016</v>
      </c>
      <c r="K350" s="122"/>
      <c r="L350" s="119"/>
      <c r="M350" s="122"/>
    </row>
    <row r="351" spans="1:13">
      <c r="A351" s="1">
        <v>0.48564814814814811</v>
      </c>
      <c r="B351">
        <v>3958</v>
      </c>
      <c r="C351">
        <v>68</v>
      </c>
      <c r="D351">
        <v>264.3</v>
      </c>
      <c r="E351">
        <v>10.4</v>
      </c>
      <c r="G351" s="119"/>
      <c r="H351">
        <f t="shared" si="21"/>
        <v>14.090004782546124</v>
      </c>
      <c r="J351" s="120">
        <f>(Data!$I$16+273.3)/(D351+273.3)*(Data!$I$15+(Data!$K$12/1000))/Data!$I$15*Data!$I$18</f>
        <v>0.68530583247330723</v>
      </c>
      <c r="K351" s="122"/>
      <c r="L351" s="119"/>
      <c r="M351" s="122"/>
    </row>
    <row r="352" spans="1:13">
      <c r="A352" s="1">
        <v>0.48564814814814811</v>
      </c>
      <c r="B352">
        <v>3950</v>
      </c>
      <c r="C352">
        <v>66</v>
      </c>
      <c r="D352">
        <v>264.3</v>
      </c>
      <c r="E352">
        <v>10.4</v>
      </c>
      <c r="G352" s="119"/>
      <c r="H352">
        <f t="shared" si="21"/>
        <v>13.881252430655504</v>
      </c>
      <c r="J352" s="120">
        <f>(Data!$I$16+273.3)/(D352+273.3)*(Data!$I$15+(Data!$K$12/1000))/Data!$I$15*Data!$I$18</f>
        <v>0.68530583247330723</v>
      </c>
      <c r="K352" s="122"/>
      <c r="L352" s="119"/>
      <c r="M352" s="122"/>
    </row>
    <row r="353" spans="1:13">
      <c r="A353" s="1">
        <v>0.48565972222222226</v>
      </c>
      <c r="B353">
        <v>3950</v>
      </c>
      <c r="C353">
        <v>64</v>
      </c>
      <c r="D353">
        <v>264.7</v>
      </c>
      <c r="E353">
        <v>10.4</v>
      </c>
      <c r="G353" s="119"/>
      <c r="H353">
        <f t="shared" si="21"/>
        <v>13.674396830920053</v>
      </c>
      <c r="J353" s="120">
        <f>(Data!$I$16+273.3)/(D353+273.3)*(Data!$I$15+(Data!$K$12/1000))/Data!$I$15*Data!$I$18</f>
        <v>0.68479631140827135</v>
      </c>
      <c r="K353" s="122"/>
      <c r="L353" s="119"/>
      <c r="M353" s="122"/>
    </row>
    <row r="354" spans="1:13">
      <c r="A354" s="1">
        <v>0.48565972222222226</v>
      </c>
      <c r="B354">
        <v>3950</v>
      </c>
      <c r="C354">
        <v>63</v>
      </c>
      <c r="D354">
        <v>264.7</v>
      </c>
      <c r="E354">
        <v>10.4</v>
      </c>
      <c r="G354" s="119"/>
      <c r="H354">
        <f t="shared" si="21"/>
        <v>13.567145003784077</v>
      </c>
      <c r="J354" s="120">
        <f>(Data!$I$16+273.3)/(D354+273.3)*(Data!$I$15+(Data!$K$12/1000))/Data!$I$15*Data!$I$18</f>
        <v>0.68479631140827135</v>
      </c>
      <c r="K354" s="122"/>
      <c r="L354" s="119"/>
      <c r="M354" s="122"/>
    </row>
    <row r="355" spans="1:13">
      <c r="A355" s="1">
        <v>0.48565972222222226</v>
      </c>
      <c r="B355">
        <v>3950</v>
      </c>
      <c r="C355">
        <v>61</v>
      </c>
      <c r="D355">
        <v>264.60000000000002</v>
      </c>
      <c r="E355">
        <v>10.4</v>
      </c>
      <c r="G355" s="119"/>
      <c r="H355">
        <f t="shared" si="21"/>
        <v>13.348815907867705</v>
      </c>
      <c r="J355" s="120">
        <f>(Data!$I$16+273.3)/(D355+273.3)*(Data!$I$15+(Data!$K$12/1000))/Data!$I$15*Data!$I$18</f>
        <v>0.68492362063143697</v>
      </c>
      <c r="K355" s="122"/>
      <c r="L355" s="119"/>
      <c r="M355" s="122"/>
    </row>
    <row r="356" spans="1:13">
      <c r="A356" s="1">
        <v>0.48565972222222226</v>
      </c>
      <c r="B356">
        <v>3948</v>
      </c>
      <c r="C356">
        <v>61</v>
      </c>
      <c r="D356">
        <v>264.60000000000002</v>
      </c>
      <c r="E356">
        <v>10.3</v>
      </c>
      <c r="G356" s="119"/>
      <c r="H356">
        <f t="shared" si="21"/>
        <v>13.348815907867705</v>
      </c>
      <c r="J356" s="120">
        <f>(Data!$I$16+273.3)/(D356+273.3)*(Data!$I$15+(Data!$K$12/1000))/Data!$I$15*Data!$I$18</f>
        <v>0.68492362063143697</v>
      </c>
      <c r="K356" s="122"/>
      <c r="L356" s="119"/>
      <c r="M356" s="122"/>
    </row>
    <row r="357" spans="1:13">
      <c r="A357" s="1">
        <v>0.48565972222222226</v>
      </c>
      <c r="B357">
        <v>3946</v>
      </c>
      <c r="C357">
        <v>58</v>
      </c>
      <c r="D357">
        <v>264.5</v>
      </c>
      <c r="E357">
        <v>10.3</v>
      </c>
      <c r="G357" s="119"/>
      <c r="H357">
        <f t="shared" si="21"/>
        <v>13.015218092756724</v>
      </c>
      <c r="J357" s="120">
        <f>(Data!$I$16+273.3)/(D357+273.3)*(Data!$I$15+(Data!$K$12/1000))/Data!$I$15*Data!$I$18</f>
        <v>0.68505097719905184</v>
      </c>
      <c r="K357" s="122"/>
      <c r="L357" s="119"/>
      <c r="M357" s="122"/>
    </row>
    <row r="358" spans="1:13">
      <c r="A358" s="1">
        <v>0.4856712962962963</v>
      </c>
      <c r="B358">
        <v>3950</v>
      </c>
      <c r="C358">
        <v>58</v>
      </c>
      <c r="D358">
        <v>264.3</v>
      </c>
      <c r="E358">
        <v>10.3</v>
      </c>
      <c r="G358" s="119"/>
      <c r="H358">
        <f t="shared" si="21"/>
        <v>13.012797782537239</v>
      </c>
      <c r="J358" s="120">
        <f>(Data!$I$16+273.3)/(D358+273.3)*(Data!$I$15+(Data!$K$12/1000))/Data!$I$15*Data!$I$18</f>
        <v>0.68530583247330723</v>
      </c>
      <c r="K358" s="122"/>
      <c r="L358" s="119"/>
      <c r="M358" s="122"/>
    </row>
    <row r="359" spans="1:13">
      <c r="A359" s="1">
        <v>0.4856712962962963</v>
      </c>
      <c r="B359">
        <v>3956</v>
      </c>
      <c r="C359">
        <v>56</v>
      </c>
      <c r="D359">
        <v>264.3</v>
      </c>
      <c r="E359">
        <v>10.3</v>
      </c>
      <c r="G359" s="119"/>
      <c r="H359">
        <f t="shared" si="21"/>
        <v>12.786470990879884</v>
      </c>
      <c r="J359" s="120">
        <f>(Data!$I$16+273.3)/(D359+273.3)*(Data!$I$15+(Data!$K$12/1000))/Data!$I$15*Data!$I$18</f>
        <v>0.68530583247330723</v>
      </c>
      <c r="K359" s="122"/>
      <c r="L359" s="119"/>
      <c r="M359" s="122"/>
    </row>
    <row r="360" spans="1:13">
      <c r="A360" s="1">
        <v>0.4856712962962963</v>
      </c>
      <c r="B360">
        <v>3955</v>
      </c>
      <c r="C360">
        <v>56</v>
      </c>
      <c r="D360">
        <v>264.2</v>
      </c>
      <c r="E360">
        <v>10.3</v>
      </c>
      <c r="G360" s="119"/>
      <c r="H360">
        <f t="shared" si="21"/>
        <v>12.785281717660469</v>
      </c>
      <c r="J360" s="120">
        <f>(Data!$I$16+273.3)/(D360+273.3)*(Data!$I$15+(Data!$K$12/1000))/Data!$I$15*Data!$I$18</f>
        <v>0.68543333123283723</v>
      </c>
      <c r="K360" s="122"/>
      <c r="L360" s="119"/>
      <c r="M360" s="122"/>
    </row>
    <row r="361" spans="1:13">
      <c r="A361" s="1">
        <v>0.4856712962962963</v>
      </c>
      <c r="B361">
        <v>3950</v>
      </c>
      <c r="C361">
        <v>56</v>
      </c>
      <c r="D361">
        <v>264.2</v>
      </c>
      <c r="E361">
        <v>10.3</v>
      </c>
      <c r="G361" s="119"/>
      <c r="H361">
        <f t="shared" si="21"/>
        <v>12.785281717660469</v>
      </c>
      <c r="J361" s="120">
        <f>(Data!$I$16+273.3)/(D361+273.3)*(Data!$I$15+(Data!$K$12/1000))/Data!$I$15*Data!$I$18</f>
        <v>0.68543333123283723</v>
      </c>
      <c r="K361" s="122"/>
      <c r="L361" s="119"/>
      <c r="M361" s="122"/>
    </row>
    <row r="362" spans="1:13">
      <c r="A362" s="1">
        <v>0.4856712962962963</v>
      </c>
      <c r="B362">
        <v>3950</v>
      </c>
      <c r="C362">
        <v>57</v>
      </c>
      <c r="D362">
        <v>264.10000000000002</v>
      </c>
      <c r="E362">
        <v>10.3</v>
      </c>
      <c r="G362" s="119"/>
      <c r="H362">
        <f t="shared" si="21"/>
        <v>12.897730944931043</v>
      </c>
      <c r="J362" s="120">
        <f>(Data!$I$16+273.3)/(D362+273.3)*(Data!$I$15+(Data!$K$12/1000))/Data!$I$15*Data!$I$18</f>
        <v>0.68556087744259375</v>
      </c>
      <c r="K362" s="122"/>
      <c r="L362" s="119"/>
      <c r="M362" s="122"/>
    </row>
    <row r="363" spans="1:13">
      <c r="A363" s="1">
        <v>0.48568287037037039</v>
      </c>
      <c r="B363">
        <v>3938</v>
      </c>
      <c r="C363">
        <v>59</v>
      </c>
      <c r="D363">
        <v>264.10000000000002</v>
      </c>
      <c r="E363">
        <v>10.3</v>
      </c>
      <c r="G363" s="119"/>
      <c r="H363">
        <f t="shared" si="21"/>
        <v>13.122056126421219</v>
      </c>
      <c r="J363" s="120">
        <f>(Data!$I$16+273.3)/(D363+273.3)*(Data!$I$15+(Data!$K$12/1000))/Data!$I$15*Data!$I$18</f>
        <v>0.68556087744259375</v>
      </c>
      <c r="K363" s="122"/>
      <c r="L363" s="119"/>
      <c r="M363" s="122"/>
    </row>
    <row r="364" spans="1:13">
      <c r="A364" s="1">
        <v>0.48568287037037039</v>
      </c>
      <c r="B364">
        <v>3936</v>
      </c>
      <c r="C364">
        <v>64</v>
      </c>
      <c r="D364">
        <v>264.2</v>
      </c>
      <c r="E364">
        <v>10.3</v>
      </c>
      <c r="G364" s="119"/>
      <c r="H364">
        <f t="shared" si="21"/>
        <v>13.668041080248605</v>
      </c>
      <c r="J364" s="120">
        <f>(Data!$I$16+273.3)/(D364+273.3)*(Data!$I$15+(Data!$K$12/1000))/Data!$I$15*Data!$I$18</f>
        <v>0.68543333123283723</v>
      </c>
      <c r="K364" s="122"/>
      <c r="L364" s="119"/>
      <c r="M364" s="122"/>
    </row>
    <row r="365" spans="1:13">
      <c r="A365" s="1">
        <v>0.48568287037037039</v>
      </c>
      <c r="B365">
        <v>3921</v>
      </c>
      <c r="C365">
        <v>64</v>
      </c>
      <c r="D365">
        <v>264.2</v>
      </c>
      <c r="E365">
        <v>10.3</v>
      </c>
      <c r="G365" s="119"/>
      <c r="H365">
        <f t="shared" si="21"/>
        <v>13.668041080248605</v>
      </c>
      <c r="J365" s="120">
        <f>(Data!$I$16+273.3)/(D365+273.3)*(Data!$I$15+(Data!$K$12/1000))/Data!$I$15*Data!$I$18</f>
        <v>0.68543333123283723</v>
      </c>
      <c r="K365" s="122"/>
      <c r="L365" s="119"/>
      <c r="M365" s="122"/>
    </row>
    <row r="366" spans="1:13">
      <c r="A366" s="1">
        <v>0.48568287037037039</v>
      </c>
      <c r="B366">
        <v>3907</v>
      </c>
      <c r="C366">
        <v>59</v>
      </c>
      <c r="D366">
        <v>264.3</v>
      </c>
      <c r="E366">
        <v>10.3</v>
      </c>
      <c r="G366" s="119"/>
      <c r="H366">
        <f t="shared" si="21"/>
        <v>13.124497666330045</v>
      </c>
      <c r="J366" s="120">
        <f>(Data!$I$16+273.3)/(D366+273.3)*(Data!$I$15+(Data!$K$12/1000))/Data!$I$15*Data!$I$18</f>
        <v>0.68530583247330723</v>
      </c>
      <c r="K366" s="122"/>
      <c r="L366" s="119"/>
      <c r="M366" s="122"/>
    </row>
    <row r="367" spans="1:13">
      <c r="A367" s="1">
        <v>0.48568287037037039</v>
      </c>
      <c r="B367">
        <v>3903</v>
      </c>
      <c r="C367">
        <v>59</v>
      </c>
      <c r="D367">
        <v>264.3</v>
      </c>
      <c r="E367">
        <v>10.199999999999999</v>
      </c>
      <c r="G367" s="119"/>
      <c r="H367">
        <f t="shared" si="21"/>
        <v>13.124497666330045</v>
      </c>
      <c r="J367" s="120">
        <f>(Data!$I$16+273.3)/(D367+273.3)*(Data!$I$15+(Data!$K$12/1000))/Data!$I$15*Data!$I$18</f>
        <v>0.68530583247330723</v>
      </c>
      <c r="K367" s="122"/>
      <c r="L367" s="119"/>
      <c r="M367" s="122"/>
    </row>
    <row r="368" spans="1:13">
      <c r="A368" s="1">
        <v>0.48569444444444443</v>
      </c>
      <c r="B368">
        <v>3895</v>
      </c>
      <c r="C368">
        <v>58</v>
      </c>
      <c r="D368">
        <v>264.3</v>
      </c>
      <c r="E368">
        <v>10.199999999999999</v>
      </c>
      <c r="G368" s="119"/>
      <c r="H368">
        <f t="shared" si="21"/>
        <v>13.012797782537239</v>
      </c>
      <c r="J368" s="120">
        <f>(Data!$I$16+273.3)/(D368+273.3)*(Data!$I$15+(Data!$K$12/1000))/Data!$I$15*Data!$I$18</f>
        <v>0.68530583247330723</v>
      </c>
      <c r="K368" s="122"/>
      <c r="L368" s="119"/>
      <c r="M368" s="122"/>
    </row>
    <row r="369" spans="1:13">
      <c r="A369" s="1">
        <v>0.48569444444444443</v>
      </c>
      <c r="B369">
        <v>3895</v>
      </c>
      <c r="C369">
        <v>57</v>
      </c>
      <c r="D369">
        <v>264.2</v>
      </c>
      <c r="E369">
        <v>10.199999999999999</v>
      </c>
      <c r="G369" s="119"/>
      <c r="H369">
        <f t="shared" si="21"/>
        <v>12.898930901294518</v>
      </c>
      <c r="J369" s="120">
        <f>(Data!$I$16+273.3)/(D369+273.3)*(Data!$I$15+(Data!$K$12/1000))/Data!$I$15*Data!$I$18</f>
        <v>0.68543333123283723</v>
      </c>
      <c r="K369" s="122"/>
      <c r="L369" s="119"/>
      <c r="M369" s="122"/>
    </row>
    <row r="370" spans="1:13">
      <c r="A370" s="1">
        <v>0.48569444444444443</v>
      </c>
      <c r="B370">
        <v>3885</v>
      </c>
      <c r="C370">
        <v>56</v>
      </c>
      <c r="D370">
        <v>264.3</v>
      </c>
      <c r="E370">
        <v>10.199999999999999</v>
      </c>
      <c r="G370" s="119"/>
      <c r="H370">
        <f t="shared" si="21"/>
        <v>12.786470990879884</v>
      </c>
      <c r="J370" s="120">
        <f>(Data!$I$16+273.3)/(D370+273.3)*(Data!$I$15+(Data!$K$12/1000))/Data!$I$15*Data!$I$18</f>
        <v>0.68530583247330723</v>
      </c>
      <c r="K370" s="122"/>
      <c r="L370" s="119"/>
      <c r="M370" s="122"/>
    </row>
    <row r="371" spans="1:13">
      <c r="A371" s="1">
        <v>0.48569444444444443</v>
      </c>
      <c r="B371">
        <v>3885</v>
      </c>
      <c r="C371">
        <v>55</v>
      </c>
      <c r="D371">
        <v>264.3</v>
      </c>
      <c r="E371">
        <v>10.199999999999999</v>
      </c>
      <c r="G371" s="119"/>
      <c r="H371">
        <f t="shared" si="21"/>
        <v>12.671791804489061</v>
      </c>
      <c r="J371" s="120">
        <f>(Data!$I$16+273.3)/(D371+273.3)*(Data!$I$15+(Data!$K$12/1000))/Data!$I$15*Data!$I$18</f>
        <v>0.68530583247330723</v>
      </c>
      <c r="K371" s="122"/>
      <c r="L371" s="119"/>
      <c r="M371" s="122"/>
    </row>
    <row r="372" spans="1:13">
      <c r="A372" s="1">
        <v>0.48569444444444443</v>
      </c>
      <c r="B372">
        <v>3885</v>
      </c>
      <c r="C372">
        <v>55</v>
      </c>
      <c r="D372">
        <v>264.3</v>
      </c>
      <c r="E372">
        <v>10.199999999999999</v>
      </c>
      <c r="G372" s="119"/>
      <c r="H372">
        <f t="shared" si="21"/>
        <v>12.671791804489061</v>
      </c>
      <c r="J372" s="120">
        <f>(Data!$I$16+273.3)/(D372+273.3)*(Data!$I$15+(Data!$K$12/1000))/Data!$I$15*Data!$I$18</f>
        <v>0.68530583247330723</v>
      </c>
      <c r="K372" s="122"/>
      <c r="L372" s="119"/>
      <c r="M372" s="122"/>
    </row>
    <row r="373" spans="1:13">
      <c r="A373" s="1">
        <v>0.48570601851851852</v>
      </c>
      <c r="B373">
        <v>3885</v>
      </c>
      <c r="C373">
        <v>55</v>
      </c>
      <c r="D373">
        <v>264.5</v>
      </c>
      <c r="E373">
        <v>10.199999999999999</v>
      </c>
      <c r="G373" s="119"/>
      <c r="H373">
        <f t="shared" si="21"/>
        <v>12.674148689435414</v>
      </c>
      <c r="J373" s="120">
        <f>(Data!$I$16+273.3)/(D373+273.3)*(Data!$I$15+(Data!$K$12/1000))/Data!$I$15*Data!$I$18</f>
        <v>0.68505097719905184</v>
      </c>
      <c r="K373" s="122"/>
      <c r="L373" s="119"/>
      <c r="M373" s="122"/>
    </row>
    <row r="374" spans="1:13">
      <c r="A374" s="1">
        <v>0.48570601851851852</v>
      </c>
      <c r="B374">
        <v>3884</v>
      </c>
      <c r="C374">
        <v>55</v>
      </c>
      <c r="D374">
        <v>264.5</v>
      </c>
      <c r="E374">
        <v>10.199999999999999</v>
      </c>
      <c r="G374" s="119"/>
      <c r="H374">
        <f t="shared" si="21"/>
        <v>12.674148689435414</v>
      </c>
      <c r="J374" s="120">
        <f>(Data!$I$16+273.3)/(D374+273.3)*(Data!$I$15+(Data!$K$12/1000))/Data!$I$15*Data!$I$18</f>
        <v>0.68505097719905184</v>
      </c>
      <c r="K374" s="122"/>
      <c r="L374" s="119"/>
      <c r="M374" s="122"/>
    </row>
    <row r="375" spans="1:13">
      <c r="A375" s="1">
        <v>0.48570601851851852</v>
      </c>
      <c r="B375">
        <v>3882</v>
      </c>
      <c r="C375">
        <v>56</v>
      </c>
      <c r="D375">
        <v>264.2</v>
      </c>
      <c r="E375">
        <v>10.199999999999999</v>
      </c>
      <c r="G375" s="119"/>
      <c r="H375">
        <f t="shared" si="21"/>
        <v>12.785281717660469</v>
      </c>
      <c r="J375" s="120">
        <f>(Data!$I$16+273.3)/(D375+273.3)*(Data!$I$15+(Data!$K$12/1000))/Data!$I$15*Data!$I$18</f>
        <v>0.68543333123283723</v>
      </c>
      <c r="K375" s="122"/>
      <c r="L375" s="119"/>
      <c r="M375" s="122"/>
    </row>
    <row r="376" spans="1:13">
      <c r="A376" s="1">
        <v>0.48570601851851852</v>
      </c>
      <c r="B376">
        <v>3877</v>
      </c>
      <c r="C376">
        <v>56</v>
      </c>
      <c r="D376">
        <v>264</v>
      </c>
      <c r="E376">
        <v>10.199999999999999</v>
      </c>
      <c r="G376" s="119"/>
      <c r="H376">
        <f t="shared" si="21"/>
        <v>12.782902839285118</v>
      </c>
      <c r="J376" s="120">
        <f>(Data!$I$16+273.3)/(D376+273.3)*(Data!$I$15+(Data!$K$12/1000))/Data!$I$15*Data!$I$18</f>
        <v>0.68568847112907139</v>
      </c>
      <c r="K376" s="122"/>
      <c r="L376" s="119"/>
      <c r="M376" s="122"/>
    </row>
    <row r="377" spans="1:13">
      <c r="A377" s="1">
        <v>0.48570601851851852</v>
      </c>
      <c r="B377">
        <v>3868</v>
      </c>
      <c r="C377">
        <v>61</v>
      </c>
      <c r="D377">
        <v>264</v>
      </c>
      <c r="E377">
        <v>10.199999999999999</v>
      </c>
      <c r="G377" s="119"/>
      <c r="H377">
        <f t="shared" si="21"/>
        <v>13.341368869124722</v>
      </c>
      <c r="J377" s="120">
        <f>(Data!$I$16+273.3)/(D377+273.3)*(Data!$I$15+(Data!$K$12/1000))/Data!$I$15*Data!$I$18</f>
        <v>0.68568847112907139</v>
      </c>
      <c r="K377" s="122"/>
      <c r="L377" s="119"/>
      <c r="M377" s="122"/>
    </row>
    <row r="378" spans="1:13">
      <c r="A378" s="1">
        <v>0.48571759259259256</v>
      </c>
      <c r="B378">
        <v>3867</v>
      </c>
      <c r="C378">
        <v>62</v>
      </c>
      <c r="D378">
        <v>264</v>
      </c>
      <c r="E378">
        <v>10.199999999999999</v>
      </c>
      <c r="G378" s="119"/>
      <c r="H378">
        <f t="shared" si="21"/>
        <v>13.450279809830707</v>
      </c>
      <c r="J378" s="120">
        <f>(Data!$I$16+273.3)/(D378+273.3)*(Data!$I$15+(Data!$K$12/1000))/Data!$I$15*Data!$I$18</f>
        <v>0.68568847112907139</v>
      </c>
      <c r="K378" s="122"/>
      <c r="L378" s="119"/>
      <c r="M378" s="122"/>
    </row>
    <row r="379" spans="1:13">
      <c r="A379" s="1">
        <v>0.48571759259259256</v>
      </c>
      <c r="B379">
        <v>3849</v>
      </c>
      <c r="C379">
        <v>65</v>
      </c>
      <c r="D379">
        <v>264</v>
      </c>
      <c r="E379">
        <v>10.199999999999999</v>
      </c>
      <c r="G379" s="119"/>
      <c r="H379">
        <f t="shared" si="21"/>
        <v>13.771845843778808</v>
      </c>
      <c r="J379" s="120">
        <f>(Data!$I$16+273.3)/(D379+273.3)*(Data!$I$15+(Data!$K$12/1000))/Data!$I$15*Data!$I$18</f>
        <v>0.68568847112907139</v>
      </c>
      <c r="K379" s="122"/>
      <c r="L379" s="119"/>
      <c r="M379" s="122"/>
    </row>
    <row r="380" spans="1:13">
      <c r="A380" s="1">
        <v>0.48571759259259256</v>
      </c>
      <c r="B380">
        <v>3849</v>
      </c>
      <c r="C380">
        <v>68</v>
      </c>
      <c r="D380">
        <v>263.89999999999998</v>
      </c>
      <c r="E380">
        <v>10.199999999999999</v>
      </c>
      <c r="G380" s="119"/>
      <c r="H380">
        <f t="shared" si="21"/>
        <v>14.084761989887397</v>
      </c>
      <c r="J380" s="120">
        <f>(Data!$I$16+273.3)/(D380+273.3)*(Data!$I$15+(Data!$K$12/1000))/Data!$I$15*Data!$I$18</f>
        <v>0.68581611231878248</v>
      </c>
      <c r="K380" s="122"/>
      <c r="L380" s="119"/>
      <c r="M380" s="122"/>
    </row>
    <row r="381" spans="1:13">
      <c r="A381" s="1">
        <v>0.48571759259259256</v>
      </c>
      <c r="B381">
        <v>3841</v>
      </c>
      <c r="C381">
        <v>69</v>
      </c>
      <c r="D381">
        <v>263.89999999999998</v>
      </c>
      <c r="E381">
        <v>10.199999999999999</v>
      </c>
      <c r="G381" s="119"/>
      <c r="H381">
        <f t="shared" si="21"/>
        <v>14.187948438889851</v>
      </c>
      <c r="J381" s="120">
        <f>(Data!$I$16+273.3)/(D381+273.3)*(Data!$I$15+(Data!$K$12/1000))/Data!$I$15*Data!$I$18</f>
        <v>0.68581611231878248</v>
      </c>
      <c r="K381" s="122"/>
      <c r="L381" s="119"/>
      <c r="M381" s="122"/>
    </row>
    <row r="382" spans="1:13">
      <c r="A382" s="1">
        <v>0.48571759259259256</v>
      </c>
      <c r="B382">
        <v>3839</v>
      </c>
      <c r="C382">
        <v>71</v>
      </c>
      <c r="D382">
        <v>263.60000000000002</v>
      </c>
      <c r="E382">
        <v>10.199999999999999</v>
      </c>
      <c r="G382" s="119"/>
      <c r="H382">
        <f t="shared" si="21"/>
        <v>14.388082868614516</v>
      </c>
      <c r="J382" s="120">
        <f>(Data!$I$16+273.3)/(D382+273.3)*(Data!$I$15+(Data!$K$12/1000))/Data!$I$15*Data!$I$18</f>
        <v>0.68619932117275095</v>
      </c>
      <c r="K382" s="122"/>
      <c r="L382" s="119"/>
      <c r="M382" s="122"/>
    </row>
    <row r="383" spans="1:13">
      <c r="A383" s="1">
        <v>0.48572916666666671</v>
      </c>
      <c r="B383">
        <v>3843</v>
      </c>
      <c r="C383">
        <v>71</v>
      </c>
      <c r="D383">
        <v>263.5</v>
      </c>
      <c r="E383">
        <v>10.199999999999999</v>
      </c>
      <c r="G383" s="119"/>
      <c r="H383">
        <f t="shared" si="21"/>
        <v>14.386742884176813</v>
      </c>
      <c r="J383" s="120">
        <f>(Data!$I$16+273.3)/(D383+273.3)*(Data!$I$15+(Data!$K$12/1000))/Data!$I$15*Data!$I$18</f>
        <v>0.68632715264092781</v>
      </c>
      <c r="K383" s="122"/>
      <c r="L383" s="119"/>
      <c r="M383" s="122"/>
    </row>
    <row r="384" spans="1:13">
      <c r="A384" s="1">
        <v>0.48572916666666671</v>
      </c>
      <c r="B384">
        <v>3845</v>
      </c>
      <c r="C384">
        <v>70</v>
      </c>
      <c r="D384">
        <v>263.3</v>
      </c>
      <c r="E384">
        <v>10.199999999999999</v>
      </c>
      <c r="G384" s="119"/>
      <c r="H384">
        <f t="shared" si="21"/>
        <v>14.282407114782648</v>
      </c>
      <c r="J384" s="120">
        <f>(Data!$I$16+273.3)/(D384+273.3)*(Data!$I$15+(Data!$K$12/1000))/Data!$I$15*Data!$I$18</f>
        <v>0.68658295851220652</v>
      </c>
      <c r="K384" s="122"/>
      <c r="L384" s="119"/>
      <c r="M384" s="122"/>
    </row>
    <row r="385" spans="1:13">
      <c r="A385" s="1">
        <v>0.48572916666666671</v>
      </c>
      <c r="B385">
        <v>3842</v>
      </c>
      <c r="C385">
        <v>70</v>
      </c>
      <c r="D385">
        <v>263.10000000000002</v>
      </c>
      <c r="E385">
        <v>10.199999999999999</v>
      </c>
      <c r="G385" s="119"/>
      <c r="H385">
        <f t="shared" si="21"/>
        <v>14.279745217990397</v>
      </c>
      <c r="J385" s="120">
        <f>(Data!$I$16+273.3)/(D385+273.3)*(Data!$I$15+(Data!$K$12/1000))/Data!$I$15*Data!$I$18</f>
        <v>0.68683895514103277</v>
      </c>
      <c r="K385" s="122"/>
      <c r="L385" s="119"/>
      <c r="M385" s="122"/>
    </row>
    <row r="386" spans="1:13">
      <c r="A386" s="1">
        <v>0.48572916666666671</v>
      </c>
      <c r="B386">
        <v>3835</v>
      </c>
      <c r="C386">
        <v>67</v>
      </c>
      <c r="D386">
        <v>263.10000000000002</v>
      </c>
      <c r="E386">
        <v>10.199999999999999</v>
      </c>
      <c r="G386" s="119"/>
      <c r="H386">
        <f t="shared" si="21"/>
        <v>13.970399970692227</v>
      </c>
      <c r="J386" s="120">
        <f>(Data!$I$16+273.3)/(D386+273.3)*(Data!$I$15+(Data!$K$12/1000))/Data!$I$15*Data!$I$18</f>
        <v>0.68683895514103277</v>
      </c>
      <c r="K386" s="122"/>
      <c r="L386" s="119"/>
      <c r="M386" s="122"/>
    </row>
    <row r="387" spans="1:13">
      <c r="A387" s="1">
        <v>0.48572916666666671</v>
      </c>
      <c r="B387">
        <v>3835</v>
      </c>
      <c r="C387">
        <v>67</v>
      </c>
      <c r="D387">
        <v>263.10000000000002</v>
      </c>
      <c r="E387">
        <v>10.199999999999999</v>
      </c>
      <c r="G387" s="119"/>
      <c r="H387">
        <f t="shared" si="21"/>
        <v>13.970399970692227</v>
      </c>
      <c r="J387" s="120">
        <f>(Data!$I$16+273.3)/(D387+273.3)*(Data!$I$15+(Data!$K$12/1000))/Data!$I$15*Data!$I$18</f>
        <v>0.68683895514103277</v>
      </c>
      <c r="K387" s="122"/>
      <c r="L387" s="119"/>
      <c r="M387" s="122"/>
    </row>
    <row r="388" spans="1:13">
      <c r="A388" s="1">
        <v>0.48574074074074075</v>
      </c>
      <c r="B388">
        <v>3836</v>
      </c>
      <c r="C388">
        <v>65</v>
      </c>
      <c r="D388">
        <v>263.10000000000002</v>
      </c>
      <c r="E388">
        <v>10.199999999999999</v>
      </c>
      <c r="G388" s="119"/>
      <c r="H388">
        <f t="shared" si="21"/>
        <v>13.760306800409012</v>
      </c>
      <c r="J388" s="120">
        <f>(Data!$I$16+273.3)/(D388+273.3)*(Data!$I$15+(Data!$K$12/1000))/Data!$I$15*Data!$I$18</f>
        <v>0.68683895514103277</v>
      </c>
      <c r="K388" s="122"/>
      <c r="L388" s="119"/>
      <c r="M388" s="122"/>
    </row>
    <row r="389" spans="1:13">
      <c r="A389" s="1">
        <v>0.48574074074074075</v>
      </c>
      <c r="B389">
        <v>3836</v>
      </c>
      <c r="C389">
        <v>64</v>
      </c>
      <c r="D389">
        <v>263.2</v>
      </c>
      <c r="E389">
        <v>10.199999999999999</v>
      </c>
      <c r="G389" s="119"/>
      <c r="H389">
        <f t="shared" si="21"/>
        <v>13.655320704221403</v>
      </c>
      <c r="J389" s="120">
        <f>(Data!$I$16+273.3)/(D389+273.3)*(Data!$I$15+(Data!$K$12/1000))/Data!$I$15*Data!$I$18</f>
        <v>0.68671093296859276</v>
      </c>
      <c r="K389" s="122"/>
      <c r="L389" s="119"/>
      <c r="M389" s="122"/>
    </row>
    <row r="390" spans="1:13">
      <c r="A390" s="1">
        <v>0.48574074074074075</v>
      </c>
      <c r="B390">
        <v>3831</v>
      </c>
      <c r="C390">
        <v>64</v>
      </c>
      <c r="D390">
        <v>263.2</v>
      </c>
      <c r="E390">
        <v>10.199999999999999</v>
      </c>
      <c r="G390" s="119"/>
      <c r="H390">
        <f t="shared" si="21"/>
        <v>13.655320704221403</v>
      </c>
      <c r="J390" s="120">
        <f>(Data!$I$16+273.3)/(D390+273.3)*(Data!$I$15+(Data!$K$12/1000))/Data!$I$15*Data!$I$18</f>
        <v>0.68671093296859276</v>
      </c>
      <c r="K390" s="122"/>
      <c r="L390" s="119"/>
      <c r="M390" s="122"/>
    </row>
    <row r="391" spans="1:13">
      <c r="A391" s="1">
        <v>0.48574074074074075</v>
      </c>
      <c r="B391">
        <v>3829</v>
      </c>
      <c r="C391">
        <v>64</v>
      </c>
      <c r="D391">
        <v>263.2</v>
      </c>
      <c r="E391">
        <v>10.199999999999999</v>
      </c>
      <c r="G391" s="119"/>
      <c r="H391">
        <f t="shared" si="21"/>
        <v>13.655320704221403</v>
      </c>
      <c r="J391" s="120">
        <f>(Data!$I$16+273.3)/(D391+273.3)*(Data!$I$15+(Data!$K$12/1000))/Data!$I$15*Data!$I$18</f>
        <v>0.68671093296859276</v>
      </c>
      <c r="K391" s="122"/>
      <c r="L391" s="119"/>
      <c r="M391" s="122"/>
    </row>
    <row r="392" spans="1:13">
      <c r="A392" s="1">
        <v>0.48574074074074075</v>
      </c>
      <c r="B392">
        <v>3833</v>
      </c>
      <c r="C392">
        <v>64</v>
      </c>
      <c r="D392">
        <v>263.10000000000002</v>
      </c>
      <c r="E392">
        <v>10.199999999999999</v>
      </c>
      <c r="G392" s="119"/>
      <c r="H392">
        <f t="shared" si="21"/>
        <v>13.654048014838498</v>
      </c>
      <c r="J392" s="120">
        <f>(Data!$I$16+273.3)/(D392+273.3)*(Data!$I$15+(Data!$K$12/1000))/Data!$I$15*Data!$I$18</f>
        <v>0.68683895514103277</v>
      </c>
      <c r="K392" s="122"/>
      <c r="L392" s="119"/>
      <c r="M392" s="122"/>
    </row>
    <row r="393" spans="1:13">
      <c r="A393" s="1">
        <v>0.48575231481481485</v>
      </c>
      <c r="B393">
        <v>3837</v>
      </c>
      <c r="C393">
        <v>62</v>
      </c>
      <c r="D393">
        <v>263.2</v>
      </c>
      <c r="E393">
        <v>10.199999999999999</v>
      </c>
      <c r="G393" s="119"/>
      <c r="H393">
        <f t="shared" ref="H393:H442" si="22">44.73*SQRT(C393/1000/J393)</f>
        <v>13.440262843399477</v>
      </c>
      <c r="J393" s="120">
        <f>(Data!$I$16+273.3)/(D393+273.3)*(Data!$I$15+(Data!$K$12/1000))/Data!$I$15*Data!$I$18</f>
        <v>0.68671093296859276</v>
      </c>
      <c r="K393" s="122"/>
      <c r="L393" s="119"/>
      <c r="M393" s="122"/>
    </row>
    <row r="394" spans="1:13">
      <c r="A394" s="1">
        <v>0.48575231481481485</v>
      </c>
      <c r="B394">
        <v>3843</v>
      </c>
      <c r="C394">
        <v>62</v>
      </c>
      <c r="D394">
        <v>263.3</v>
      </c>
      <c r="E394">
        <v>10.199999999999999</v>
      </c>
      <c r="G394" s="119"/>
      <c r="H394">
        <f t="shared" si="22"/>
        <v>13.441515372440303</v>
      </c>
      <c r="J394" s="120">
        <f>(Data!$I$16+273.3)/(D394+273.3)*(Data!$I$15+(Data!$K$12/1000))/Data!$I$15*Data!$I$18</f>
        <v>0.68658295851220652</v>
      </c>
      <c r="K394" s="122"/>
      <c r="L394" s="119"/>
      <c r="M394" s="122"/>
    </row>
    <row r="395" spans="1:13">
      <c r="A395" s="1">
        <v>0.48575231481481485</v>
      </c>
      <c r="B395">
        <v>3854</v>
      </c>
      <c r="C395">
        <v>57</v>
      </c>
      <c r="D395">
        <v>263.39999999999998</v>
      </c>
      <c r="E395">
        <v>10.199999999999999</v>
      </c>
      <c r="G395" s="119"/>
      <c r="H395">
        <f t="shared" si="22"/>
        <v>12.889328122445317</v>
      </c>
      <c r="J395" s="120">
        <f>(Data!$I$16+273.3)/(D395+273.3)*(Data!$I$15+(Data!$K$12/1000))/Data!$I$15*Data!$I$18</f>
        <v>0.68645503174520228</v>
      </c>
      <c r="K395" s="122"/>
      <c r="L395" s="119"/>
      <c r="M395" s="122"/>
    </row>
    <row r="396" spans="1:13">
      <c r="A396" s="1">
        <v>0.48575231481481485</v>
      </c>
      <c r="B396">
        <v>3855</v>
      </c>
      <c r="C396">
        <v>56</v>
      </c>
      <c r="D396">
        <v>263.5</v>
      </c>
      <c r="E396">
        <v>10.199999999999999</v>
      </c>
      <c r="G396" s="119"/>
      <c r="H396">
        <f t="shared" si="22"/>
        <v>12.776953705608184</v>
      </c>
      <c r="J396" s="120">
        <f>(Data!$I$16+273.3)/(D396+273.3)*(Data!$I$15+(Data!$K$12/1000))/Data!$I$15*Data!$I$18</f>
        <v>0.68632715264092781</v>
      </c>
      <c r="K396" s="122"/>
      <c r="L396" s="119"/>
      <c r="M396" s="122"/>
    </row>
    <row r="397" spans="1:13">
      <c r="A397" s="1">
        <v>0.48575231481481485</v>
      </c>
      <c r="B397">
        <v>3873</v>
      </c>
      <c r="C397">
        <v>55</v>
      </c>
      <c r="D397">
        <v>263.5</v>
      </c>
      <c r="E397">
        <v>10.199999999999999</v>
      </c>
      <c r="G397" s="119"/>
      <c r="H397">
        <f t="shared" si="22"/>
        <v>12.662359877760181</v>
      </c>
      <c r="J397" s="120">
        <f>(Data!$I$16+273.3)/(D397+273.3)*(Data!$I$15+(Data!$K$12/1000))/Data!$I$15*Data!$I$18</f>
        <v>0.68632715264092781</v>
      </c>
      <c r="K397" s="122"/>
      <c r="L397" s="119"/>
      <c r="M397" s="122"/>
    </row>
    <row r="398" spans="1:13">
      <c r="A398" s="1">
        <v>0.48576388888888888</v>
      </c>
      <c r="B398">
        <v>3873</v>
      </c>
      <c r="C398">
        <v>55</v>
      </c>
      <c r="D398">
        <v>263.60000000000002</v>
      </c>
      <c r="E398">
        <v>10.199999999999999</v>
      </c>
      <c r="G398" s="119"/>
      <c r="H398">
        <f t="shared" si="22"/>
        <v>12.663539252780463</v>
      </c>
      <c r="J398" s="120">
        <f>(Data!$I$16+273.3)/(D398+273.3)*(Data!$I$15+(Data!$K$12/1000))/Data!$I$15*Data!$I$18</f>
        <v>0.68619932117275095</v>
      </c>
      <c r="K398" s="122"/>
      <c r="L398" s="119"/>
      <c r="M398" s="122"/>
    </row>
    <row r="399" spans="1:13">
      <c r="A399" s="1">
        <v>0.48576388888888888</v>
      </c>
      <c r="B399">
        <v>3884</v>
      </c>
      <c r="C399">
        <v>55</v>
      </c>
      <c r="D399">
        <v>263.60000000000002</v>
      </c>
      <c r="E399">
        <v>10.199999999999999</v>
      </c>
      <c r="G399" s="119"/>
      <c r="H399">
        <f t="shared" si="22"/>
        <v>12.663539252780463</v>
      </c>
      <c r="J399" s="120">
        <f>(Data!$I$16+273.3)/(D399+273.3)*(Data!$I$15+(Data!$K$12/1000))/Data!$I$15*Data!$I$18</f>
        <v>0.68619932117275095</v>
      </c>
      <c r="K399" s="122"/>
      <c r="L399" s="119"/>
      <c r="M399" s="122"/>
    </row>
    <row r="400" spans="1:13">
      <c r="A400" s="1">
        <v>0.48576388888888888</v>
      </c>
      <c r="B400">
        <v>3889</v>
      </c>
      <c r="C400">
        <v>54</v>
      </c>
      <c r="D400">
        <v>263.8</v>
      </c>
      <c r="E400">
        <v>10.199999999999999</v>
      </c>
      <c r="G400" s="119"/>
      <c r="H400">
        <f t="shared" si="22"/>
        <v>12.550224952062084</v>
      </c>
      <c r="J400" s="120">
        <f>(Data!$I$16+273.3)/(D400+273.3)*(Data!$I$15+(Data!$K$12/1000))/Data!$I$15*Data!$I$18</f>
        <v>0.68594380103826091</v>
      </c>
      <c r="K400" s="122"/>
      <c r="L400" s="119"/>
      <c r="M400" s="122"/>
    </row>
    <row r="401" spans="1:13">
      <c r="A401" s="1">
        <v>0.48576388888888888</v>
      </c>
      <c r="B401">
        <v>3894</v>
      </c>
      <c r="C401">
        <v>54</v>
      </c>
      <c r="D401">
        <v>263.89999999999998</v>
      </c>
      <c r="E401">
        <v>10.199999999999999</v>
      </c>
      <c r="G401" s="119"/>
      <c r="H401">
        <f t="shared" si="22"/>
        <v>12.551393229928433</v>
      </c>
      <c r="J401" s="120">
        <f>(Data!$I$16+273.3)/(D401+273.3)*(Data!$I$15+(Data!$K$12/1000))/Data!$I$15*Data!$I$18</f>
        <v>0.68581611231878248</v>
      </c>
      <c r="K401" s="122"/>
      <c r="L401" s="119"/>
      <c r="M401" s="122"/>
    </row>
    <row r="402" spans="1:13">
      <c r="A402" s="1">
        <v>0.48576388888888888</v>
      </c>
      <c r="B402">
        <v>3899</v>
      </c>
      <c r="C402">
        <v>46</v>
      </c>
      <c r="D402">
        <v>264.10000000000002</v>
      </c>
      <c r="E402">
        <v>10.199999999999999</v>
      </c>
      <c r="G402" s="119"/>
      <c r="H402">
        <f t="shared" si="22"/>
        <v>11.586567632982979</v>
      </c>
      <c r="J402" s="120">
        <f>(Data!$I$16+273.3)/(D402+273.3)*(Data!$I$15+(Data!$K$12/1000))/Data!$I$15*Data!$I$18</f>
        <v>0.68556087744259375</v>
      </c>
      <c r="K402" s="122"/>
      <c r="L402" s="119"/>
      <c r="M402" s="122"/>
    </row>
    <row r="403" spans="1:13">
      <c r="A403" s="1">
        <v>0.48577546296296298</v>
      </c>
      <c r="B403">
        <v>3904</v>
      </c>
      <c r="C403">
        <v>46</v>
      </c>
      <c r="D403">
        <v>264.10000000000002</v>
      </c>
      <c r="E403">
        <v>10.199999999999999</v>
      </c>
      <c r="G403" s="119"/>
      <c r="H403">
        <f t="shared" si="22"/>
        <v>11.586567632982979</v>
      </c>
      <c r="J403" s="120">
        <f>(Data!$I$16+273.3)/(D403+273.3)*(Data!$I$15+(Data!$K$12/1000))/Data!$I$15*Data!$I$18</f>
        <v>0.68556087744259375</v>
      </c>
      <c r="K403" s="122"/>
      <c r="L403" s="119"/>
      <c r="M403" s="122"/>
    </row>
    <row r="404" spans="1:13">
      <c r="A404" s="1">
        <v>0.48577546296296298</v>
      </c>
      <c r="B404">
        <v>3913</v>
      </c>
      <c r="C404">
        <v>47</v>
      </c>
      <c r="D404">
        <v>264.2</v>
      </c>
      <c r="E404">
        <v>10.199999999999999</v>
      </c>
      <c r="G404" s="119"/>
      <c r="H404">
        <f t="shared" si="22"/>
        <v>11.712921088784601</v>
      </c>
      <c r="J404" s="120">
        <f>(Data!$I$16+273.3)/(D404+273.3)*(Data!$I$15+(Data!$K$12/1000))/Data!$I$15*Data!$I$18</f>
        <v>0.68543333123283723</v>
      </c>
      <c r="K404" s="122"/>
      <c r="L404" s="119"/>
      <c r="M404" s="122"/>
    </row>
    <row r="405" spans="1:13">
      <c r="A405" s="1">
        <v>0.48577546296296298</v>
      </c>
      <c r="B405">
        <v>3914</v>
      </c>
      <c r="C405">
        <v>47</v>
      </c>
      <c r="D405">
        <v>264.39999999999998</v>
      </c>
      <c r="E405">
        <v>10.199999999999999</v>
      </c>
      <c r="G405" s="119"/>
      <c r="H405">
        <f t="shared" si="22"/>
        <v>11.715100034220397</v>
      </c>
      <c r="J405" s="120">
        <f>(Data!$I$16+273.3)/(D405+273.3)*(Data!$I$15+(Data!$K$12/1000))/Data!$I$15*Data!$I$18</f>
        <v>0.68517838113753016</v>
      </c>
      <c r="K405" s="122"/>
      <c r="L405" s="119"/>
      <c r="M405" s="122"/>
    </row>
    <row r="406" spans="1:13">
      <c r="A406" s="1">
        <v>0.48577546296296298</v>
      </c>
      <c r="B406">
        <v>3926</v>
      </c>
      <c r="C406">
        <v>46</v>
      </c>
      <c r="D406">
        <v>264.39999999999998</v>
      </c>
      <c r="E406">
        <v>10.199999999999999</v>
      </c>
      <c r="G406" s="119"/>
      <c r="H406">
        <f t="shared" si="22"/>
        <v>11.589801244181238</v>
      </c>
      <c r="J406" s="120">
        <f>(Data!$I$16+273.3)/(D406+273.3)*(Data!$I$15+(Data!$K$12/1000))/Data!$I$15*Data!$I$18</f>
        <v>0.68517838113753016</v>
      </c>
      <c r="K406" s="122"/>
      <c r="L406" s="119"/>
      <c r="M406" s="122"/>
    </row>
    <row r="407" spans="1:13">
      <c r="A407" s="1">
        <v>0.48577546296296298</v>
      </c>
      <c r="B407">
        <v>3926</v>
      </c>
      <c r="C407">
        <v>45</v>
      </c>
      <c r="D407">
        <v>264.10000000000002</v>
      </c>
      <c r="E407">
        <v>10.199999999999999</v>
      </c>
      <c r="G407" s="119"/>
      <c r="H407">
        <f t="shared" si="22"/>
        <v>11.459934676302929</v>
      </c>
      <c r="J407" s="120">
        <f>(Data!$I$16+273.3)/(D407+273.3)*(Data!$I$15+(Data!$K$12/1000))/Data!$I$15*Data!$I$18</f>
        <v>0.68556087744259375</v>
      </c>
      <c r="K407" s="122"/>
      <c r="L407" s="119"/>
      <c r="M407" s="122"/>
    </row>
    <row r="408" spans="1:13">
      <c r="A408" s="1">
        <v>0.48578703703703702</v>
      </c>
      <c r="B408">
        <v>3949</v>
      </c>
      <c r="C408">
        <v>44</v>
      </c>
      <c r="D408">
        <v>264.10000000000002</v>
      </c>
      <c r="E408">
        <v>10.3</v>
      </c>
      <c r="G408" s="119"/>
      <c r="H408">
        <f t="shared" si="22"/>
        <v>11.331886694481721</v>
      </c>
      <c r="J408" s="120">
        <f>(Data!$I$16+273.3)/(D408+273.3)*(Data!$I$15+(Data!$K$12/1000))/Data!$I$15*Data!$I$18</f>
        <v>0.68556087744259375</v>
      </c>
      <c r="K408" s="122"/>
      <c r="L408" s="119"/>
      <c r="M408" s="122"/>
    </row>
    <row r="409" spans="1:13">
      <c r="A409" s="1">
        <v>0.48578703703703702</v>
      </c>
      <c r="B409">
        <v>3957</v>
      </c>
      <c r="C409">
        <v>42</v>
      </c>
      <c r="D409">
        <v>264.2</v>
      </c>
      <c r="E409">
        <v>10.3</v>
      </c>
      <c r="G409" s="119"/>
      <c r="H409">
        <f t="shared" si="22"/>
        <v>11.07237876203471</v>
      </c>
      <c r="J409" s="120">
        <f>(Data!$I$16+273.3)/(D409+273.3)*(Data!$I$15+(Data!$K$12/1000))/Data!$I$15*Data!$I$18</f>
        <v>0.68543333123283723</v>
      </c>
      <c r="K409" s="122"/>
      <c r="L409" s="119"/>
      <c r="M409" s="122"/>
    </row>
    <row r="410" spans="1:13">
      <c r="A410" s="1">
        <v>0.48578703703703702</v>
      </c>
      <c r="B410">
        <v>3965</v>
      </c>
      <c r="C410">
        <v>42</v>
      </c>
      <c r="D410">
        <v>264.2</v>
      </c>
      <c r="E410">
        <v>10.199999999999999</v>
      </c>
      <c r="G410" s="119"/>
      <c r="H410">
        <f t="shared" si="22"/>
        <v>11.07237876203471</v>
      </c>
      <c r="J410" s="120">
        <f>(Data!$I$16+273.3)/(D410+273.3)*(Data!$I$15+(Data!$K$12/1000))/Data!$I$15*Data!$I$18</f>
        <v>0.68543333123283723</v>
      </c>
      <c r="K410" s="122"/>
      <c r="L410" s="119"/>
      <c r="M410" s="122"/>
    </row>
    <row r="411" spans="1:13">
      <c r="A411" s="1">
        <v>0.48578703703703702</v>
      </c>
      <c r="B411">
        <v>3973</v>
      </c>
      <c r="C411">
        <v>41</v>
      </c>
      <c r="D411">
        <v>264.10000000000002</v>
      </c>
      <c r="E411">
        <v>10.3</v>
      </c>
      <c r="G411" s="119"/>
      <c r="H411">
        <f t="shared" si="22"/>
        <v>10.938752939476078</v>
      </c>
      <c r="J411" s="120">
        <f>(Data!$I$16+273.3)/(D411+273.3)*(Data!$I$15+(Data!$K$12/1000))/Data!$I$15*Data!$I$18</f>
        <v>0.68556087744259375</v>
      </c>
      <c r="K411" s="122"/>
      <c r="L411" s="119"/>
      <c r="M411" s="122"/>
    </row>
    <row r="412" spans="1:13">
      <c r="A412" s="1">
        <v>0.48578703703703702</v>
      </c>
      <c r="B412">
        <v>3977</v>
      </c>
      <c r="C412">
        <v>41</v>
      </c>
      <c r="D412">
        <v>264</v>
      </c>
      <c r="E412">
        <v>10.3</v>
      </c>
      <c r="G412" s="119"/>
      <c r="H412">
        <f t="shared" si="22"/>
        <v>10.93773514436436</v>
      </c>
      <c r="J412" s="120">
        <f>(Data!$I$16+273.3)/(D412+273.3)*(Data!$I$15+(Data!$K$12/1000))/Data!$I$15*Data!$I$18</f>
        <v>0.68568847112907139</v>
      </c>
      <c r="K412" s="122"/>
      <c r="L412" s="119"/>
      <c r="M412" s="122"/>
    </row>
    <row r="413" spans="1:13">
      <c r="A413" s="1">
        <v>0.48579861111111106</v>
      </c>
      <c r="B413">
        <v>3989</v>
      </c>
      <c r="C413">
        <v>45</v>
      </c>
      <c r="D413">
        <v>264</v>
      </c>
      <c r="E413">
        <v>10.3</v>
      </c>
      <c r="G413" s="119"/>
      <c r="H413">
        <f t="shared" si="22"/>
        <v>11.458868387891565</v>
      </c>
      <c r="J413" s="120">
        <f>(Data!$I$16+273.3)/(D413+273.3)*(Data!$I$15+(Data!$K$12/1000))/Data!$I$15*Data!$I$18</f>
        <v>0.68568847112907139</v>
      </c>
      <c r="K413" s="122"/>
      <c r="L413" s="119"/>
      <c r="M413" s="122"/>
    </row>
    <row r="414" spans="1:13">
      <c r="A414" s="1">
        <v>0.48579861111111106</v>
      </c>
      <c r="B414">
        <v>3990</v>
      </c>
      <c r="C414">
        <v>46</v>
      </c>
      <c r="D414">
        <v>264.2</v>
      </c>
      <c r="E414">
        <v>10.3</v>
      </c>
      <c r="G414" s="119"/>
      <c r="H414">
        <f t="shared" si="22"/>
        <v>11.58764560364475</v>
      </c>
      <c r="J414" s="120">
        <f>(Data!$I$16+273.3)/(D414+273.3)*(Data!$I$15+(Data!$K$12/1000))/Data!$I$15*Data!$I$18</f>
        <v>0.68543333123283723</v>
      </c>
      <c r="K414" s="122"/>
      <c r="L414" s="119"/>
      <c r="M414" s="122"/>
    </row>
    <row r="415" spans="1:13">
      <c r="A415" s="1">
        <v>0.48579861111111106</v>
      </c>
      <c r="B415">
        <v>3996</v>
      </c>
      <c r="C415">
        <v>45</v>
      </c>
      <c r="D415">
        <v>264.2</v>
      </c>
      <c r="E415">
        <v>10.3</v>
      </c>
      <c r="G415" s="119"/>
      <c r="H415">
        <f t="shared" si="22"/>
        <v>11.461000865510828</v>
      </c>
      <c r="J415" s="120">
        <f>(Data!$I$16+273.3)/(D415+273.3)*(Data!$I$15+(Data!$K$12/1000))/Data!$I$15*Data!$I$18</f>
        <v>0.68543333123283723</v>
      </c>
      <c r="K415" s="122"/>
      <c r="L415" s="119"/>
      <c r="M415" s="122"/>
    </row>
    <row r="416" spans="1:13">
      <c r="A416" s="1">
        <v>0.48579861111111106</v>
      </c>
      <c r="B416">
        <v>3996</v>
      </c>
      <c r="C416">
        <v>43</v>
      </c>
      <c r="D416">
        <v>264.10000000000002</v>
      </c>
      <c r="E416">
        <v>10.3</v>
      </c>
      <c r="G416" s="119"/>
      <c r="H416">
        <f t="shared" si="22"/>
        <v>11.202375164580655</v>
      </c>
      <c r="J416" s="120">
        <f>(Data!$I$16+273.3)/(D416+273.3)*(Data!$I$15+(Data!$K$12/1000))/Data!$I$15*Data!$I$18</f>
        <v>0.68556087744259375</v>
      </c>
      <c r="K416" s="122"/>
      <c r="L416" s="119"/>
      <c r="M416" s="122"/>
    </row>
    <row r="417" spans="1:13">
      <c r="A417" s="1">
        <v>0.48579861111111106</v>
      </c>
      <c r="B417">
        <v>4000</v>
      </c>
      <c r="C417">
        <v>43</v>
      </c>
      <c r="D417">
        <v>264.10000000000002</v>
      </c>
      <c r="E417">
        <v>10.3</v>
      </c>
      <c r="G417" s="119"/>
      <c r="H417">
        <f t="shared" si="22"/>
        <v>11.202375164580655</v>
      </c>
      <c r="J417" s="120">
        <f>(Data!$I$16+273.3)/(D417+273.3)*(Data!$I$15+(Data!$K$12/1000))/Data!$I$15*Data!$I$18</f>
        <v>0.68556087744259375</v>
      </c>
      <c r="K417" s="122"/>
      <c r="L417" s="119"/>
      <c r="M417" s="122"/>
    </row>
    <row r="418" spans="1:13">
      <c r="A418" s="1">
        <v>0.48581018518518521</v>
      </c>
      <c r="B418">
        <v>4002</v>
      </c>
      <c r="C418">
        <v>42</v>
      </c>
      <c r="D418">
        <v>263.89999999999998</v>
      </c>
      <c r="E418">
        <v>10.3</v>
      </c>
      <c r="G418" s="119"/>
      <c r="H418">
        <f t="shared" si="22"/>
        <v>11.069288364590125</v>
      </c>
      <c r="J418" s="120">
        <f>(Data!$I$16+273.3)/(D418+273.3)*(Data!$I$15+(Data!$K$12/1000))/Data!$I$15*Data!$I$18</f>
        <v>0.68581611231878248</v>
      </c>
      <c r="K418" s="122"/>
      <c r="L418" s="119"/>
      <c r="M418" s="122"/>
    </row>
    <row r="419" spans="1:13">
      <c r="A419" s="1">
        <v>0.48581018518518521</v>
      </c>
      <c r="B419">
        <v>4011</v>
      </c>
      <c r="C419">
        <v>42</v>
      </c>
      <c r="D419">
        <v>263.8</v>
      </c>
      <c r="E419">
        <v>10.3</v>
      </c>
      <c r="G419" s="119"/>
      <c r="H419">
        <f t="shared" si="22"/>
        <v>11.068258040357932</v>
      </c>
      <c r="J419" s="120">
        <f>(Data!$I$16+273.3)/(D419+273.3)*(Data!$I$15+(Data!$K$12/1000))/Data!$I$15*Data!$I$18</f>
        <v>0.68594380103826091</v>
      </c>
      <c r="K419" s="122"/>
      <c r="L419" s="119"/>
      <c r="M419" s="122"/>
    </row>
    <row r="420" spans="1:13">
      <c r="A420" s="1">
        <v>0.48581018518518521</v>
      </c>
      <c r="B420">
        <v>4019</v>
      </c>
      <c r="C420">
        <v>39</v>
      </c>
      <c r="D420">
        <v>263.89999999999998</v>
      </c>
      <c r="E420">
        <v>10.3</v>
      </c>
      <c r="G420" s="119"/>
      <c r="H420">
        <f t="shared" si="22"/>
        <v>10.666633167030241</v>
      </c>
      <c r="J420" s="120">
        <f>(Data!$I$16+273.3)/(D420+273.3)*(Data!$I$15+(Data!$K$12/1000))/Data!$I$15*Data!$I$18</f>
        <v>0.68581611231878248</v>
      </c>
      <c r="K420" s="122"/>
      <c r="L420" s="119"/>
      <c r="M420" s="122"/>
    </row>
    <row r="421" spans="1:13">
      <c r="A421" s="1">
        <v>0.48581018518518521</v>
      </c>
      <c r="B421">
        <v>4019</v>
      </c>
      <c r="C421">
        <v>39</v>
      </c>
      <c r="D421">
        <v>264</v>
      </c>
      <c r="E421">
        <v>10.3</v>
      </c>
      <c r="G421" s="119"/>
      <c r="H421">
        <f t="shared" si="22"/>
        <v>10.66762591989823</v>
      </c>
      <c r="J421" s="120">
        <f>(Data!$I$16+273.3)/(D421+273.3)*(Data!$I$15+(Data!$K$12/1000))/Data!$I$15*Data!$I$18</f>
        <v>0.68568847112907139</v>
      </c>
      <c r="K421" s="122"/>
      <c r="L421" s="119"/>
      <c r="M421" s="122"/>
    </row>
    <row r="422" spans="1:13">
      <c r="A422" s="1">
        <v>0.48581018518518521</v>
      </c>
      <c r="B422">
        <v>4019</v>
      </c>
      <c r="C422">
        <v>40</v>
      </c>
      <c r="D422">
        <v>264</v>
      </c>
      <c r="E422">
        <v>10.3</v>
      </c>
      <c r="G422" s="119"/>
      <c r="H422">
        <f t="shared" si="22"/>
        <v>10.803524722403051</v>
      </c>
      <c r="J422" s="120">
        <f>(Data!$I$16+273.3)/(D422+273.3)*(Data!$I$15+(Data!$K$12/1000))/Data!$I$15*Data!$I$18</f>
        <v>0.68568847112907139</v>
      </c>
      <c r="K422" s="122"/>
      <c r="L422" s="119"/>
      <c r="M422" s="122"/>
    </row>
    <row r="423" spans="1:13">
      <c r="A423" s="1">
        <v>0.48582175925925924</v>
      </c>
      <c r="B423">
        <v>4019</v>
      </c>
      <c r="C423">
        <v>40</v>
      </c>
      <c r="D423">
        <v>264.10000000000002</v>
      </c>
      <c r="E423">
        <v>10.3</v>
      </c>
      <c r="G423" s="119"/>
      <c r="H423">
        <f t="shared" si="22"/>
        <v>10.804530028758219</v>
      </c>
      <c r="J423" s="120">
        <f>(Data!$I$16+273.3)/(D423+273.3)*(Data!$I$15+(Data!$K$12/1000))/Data!$I$15*Data!$I$18</f>
        <v>0.68556087744259375</v>
      </c>
      <c r="K423" s="122"/>
      <c r="L423" s="119"/>
      <c r="M423" s="122"/>
    </row>
    <row r="424" spans="1:13">
      <c r="A424" s="1">
        <v>0.48582175925925924</v>
      </c>
      <c r="B424">
        <v>4010</v>
      </c>
      <c r="C424">
        <v>37</v>
      </c>
      <c r="D424">
        <v>264.10000000000002</v>
      </c>
      <c r="E424">
        <v>10.3</v>
      </c>
      <c r="G424" s="119"/>
      <c r="H424">
        <f t="shared" si="22"/>
        <v>10.391464235451265</v>
      </c>
      <c r="J424" s="120">
        <f>(Data!$I$16+273.3)/(D424+273.3)*(Data!$I$15+(Data!$K$12/1000))/Data!$I$15*Data!$I$18</f>
        <v>0.68556087744259375</v>
      </c>
      <c r="K424" s="122"/>
      <c r="L424" s="119"/>
      <c r="M424" s="122"/>
    </row>
    <row r="425" spans="1:13">
      <c r="A425" s="1">
        <v>0.48582175925925924</v>
      </c>
      <c r="B425">
        <v>4010</v>
      </c>
      <c r="C425">
        <v>34</v>
      </c>
      <c r="D425">
        <v>263.89999999999998</v>
      </c>
      <c r="E425">
        <v>10.3</v>
      </c>
      <c r="G425" s="119"/>
      <c r="H425">
        <f t="shared" si="22"/>
        <v>9.9594307144479082</v>
      </c>
      <c r="J425" s="120">
        <f>(Data!$I$16+273.3)/(D425+273.3)*(Data!$I$15+(Data!$K$12/1000))/Data!$I$15*Data!$I$18</f>
        <v>0.68581611231878248</v>
      </c>
      <c r="K425" s="122"/>
      <c r="L425" s="119"/>
      <c r="M425" s="122"/>
    </row>
    <row r="426" spans="1:13">
      <c r="A426" s="1">
        <v>0.48582175925925924</v>
      </c>
      <c r="B426">
        <v>4007</v>
      </c>
      <c r="C426">
        <v>34</v>
      </c>
      <c r="D426">
        <v>263.89999999999998</v>
      </c>
      <c r="E426">
        <v>10.3</v>
      </c>
      <c r="G426" s="119"/>
      <c r="H426">
        <f t="shared" si="22"/>
        <v>9.9594307144479082</v>
      </c>
      <c r="J426" s="120">
        <f>(Data!$I$16+273.3)/(D426+273.3)*(Data!$I$15+(Data!$K$12/1000))/Data!$I$15*Data!$I$18</f>
        <v>0.68581611231878248</v>
      </c>
      <c r="K426" s="122"/>
      <c r="L426" s="119"/>
      <c r="M426" s="122"/>
    </row>
    <row r="427" spans="1:13">
      <c r="A427" s="1">
        <v>0.48582175925925924</v>
      </c>
      <c r="B427">
        <v>4005</v>
      </c>
      <c r="C427">
        <v>32</v>
      </c>
      <c r="D427">
        <v>263.60000000000002</v>
      </c>
      <c r="E427">
        <v>10.3</v>
      </c>
      <c r="G427" s="119"/>
      <c r="H427">
        <f t="shared" si="22"/>
        <v>9.6593687399754025</v>
      </c>
      <c r="J427" s="120">
        <f>(Data!$I$16+273.3)/(D427+273.3)*(Data!$I$15+(Data!$K$12/1000))/Data!$I$15*Data!$I$18</f>
        <v>0.68619932117275095</v>
      </c>
      <c r="K427" s="122"/>
      <c r="L427" s="119"/>
      <c r="M427" s="122"/>
    </row>
    <row r="428" spans="1:13">
      <c r="A428" s="1">
        <v>0.48583333333333334</v>
      </c>
      <c r="B428">
        <v>4000</v>
      </c>
      <c r="C428">
        <v>32</v>
      </c>
      <c r="D428">
        <v>263.39999999999998</v>
      </c>
      <c r="E428">
        <v>10.3</v>
      </c>
      <c r="G428" s="119"/>
      <c r="H428">
        <f t="shared" si="22"/>
        <v>9.6575694722425585</v>
      </c>
      <c r="J428" s="120">
        <f>(Data!$I$16+273.3)/(D428+273.3)*(Data!$I$15+(Data!$K$12/1000))/Data!$I$15*Data!$I$18</f>
        <v>0.68645503174520228</v>
      </c>
      <c r="K428" s="122"/>
      <c r="L428" s="119"/>
      <c r="M428" s="122"/>
    </row>
    <row r="429" spans="1:13">
      <c r="A429" s="1">
        <v>0.48583333333333334</v>
      </c>
      <c r="B429">
        <v>3995</v>
      </c>
      <c r="C429">
        <v>29</v>
      </c>
      <c r="D429">
        <v>263.5</v>
      </c>
      <c r="E429">
        <v>10.3</v>
      </c>
      <c r="G429" s="119"/>
      <c r="H429">
        <f t="shared" si="22"/>
        <v>9.1945886976509836</v>
      </c>
      <c r="J429" s="120">
        <f>(Data!$I$16+273.3)/(D429+273.3)*(Data!$I$15+(Data!$K$12/1000))/Data!$I$15*Data!$I$18</f>
        <v>0.68632715264092781</v>
      </c>
      <c r="K429" s="122"/>
      <c r="L429" s="119"/>
      <c r="M429" s="122"/>
    </row>
    <row r="430" spans="1:13">
      <c r="A430" s="1">
        <v>0.48583333333333334</v>
      </c>
      <c r="B430">
        <v>3996</v>
      </c>
      <c r="C430">
        <v>29</v>
      </c>
      <c r="D430">
        <v>263.60000000000002</v>
      </c>
      <c r="E430">
        <v>10.3</v>
      </c>
      <c r="G430" s="119"/>
      <c r="H430">
        <f t="shared" si="22"/>
        <v>9.1954450836909025</v>
      </c>
      <c r="J430" s="120">
        <f>(Data!$I$16+273.3)/(D430+273.3)*(Data!$I$15+(Data!$K$12/1000))/Data!$I$15*Data!$I$18</f>
        <v>0.68619932117275095</v>
      </c>
      <c r="K430" s="122"/>
      <c r="L430" s="119"/>
      <c r="M430" s="122"/>
    </row>
    <row r="431" spans="1:13">
      <c r="A431" s="1">
        <v>0.48583333333333334</v>
      </c>
      <c r="B431">
        <v>3999</v>
      </c>
      <c r="C431">
        <v>26</v>
      </c>
      <c r="D431">
        <v>263.60000000000002</v>
      </c>
      <c r="E431">
        <v>10.3</v>
      </c>
      <c r="G431" s="119"/>
      <c r="H431">
        <f t="shared" si="22"/>
        <v>8.7068373201488249</v>
      </c>
      <c r="J431" s="120">
        <f>(Data!$I$16+273.3)/(D431+273.3)*(Data!$I$15+(Data!$K$12/1000))/Data!$I$15*Data!$I$18</f>
        <v>0.68619932117275095</v>
      </c>
      <c r="K431" s="122"/>
      <c r="L431" s="119"/>
      <c r="M431" s="122"/>
    </row>
    <row r="432" spans="1:13">
      <c r="A432" s="1">
        <v>0.48583333333333334</v>
      </c>
      <c r="B432">
        <v>3999</v>
      </c>
      <c r="C432">
        <v>24</v>
      </c>
      <c r="D432">
        <v>263.8</v>
      </c>
      <c r="E432">
        <v>10.3</v>
      </c>
      <c r="G432" s="119"/>
      <c r="H432">
        <f t="shared" si="22"/>
        <v>8.366816634708055</v>
      </c>
      <c r="J432" s="120">
        <f>(Data!$I$16+273.3)/(D432+273.3)*(Data!$I$15+(Data!$K$12/1000))/Data!$I$15*Data!$I$18</f>
        <v>0.68594380103826091</v>
      </c>
      <c r="K432" s="122"/>
      <c r="L432" s="119"/>
      <c r="M432" s="122"/>
    </row>
    <row r="433" spans="1:13">
      <c r="A433" s="1">
        <v>0.48584490740740738</v>
      </c>
      <c r="B433">
        <v>3997</v>
      </c>
      <c r="C433">
        <v>23</v>
      </c>
      <c r="D433">
        <v>263.8</v>
      </c>
      <c r="E433">
        <v>10.3</v>
      </c>
      <c r="G433" s="119"/>
      <c r="H433">
        <f t="shared" si="22"/>
        <v>8.1906533972495943</v>
      </c>
      <c r="J433" s="120">
        <f>(Data!$I$16+273.3)/(D433+273.3)*(Data!$I$15+(Data!$K$12/1000))/Data!$I$15*Data!$I$18</f>
        <v>0.68594380103826091</v>
      </c>
      <c r="K433" s="122"/>
      <c r="L433" s="119"/>
      <c r="M433" s="122"/>
    </row>
    <row r="434" spans="1:13">
      <c r="A434" s="1">
        <v>0.48584490740740738</v>
      </c>
      <c r="B434">
        <v>3997</v>
      </c>
      <c r="C434">
        <v>23</v>
      </c>
      <c r="D434">
        <v>264</v>
      </c>
      <c r="E434">
        <v>10.3</v>
      </c>
      <c r="G434" s="119"/>
      <c r="H434">
        <f t="shared" si="22"/>
        <v>8.1921782326713934</v>
      </c>
      <c r="J434" s="120">
        <f>(Data!$I$16+273.3)/(D434+273.3)*(Data!$I$15+(Data!$K$12/1000))/Data!$I$15*Data!$I$18</f>
        <v>0.68568847112907139</v>
      </c>
      <c r="K434" s="122"/>
      <c r="L434" s="119"/>
      <c r="M434" s="122"/>
    </row>
    <row r="435" spans="1:13">
      <c r="A435" s="1">
        <v>0.48584490740740738</v>
      </c>
      <c r="B435">
        <v>3996</v>
      </c>
      <c r="C435">
        <v>22</v>
      </c>
      <c r="D435">
        <v>264</v>
      </c>
      <c r="E435">
        <v>10.3</v>
      </c>
      <c r="G435" s="119"/>
      <c r="H435">
        <f t="shared" si="22"/>
        <v>8.0121083701586091</v>
      </c>
      <c r="J435" s="120">
        <f>(Data!$I$16+273.3)/(D435+273.3)*(Data!$I$15+(Data!$K$12/1000))/Data!$I$15*Data!$I$18</f>
        <v>0.68568847112907139</v>
      </c>
      <c r="K435" s="122"/>
      <c r="L435" s="119"/>
      <c r="M435" s="122"/>
    </row>
    <row r="436" spans="1:13">
      <c r="A436" s="1">
        <v>0.48584490740740738</v>
      </c>
      <c r="B436">
        <v>3995</v>
      </c>
      <c r="C436">
        <v>19</v>
      </c>
      <c r="D436">
        <v>263.89999999999998</v>
      </c>
      <c r="E436">
        <v>10.3</v>
      </c>
      <c r="G436" s="119"/>
      <c r="H436">
        <f t="shared" si="22"/>
        <v>7.4451226493312168</v>
      </c>
      <c r="J436" s="120">
        <f>(Data!$I$16+273.3)/(D436+273.3)*(Data!$I$15+(Data!$K$12/1000))/Data!$I$15*Data!$I$18</f>
        <v>0.68581611231878248</v>
      </c>
      <c r="K436" s="122"/>
      <c r="L436" s="119"/>
      <c r="M436" s="122"/>
    </row>
    <row r="437" spans="1:13">
      <c r="A437" s="1">
        <v>0.48584490740740738</v>
      </c>
      <c r="B437">
        <v>3998</v>
      </c>
      <c r="C437">
        <v>19</v>
      </c>
      <c r="D437">
        <v>263.89999999999998</v>
      </c>
      <c r="E437">
        <v>10.3</v>
      </c>
      <c r="G437" s="119"/>
      <c r="H437">
        <f t="shared" si="22"/>
        <v>7.4451226493312168</v>
      </c>
      <c r="J437" s="120">
        <f>(Data!$I$16+273.3)/(D437+273.3)*(Data!$I$15+(Data!$K$12/1000))/Data!$I$15*Data!$I$18</f>
        <v>0.68581611231878248</v>
      </c>
      <c r="K437" s="122"/>
      <c r="L437" s="119"/>
      <c r="M437" s="122"/>
    </row>
    <row r="438" spans="1:13">
      <c r="A438" s="1">
        <v>0.48585648148148147</v>
      </c>
      <c r="B438">
        <v>4002</v>
      </c>
      <c r="C438">
        <v>14</v>
      </c>
      <c r="D438">
        <v>263.89999999999998</v>
      </c>
      <c r="E438">
        <v>10.3</v>
      </c>
      <c r="G438" s="119"/>
      <c r="H438">
        <f t="shared" si="22"/>
        <v>6.3908566170337009</v>
      </c>
      <c r="J438" s="120">
        <f>(Data!$I$16+273.3)/(D438+273.3)*(Data!$I$15+(Data!$K$12/1000))/Data!$I$15*Data!$I$18</f>
        <v>0.68581611231878248</v>
      </c>
      <c r="K438" s="122"/>
      <c r="L438" s="119"/>
      <c r="M438" s="122"/>
    </row>
    <row r="439" spans="1:13">
      <c r="A439" s="1">
        <v>0.48585648148148147</v>
      </c>
      <c r="B439">
        <v>4002</v>
      </c>
      <c r="C439">
        <v>14</v>
      </c>
      <c r="D439">
        <v>263.89999999999998</v>
      </c>
      <c r="E439">
        <v>10.3</v>
      </c>
      <c r="G439" s="119"/>
      <c r="H439">
        <f t="shared" si="22"/>
        <v>6.3908566170337009</v>
      </c>
      <c r="J439" s="120">
        <f>(Data!$I$16+273.3)/(D439+273.3)*(Data!$I$15+(Data!$K$12/1000))/Data!$I$15*Data!$I$18</f>
        <v>0.68581611231878248</v>
      </c>
      <c r="K439" s="122"/>
      <c r="L439" s="119"/>
      <c r="M439" s="122"/>
    </row>
    <row r="440" spans="1:13">
      <c r="A440" s="1">
        <v>0.48585648148148147</v>
      </c>
      <c r="B440">
        <v>4001</v>
      </c>
      <c r="C440">
        <v>14</v>
      </c>
      <c r="D440">
        <v>263.8</v>
      </c>
      <c r="E440">
        <v>10.3</v>
      </c>
      <c r="G440" s="119"/>
      <c r="H440">
        <f t="shared" si="22"/>
        <v>6.3902617590608921</v>
      </c>
      <c r="J440" s="120">
        <f>(Data!$I$16+273.3)/(D440+273.3)*(Data!$I$15+(Data!$K$12/1000))/Data!$I$15*Data!$I$18</f>
        <v>0.68594380103826091</v>
      </c>
      <c r="K440" s="122"/>
      <c r="L440" s="119"/>
      <c r="M440" s="122"/>
    </row>
    <row r="441" spans="1:13">
      <c r="A441" s="1">
        <v>0.48585648148148147</v>
      </c>
      <c r="B441">
        <v>4001</v>
      </c>
      <c r="C441">
        <v>14</v>
      </c>
      <c r="D441">
        <v>263.7</v>
      </c>
      <c r="E441">
        <v>10.3</v>
      </c>
      <c r="G441" s="119"/>
      <c r="H441">
        <f t="shared" si="22"/>
        <v>6.3896668457086676</v>
      </c>
      <c r="J441" s="120">
        <f>(Data!$I$16+273.3)/(D441+273.3)*(Data!$I$15+(Data!$K$12/1000))/Data!$I$15*Data!$I$18</f>
        <v>0.68607153731405979</v>
      </c>
      <c r="K441" s="122"/>
      <c r="L441" s="119"/>
      <c r="M441" s="122"/>
    </row>
    <row r="442" spans="1:13">
      <c r="A442" s="1">
        <v>0.48585648148148147</v>
      </c>
      <c r="B442">
        <v>4003</v>
      </c>
      <c r="C442">
        <v>12</v>
      </c>
      <c r="D442">
        <v>263.60000000000002</v>
      </c>
      <c r="E442">
        <v>10.3</v>
      </c>
      <c r="G442" s="119"/>
      <c r="H442">
        <f t="shared" si="22"/>
        <v>5.9151311625825551</v>
      </c>
      <c r="J442" s="120">
        <f>(Data!$I$16+273.3)/(D442+273.3)*(Data!$I$15+(Data!$K$12/1000))/Data!$I$15*Data!$I$18</f>
        <v>0.68619932117275095</v>
      </c>
      <c r="K442" s="122"/>
      <c r="L442" s="119"/>
      <c r="M442" s="12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199"/>
  <sheetViews>
    <sheetView topLeftCell="A146" workbookViewId="0">
      <selection activeCell="C1" sqref="C1:C199"/>
    </sheetView>
  </sheetViews>
  <sheetFormatPr defaultRowHeight="12.75"/>
  <sheetData>
    <row r="1" spans="2:3">
      <c r="B1">
        <v>199</v>
      </c>
      <c r="C1">
        <v>67</v>
      </c>
    </row>
    <row r="2" spans="2:3">
      <c r="B2">
        <v>198</v>
      </c>
      <c r="C2">
        <v>66</v>
      </c>
    </row>
    <row r="3" spans="2:3">
      <c r="B3">
        <v>197</v>
      </c>
      <c r="C3">
        <v>66</v>
      </c>
    </row>
    <row r="4" spans="2:3">
      <c r="B4">
        <v>196</v>
      </c>
      <c r="C4">
        <v>69</v>
      </c>
    </row>
    <row r="5" spans="2:3">
      <c r="B5">
        <v>195</v>
      </c>
      <c r="C5">
        <v>69</v>
      </c>
    </row>
    <row r="6" spans="2:3">
      <c r="B6">
        <v>194</v>
      </c>
      <c r="C6">
        <v>69</v>
      </c>
    </row>
    <row r="7" spans="2:3">
      <c r="B7">
        <v>193</v>
      </c>
      <c r="C7">
        <v>69</v>
      </c>
    </row>
    <row r="8" spans="2:3">
      <c r="B8">
        <v>192</v>
      </c>
      <c r="C8">
        <v>67</v>
      </c>
    </row>
    <row r="9" spans="2:3">
      <c r="B9">
        <v>191</v>
      </c>
      <c r="C9">
        <v>64</v>
      </c>
    </row>
    <row r="10" spans="2:3">
      <c r="B10">
        <v>190</v>
      </c>
      <c r="C10">
        <v>64</v>
      </c>
    </row>
    <row r="11" spans="2:3">
      <c r="B11">
        <v>189</v>
      </c>
      <c r="C11">
        <v>63</v>
      </c>
    </row>
    <row r="12" spans="2:3">
      <c r="B12">
        <v>188</v>
      </c>
      <c r="C12">
        <v>63</v>
      </c>
    </row>
    <row r="13" spans="2:3">
      <c r="B13">
        <v>187</v>
      </c>
      <c r="C13">
        <v>69</v>
      </c>
    </row>
    <row r="14" spans="2:3">
      <c r="B14">
        <v>186</v>
      </c>
      <c r="C14">
        <v>70</v>
      </c>
    </row>
    <row r="15" spans="2:3">
      <c r="B15">
        <v>185</v>
      </c>
      <c r="C15">
        <v>69</v>
      </c>
    </row>
    <row r="16" spans="2:3">
      <c r="B16">
        <v>184</v>
      </c>
      <c r="C16">
        <v>69</v>
      </c>
    </row>
    <row r="17" spans="2:3">
      <c r="B17">
        <v>183</v>
      </c>
      <c r="C17">
        <v>64</v>
      </c>
    </row>
    <row r="18" spans="2:3">
      <c r="B18">
        <v>182</v>
      </c>
      <c r="C18">
        <v>59</v>
      </c>
    </row>
    <row r="19" spans="2:3">
      <c r="B19">
        <v>181</v>
      </c>
      <c r="C19">
        <v>61</v>
      </c>
    </row>
    <row r="20" spans="2:3">
      <c r="B20">
        <v>180</v>
      </c>
      <c r="C20">
        <v>64</v>
      </c>
    </row>
    <row r="21" spans="2:3">
      <c r="B21">
        <v>179</v>
      </c>
      <c r="C21">
        <v>64</v>
      </c>
    </row>
    <row r="22" spans="2:3">
      <c r="B22">
        <v>178</v>
      </c>
      <c r="C22">
        <v>63</v>
      </c>
    </row>
    <row r="23" spans="2:3">
      <c r="B23">
        <v>177</v>
      </c>
      <c r="C23">
        <v>63</v>
      </c>
    </row>
    <row r="24" spans="2:3">
      <c r="B24">
        <v>176</v>
      </c>
      <c r="C24">
        <v>64</v>
      </c>
    </row>
    <row r="25" spans="2:3">
      <c r="B25">
        <v>175</v>
      </c>
      <c r="C25">
        <v>64</v>
      </c>
    </row>
    <row r="26" spans="2:3">
      <c r="B26">
        <v>174</v>
      </c>
      <c r="C26">
        <v>66</v>
      </c>
    </row>
    <row r="27" spans="2:3">
      <c r="B27">
        <v>173</v>
      </c>
      <c r="C27">
        <v>67</v>
      </c>
    </row>
    <row r="28" spans="2:3">
      <c r="B28">
        <v>172</v>
      </c>
      <c r="C28">
        <v>68</v>
      </c>
    </row>
    <row r="29" spans="2:3">
      <c r="B29">
        <v>171</v>
      </c>
      <c r="C29">
        <v>69</v>
      </c>
    </row>
    <row r="30" spans="2:3">
      <c r="B30">
        <v>170</v>
      </c>
      <c r="C30">
        <v>69</v>
      </c>
    </row>
    <row r="31" spans="2:3">
      <c r="B31">
        <v>169</v>
      </c>
      <c r="C31">
        <v>69</v>
      </c>
    </row>
    <row r="32" spans="2:3">
      <c r="B32">
        <v>168</v>
      </c>
      <c r="C32">
        <v>69</v>
      </c>
    </row>
    <row r="33" spans="2:3">
      <c r="B33">
        <v>167</v>
      </c>
      <c r="C33">
        <v>70</v>
      </c>
    </row>
    <row r="34" spans="2:3">
      <c r="B34">
        <v>166</v>
      </c>
      <c r="C34">
        <v>70</v>
      </c>
    </row>
    <row r="35" spans="2:3">
      <c r="B35">
        <v>165</v>
      </c>
      <c r="C35">
        <v>73</v>
      </c>
    </row>
    <row r="36" spans="2:3">
      <c r="B36">
        <v>164</v>
      </c>
      <c r="C36">
        <v>77</v>
      </c>
    </row>
    <row r="37" spans="2:3">
      <c r="B37">
        <v>163</v>
      </c>
      <c r="C37">
        <v>79</v>
      </c>
    </row>
    <row r="38" spans="2:3">
      <c r="B38">
        <v>162</v>
      </c>
      <c r="C38">
        <v>83</v>
      </c>
    </row>
    <row r="39" spans="2:3">
      <c r="B39">
        <v>161</v>
      </c>
      <c r="C39">
        <v>83</v>
      </c>
    </row>
    <row r="40" spans="2:3">
      <c r="B40">
        <v>160</v>
      </c>
      <c r="C40">
        <v>87</v>
      </c>
    </row>
    <row r="41" spans="2:3">
      <c r="B41">
        <v>159</v>
      </c>
      <c r="C41">
        <v>87</v>
      </c>
    </row>
    <row r="42" spans="2:3">
      <c r="B42">
        <v>158</v>
      </c>
      <c r="C42">
        <v>81</v>
      </c>
    </row>
    <row r="43" spans="2:3">
      <c r="B43">
        <v>157</v>
      </c>
      <c r="C43">
        <v>80</v>
      </c>
    </row>
    <row r="44" spans="2:3">
      <c r="B44">
        <v>156</v>
      </c>
      <c r="C44">
        <v>76</v>
      </c>
    </row>
    <row r="45" spans="2:3">
      <c r="B45">
        <v>155</v>
      </c>
      <c r="C45">
        <v>71</v>
      </c>
    </row>
    <row r="46" spans="2:3">
      <c r="B46">
        <v>154</v>
      </c>
      <c r="C46">
        <v>69</v>
      </c>
    </row>
    <row r="47" spans="2:3">
      <c r="B47">
        <v>153</v>
      </c>
      <c r="C47">
        <v>65</v>
      </c>
    </row>
    <row r="48" spans="2:3">
      <c r="B48">
        <v>152</v>
      </c>
      <c r="C48">
        <v>65</v>
      </c>
    </row>
    <row r="49" spans="2:3">
      <c r="B49">
        <v>151</v>
      </c>
      <c r="C49">
        <v>64</v>
      </c>
    </row>
    <row r="50" spans="2:3">
      <c r="B50">
        <v>150</v>
      </c>
      <c r="C50">
        <v>64</v>
      </c>
    </row>
    <row r="51" spans="2:3">
      <c r="B51">
        <v>149</v>
      </c>
      <c r="C51">
        <v>69</v>
      </c>
    </row>
    <row r="52" spans="2:3">
      <c r="B52">
        <v>148</v>
      </c>
      <c r="C52">
        <v>70</v>
      </c>
    </row>
    <row r="53" spans="2:3">
      <c r="B53">
        <v>147</v>
      </c>
      <c r="C53">
        <v>70</v>
      </c>
    </row>
    <row r="54" spans="2:3">
      <c r="B54">
        <v>146</v>
      </c>
      <c r="C54">
        <v>71</v>
      </c>
    </row>
    <row r="55" spans="2:3">
      <c r="B55">
        <v>145</v>
      </c>
      <c r="C55">
        <v>71</v>
      </c>
    </row>
    <row r="56" spans="2:3">
      <c r="B56">
        <v>144</v>
      </c>
      <c r="C56">
        <v>68</v>
      </c>
    </row>
    <row r="57" spans="2:3">
      <c r="B57">
        <v>143</v>
      </c>
      <c r="C57">
        <v>68</v>
      </c>
    </row>
    <row r="58" spans="2:3">
      <c r="B58">
        <v>142</v>
      </c>
      <c r="C58">
        <v>72</v>
      </c>
    </row>
    <row r="59" spans="2:3">
      <c r="B59">
        <v>141</v>
      </c>
      <c r="C59">
        <v>72</v>
      </c>
    </row>
    <row r="60" spans="2:3">
      <c r="B60">
        <v>140</v>
      </c>
      <c r="C60">
        <v>72</v>
      </c>
    </row>
    <row r="61" spans="2:3">
      <c r="B61">
        <v>139</v>
      </c>
      <c r="C61">
        <v>72</v>
      </c>
    </row>
    <row r="62" spans="2:3">
      <c r="B62">
        <v>138</v>
      </c>
      <c r="C62">
        <v>75</v>
      </c>
    </row>
    <row r="63" spans="2:3">
      <c r="B63">
        <v>137</v>
      </c>
      <c r="C63">
        <v>78</v>
      </c>
    </row>
    <row r="64" spans="2:3">
      <c r="B64">
        <v>136</v>
      </c>
      <c r="C64">
        <v>78</v>
      </c>
    </row>
    <row r="65" spans="2:3">
      <c r="B65">
        <v>135</v>
      </c>
      <c r="C65">
        <v>80</v>
      </c>
    </row>
    <row r="66" spans="2:3">
      <c r="B66">
        <v>134</v>
      </c>
      <c r="C66">
        <v>80</v>
      </c>
    </row>
    <row r="67" spans="2:3">
      <c r="B67">
        <v>133</v>
      </c>
      <c r="C67">
        <v>83</v>
      </c>
    </row>
    <row r="68" spans="2:3">
      <c r="B68">
        <v>132</v>
      </c>
      <c r="C68">
        <v>83</v>
      </c>
    </row>
    <row r="69" spans="2:3">
      <c r="B69">
        <v>131</v>
      </c>
      <c r="C69">
        <v>81</v>
      </c>
    </row>
    <row r="70" spans="2:3">
      <c r="B70">
        <v>130</v>
      </c>
      <c r="C70">
        <v>80</v>
      </c>
    </row>
    <row r="71" spans="2:3">
      <c r="B71">
        <v>129</v>
      </c>
      <c r="C71">
        <v>76</v>
      </c>
    </row>
    <row r="72" spans="2:3">
      <c r="B72">
        <v>128</v>
      </c>
      <c r="C72">
        <v>72</v>
      </c>
    </row>
    <row r="73" spans="2:3">
      <c r="B73">
        <v>127</v>
      </c>
      <c r="C73">
        <v>73</v>
      </c>
    </row>
    <row r="74" spans="2:3">
      <c r="B74">
        <v>126</v>
      </c>
      <c r="C74">
        <v>74</v>
      </c>
    </row>
    <row r="75" spans="2:3">
      <c r="B75">
        <v>125</v>
      </c>
      <c r="C75">
        <v>74</v>
      </c>
    </row>
    <row r="76" spans="2:3">
      <c r="B76">
        <v>124</v>
      </c>
      <c r="C76">
        <v>76</v>
      </c>
    </row>
    <row r="77" spans="2:3">
      <c r="B77">
        <v>123</v>
      </c>
      <c r="C77">
        <v>76</v>
      </c>
    </row>
    <row r="78" spans="2:3">
      <c r="B78">
        <v>122</v>
      </c>
      <c r="C78">
        <v>78</v>
      </c>
    </row>
    <row r="79" spans="2:3">
      <c r="B79">
        <v>121</v>
      </c>
      <c r="C79">
        <v>79</v>
      </c>
    </row>
    <row r="80" spans="2:3">
      <c r="B80">
        <v>120</v>
      </c>
      <c r="C80">
        <v>77</v>
      </c>
    </row>
    <row r="81" spans="2:3">
      <c r="B81">
        <v>119</v>
      </c>
      <c r="C81">
        <v>74</v>
      </c>
    </row>
    <row r="82" spans="2:3">
      <c r="B82">
        <v>118</v>
      </c>
      <c r="C82">
        <v>74</v>
      </c>
    </row>
    <row r="83" spans="2:3">
      <c r="B83">
        <v>117</v>
      </c>
      <c r="C83">
        <v>75</v>
      </c>
    </row>
    <row r="84" spans="2:3">
      <c r="B84">
        <v>116</v>
      </c>
      <c r="C84">
        <v>75</v>
      </c>
    </row>
    <row r="85" spans="2:3">
      <c r="B85">
        <v>115</v>
      </c>
      <c r="C85">
        <v>71</v>
      </c>
    </row>
    <row r="86" spans="2:3">
      <c r="B86">
        <v>114</v>
      </c>
      <c r="C86">
        <v>71</v>
      </c>
    </row>
    <row r="87" spans="2:3">
      <c r="B87">
        <v>113</v>
      </c>
      <c r="C87">
        <v>75</v>
      </c>
    </row>
    <row r="88" spans="2:3">
      <c r="B88">
        <v>112</v>
      </c>
      <c r="C88">
        <v>77</v>
      </c>
    </row>
    <row r="89" spans="2:3">
      <c r="B89">
        <v>111</v>
      </c>
      <c r="C89">
        <v>77</v>
      </c>
    </row>
    <row r="90" spans="2:3">
      <c r="B90">
        <v>110</v>
      </c>
      <c r="C90">
        <v>77</v>
      </c>
    </row>
    <row r="91" spans="2:3">
      <c r="B91">
        <v>109</v>
      </c>
      <c r="C91">
        <v>77</v>
      </c>
    </row>
    <row r="92" spans="2:3">
      <c r="B92">
        <v>108</v>
      </c>
      <c r="C92">
        <v>77</v>
      </c>
    </row>
    <row r="93" spans="2:3">
      <c r="B93">
        <v>107</v>
      </c>
      <c r="C93">
        <v>77</v>
      </c>
    </row>
    <row r="94" spans="2:3">
      <c r="B94">
        <v>106</v>
      </c>
      <c r="C94">
        <v>77</v>
      </c>
    </row>
    <row r="95" spans="2:3">
      <c r="B95">
        <v>105</v>
      </c>
      <c r="C95">
        <v>77</v>
      </c>
    </row>
    <row r="96" spans="2:3">
      <c r="B96">
        <v>104</v>
      </c>
      <c r="C96">
        <v>77</v>
      </c>
    </row>
    <row r="97" spans="2:3">
      <c r="B97">
        <v>103</v>
      </c>
      <c r="C97">
        <v>77</v>
      </c>
    </row>
    <row r="98" spans="2:3">
      <c r="B98">
        <v>102</v>
      </c>
      <c r="C98">
        <v>79</v>
      </c>
    </row>
    <row r="99" spans="2:3">
      <c r="B99">
        <v>101</v>
      </c>
      <c r="C99">
        <v>82</v>
      </c>
    </row>
    <row r="100" spans="2:3">
      <c r="B100">
        <v>100</v>
      </c>
      <c r="C100">
        <v>81</v>
      </c>
    </row>
    <row r="101" spans="2:3">
      <c r="B101">
        <v>99</v>
      </c>
      <c r="C101">
        <v>79</v>
      </c>
    </row>
    <row r="102" spans="2:3">
      <c r="B102">
        <v>98</v>
      </c>
      <c r="C102">
        <v>79</v>
      </c>
    </row>
    <row r="103" spans="2:3">
      <c r="B103">
        <v>97</v>
      </c>
      <c r="C103">
        <v>81</v>
      </c>
    </row>
    <row r="104" spans="2:3">
      <c r="B104">
        <v>96</v>
      </c>
      <c r="C104">
        <v>81</v>
      </c>
    </row>
    <row r="105" spans="2:3">
      <c r="B105">
        <v>95</v>
      </c>
      <c r="C105">
        <v>77</v>
      </c>
    </row>
    <row r="106" spans="2:3">
      <c r="B106">
        <v>94</v>
      </c>
      <c r="C106">
        <v>76</v>
      </c>
    </row>
    <row r="107" spans="2:3">
      <c r="B107">
        <v>93</v>
      </c>
      <c r="C107">
        <v>75</v>
      </c>
    </row>
    <row r="108" spans="2:3">
      <c r="B108">
        <v>92</v>
      </c>
      <c r="C108">
        <v>75</v>
      </c>
    </row>
    <row r="109" spans="2:3">
      <c r="B109">
        <v>91</v>
      </c>
      <c r="C109">
        <v>75</v>
      </c>
    </row>
    <row r="110" spans="2:3">
      <c r="B110">
        <v>90</v>
      </c>
      <c r="C110">
        <v>76</v>
      </c>
    </row>
    <row r="111" spans="2:3">
      <c r="B111">
        <v>89</v>
      </c>
      <c r="C111">
        <v>76</v>
      </c>
    </row>
    <row r="112" spans="2:3">
      <c r="B112">
        <v>88</v>
      </c>
      <c r="C112">
        <v>80</v>
      </c>
    </row>
    <row r="113" spans="2:3">
      <c r="B113">
        <v>87</v>
      </c>
      <c r="C113">
        <v>80</v>
      </c>
    </row>
    <row r="114" spans="2:3">
      <c r="B114">
        <v>86</v>
      </c>
      <c r="C114">
        <v>78</v>
      </c>
    </row>
    <row r="115" spans="2:3">
      <c r="B115">
        <v>85</v>
      </c>
      <c r="C115">
        <v>77</v>
      </c>
    </row>
    <row r="116" spans="2:3">
      <c r="B116">
        <v>84</v>
      </c>
      <c r="C116">
        <v>80</v>
      </c>
    </row>
    <row r="117" spans="2:3">
      <c r="B117">
        <v>83</v>
      </c>
      <c r="C117">
        <v>83</v>
      </c>
    </row>
    <row r="118" spans="2:3">
      <c r="B118">
        <v>82</v>
      </c>
      <c r="C118">
        <v>84</v>
      </c>
    </row>
    <row r="119" spans="2:3">
      <c r="B119">
        <v>81</v>
      </c>
      <c r="C119">
        <v>89</v>
      </c>
    </row>
    <row r="120" spans="2:3">
      <c r="B120">
        <v>80</v>
      </c>
      <c r="C120">
        <v>89</v>
      </c>
    </row>
    <row r="121" spans="2:3">
      <c r="B121">
        <v>79</v>
      </c>
      <c r="C121">
        <v>79</v>
      </c>
    </row>
    <row r="122" spans="2:3">
      <c r="B122">
        <v>78</v>
      </c>
      <c r="C122">
        <v>79</v>
      </c>
    </row>
    <row r="123" spans="2:3">
      <c r="B123">
        <v>77</v>
      </c>
      <c r="C123">
        <v>77</v>
      </c>
    </row>
    <row r="124" spans="2:3">
      <c r="B124">
        <v>76</v>
      </c>
      <c r="C124">
        <v>77</v>
      </c>
    </row>
    <row r="125" spans="2:3">
      <c r="B125">
        <v>75</v>
      </c>
      <c r="C125">
        <v>75</v>
      </c>
    </row>
    <row r="126" spans="2:3">
      <c r="B126">
        <v>74</v>
      </c>
      <c r="C126">
        <v>72</v>
      </c>
    </row>
    <row r="127" spans="2:3">
      <c r="B127">
        <v>73</v>
      </c>
      <c r="C127">
        <v>73</v>
      </c>
    </row>
    <row r="128" spans="2:3">
      <c r="B128">
        <v>72</v>
      </c>
      <c r="C128">
        <v>76</v>
      </c>
    </row>
    <row r="129" spans="2:3">
      <c r="B129">
        <v>71</v>
      </c>
      <c r="C129">
        <v>76</v>
      </c>
    </row>
    <row r="130" spans="2:3">
      <c r="B130">
        <v>70</v>
      </c>
      <c r="C130">
        <v>73</v>
      </c>
    </row>
    <row r="131" spans="2:3">
      <c r="B131">
        <v>69</v>
      </c>
      <c r="C131">
        <v>73</v>
      </c>
    </row>
    <row r="132" spans="2:3">
      <c r="B132">
        <v>68</v>
      </c>
      <c r="C132">
        <v>72</v>
      </c>
    </row>
    <row r="133" spans="2:3">
      <c r="B133">
        <v>67</v>
      </c>
      <c r="C133">
        <v>72</v>
      </c>
    </row>
    <row r="134" spans="2:3">
      <c r="B134">
        <v>66</v>
      </c>
      <c r="C134">
        <v>75</v>
      </c>
    </row>
    <row r="135" spans="2:3">
      <c r="B135">
        <v>65</v>
      </c>
      <c r="C135">
        <v>78</v>
      </c>
    </row>
    <row r="136" spans="2:3">
      <c r="B136">
        <v>64</v>
      </c>
      <c r="C136">
        <v>78</v>
      </c>
    </row>
    <row r="137" spans="2:3">
      <c r="B137">
        <v>63</v>
      </c>
      <c r="C137">
        <v>80</v>
      </c>
    </row>
    <row r="138" spans="2:3">
      <c r="B138">
        <v>62</v>
      </c>
      <c r="C138">
        <v>80</v>
      </c>
    </row>
    <row r="139" spans="2:3">
      <c r="B139">
        <v>61</v>
      </c>
      <c r="C139">
        <v>77</v>
      </c>
    </row>
    <row r="140" spans="2:3">
      <c r="B140">
        <v>60</v>
      </c>
      <c r="C140">
        <v>77</v>
      </c>
    </row>
    <row r="141" spans="2:3">
      <c r="B141">
        <v>59</v>
      </c>
      <c r="C141">
        <v>77</v>
      </c>
    </row>
    <row r="142" spans="2:3">
      <c r="B142">
        <v>58</v>
      </c>
      <c r="C142">
        <v>77</v>
      </c>
    </row>
    <row r="143" spans="2:3">
      <c r="B143">
        <v>57</v>
      </c>
      <c r="C143">
        <v>77</v>
      </c>
    </row>
    <row r="144" spans="2:3">
      <c r="B144">
        <v>56</v>
      </c>
      <c r="C144">
        <v>77</v>
      </c>
    </row>
    <row r="145" spans="2:3">
      <c r="B145">
        <v>55</v>
      </c>
      <c r="C145">
        <v>76</v>
      </c>
    </row>
    <row r="146" spans="2:3">
      <c r="B146">
        <v>54</v>
      </c>
      <c r="C146">
        <v>73</v>
      </c>
    </row>
    <row r="147" spans="2:3">
      <c r="B147">
        <v>53</v>
      </c>
      <c r="C147">
        <v>73</v>
      </c>
    </row>
    <row r="148" spans="2:3">
      <c r="B148">
        <v>52</v>
      </c>
      <c r="C148">
        <v>79</v>
      </c>
    </row>
    <row r="149" spans="2:3">
      <c r="B149">
        <v>51</v>
      </c>
      <c r="C149">
        <v>79</v>
      </c>
    </row>
    <row r="150" spans="2:3">
      <c r="B150">
        <v>50</v>
      </c>
      <c r="C150">
        <v>80</v>
      </c>
    </row>
    <row r="151" spans="2:3">
      <c r="B151">
        <v>49</v>
      </c>
      <c r="C151">
        <v>80</v>
      </c>
    </row>
    <row r="152" spans="2:3">
      <c r="B152">
        <v>48</v>
      </c>
      <c r="C152">
        <v>79</v>
      </c>
    </row>
    <row r="153" spans="2:3">
      <c r="B153">
        <v>47</v>
      </c>
      <c r="C153">
        <v>78</v>
      </c>
    </row>
    <row r="154" spans="2:3">
      <c r="B154">
        <v>46</v>
      </c>
      <c r="C154">
        <v>78</v>
      </c>
    </row>
    <row r="155" spans="2:3">
      <c r="B155">
        <v>45</v>
      </c>
      <c r="C155">
        <v>72</v>
      </c>
    </row>
    <row r="156" spans="2:3">
      <c r="B156">
        <v>44</v>
      </c>
      <c r="C156">
        <v>72</v>
      </c>
    </row>
    <row r="157" spans="2:3">
      <c r="B157">
        <v>43</v>
      </c>
      <c r="C157">
        <v>71</v>
      </c>
    </row>
    <row r="158" spans="2:3">
      <c r="B158">
        <v>42</v>
      </c>
      <c r="C158">
        <v>71</v>
      </c>
    </row>
    <row r="159" spans="2:3">
      <c r="B159">
        <v>41</v>
      </c>
      <c r="C159">
        <v>69</v>
      </c>
    </row>
    <row r="160" spans="2:3">
      <c r="B160">
        <v>40</v>
      </c>
      <c r="C160">
        <v>68</v>
      </c>
    </row>
    <row r="161" spans="2:3">
      <c r="B161">
        <v>39</v>
      </c>
      <c r="C161">
        <v>69</v>
      </c>
    </row>
    <row r="162" spans="2:3">
      <c r="B162">
        <v>38</v>
      </c>
      <c r="C162">
        <v>70</v>
      </c>
    </row>
    <row r="163" spans="2:3">
      <c r="B163">
        <v>37</v>
      </c>
      <c r="C163">
        <v>70</v>
      </c>
    </row>
    <row r="164" spans="2:3">
      <c r="B164">
        <v>36</v>
      </c>
      <c r="C164">
        <v>71</v>
      </c>
    </row>
    <row r="165" spans="2:3">
      <c r="B165">
        <v>35</v>
      </c>
      <c r="C165">
        <v>71</v>
      </c>
    </row>
    <row r="166" spans="2:3">
      <c r="B166">
        <v>34</v>
      </c>
      <c r="C166">
        <v>70</v>
      </c>
    </row>
    <row r="167" spans="2:3">
      <c r="B167">
        <v>33</v>
      </c>
      <c r="C167">
        <v>70</v>
      </c>
    </row>
    <row r="168" spans="2:3">
      <c r="B168">
        <v>32</v>
      </c>
      <c r="C168">
        <v>64</v>
      </c>
    </row>
    <row r="169" spans="2:3">
      <c r="B169">
        <v>31</v>
      </c>
      <c r="C169">
        <v>58</v>
      </c>
    </row>
    <row r="170" spans="2:3">
      <c r="B170">
        <v>30</v>
      </c>
      <c r="C170">
        <v>57</v>
      </c>
    </row>
    <row r="171" spans="2:3">
      <c r="B171">
        <v>29</v>
      </c>
      <c r="C171">
        <v>56</v>
      </c>
    </row>
    <row r="172" spans="2:3">
      <c r="B172">
        <v>28</v>
      </c>
      <c r="C172">
        <v>56</v>
      </c>
    </row>
    <row r="173" spans="2:3">
      <c r="B173">
        <v>27</v>
      </c>
      <c r="C173">
        <v>55</v>
      </c>
    </row>
    <row r="174" spans="2:3">
      <c r="B174">
        <v>26</v>
      </c>
      <c r="C174">
        <v>55</v>
      </c>
    </row>
    <row r="175" spans="2:3">
      <c r="B175">
        <v>25</v>
      </c>
      <c r="C175">
        <v>51</v>
      </c>
    </row>
    <row r="176" spans="2:3">
      <c r="B176">
        <v>24</v>
      </c>
      <c r="C176">
        <v>51</v>
      </c>
    </row>
    <row r="177" spans="2:3">
      <c r="B177">
        <v>23</v>
      </c>
      <c r="C177">
        <v>54</v>
      </c>
    </row>
    <row r="178" spans="2:3">
      <c r="B178">
        <v>22</v>
      </c>
      <c r="C178">
        <v>57</v>
      </c>
    </row>
    <row r="179" spans="2:3">
      <c r="B179">
        <v>21</v>
      </c>
      <c r="C179">
        <v>54</v>
      </c>
    </row>
    <row r="180" spans="2:3">
      <c r="B180">
        <v>20</v>
      </c>
      <c r="C180">
        <v>51</v>
      </c>
    </row>
    <row r="181" spans="2:3">
      <c r="B181">
        <v>19</v>
      </c>
      <c r="C181">
        <v>51</v>
      </c>
    </row>
    <row r="182" spans="2:3">
      <c r="B182">
        <v>18</v>
      </c>
      <c r="C182">
        <v>41</v>
      </c>
    </row>
    <row r="183" spans="2:3">
      <c r="B183">
        <v>17</v>
      </c>
      <c r="C183">
        <v>41</v>
      </c>
    </row>
    <row r="184" spans="2:3">
      <c r="B184">
        <v>16</v>
      </c>
      <c r="C184">
        <v>33</v>
      </c>
    </row>
    <row r="185" spans="2:3">
      <c r="B185">
        <v>15</v>
      </c>
      <c r="C185">
        <v>33</v>
      </c>
    </row>
    <row r="186" spans="2:3">
      <c r="B186">
        <v>14</v>
      </c>
      <c r="C186">
        <v>33</v>
      </c>
    </row>
    <row r="187" spans="2:3">
      <c r="B187">
        <v>13</v>
      </c>
      <c r="C187">
        <v>34</v>
      </c>
    </row>
    <row r="188" spans="2:3">
      <c r="B188">
        <v>12</v>
      </c>
      <c r="C188">
        <v>30</v>
      </c>
    </row>
    <row r="189" spans="2:3">
      <c r="B189">
        <v>11</v>
      </c>
      <c r="C189">
        <v>26</v>
      </c>
    </row>
    <row r="190" spans="2:3">
      <c r="B190">
        <v>10</v>
      </c>
      <c r="C190">
        <v>26</v>
      </c>
    </row>
    <row r="191" spans="2:3">
      <c r="B191">
        <v>9</v>
      </c>
      <c r="C191">
        <v>24</v>
      </c>
    </row>
    <row r="192" spans="2:3">
      <c r="B192">
        <v>8</v>
      </c>
      <c r="C192">
        <v>23</v>
      </c>
    </row>
    <row r="193" spans="2:3">
      <c r="B193">
        <v>7</v>
      </c>
      <c r="C193">
        <v>22</v>
      </c>
    </row>
    <row r="194" spans="2:3">
      <c r="B194">
        <v>6</v>
      </c>
      <c r="C194">
        <v>22</v>
      </c>
    </row>
    <row r="195" spans="2:3">
      <c r="B195">
        <v>5</v>
      </c>
      <c r="C195">
        <v>21</v>
      </c>
    </row>
    <row r="196" spans="2:3">
      <c r="B196">
        <v>4</v>
      </c>
      <c r="C196">
        <v>21</v>
      </c>
    </row>
    <row r="197" spans="2:3">
      <c r="B197">
        <v>3</v>
      </c>
      <c r="C197">
        <v>20</v>
      </c>
    </row>
    <row r="198" spans="2:3">
      <c r="B198">
        <v>2</v>
      </c>
      <c r="C198">
        <v>20</v>
      </c>
    </row>
    <row r="199" spans="2:3">
      <c r="B199">
        <v>1</v>
      </c>
      <c r="C199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442"/>
  <sheetViews>
    <sheetView workbookViewId="0">
      <selection activeCell="G8" sqref="G8:G372"/>
    </sheetView>
  </sheetViews>
  <sheetFormatPr defaultRowHeight="12.75"/>
  <cols>
    <col min="2" max="2" width="8.5703125" bestFit="1" customWidth="1"/>
    <col min="4" max="5" width="8.5703125" bestFit="1" customWidth="1"/>
  </cols>
  <sheetData>
    <row r="1" spans="2:7">
      <c r="B1" s="25"/>
      <c r="D1" s="25"/>
      <c r="E1" s="25">
        <v>1</v>
      </c>
    </row>
    <row r="2" spans="2:7" ht="25.5">
      <c r="B2" s="29"/>
      <c r="D2" s="29"/>
      <c r="E2" s="29" t="s">
        <v>2</v>
      </c>
    </row>
    <row r="3" spans="2:7">
      <c r="B3" s="23"/>
      <c r="D3" s="23"/>
      <c r="E3" s="23" t="s">
        <v>4</v>
      </c>
    </row>
    <row r="4" spans="2:7">
      <c r="B4" s="30"/>
      <c r="D4" s="30"/>
      <c r="E4" s="30">
        <f>AVERAGE(E5:E440)</f>
        <v>66.750577367205537</v>
      </c>
    </row>
    <row r="5" spans="2:7">
      <c r="E5" t="s">
        <v>2</v>
      </c>
    </row>
    <row r="6" spans="2:7">
      <c r="E6" t="s">
        <v>4</v>
      </c>
    </row>
    <row r="8" spans="2:7">
      <c r="D8">
        <v>33</v>
      </c>
      <c r="E8">
        <v>20</v>
      </c>
      <c r="F8">
        <f>(D8+E8)/2</f>
        <v>26.5</v>
      </c>
      <c r="G8">
        <v>1</v>
      </c>
    </row>
    <row r="9" spans="2:7">
      <c r="D9">
        <v>33</v>
      </c>
      <c r="E9">
        <v>20</v>
      </c>
      <c r="F9">
        <f t="shared" ref="F9:F72" si="0">(D9+E9)/2</f>
        <v>26.5</v>
      </c>
      <c r="G9">
        <v>2</v>
      </c>
    </row>
    <row r="10" spans="2:7">
      <c r="D10">
        <v>35</v>
      </c>
      <c r="E10">
        <v>20</v>
      </c>
      <c r="F10">
        <f t="shared" si="0"/>
        <v>27.5</v>
      </c>
      <c r="G10">
        <v>3</v>
      </c>
    </row>
    <row r="11" spans="2:7">
      <c r="D11">
        <v>36</v>
      </c>
      <c r="E11">
        <v>21</v>
      </c>
      <c r="F11">
        <f t="shared" si="0"/>
        <v>28.5</v>
      </c>
      <c r="G11">
        <v>4</v>
      </c>
    </row>
    <row r="12" spans="2:7">
      <c r="D12">
        <v>38</v>
      </c>
      <c r="E12">
        <v>21</v>
      </c>
      <c r="F12">
        <f t="shared" si="0"/>
        <v>29.5</v>
      </c>
      <c r="G12">
        <v>5</v>
      </c>
    </row>
    <row r="13" spans="2:7">
      <c r="D13">
        <v>41</v>
      </c>
      <c r="E13">
        <v>22</v>
      </c>
      <c r="F13">
        <f t="shared" si="0"/>
        <v>31.5</v>
      </c>
      <c r="G13">
        <v>6</v>
      </c>
    </row>
    <row r="14" spans="2:7">
      <c r="D14">
        <v>42</v>
      </c>
      <c r="E14">
        <v>22</v>
      </c>
      <c r="F14">
        <f t="shared" si="0"/>
        <v>32</v>
      </c>
      <c r="G14">
        <v>7</v>
      </c>
    </row>
    <row r="15" spans="2:7">
      <c r="D15">
        <v>49</v>
      </c>
      <c r="E15">
        <v>23</v>
      </c>
      <c r="F15">
        <f t="shared" si="0"/>
        <v>36</v>
      </c>
      <c r="G15">
        <v>8</v>
      </c>
    </row>
    <row r="16" spans="2:7">
      <c r="D16">
        <v>49</v>
      </c>
      <c r="E16">
        <v>24</v>
      </c>
      <c r="F16">
        <f t="shared" si="0"/>
        <v>36.5</v>
      </c>
      <c r="G16">
        <v>9</v>
      </c>
    </row>
    <row r="17" spans="4:7">
      <c r="D17">
        <v>57</v>
      </c>
      <c r="E17">
        <v>26</v>
      </c>
      <c r="F17">
        <f t="shared" si="0"/>
        <v>41.5</v>
      </c>
      <c r="G17">
        <v>10</v>
      </c>
    </row>
    <row r="18" spans="4:7">
      <c r="D18">
        <v>57</v>
      </c>
      <c r="E18">
        <v>26</v>
      </c>
      <c r="F18">
        <f t="shared" si="0"/>
        <v>41.5</v>
      </c>
      <c r="G18">
        <v>11</v>
      </c>
    </row>
    <row r="19" spans="4:7">
      <c r="D19">
        <v>60</v>
      </c>
      <c r="E19">
        <v>30</v>
      </c>
      <c r="F19">
        <f t="shared" si="0"/>
        <v>45</v>
      </c>
      <c r="G19">
        <v>12</v>
      </c>
    </row>
    <row r="20" spans="4:7">
      <c r="D20">
        <v>62</v>
      </c>
      <c r="E20">
        <v>34</v>
      </c>
      <c r="F20">
        <f t="shared" si="0"/>
        <v>48</v>
      </c>
      <c r="G20">
        <v>13</v>
      </c>
    </row>
    <row r="21" spans="4:7">
      <c r="D21">
        <v>61</v>
      </c>
      <c r="E21">
        <v>33</v>
      </c>
      <c r="F21">
        <f t="shared" si="0"/>
        <v>47</v>
      </c>
      <c r="G21">
        <v>14</v>
      </c>
    </row>
    <row r="22" spans="4:7">
      <c r="D22">
        <v>61</v>
      </c>
      <c r="E22">
        <v>33</v>
      </c>
      <c r="F22">
        <f t="shared" si="0"/>
        <v>47</v>
      </c>
      <c r="G22">
        <v>15</v>
      </c>
    </row>
    <row r="23" spans="4:7">
      <c r="D23">
        <v>61</v>
      </c>
      <c r="E23">
        <v>33</v>
      </c>
      <c r="F23">
        <f t="shared" si="0"/>
        <v>47</v>
      </c>
      <c r="G23">
        <v>16</v>
      </c>
    </row>
    <row r="24" spans="4:7">
      <c r="D24">
        <v>61</v>
      </c>
      <c r="E24">
        <v>41</v>
      </c>
      <c r="F24">
        <f t="shared" si="0"/>
        <v>51</v>
      </c>
      <c r="G24">
        <v>17</v>
      </c>
    </row>
    <row r="25" spans="4:7">
      <c r="D25">
        <v>61</v>
      </c>
      <c r="E25">
        <v>41</v>
      </c>
      <c r="F25">
        <f t="shared" si="0"/>
        <v>51</v>
      </c>
      <c r="G25">
        <v>18</v>
      </c>
    </row>
    <row r="26" spans="4:7">
      <c r="D26">
        <v>59</v>
      </c>
      <c r="E26">
        <v>51</v>
      </c>
      <c r="F26">
        <f t="shared" si="0"/>
        <v>55</v>
      </c>
      <c r="G26">
        <v>19</v>
      </c>
    </row>
    <row r="27" spans="4:7">
      <c r="D27">
        <v>59</v>
      </c>
      <c r="E27">
        <v>51</v>
      </c>
      <c r="F27">
        <f t="shared" si="0"/>
        <v>55</v>
      </c>
      <c r="G27">
        <v>20</v>
      </c>
    </row>
    <row r="28" spans="4:7">
      <c r="D28">
        <v>62</v>
      </c>
      <c r="E28">
        <v>54</v>
      </c>
      <c r="F28">
        <f t="shared" si="0"/>
        <v>58</v>
      </c>
      <c r="G28">
        <v>21</v>
      </c>
    </row>
    <row r="29" spans="4:7">
      <c r="D29">
        <v>65</v>
      </c>
      <c r="E29">
        <v>57</v>
      </c>
      <c r="F29">
        <f t="shared" si="0"/>
        <v>61</v>
      </c>
      <c r="G29">
        <v>22</v>
      </c>
    </row>
    <row r="30" spans="4:7">
      <c r="D30">
        <v>66</v>
      </c>
      <c r="E30">
        <v>54</v>
      </c>
      <c r="F30">
        <f t="shared" si="0"/>
        <v>60</v>
      </c>
      <c r="G30">
        <v>23</v>
      </c>
    </row>
    <row r="31" spans="4:7">
      <c r="D31">
        <v>67</v>
      </c>
      <c r="E31">
        <v>51</v>
      </c>
      <c r="F31">
        <f t="shared" si="0"/>
        <v>59</v>
      </c>
      <c r="G31">
        <v>24</v>
      </c>
    </row>
    <row r="32" spans="4:7">
      <c r="D32">
        <v>68</v>
      </c>
      <c r="E32">
        <v>51</v>
      </c>
      <c r="F32">
        <f t="shared" si="0"/>
        <v>59.5</v>
      </c>
      <c r="G32">
        <v>25</v>
      </c>
    </row>
    <row r="33" spans="4:7">
      <c r="D33">
        <v>73</v>
      </c>
      <c r="E33">
        <v>55</v>
      </c>
      <c r="F33">
        <f t="shared" si="0"/>
        <v>64</v>
      </c>
      <c r="G33">
        <v>26</v>
      </c>
    </row>
    <row r="34" spans="4:7">
      <c r="D34">
        <v>73</v>
      </c>
      <c r="E34">
        <v>55</v>
      </c>
      <c r="F34">
        <f t="shared" si="0"/>
        <v>64</v>
      </c>
      <c r="G34">
        <v>27</v>
      </c>
    </row>
    <row r="35" spans="4:7">
      <c r="D35">
        <v>80</v>
      </c>
      <c r="E35">
        <v>56</v>
      </c>
      <c r="F35">
        <f t="shared" si="0"/>
        <v>68</v>
      </c>
      <c r="G35">
        <v>28</v>
      </c>
    </row>
    <row r="36" spans="4:7">
      <c r="D36">
        <v>80</v>
      </c>
      <c r="E36">
        <v>56</v>
      </c>
      <c r="F36">
        <f t="shared" si="0"/>
        <v>68</v>
      </c>
      <c r="G36">
        <v>29</v>
      </c>
    </row>
    <row r="37" spans="4:7">
      <c r="D37">
        <v>79</v>
      </c>
      <c r="E37">
        <v>57</v>
      </c>
      <c r="F37">
        <f t="shared" si="0"/>
        <v>68</v>
      </c>
      <c r="G37">
        <v>30</v>
      </c>
    </row>
    <row r="38" spans="4:7">
      <c r="D38">
        <v>78</v>
      </c>
      <c r="E38">
        <v>58</v>
      </c>
      <c r="F38">
        <f t="shared" si="0"/>
        <v>68</v>
      </c>
      <c r="G38">
        <v>31</v>
      </c>
    </row>
    <row r="39" spans="4:7">
      <c r="D39">
        <v>78</v>
      </c>
      <c r="E39">
        <v>64</v>
      </c>
      <c r="F39">
        <f t="shared" si="0"/>
        <v>71</v>
      </c>
      <c r="G39">
        <v>32</v>
      </c>
    </row>
    <row r="40" spans="4:7">
      <c r="D40">
        <v>78</v>
      </c>
      <c r="E40">
        <v>70</v>
      </c>
      <c r="F40">
        <f t="shared" si="0"/>
        <v>74</v>
      </c>
      <c r="G40">
        <v>33</v>
      </c>
    </row>
    <row r="41" spans="4:7">
      <c r="D41">
        <v>79</v>
      </c>
      <c r="E41">
        <v>70</v>
      </c>
      <c r="F41">
        <f t="shared" si="0"/>
        <v>74.5</v>
      </c>
      <c r="G41">
        <v>34</v>
      </c>
    </row>
    <row r="42" spans="4:7">
      <c r="D42">
        <v>85</v>
      </c>
      <c r="E42">
        <v>71</v>
      </c>
      <c r="F42">
        <f t="shared" si="0"/>
        <v>78</v>
      </c>
      <c r="G42">
        <v>35</v>
      </c>
    </row>
    <row r="43" spans="4:7">
      <c r="D43">
        <v>85</v>
      </c>
      <c r="E43">
        <v>71</v>
      </c>
      <c r="F43">
        <f t="shared" si="0"/>
        <v>78</v>
      </c>
      <c r="G43">
        <v>36</v>
      </c>
    </row>
    <row r="44" spans="4:7">
      <c r="D44">
        <v>83</v>
      </c>
      <c r="E44">
        <v>70</v>
      </c>
      <c r="F44">
        <f t="shared" si="0"/>
        <v>76.5</v>
      </c>
      <c r="G44">
        <v>37</v>
      </c>
    </row>
    <row r="45" spans="4:7">
      <c r="D45">
        <v>82</v>
      </c>
      <c r="E45">
        <v>70</v>
      </c>
      <c r="F45">
        <f t="shared" si="0"/>
        <v>76</v>
      </c>
      <c r="G45">
        <v>38</v>
      </c>
    </row>
    <row r="46" spans="4:7">
      <c r="D46">
        <v>82</v>
      </c>
      <c r="E46">
        <v>69</v>
      </c>
      <c r="F46">
        <f t="shared" si="0"/>
        <v>75.5</v>
      </c>
      <c r="G46">
        <v>39</v>
      </c>
    </row>
    <row r="47" spans="4:7">
      <c r="D47">
        <v>81</v>
      </c>
      <c r="E47">
        <v>68</v>
      </c>
      <c r="F47">
        <f t="shared" si="0"/>
        <v>74.5</v>
      </c>
      <c r="G47">
        <v>40</v>
      </c>
    </row>
    <row r="48" spans="4:7">
      <c r="D48">
        <v>83</v>
      </c>
      <c r="E48">
        <v>69</v>
      </c>
      <c r="F48">
        <f t="shared" si="0"/>
        <v>76</v>
      </c>
      <c r="G48">
        <v>41</v>
      </c>
    </row>
    <row r="49" spans="4:7">
      <c r="D49">
        <v>85</v>
      </c>
      <c r="E49">
        <v>71</v>
      </c>
      <c r="F49">
        <f t="shared" si="0"/>
        <v>78</v>
      </c>
      <c r="G49">
        <v>42</v>
      </c>
    </row>
    <row r="50" spans="4:7">
      <c r="D50">
        <v>85</v>
      </c>
      <c r="E50">
        <v>71</v>
      </c>
      <c r="F50">
        <f t="shared" si="0"/>
        <v>78</v>
      </c>
      <c r="G50">
        <v>43</v>
      </c>
    </row>
    <row r="51" spans="4:7">
      <c r="D51">
        <v>83</v>
      </c>
      <c r="E51">
        <v>72</v>
      </c>
      <c r="F51">
        <f t="shared" si="0"/>
        <v>77.5</v>
      </c>
      <c r="G51">
        <v>44</v>
      </c>
    </row>
    <row r="52" spans="4:7">
      <c r="D52">
        <v>83</v>
      </c>
      <c r="E52">
        <v>72</v>
      </c>
      <c r="F52">
        <f t="shared" si="0"/>
        <v>77.5</v>
      </c>
      <c r="G52">
        <v>45</v>
      </c>
    </row>
    <row r="53" spans="4:7">
      <c r="D53">
        <v>80</v>
      </c>
      <c r="E53">
        <v>78</v>
      </c>
      <c r="F53">
        <f t="shared" si="0"/>
        <v>79</v>
      </c>
      <c r="G53">
        <v>46</v>
      </c>
    </row>
    <row r="54" spans="4:7">
      <c r="D54">
        <v>80</v>
      </c>
      <c r="E54">
        <v>78</v>
      </c>
      <c r="F54">
        <f t="shared" si="0"/>
        <v>79</v>
      </c>
      <c r="G54">
        <v>47</v>
      </c>
    </row>
    <row r="55" spans="4:7">
      <c r="D55">
        <v>79</v>
      </c>
      <c r="E55">
        <v>79</v>
      </c>
      <c r="F55">
        <f t="shared" si="0"/>
        <v>79</v>
      </c>
      <c r="G55">
        <v>48</v>
      </c>
    </row>
    <row r="56" spans="4:7">
      <c r="D56">
        <v>79</v>
      </c>
      <c r="E56">
        <v>80</v>
      </c>
      <c r="F56">
        <f t="shared" si="0"/>
        <v>79.5</v>
      </c>
      <c r="G56">
        <v>49</v>
      </c>
    </row>
    <row r="57" spans="4:7">
      <c r="D57">
        <v>77</v>
      </c>
      <c r="E57">
        <v>80</v>
      </c>
      <c r="F57">
        <f t="shared" si="0"/>
        <v>78.5</v>
      </c>
      <c r="G57">
        <v>50</v>
      </c>
    </row>
    <row r="58" spans="4:7">
      <c r="D58">
        <v>75</v>
      </c>
      <c r="E58">
        <v>79</v>
      </c>
      <c r="F58">
        <f t="shared" si="0"/>
        <v>77</v>
      </c>
      <c r="G58">
        <v>51</v>
      </c>
    </row>
    <row r="59" spans="4:7">
      <c r="D59">
        <v>75</v>
      </c>
      <c r="E59">
        <v>79</v>
      </c>
      <c r="F59">
        <f t="shared" si="0"/>
        <v>77</v>
      </c>
      <c r="G59">
        <v>52</v>
      </c>
    </row>
    <row r="60" spans="4:7">
      <c r="D60">
        <v>80</v>
      </c>
      <c r="E60">
        <v>73</v>
      </c>
      <c r="F60">
        <f t="shared" si="0"/>
        <v>76.5</v>
      </c>
      <c r="G60">
        <v>53</v>
      </c>
    </row>
    <row r="61" spans="4:7">
      <c r="D61">
        <v>80</v>
      </c>
      <c r="E61">
        <v>73</v>
      </c>
      <c r="F61">
        <f t="shared" si="0"/>
        <v>76.5</v>
      </c>
      <c r="G61">
        <v>54</v>
      </c>
    </row>
    <row r="62" spans="4:7">
      <c r="D62">
        <v>79</v>
      </c>
      <c r="E62">
        <v>76</v>
      </c>
      <c r="F62">
        <f t="shared" si="0"/>
        <v>77.5</v>
      </c>
      <c r="G62">
        <v>55</v>
      </c>
    </row>
    <row r="63" spans="4:7">
      <c r="D63">
        <v>78</v>
      </c>
      <c r="E63">
        <v>77</v>
      </c>
      <c r="F63">
        <f t="shared" si="0"/>
        <v>77.5</v>
      </c>
      <c r="G63">
        <v>56</v>
      </c>
    </row>
    <row r="64" spans="4:7">
      <c r="D64">
        <v>77</v>
      </c>
      <c r="E64">
        <v>77</v>
      </c>
      <c r="F64">
        <f t="shared" si="0"/>
        <v>77</v>
      </c>
      <c r="G64">
        <v>57</v>
      </c>
    </row>
    <row r="65" spans="4:7">
      <c r="D65">
        <v>75</v>
      </c>
      <c r="E65">
        <v>77</v>
      </c>
      <c r="F65">
        <f t="shared" si="0"/>
        <v>76</v>
      </c>
      <c r="G65">
        <v>58</v>
      </c>
    </row>
    <row r="66" spans="4:7">
      <c r="D66">
        <v>74</v>
      </c>
      <c r="E66">
        <v>77</v>
      </c>
      <c r="F66">
        <f t="shared" si="0"/>
        <v>75.5</v>
      </c>
      <c r="G66">
        <v>59</v>
      </c>
    </row>
    <row r="67" spans="4:7">
      <c r="D67">
        <v>72</v>
      </c>
      <c r="E67">
        <v>77</v>
      </c>
      <c r="F67">
        <f t="shared" si="0"/>
        <v>74.5</v>
      </c>
      <c r="G67">
        <v>60</v>
      </c>
    </row>
    <row r="68" spans="4:7">
      <c r="D68">
        <v>72</v>
      </c>
      <c r="E68">
        <v>77</v>
      </c>
      <c r="F68">
        <f t="shared" si="0"/>
        <v>74.5</v>
      </c>
      <c r="G68">
        <v>61</v>
      </c>
    </row>
    <row r="69" spans="4:7">
      <c r="D69">
        <v>69</v>
      </c>
      <c r="E69">
        <v>80</v>
      </c>
      <c r="F69">
        <f t="shared" si="0"/>
        <v>74.5</v>
      </c>
      <c r="G69">
        <v>62</v>
      </c>
    </row>
    <row r="70" spans="4:7">
      <c r="D70">
        <v>69</v>
      </c>
      <c r="E70">
        <v>80</v>
      </c>
      <c r="F70">
        <f t="shared" si="0"/>
        <v>74.5</v>
      </c>
      <c r="G70">
        <v>63</v>
      </c>
    </row>
    <row r="71" spans="4:7">
      <c r="D71">
        <v>70</v>
      </c>
      <c r="E71">
        <v>78</v>
      </c>
      <c r="F71">
        <f t="shared" si="0"/>
        <v>74</v>
      </c>
      <c r="G71">
        <v>64</v>
      </c>
    </row>
    <row r="72" spans="4:7">
      <c r="D72">
        <v>70</v>
      </c>
      <c r="E72">
        <v>78</v>
      </c>
      <c r="F72">
        <f t="shared" si="0"/>
        <v>74</v>
      </c>
      <c r="G72">
        <v>65</v>
      </c>
    </row>
    <row r="73" spans="4:7">
      <c r="D73">
        <v>70</v>
      </c>
      <c r="E73">
        <v>75</v>
      </c>
      <c r="F73">
        <f t="shared" ref="F73:F136" si="1">(D73+E73)/2</f>
        <v>72.5</v>
      </c>
      <c r="G73">
        <v>66</v>
      </c>
    </row>
    <row r="74" spans="4:7">
      <c r="D74">
        <v>70</v>
      </c>
      <c r="E74">
        <v>72</v>
      </c>
      <c r="F74">
        <f t="shared" si="1"/>
        <v>71</v>
      </c>
      <c r="G74">
        <v>67</v>
      </c>
    </row>
    <row r="75" spans="4:7">
      <c r="D75">
        <v>70</v>
      </c>
      <c r="E75">
        <v>72</v>
      </c>
      <c r="F75">
        <f t="shared" si="1"/>
        <v>71</v>
      </c>
      <c r="G75">
        <v>68</v>
      </c>
    </row>
    <row r="76" spans="4:7">
      <c r="D76">
        <v>70</v>
      </c>
      <c r="E76">
        <v>73</v>
      </c>
      <c r="F76">
        <f t="shared" si="1"/>
        <v>71.5</v>
      </c>
      <c r="G76">
        <v>69</v>
      </c>
    </row>
    <row r="77" spans="4:7">
      <c r="D77">
        <v>70</v>
      </c>
      <c r="E77">
        <v>73</v>
      </c>
      <c r="F77">
        <f t="shared" si="1"/>
        <v>71.5</v>
      </c>
      <c r="G77">
        <v>70</v>
      </c>
    </row>
    <row r="78" spans="4:7">
      <c r="D78">
        <v>69</v>
      </c>
      <c r="E78">
        <v>76</v>
      </c>
      <c r="F78">
        <f t="shared" si="1"/>
        <v>72.5</v>
      </c>
      <c r="G78">
        <v>71</v>
      </c>
    </row>
    <row r="79" spans="4:7">
      <c r="D79">
        <v>69</v>
      </c>
      <c r="E79">
        <v>76</v>
      </c>
      <c r="F79">
        <f t="shared" si="1"/>
        <v>72.5</v>
      </c>
      <c r="G79">
        <v>72</v>
      </c>
    </row>
    <row r="80" spans="4:7">
      <c r="D80">
        <v>69</v>
      </c>
      <c r="E80">
        <v>73</v>
      </c>
      <c r="F80">
        <f t="shared" si="1"/>
        <v>71</v>
      </c>
      <c r="G80">
        <v>73</v>
      </c>
    </row>
    <row r="81" spans="4:7">
      <c r="D81">
        <v>69</v>
      </c>
      <c r="E81">
        <v>72</v>
      </c>
      <c r="F81">
        <f t="shared" si="1"/>
        <v>70.5</v>
      </c>
      <c r="G81">
        <v>74</v>
      </c>
    </row>
    <row r="82" spans="4:7">
      <c r="D82">
        <v>69</v>
      </c>
      <c r="E82">
        <v>75</v>
      </c>
      <c r="F82">
        <f t="shared" si="1"/>
        <v>72</v>
      </c>
      <c r="G82">
        <v>75</v>
      </c>
    </row>
    <row r="83" spans="4:7">
      <c r="D83">
        <v>69</v>
      </c>
      <c r="E83">
        <v>77</v>
      </c>
      <c r="F83">
        <f t="shared" si="1"/>
        <v>73</v>
      </c>
      <c r="G83">
        <v>76</v>
      </c>
    </row>
    <row r="84" spans="4:7">
      <c r="D84">
        <v>69</v>
      </c>
      <c r="E84">
        <v>77</v>
      </c>
      <c r="F84">
        <f t="shared" si="1"/>
        <v>73</v>
      </c>
      <c r="G84">
        <v>77</v>
      </c>
    </row>
    <row r="85" spans="4:7">
      <c r="D85">
        <v>69</v>
      </c>
      <c r="E85">
        <v>79</v>
      </c>
      <c r="F85">
        <f t="shared" si="1"/>
        <v>74</v>
      </c>
      <c r="G85">
        <v>78</v>
      </c>
    </row>
    <row r="86" spans="4:7">
      <c r="D86">
        <v>69</v>
      </c>
      <c r="E86">
        <v>79</v>
      </c>
      <c r="F86">
        <f t="shared" si="1"/>
        <v>74</v>
      </c>
      <c r="G86">
        <v>79</v>
      </c>
    </row>
    <row r="87" spans="4:7">
      <c r="D87">
        <v>69</v>
      </c>
      <c r="E87">
        <v>89</v>
      </c>
      <c r="F87">
        <f t="shared" si="1"/>
        <v>79</v>
      </c>
      <c r="G87">
        <v>80</v>
      </c>
    </row>
    <row r="88" spans="4:7">
      <c r="D88">
        <v>69</v>
      </c>
      <c r="E88">
        <v>89</v>
      </c>
      <c r="F88">
        <f t="shared" si="1"/>
        <v>79</v>
      </c>
      <c r="G88">
        <v>81</v>
      </c>
    </row>
    <row r="89" spans="4:7">
      <c r="D89">
        <v>71</v>
      </c>
      <c r="E89">
        <v>84</v>
      </c>
      <c r="F89">
        <f t="shared" si="1"/>
        <v>77.5</v>
      </c>
      <c r="G89">
        <v>82</v>
      </c>
    </row>
    <row r="90" spans="4:7">
      <c r="D90">
        <v>71</v>
      </c>
      <c r="E90">
        <v>83</v>
      </c>
      <c r="F90">
        <f t="shared" si="1"/>
        <v>77</v>
      </c>
      <c r="G90">
        <v>83</v>
      </c>
    </row>
    <row r="91" spans="4:7">
      <c r="D91">
        <v>73</v>
      </c>
      <c r="E91">
        <v>80</v>
      </c>
      <c r="F91">
        <f t="shared" si="1"/>
        <v>76.5</v>
      </c>
      <c r="G91">
        <v>84</v>
      </c>
    </row>
    <row r="92" spans="4:7">
      <c r="D92">
        <v>77</v>
      </c>
      <c r="E92">
        <v>77</v>
      </c>
      <c r="F92">
        <f t="shared" si="1"/>
        <v>77</v>
      </c>
      <c r="G92">
        <v>85</v>
      </c>
    </row>
    <row r="93" spans="4:7">
      <c r="D93">
        <v>77</v>
      </c>
      <c r="E93">
        <v>78</v>
      </c>
      <c r="F93">
        <f t="shared" si="1"/>
        <v>77.5</v>
      </c>
      <c r="G93">
        <v>86</v>
      </c>
    </row>
    <row r="94" spans="4:7">
      <c r="D94">
        <v>78</v>
      </c>
      <c r="E94">
        <v>80</v>
      </c>
      <c r="F94">
        <f t="shared" si="1"/>
        <v>79</v>
      </c>
      <c r="G94">
        <v>87</v>
      </c>
    </row>
    <row r="95" spans="4:7">
      <c r="D95">
        <v>78</v>
      </c>
      <c r="E95">
        <v>80</v>
      </c>
      <c r="F95">
        <f t="shared" si="1"/>
        <v>79</v>
      </c>
      <c r="G95">
        <v>88</v>
      </c>
    </row>
    <row r="96" spans="4:7">
      <c r="D96">
        <v>81</v>
      </c>
      <c r="E96">
        <v>76</v>
      </c>
      <c r="F96">
        <f t="shared" si="1"/>
        <v>78.5</v>
      </c>
      <c r="G96">
        <v>89</v>
      </c>
    </row>
    <row r="97" spans="4:7">
      <c r="D97">
        <v>81</v>
      </c>
      <c r="E97">
        <v>76</v>
      </c>
      <c r="F97">
        <f t="shared" si="1"/>
        <v>78.5</v>
      </c>
      <c r="G97">
        <v>90</v>
      </c>
    </row>
    <row r="98" spans="4:7">
      <c r="D98">
        <v>82</v>
      </c>
      <c r="E98">
        <v>75</v>
      </c>
      <c r="F98">
        <f t="shared" si="1"/>
        <v>78.5</v>
      </c>
      <c r="G98">
        <v>91</v>
      </c>
    </row>
    <row r="99" spans="4:7">
      <c r="D99">
        <v>82</v>
      </c>
      <c r="E99">
        <v>75</v>
      </c>
      <c r="F99">
        <f t="shared" si="1"/>
        <v>78.5</v>
      </c>
      <c r="G99">
        <v>92</v>
      </c>
    </row>
    <row r="100" spans="4:7">
      <c r="D100">
        <v>83</v>
      </c>
      <c r="E100">
        <v>75</v>
      </c>
      <c r="F100">
        <f t="shared" si="1"/>
        <v>79</v>
      </c>
      <c r="G100">
        <v>93</v>
      </c>
    </row>
    <row r="101" spans="4:7">
      <c r="D101">
        <v>84</v>
      </c>
      <c r="E101">
        <v>76</v>
      </c>
      <c r="F101">
        <f t="shared" si="1"/>
        <v>80</v>
      </c>
      <c r="G101">
        <v>94</v>
      </c>
    </row>
    <row r="102" spans="4:7">
      <c r="D102">
        <v>84</v>
      </c>
      <c r="E102">
        <v>77</v>
      </c>
      <c r="F102">
        <f t="shared" si="1"/>
        <v>80.5</v>
      </c>
      <c r="G102">
        <v>95</v>
      </c>
    </row>
    <row r="103" spans="4:7">
      <c r="D103">
        <v>84</v>
      </c>
      <c r="E103">
        <v>81</v>
      </c>
      <c r="F103">
        <f t="shared" si="1"/>
        <v>82.5</v>
      </c>
      <c r="G103">
        <v>96</v>
      </c>
    </row>
    <row r="104" spans="4:7">
      <c r="D104">
        <v>84</v>
      </c>
      <c r="E104">
        <v>81</v>
      </c>
      <c r="F104">
        <f t="shared" si="1"/>
        <v>82.5</v>
      </c>
      <c r="G104">
        <v>97</v>
      </c>
    </row>
    <row r="105" spans="4:7">
      <c r="D105">
        <v>77</v>
      </c>
      <c r="E105">
        <v>79</v>
      </c>
      <c r="F105">
        <f t="shared" si="1"/>
        <v>78</v>
      </c>
      <c r="G105">
        <v>98</v>
      </c>
    </row>
    <row r="106" spans="4:7">
      <c r="D106">
        <v>77</v>
      </c>
      <c r="E106">
        <v>79</v>
      </c>
      <c r="F106">
        <f t="shared" si="1"/>
        <v>78</v>
      </c>
      <c r="G106">
        <v>99</v>
      </c>
    </row>
    <row r="107" spans="4:7">
      <c r="D107">
        <v>69</v>
      </c>
      <c r="E107">
        <v>81</v>
      </c>
      <c r="F107">
        <f t="shared" si="1"/>
        <v>75</v>
      </c>
      <c r="G107">
        <v>100</v>
      </c>
    </row>
    <row r="108" spans="4:7">
      <c r="D108">
        <v>68</v>
      </c>
      <c r="E108">
        <v>82</v>
      </c>
      <c r="F108">
        <f t="shared" si="1"/>
        <v>75</v>
      </c>
      <c r="G108">
        <v>101</v>
      </c>
    </row>
    <row r="109" spans="4:7">
      <c r="D109">
        <v>68</v>
      </c>
      <c r="E109">
        <v>79</v>
      </c>
      <c r="F109">
        <f t="shared" si="1"/>
        <v>73.5</v>
      </c>
      <c r="G109">
        <v>102</v>
      </c>
    </row>
    <row r="110" spans="4:7">
      <c r="D110">
        <v>69</v>
      </c>
      <c r="E110">
        <v>77</v>
      </c>
      <c r="F110">
        <f t="shared" si="1"/>
        <v>73</v>
      </c>
      <c r="G110">
        <v>103</v>
      </c>
    </row>
    <row r="111" spans="4:7">
      <c r="D111">
        <v>72</v>
      </c>
      <c r="E111">
        <v>77</v>
      </c>
      <c r="F111">
        <f t="shared" si="1"/>
        <v>74.5</v>
      </c>
      <c r="G111">
        <v>104</v>
      </c>
    </row>
    <row r="112" spans="4:7">
      <c r="D112">
        <v>76</v>
      </c>
      <c r="E112">
        <v>77</v>
      </c>
      <c r="F112">
        <f t="shared" si="1"/>
        <v>76.5</v>
      </c>
      <c r="G112">
        <v>105</v>
      </c>
    </row>
    <row r="113" spans="4:7">
      <c r="D113">
        <v>76</v>
      </c>
      <c r="E113">
        <v>77</v>
      </c>
      <c r="F113">
        <f t="shared" si="1"/>
        <v>76.5</v>
      </c>
      <c r="G113">
        <v>106</v>
      </c>
    </row>
    <row r="114" spans="4:7">
      <c r="D114">
        <v>81</v>
      </c>
      <c r="E114">
        <v>77</v>
      </c>
      <c r="F114">
        <f t="shared" si="1"/>
        <v>79</v>
      </c>
      <c r="G114">
        <v>107</v>
      </c>
    </row>
    <row r="115" spans="4:7">
      <c r="D115">
        <v>82</v>
      </c>
      <c r="E115">
        <v>77</v>
      </c>
      <c r="F115">
        <f t="shared" si="1"/>
        <v>79.5</v>
      </c>
      <c r="G115">
        <v>108</v>
      </c>
    </row>
    <row r="116" spans="4:7">
      <c r="D116">
        <v>82</v>
      </c>
      <c r="E116">
        <v>77</v>
      </c>
      <c r="F116">
        <f t="shared" si="1"/>
        <v>79.5</v>
      </c>
      <c r="G116">
        <v>109</v>
      </c>
    </row>
    <row r="117" spans="4:7">
      <c r="D117">
        <v>82</v>
      </c>
      <c r="E117">
        <v>77</v>
      </c>
      <c r="F117">
        <f t="shared" si="1"/>
        <v>79.5</v>
      </c>
      <c r="G117">
        <v>110</v>
      </c>
    </row>
    <row r="118" spans="4:7">
      <c r="D118">
        <v>81</v>
      </c>
      <c r="E118">
        <v>77</v>
      </c>
      <c r="F118">
        <f t="shared" si="1"/>
        <v>79</v>
      </c>
      <c r="G118">
        <v>111</v>
      </c>
    </row>
    <row r="119" spans="4:7">
      <c r="D119">
        <v>80</v>
      </c>
      <c r="E119">
        <v>77</v>
      </c>
      <c r="F119">
        <f t="shared" si="1"/>
        <v>78.5</v>
      </c>
      <c r="G119">
        <v>112</v>
      </c>
    </row>
    <row r="120" spans="4:7">
      <c r="D120">
        <v>80</v>
      </c>
      <c r="E120">
        <v>75</v>
      </c>
      <c r="F120">
        <f t="shared" si="1"/>
        <v>77.5</v>
      </c>
      <c r="G120">
        <v>113</v>
      </c>
    </row>
    <row r="121" spans="4:7">
      <c r="D121">
        <v>80</v>
      </c>
      <c r="E121">
        <v>71</v>
      </c>
      <c r="F121">
        <f t="shared" si="1"/>
        <v>75.5</v>
      </c>
      <c r="G121">
        <v>114</v>
      </c>
    </row>
    <row r="122" spans="4:7">
      <c r="D122">
        <v>80</v>
      </c>
      <c r="E122">
        <v>71</v>
      </c>
      <c r="F122">
        <f t="shared" si="1"/>
        <v>75.5</v>
      </c>
      <c r="G122">
        <v>115</v>
      </c>
    </row>
    <row r="123" spans="4:7">
      <c r="D123">
        <v>76</v>
      </c>
      <c r="E123">
        <v>75</v>
      </c>
      <c r="F123">
        <f t="shared" si="1"/>
        <v>75.5</v>
      </c>
      <c r="G123">
        <v>116</v>
      </c>
    </row>
    <row r="124" spans="4:7">
      <c r="D124">
        <v>76</v>
      </c>
      <c r="E124">
        <v>75</v>
      </c>
      <c r="F124">
        <f t="shared" si="1"/>
        <v>75.5</v>
      </c>
      <c r="G124">
        <v>117</v>
      </c>
    </row>
    <row r="125" spans="4:7">
      <c r="D125">
        <v>71</v>
      </c>
      <c r="E125">
        <v>74</v>
      </c>
      <c r="F125">
        <f t="shared" si="1"/>
        <v>72.5</v>
      </c>
      <c r="G125">
        <v>118</v>
      </c>
    </row>
    <row r="126" spans="4:7">
      <c r="D126">
        <v>70</v>
      </c>
      <c r="E126">
        <v>74</v>
      </c>
      <c r="F126">
        <f t="shared" si="1"/>
        <v>72</v>
      </c>
      <c r="G126">
        <v>119</v>
      </c>
    </row>
    <row r="127" spans="4:7">
      <c r="D127">
        <v>70</v>
      </c>
      <c r="E127">
        <v>77</v>
      </c>
      <c r="F127">
        <f t="shared" si="1"/>
        <v>73.5</v>
      </c>
      <c r="G127">
        <v>120</v>
      </c>
    </row>
    <row r="128" spans="4:7">
      <c r="D128">
        <v>70</v>
      </c>
      <c r="E128">
        <v>79</v>
      </c>
      <c r="F128">
        <f t="shared" si="1"/>
        <v>74.5</v>
      </c>
      <c r="G128">
        <v>121</v>
      </c>
    </row>
    <row r="129" spans="4:7">
      <c r="D129">
        <v>71</v>
      </c>
      <c r="E129">
        <v>78</v>
      </c>
      <c r="F129">
        <f t="shared" si="1"/>
        <v>74.5</v>
      </c>
      <c r="G129">
        <v>122</v>
      </c>
    </row>
    <row r="130" spans="4:7">
      <c r="D130">
        <v>72</v>
      </c>
      <c r="E130">
        <v>76</v>
      </c>
      <c r="F130">
        <f t="shared" si="1"/>
        <v>74</v>
      </c>
      <c r="G130">
        <v>123</v>
      </c>
    </row>
    <row r="131" spans="4:7">
      <c r="D131">
        <v>72</v>
      </c>
      <c r="E131">
        <v>76</v>
      </c>
      <c r="F131">
        <f t="shared" si="1"/>
        <v>74</v>
      </c>
      <c r="G131">
        <v>124</v>
      </c>
    </row>
    <row r="132" spans="4:7">
      <c r="D132">
        <v>75</v>
      </c>
      <c r="E132">
        <v>74</v>
      </c>
      <c r="F132">
        <f t="shared" si="1"/>
        <v>74.5</v>
      </c>
      <c r="G132">
        <v>125</v>
      </c>
    </row>
    <row r="133" spans="4:7">
      <c r="D133">
        <v>75</v>
      </c>
      <c r="E133">
        <v>74</v>
      </c>
      <c r="F133">
        <f t="shared" si="1"/>
        <v>74.5</v>
      </c>
      <c r="G133">
        <v>126</v>
      </c>
    </row>
    <row r="134" spans="4:7">
      <c r="D134">
        <v>70</v>
      </c>
      <c r="E134">
        <v>73</v>
      </c>
      <c r="F134">
        <f t="shared" si="1"/>
        <v>71.5</v>
      </c>
      <c r="G134">
        <v>127</v>
      </c>
    </row>
    <row r="135" spans="4:7">
      <c r="D135">
        <v>69</v>
      </c>
      <c r="E135">
        <v>72</v>
      </c>
      <c r="F135">
        <f t="shared" si="1"/>
        <v>70.5</v>
      </c>
      <c r="G135">
        <v>128</v>
      </c>
    </row>
    <row r="136" spans="4:7">
      <c r="D136">
        <v>68</v>
      </c>
      <c r="E136">
        <v>76</v>
      </c>
      <c r="F136">
        <f t="shared" si="1"/>
        <v>72</v>
      </c>
      <c r="G136">
        <v>129</v>
      </c>
    </row>
    <row r="137" spans="4:7">
      <c r="D137">
        <v>67</v>
      </c>
      <c r="E137">
        <v>80</v>
      </c>
      <c r="F137">
        <f t="shared" ref="F137:F200" si="2">(D137+E137)/2</f>
        <v>73.5</v>
      </c>
      <c r="G137">
        <v>130</v>
      </c>
    </row>
    <row r="138" spans="4:7">
      <c r="D138">
        <v>66</v>
      </c>
      <c r="E138">
        <v>81</v>
      </c>
      <c r="F138">
        <f t="shared" si="2"/>
        <v>73.5</v>
      </c>
      <c r="G138">
        <v>131</v>
      </c>
    </row>
    <row r="139" spans="4:7">
      <c r="D139">
        <v>65</v>
      </c>
      <c r="E139">
        <v>83</v>
      </c>
      <c r="F139">
        <f t="shared" si="2"/>
        <v>74</v>
      </c>
      <c r="G139">
        <v>132</v>
      </c>
    </row>
    <row r="140" spans="4:7">
      <c r="D140">
        <v>65</v>
      </c>
      <c r="E140">
        <v>83</v>
      </c>
      <c r="F140">
        <f t="shared" si="2"/>
        <v>74</v>
      </c>
      <c r="G140">
        <v>133</v>
      </c>
    </row>
    <row r="141" spans="4:7">
      <c r="D141">
        <v>62</v>
      </c>
      <c r="E141">
        <v>80</v>
      </c>
      <c r="F141">
        <f t="shared" si="2"/>
        <v>71</v>
      </c>
      <c r="G141">
        <v>134</v>
      </c>
    </row>
    <row r="142" spans="4:7">
      <c r="D142">
        <v>62</v>
      </c>
      <c r="E142">
        <v>80</v>
      </c>
      <c r="F142">
        <f t="shared" si="2"/>
        <v>71</v>
      </c>
      <c r="G142">
        <v>135</v>
      </c>
    </row>
    <row r="143" spans="4:7">
      <c r="D143">
        <v>62</v>
      </c>
      <c r="E143">
        <v>78</v>
      </c>
      <c r="F143">
        <f t="shared" si="2"/>
        <v>70</v>
      </c>
      <c r="G143">
        <v>136</v>
      </c>
    </row>
    <row r="144" spans="4:7">
      <c r="D144">
        <v>62</v>
      </c>
      <c r="E144">
        <v>78</v>
      </c>
      <c r="F144">
        <f t="shared" si="2"/>
        <v>70</v>
      </c>
      <c r="G144">
        <v>137</v>
      </c>
    </row>
    <row r="145" spans="4:7">
      <c r="D145">
        <v>65</v>
      </c>
      <c r="E145">
        <v>75</v>
      </c>
      <c r="F145">
        <f t="shared" si="2"/>
        <v>70</v>
      </c>
      <c r="G145">
        <v>138</v>
      </c>
    </row>
    <row r="146" spans="4:7">
      <c r="D146">
        <v>67</v>
      </c>
      <c r="E146">
        <v>72</v>
      </c>
      <c r="F146">
        <f t="shared" si="2"/>
        <v>69.5</v>
      </c>
      <c r="G146">
        <v>139</v>
      </c>
    </row>
    <row r="147" spans="4:7">
      <c r="D147">
        <v>69</v>
      </c>
      <c r="E147">
        <v>72</v>
      </c>
      <c r="F147">
        <f t="shared" si="2"/>
        <v>70.5</v>
      </c>
      <c r="G147">
        <v>140</v>
      </c>
    </row>
    <row r="148" spans="4:7">
      <c r="D148">
        <v>73</v>
      </c>
      <c r="E148">
        <v>72</v>
      </c>
      <c r="F148">
        <f t="shared" si="2"/>
        <v>72.5</v>
      </c>
      <c r="G148">
        <v>141</v>
      </c>
    </row>
    <row r="149" spans="4:7">
      <c r="D149">
        <v>73</v>
      </c>
      <c r="E149">
        <v>72</v>
      </c>
      <c r="F149">
        <f t="shared" si="2"/>
        <v>72.5</v>
      </c>
      <c r="G149">
        <v>142</v>
      </c>
    </row>
    <row r="150" spans="4:7">
      <c r="D150">
        <v>75</v>
      </c>
      <c r="E150">
        <v>68</v>
      </c>
      <c r="F150">
        <f t="shared" si="2"/>
        <v>71.5</v>
      </c>
      <c r="G150">
        <v>143</v>
      </c>
    </row>
    <row r="151" spans="4:7">
      <c r="D151">
        <v>75</v>
      </c>
      <c r="E151">
        <v>68</v>
      </c>
      <c r="F151">
        <f t="shared" si="2"/>
        <v>71.5</v>
      </c>
      <c r="G151">
        <v>144</v>
      </c>
    </row>
    <row r="152" spans="4:7">
      <c r="D152">
        <v>78</v>
      </c>
      <c r="E152">
        <v>71</v>
      </c>
      <c r="F152">
        <f t="shared" si="2"/>
        <v>74.5</v>
      </c>
      <c r="G152">
        <v>145</v>
      </c>
    </row>
    <row r="153" spans="4:7">
      <c r="D153">
        <v>79</v>
      </c>
      <c r="E153">
        <v>71</v>
      </c>
      <c r="F153">
        <f t="shared" si="2"/>
        <v>75</v>
      </c>
      <c r="G153">
        <v>146</v>
      </c>
    </row>
    <row r="154" spans="4:7">
      <c r="D154">
        <v>78</v>
      </c>
      <c r="E154">
        <v>70</v>
      </c>
      <c r="F154">
        <f t="shared" si="2"/>
        <v>74</v>
      </c>
      <c r="G154">
        <v>147</v>
      </c>
    </row>
    <row r="155" spans="4:7">
      <c r="D155">
        <v>78</v>
      </c>
      <c r="E155">
        <v>70</v>
      </c>
      <c r="F155">
        <f t="shared" si="2"/>
        <v>74</v>
      </c>
      <c r="G155">
        <v>148</v>
      </c>
    </row>
    <row r="156" spans="4:7">
      <c r="D156">
        <v>77</v>
      </c>
      <c r="E156">
        <v>69</v>
      </c>
      <c r="F156">
        <f t="shared" si="2"/>
        <v>73</v>
      </c>
      <c r="G156">
        <v>149</v>
      </c>
    </row>
    <row r="157" spans="4:7">
      <c r="D157">
        <v>75</v>
      </c>
      <c r="E157">
        <v>64</v>
      </c>
      <c r="F157">
        <f t="shared" si="2"/>
        <v>69.5</v>
      </c>
      <c r="G157">
        <v>150</v>
      </c>
    </row>
    <row r="158" spans="4:7">
      <c r="D158">
        <v>75</v>
      </c>
      <c r="E158">
        <v>64</v>
      </c>
      <c r="F158">
        <f t="shared" si="2"/>
        <v>69.5</v>
      </c>
      <c r="G158">
        <v>151</v>
      </c>
    </row>
    <row r="159" spans="4:7">
      <c r="D159">
        <v>81</v>
      </c>
      <c r="E159">
        <v>65</v>
      </c>
      <c r="F159">
        <f t="shared" si="2"/>
        <v>73</v>
      </c>
      <c r="G159">
        <v>152</v>
      </c>
    </row>
    <row r="160" spans="4:7">
      <c r="D160">
        <v>82</v>
      </c>
      <c r="E160">
        <v>65</v>
      </c>
      <c r="F160">
        <f t="shared" si="2"/>
        <v>73.5</v>
      </c>
      <c r="G160">
        <v>153</v>
      </c>
    </row>
    <row r="161" spans="4:7">
      <c r="D161">
        <v>81</v>
      </c>
      <c r="E161">
        <v>69</v>
      </c>
      <c r="F161">
        <f t="shared" si="2"/>
        <v>75</v>
      </c>
      <c r="G161">
        <v>154</v>
      </c>
    </row>
    <row r="162" spans="4:7">
      <c r="D162">
        <v>80</v>
      </c>
      <c r="E162">
        <v>71</v>
      </c>
      <c r="F162">
        <f t="shared" si="2"/>
        <v>75.5</v>
      </c>
      <c r="G162">
        <v>155</v>
      </c>
    </row>
    <row r="163" spans="4:7">
      <c r="D163">
        <v>75</v>
      </c>
      <c r="E163">
        <v>76</v>
      </c>
      <c r="F163">
        <f t="shared" si="2"/>
        <v>75.5</v>
      </c>
      <c r="G163">
        <v>156</v>
      </c>
    </row>
    <row r="164" spans="4:7">
      <c r="D164">
        <v>68</v>
      </c>
      <c r="E164">
        <v>80</v>
      </c>
      <c r="F164">
        <f t="shared" si="2"/>
        <v>74</v>
      </c>
      <c r="G164">
        <v>157</v>
      </c>
    </row>
    <row r="165" spans="4:7">
      <c r="D165">
        <v>66</v>
      </c>
      <c r="E165">
        <v>81</v>
      </c>
      <c r="F165">
        <f t="shared" si="2"/>
        <v>73.5</v>
      </c>
      <c r="G165">
        <v>158</v>
      </c>
    </row>
    <row r="166" spans="4:7">
      <c r="D166">
        <v>61</v>
      </c>
      <c r="E166">
        <v>87</v>
      </c>
      <c r="F166">
        <f t="shared" si="2"/>
        <v>74</v>
      </c>
      <c r="G166">
        <v>159</v>
      </c>
    </row>
    <row r="167" spans="4:7">
      <c r="D167">
        <v>61</v>
      </c>
      <c r="E167">
        <v>87</v>
      </c>
      <c r="F167">
        <f t="shared" si="2"/>
        <v>74</v>
      </c>
      <c r="G167">
        <v>160</v>
      </c>
    </row>
    <row r="168" spans="4:7">
      <c r="D168">
        <v>55</v>
      </c>
      <c r="E168">
        <v>83</v>
      </c>
      <c r="F168">
        <f t="shared" si="2"/>
        <v>69</v>
      </c>
      <c r="G168">
        <v>161</v>
      </c>
    </row>
    <row r="169" spans="4:7">
      <c r="D169">
        <v>55</v>
      </c>
      <c r="E169">
        <v>83</v>
      </c>
      <c r="F169">
        <f t="shared" si="2"/>
        <v>69</v>
      </c>
      <c r="G169">
        <v>162</v>
      </c>
    </row>
    <row r="170" spans="4:7">
      <c r="D170">
        <v>56</v>
      </c>
      <c r="E170">
        <v>79</v>
      </c>
      <c r="F170">
        <f t="shared" si="2"/>
        <v>67.5</v>
      </c>
      <c r="G170">
        <v>163</v>
      </c>
    </row>
    <row r="171" spans="4:7">
      <c r="D171">
        <v>57</v>
      </c>
      <c r="E171">
        <v>77</v>
      </c>
      <c r="F171">
        <f t="shared" si="2"/>
        <v>67</v>
      </c>
      <c r="G171">
        <v>164</v>
      </c>
    </row>
    <row r="172" spans="4:7">
      <c r="D172">
        <v>58</v>
      </c>
      <c r="E172">
        <v>73</v>
      </c>
      <c r="F172">
        <f t="shared" si="2"/>
        <v>65.5</v>
      </c>
      <c r="G172">
        <v>165</v>
      </c>
    </row>
    <row r="173" spans="4:7">
      <c r="D173">
        <v>58</v>
      </c>
      <c r="E173">
        <v>70</v>
      </c>
      <c r="F173">
        <f t="shared" si="2"/>
        <v>64</v>
      </c>
      <c r="G173">
        <v>166</v>
      </c>
    </row>
    <row r="174" spans="4:7">
      <c r="D174">
        <v>58</v>
      </c>
      <c r="E174">
        <v>70</v>
      </c>
      <c r="F174">
        <f t="shared" si="2"/>
        <v>64</v>
      </c>
      <c r="G174">
        <v>167</v>
      </c>
    </row>
    <row r="175" spans="4:7">
      <c r="D175">
        <v>58</v>
      </c>
      <c r="E175">
        <v>69</v>
      </c>
      <c r="F175">
        <f t="shared" si="2"/>
        <v>63.5</v>
      </c>
      <c r="G175">
        <v>168</v>
      </c>
    </row>
    <row r="176" spans="4:7">
      <c r="D176">
        <v>58</v>
      </c>
      <c r="E176">
        <v>69</v>
      </c>
      <c r="F176">
        <f t="shared" si="2"/>
        <v>63.5</v>
      </c>
      <c r="G176">
        <v>169</v>
      </c>
    </row>
    <row r="177" spans="4:7">
      <c r="D177">
        <v>62</v>
      </c>
      <c r="E177">
        <v>69</v>
      </c>
      <c r="F177">
        <f t="shared" si="2"/>
        <v>65.5</v>
      </c>
      <c r="G177">
        <v>170</v>
      </c>
    </row>
    <row r="178" spans="4:7">
      <c r="D178">
        <v>62</v>
      </c>
      <c r="E178">
        <v>69</v>
      </c>
      <c r="F178">
        <f t="shared" si="2"/>
        <v>65.5</v>
      </c>
      <c r="G178">
        <v>171</v>
      </c>
    </row>
    <row r="179" spans="4:7">
      <c r="D179">
        <v>61</v>
      </c>
      <c r="E179">
        <v>68</v>
      </c>
      <c r="F179">
        <f t="shared" si="2"/>
        <v>64.5</v>
      </c>
      <c r="G179">
        <v>172</v>
      </c>
    </row>
    <row r="180" spans="4:7">
      <c r="D180">
        <v>61</v>
      </c>
      <c r="E180">
        <v>67</v>
      </c>
      <c r="F180">
        <f t="shared" si="2"/>
        <v>64</v>
      </c>
      <c r="G180">
        <v>173</v>
      </c>
    </row>
    <row r="181" spans="4:7">
      <c r="D181">
        <v>59</v>
      </c>
      <c r="E181">
        <v>66</v>
      </c>
      <c r="F181">
        <f t="shared" si="2"/>
        <v>62.5</v>
      </c>
      <c r="G181">
        <v>174</v>
      </c>
    </row>
    <row r="182" spans="4:7">
      <c r="D182">
        <v>57</v>
      </c>
      <c r="E182">
        <v>64</v>
      </c>
      <c r="F182">
        <f t="shared" si="2"/>
        <v>60.5</v>
      </c>
      <c r="G182">
        <v>175</v>
      </c>
    </row>
    <row r="183" spans="4:7">
      <c r="D183">
        <v>57</v>
      </c>
      <c r="E183">
        <v>64</v>
      </c>
      <c r="F183">
        <f t="shared" si="2"/>
        <v>60.5</v>
      </c>
      <c r="G183">
        <v>176</v>
      </c>
    </row>
    <row r="184" spans="4:7">
      <c r="D184">
        <v>57</v>
      </c>
      <c r="E184">
        <v>63</v>
      </c>
      <c r="F184">
        <f t="shared" si="2"/>
        <v>60</v>
      </c>
      <c r="G184">
        <v>177</v>
      </c>
    </row>
    <row r="185" spans="4:7">
      <c r="D185">
        <v>57</v>
      </c>
      <c r="E185">
        <v>63</v>
      </c>
      <c r="F185">
        <f t="shared" si="2"/>
        <v>60</v>
      </c>
      <c r="G185">
        <v>178</v>
      </c>
    </row>
    <row r="186" spans="4:7">
      <c r="D186">
        <v>60</v>
      </c>
      <c r="E186">
        <v>64</v>
      </c>
      <c r="F186">
        <f t="shared" si="2"/>
        <v>62</v>
      </c>
      <c r="G186">
        <v>179</v>
      </c>
    </row>
    <row r="187" spans="4:7">
      <c r="D187">
        <v>60</v>
      </c>
      <c r="E187">
        <v>64</v>
      </c>
      <c r="F187">
        <f t="shared" si="2"/>
        <v>62</v>
      </c>
      <c r="G187">
        <v>180</v>
      </c>
    </row>
    <row r="188" spans="4:7">
      <c r="D188">
        <v>58</v>
      </c>
      <c r="E188">
        <v>61</v>
      </c>
      <c r="F188">
        <f t="shared" si="2"/>
        <v>59.5</v>
      </c>
      <c r="G188">
        <v>181</v>
      </c>
    </row>
    <row r="189" spans="4:7">
      <c r="D189">
        <v>56</v>
      </c>
      <c r="E189">
        <v>59</v>
      </c>
      <c r="F189">
        <f t="shared" si="2"/>
        <v>57.5</v>
      </c>
      <c r="G189">
        <v>182</v>
      </c>
    </row>
    <row r="190" spans="4:7">
      <c r="D190">
        <v>57</v>
      </c>
      <c r="E190">
        <v>64</v>
      </c>
      <c r="F190">
        <f t="shared" si="2"/>
        <v>60.5</v>
      </c>
      <c r="G190">
        <v>183</v>
      </c>
    </row>
    <row r="191" spans="4:7">
      <c r="D191">
        <v>57</v>
      </c>
      <c r="E191">
        <v>69</v>
      </c>
      <c r="F191">
        <f t="shared" si="2"/>
        <v>63</v>
      </c>
      <c r="G191">
        <v>184</v>
      </c>
    </row>
    <row r="192" spans="4:7">
      <c r="D192">
        <v>56</v>
      </c>
      <c r="E192">
        <v>69</v>
      </c>
      <c r="F192">
        <f t="shared" si="2"/>
        <v>62.5</v>
      </c>
      <c r="G192">
        <v>185</v>
      </c>
    </row>
    <row r="193" spans="4:7">
      <c r="D193">
        <v>50</v>
      </c>
      <c r="E193">
        <v>70</v>
      </c>
      <c r="F193">
        <f t="shared" si="2"/>
        <v>60</v>
      </c>
      <c r="G193">
        <v>186</v>
      </c>
    </row>
    <row r="194" spans="4:7">
      <c r="D194">
        <v>50</v>
      </c>
      <c r="E194">
        <v>69</v>
      </c>
      <c r="F194">
        <f t="shared" si="2"/>
        <v>59.5</v>
      </c>
      <c r="G194">
        <v>187</v>
      </c>
    </row>
    <row r="195" spans="4:7">
      <c r="D195">
        <v>50</v>
      </c>
      <c r="E195">
        <v>63</v>
      </c>
      <c r="F195">
        <f t="shared" si="2"/>
        <v>56.5</v>
      </c>
      <c r="G195">
        <v>188</v>
      </c>
    </row>
    <row r="196" spans="4:7">
      <c r="D196">
        <v>50</v>
      </c>
      <c r="E196">
        <v>63</v>
      </c>
      <c r="F196">
        <f t="shared" si="2"/>
        <v>56.5</v>
      </c>
      <c r="G196">
        <v>189</v>
      </c>
    </row>
    <row r="197" spans="4:7">
      <c r="D197">
        <v>48</v>
      </c>
      <c r="E197">
        <v>64</v>
      </c>
      <c r="F197">
        <f t="shared" si="2"/>
        <v>56</v>
      </c>
      <c r="G197">
        <v>190</v>
      </c>
    </row>
    <row r="198" spans="4:7">
      <c r="D198">
        <v>47</v>
      </c>
      <c r="E198">
        <v>64</v>
      </c>
      <c r="F198">
        <f t="shared" si="2"/>
        <v>55.5</v>
      </c>
      <c r="G198">
        <v>191</v>
      </c>
    </row>
    <row r="199" spans="4:7">
      <c r="D199">
        <v>47</v>
      </c>
      <c r="E199">
        <v>67</v>
      </c>
      <c r="F199">
        <f t="shared" si="2"/>
        <v>57</v>
      </c>
      <c r="G199">
        <v>192</v>
      </c>
    </row>
    <row r="200" spans="4:7">
      <c r="D200">
        <v>48</v>
      </c>
      <c r="E200">
        <v>69</v>
      </c>
      <c r="F200">
        <f t="shared" si="2"/>
        <v>58.5</v>
      </c>
      <c r="G200">
        <v>193</v>
      </c>
    </row>
    <row r="201" spans="4:7">
      <c r="D201">
        <v>47</v>
      </c>
      <c r="E201">
        <v>69</v>
      </c>
      <c r="F201">
        <f t="shared" ref="F201:F264" si="3">(D201+E201)/2</f>
        <v>58</v>
      </c>
      <c r="G201">
        <v>194</v>
      </c>
    </row>
    <row r="202" spans="4:7">
      <c r="D202">
        <v>41</v>
      </c>
      <c r="E202">
        <v>69</v>
      </c>
      <c r="F202">
        <f t="shared" si="3"/>
        <v>55</v>
      </c>
      <c r="G202">
        <v>195</v>
      </c>
    </row>
    <row r="203" spans="4:7">
      <c r="D203">
        <v>41</v>
      </c>
      <c r="E203">
        <v>69</v>
      </c>
      <c r="F203">
        <f t="shared" si="3"/>
        <v>55</v>
      </c>
      <c r="G203">
        <v>196</v>
      </c>
    </row>
    <row r="204" spans="4:7">
      <c r="D204">
        <v>33</v>
      </c>
      <c r="E204">
        <v>66</v>
      </c>
      <c r="F204">
        <f t="shared" si="3"/>
        <v>49.5</v>
      </c>
      <c r="G204">
        <v>197</v>
      </c>
    </row>
    <row r="205" spans="4:7">
      <c r="D205">
        <v>32</v>
      </c>
      <c r="E205">
        <v>66</v>
      </c>
      <c r="F205">
        <f t="shared" si="3"/>
        <v>49</v>
      </c>
      <c r="G205">
        <v>198</v>
      </c>
    </row>
    <row r="206" spans="4:7">
      <c r="D206">
        <v>33</v>
      </c>
      <c r="E206">
        <v>67</v>
      </c>
      <c r="F206">
        <f t="shared" si="3"/>
        <v>50</v>
      </c>
      <c r="G206">
        <v>199</v>
      </c>
    </row>
    <row r="207" spans="4:7">
      <c r="D207">
        <v>33</v>
      </c>
      <c r="E207">
        <v>68</v>
      </c>
      <c r="F207">
        <f t="shared" si="3"/>
        <v>50.5</v>
      </c>
      <c r="G207">
        <v>200</v>
      </c>
    </row>
    <row r="208" spans="4:7">
      <c r="D208">
        <v>32</v>
      </c>
      <c r="E208">
        <v>66</v>
      </c>
      <c r="F208">
        <f t="shared" si="3"/>
        <v>49</v>
      </c>
      <c r="G208">
        <v>201</v>
      </c>
    </row>
    <row r="209" spans="4:7">
      <c r="D209">
        <v>30</v>
      </c>
      <c r="E209">
        <v>64</v>
      </c>
      <c r="F209">
        <f t="shared" si="3"/>
        <v>47</v>
      </c>
      <c r="G209">
        <v>202</v>
      </c>
    </row>
    <row r="210" spans="4:7">
      <c r="D210">
        <v>30</v>
      </c>
      <c r="E210">
        <v>64</v>
      </c>
      <c r="F210">
        <f t="shared" si="3"/>
        <v>47</v>
      </c>
      <c r="G210">
        <v>203</v>
      </c>
    </row>
    <row r="211" spans="4:7">
      <c r="D211">
        <v>27</v>
      </c>
      <c r="E211">
        <v>64</v>
      </c>
      <c r="F211">
        <f t="shared" si="3"/>
        <v>45.5</v>
      </c>
      <c r="G211">
        <v>204</v>
      </c>
    </row>
    <row r="212" spans="4:7">
      <c r="D212">
        <v>27</v>
      </c>
      <c r="E212">
        <v>64</v>
      </c>
      <c r="F212">
        <f t="shared" si="3"/>
        <v>45.5</v>
      </c>
      <c r="G212">
        <v>205</v>
      </c>
    </row>
    <row r="213" spans="4:7">
      <c r="D213">
        <v>35</v>
      </c>
      <c r="E213">
        <v>66</v>
      </c>
      <c r="F213">
        <f t="shared" si="3"/>
        <v>50.5</v>
      </c>
      <c r="G213">
        <v>206</v>
      </c>
    </row>
    <row r="214" spans="4:7">
      <c r="D214">
        <v>35</v>
      </c>
      <c r="E214">
        <v>66</v>
      </c>
      <c r="F214">
        <f t="shared" si="3"/>
        <v>50.5</v>
      </c>
      <c r="G214">
        <v>207</v>
      </c>
    </row>
    <row r="215" spans="4:7">
      <c r="D215">
        <v>38</v>
      </c>
      <c r="E215">
        <v>65</v>
      </c>
      <c r="F215">
        <f t="shared" si="3"/>
        <v>51.5</v>
      </c>
      <c r="G215">
        <v>208</v>
      </c>
    </row>
    <row r="216" spans="4:7">
      <c r="D216">
        <v>41</v>
      </c>
      <c r="E216">
        <v>65</v>
      </c>
      <c r="F216">
        <f t="shared" si="3"/>
        <v>53</v>
      </c>
      <c r="G216">
        <v>209</v>
      </c>
    </row>
    <row r="217" spans="4:7">
      <c r="D217">
        <v>41</v>
      </c>
      <c r="E217">
        <v>63</v>
      </c>
      <c r="F217">
        <f t="shared" si="3"/>
        <v>52</v>
      </c>
      <c r="G217">
        <v>210</v>
      </c>
    </row>
    <row r="218" spans="4:7">
      <c r="D218">
        <v>41</v>
      </c>
      <c r="E218">
        <v>61</v>
      </c>
      <c r="F218">
        <f t="shared" si="3"/>
        <v>51</v>
      </c>
      <c r="G218">
        <v>211</v>
      </c>
    </row>
    <row r="219" spans="4:7">
      <c r="D219">
        <v>41</v>
      </c>
      <c r="E219">
        <v>61</v>
      </c>
      <c r="F219">
        <f t="shared" si="3"/>
        <v>51</v>
      </c>
      <c r="G219">
        <v>212</v>
      </c>
    </row>
    <row r="220" spans="4:7">
      <c r="D220">
        <v>44</v>
      </c>
      <c r="E220">
        <v>57</v>
      </c>
      <c r="F220">
        <f t="shared" si="3"/>
        <v>50.5</v>
      </c>
      <c r="G220">
        <v>213</v>
      </c>
    </row>
    <row r="221" spans="4:7">
      <c r="D221">
        <v>44</v>
      </c>
      <c r="E221">
        <v>57</v>
      </c>
      <c r="F221">
        <f t="shared" si="3"/>
        <v>50.5</v>
      </c>
      <c r="G221">
        <v>214</v>
      </c>
    </row>
    <row r="222" spans="4:7">
      <c r="D222">
        <v>47</v>
      </c>
      <c r="E222">
        <v>61</v>
      </c>
      <c r="F222">
        <f t="shared" si="3"/>
        <v>54</v>
      </c>
      <c r="G222">
        <v>215</v>
      </c>
    </row>
    <row r="223" spans="4:7">
      <c r="D223">
        <v>47</v>
      </c>
      <c r="E223">
        <v>61</v>
      </c>
      <c r="F223">
        <f t="shared" si="3"/>
        <v>54</v>
      </c>
      <c r="G223">
        <v>216</v>
      </c>
    </row>
    <row r="224" spans="4:7">
      <c r="D224">
        <v>50</v>
      </c>
      <c r="E224">
        <v>57</v>
      </c>
      <c r="F224">
        <f t="shared" si="3"/>
        <v>53.5</v>
      </c>
      <c r="G224">
        <v>217</v>
      </c>
    </row>
    <row r="225" spans="4:7">
      <c r="D225">
        <v>53</v>
      </c>
      <c r="E225">
        <v>53</v>
      </c>
      <c r="F225">
        <f t="shared" si="3"/>
        <v>53</v>
      </c>
      <c r="G225">
        <v>218</v>
      </c>
    </row>
    <row r="226" spans="4:7">
      <c r="D226">
        <v>57</v>
      </c>
      <c r="E226">
        <v>50</v>
      </c>
      <c r="F226">
        <f t="shared" si="3"/>
        <v>53.5</v>
      </c>
      <c r="G226">
        <v>219</v>
      </c>
    </row>
    <row r="227" spans="4:7">
      <c r="D227">
        <v>61</v>
      </c>
      <c r="E227">
        <v>47</v>
      </c>
      <c r="F227">
        <f t="shared" si="3"/>
        <v>54</v>
      </c>
      <c r="G227">
        <v>220</v>
      </c>
    </row>
    <row r="228" spans="4:7">
      <c r="D228">
        <v>61</v>
      </c>
      <c r="E228">
        <v>47</v>
      </c>
      <c r="F228">
        <f t="shared" si="3"/>
        <v>54</v>
      </c>
      <c r="G228">
        <v>221</v>
      </c>
    </row>
    <row r="229" spans="4:7">
      <c r="D229">
        <v>57</v>
      </c>
      <c r="E229">
        <v>44</v>
      </c>
      <c r="F229">
        <f t="shared" si="3"/>
        <v>50.5</v>
      </c>
      <c r="G229">
        <v>222</v>
      </c>
    </row>
    <row r="230" spans="4:7">
      <c r="D230">
        <v>57</v>
      </c>
      <c r="E230">
        <v>44</v>
      </c>
      <c r="F230">
        <f t="shared" si="3"/>
        <v>50.5</v>
      </c>
      <c r="G230">
        <v>223</v>
      </c>
    </row>
    <row r="231" spans="4:7">
      <c r="D231">
        <v>61</v>
      </c>
      <c r="E231">
        <v>41</v>
      </c>
      <c r="F231">
        <f t="shared" si="3"/>
        <v>51</v>
      </c>
      <c r="G231">
        <v>224</v>
      </c>
    </row>
    <row r="232" spans="4:7">
      <c r="D232">
        <v>61</v>
      </c>
      <c r="E232">
        <v>41</v>
      </c>
      <c r="F232">
        <f t="shared" si="3"/>
        <v>51</v>
      </c>
      <c r="G232">
        <v>225</v>
      </c>
    </row>
    <row r="233" spans="4:7">
      <c r="D233">
        <v>63</v>
      </c>
      <c r="E233">
        <v>41</v>
      </c>
      <c r="F233">
        <f t="shared" si="3"/>
        <v>52</v>
      </c>
      <c r="G233">
        <v>226</v>
      </c>
    </row>
    <row r="234" spans="4:7">
      <c r="D234">
        <v>65</v>
      </c>
      <c r="E234">
        <v>41</v>
      </c>
      <c r="F234">
        <f t="shared" si="3"/>
        <v>53</v>
      </c>
      <c r="G234">
        <v>227</v>
      </c>
    </row>
    <row r="235" spans="4:7">
      <c r="D235">
        <v>65</v>
      </c>
      <c r="E235">
        <v>38</v>
      </c>
      <c r="F235">
        <f t="shared" si="3"/>
        <v>51.5</v>
      </c>
      <c r="G235">
        <v>228</v>
      </c>
    </row>
    <row r="236" spans="4:7">
      <c r="D236">
        <v>66</v>
      </c>
      <c r="E236">
        <v>35</v>
      </c>
      <c r="F236">
        <f t="shared" si="3"/>
        <v>50.5</v>
      </c>
      <c r="G236">
        <v>229</v>
      </c>
    </row>
    <row r="237" spans="4:7">
      <c r="D237">
        <v>66</v>
      </c>
      <c r="E237">
        <v>35</v>
      </c>
      <c r="F237">
        <f t="shared" si="3"/>
        <v>50.5</v>
      </c>
      <c r="G237">
        <v>230</v>
      </c>
    </row>
    <row r="238" spans="4:7">
      <c r="D238">
        <v>64</v>
      </c>
      <c r="E238">
        <v>27</v>
      </c>
      <c r="F238">
        <f t="shared" si="3"/>
        <v>45.5</v>
      </c>
      <c r="G238">
        <v>231</v>
      </c>
    </row>
    <row r="239" spans="4:7">
      <c r="D239">
        <v>64</v>
      </c>
      <c r="E239">
        <v>27</v>
      </c>
      <c r="F239">
        <f t="shared" si="3"/>
        <v>45.5</v>
      </c>
      <c r="G239">
        <v>232</v>
      </c>
    </row>
    <row r="240" spans="4:7">
      <c r="D240">
        <v>64</v>
      </c>
      <c r="E240">
        <v>30</v>
      </c>
      <c r="F240">
        <f t="shared" si="3"/>
        <v>47</v>
      </c>
      <c r="G240">
        <v>233</v>
      </c>
    </row>
    <row r="241" spans="4:7">
      <c r="D241">
        <v>64</v>
      </c>
      <c r="E241">
        <v>30</v>
      </c>
      <c r="F241">
        <f t="shared" si="3"/>
        <v>47</v>
      </c>
      <c r="G241">
        <v>234</v>
      </c>
    </row>
    <row r="242" spans="4:7">
      <c r="D242">
        <v>66</v>
      </c>
      <c r="E242">
        <v>32</v>
      </c>
      <c r="F242">
        <f t="shared" si="3"/>
        <v>49</v>
      </c>
      <c r="G242">
        <v>235</v>
      </c>
    </row>
    <row r="243" spans="4:7">
      <c r="D243">
        <v>68</v>
      </c>
      <c r="E243">
        <v>33</v>
      </c>
      <c r="F243">
        <f t="shared" si="3"/>
        <v>50.5</v>
      </c>
      <c r="G243">
        <v>236</v>
      </c>
    </row>
    <row r="244" spans="4:7">
      <c r="D244">
        <v>67</v>
      </c>
      <c r="E244">
        <v>33</v>
      </c>
      <c r="F244">
        <f t="shared" si="3"/>
        <v>50</v>
      </c>
      <c r="G244">
        <v>237</v>
      </c>
    </row>
    <row r="245" spans="4:7">
      <c r="D245">
        <v>66</v>
      </c>
      <c r="E245">
        <v>32</v>
      </c>
      <c r="F245">
        <f t="shared" si="3"/>
        <v>49</v>
      </c>
      <c r="G245">
        <v>238</v>
      </c>
    </row>
    <row r="246" spans="4:7">
      <c r="D246">
        <v>66</v>
      </c>
      <c r="E246">
        <v>33</v>
      </c>
      <c r="F246">
        <f t="shared" si="3"/>
        <v>49.5</v>
      </c>
      <c r="G246">
        <v>239</v>
      </c>
    </row>
    <row r="247" spans="4:7">
      <c r="D247">
        <v>69</v>
      </c>
      <c r="E247">
        <v>41</v>
      </c>
      <c r="F247">
        <f t="shared" si="3"/>
        <v>55</v>
      </c>
      <c r="G247">
        <v>240</v>
      </c>
    </row>
    <row r="248" spans="4:7">
      <c r="D248">
        <v>69</v>
      </c>
      <c r="E248">
        <v>41</v>
      </c>
      <c r="F248">
        <f t="shared" si="3"/>
        <v>55</v>
      </c>
      <c r="G248">
        <v>241</v>
      </c>
    </row>
    <row r="249" spans="4:7">
      <c r="D249">
        <v>69</v>
      </c>
      <c r="E249">
        <v>47</v>
      </c>
      <c r="F249">
        <f t="shared" si="3"/>
        <v>58</v>
      </c>
      <c r="G249">
        <v>242</v>
      </c>
    </row>
    <row r="250" spans="4:7">
      <c r="D250">
        <v>69</v>
      </c>
      <c r="E250">
        <v>48</v>
      </c>
      <c r="F250">
        <f t="shared" si="3"/>
        <v>58.5</v>
      </c>
      <c r="G250">
        <v>243</v>
      </c>
    </row>
    <row r="251" spans="4:7">
      <c r="D251">
        <v>67</v>
      </c>
      <c r="E251">
        <v>47</v>
      </c>
      <c r="F251">
        <f t="shared" si="3"/>
        <v>57</v>
      </c>
      <c r="G251">
        <v>244</v>
      </c>
    </row>
    <row r="252" spans="4:7">
      <c r="D252">
        <v>64</v>
      </c>
      <c r="E252">
        <v>47</v>
      </c>
      <c r="F252">
        <f t="shared" si="3"/>
        <v>55.5</v>
      </c>
      <c r="G252">
        <v>245</v>
      </c>
    </row>
    <row r="253" spans="4:7">
      <c r="D253">
        <v>64</v>
      </c>
      <c r="E253">
        <v>48</v>
      </c>
      <c r="F253">
        <f t="shared" si="3"/>
        <v>56</v>
      </c>
      <c r="G253">
        <v>246</v>
      </c>
    </row>
    <row r="254" spans="4:7">
      <c r="D254">
        <v>63</v>
      </c>
      <c r="E254">
        <v>50</v>
      </c>
      <c r="F254">
        <f t="shared" si="3"/>
        <v>56.5</v>
      </c>
      <c r="G254">
        <v>247</v>
      </c>
    </row>
    <row r="255" spans="4:7">
      <c r="D255">
        <v>63</v>
      </c>
      <c r="E255">
        <v>50</v>
      </c>
      <c r="F255">
        <f t="shared" si="3"/>
        <v>56.5</v>
      </c>
      <c r="G255">
        <v>248</v>
      </c>
    </row>
    <row r="256" spans="4:7">
      <c r="D256">
        <v>69</v>
      </c>
      <c r="E256">
        <v>50</v>
      </c>
      <c r="F256">
        <f t="shared" si="3"/>
        <v>59.5</v>
      </c>
      <c r="G256">
        <v>249</v>
      </c>
    </row>
    <row r="257" spans="4:7">
      <c r="D257">
        <v>70</v>
      </c>
      <c r="E257">
        <v>50</v>
      </c>
      <c r="F257">
        <f t="shared" si="3"/>
        <v>60</v>
      </c>
      <c r="G257">
        <v>250</v>
      </c>
    </row>
    <row r="258" spans="4:7">
      <c r="D258">
        <v>69</v>
      </c>
      <c r="E258">
        <v>56</v>
      </c>
      <c r="F258">
        <f t="shared" si="3"/>
        <v>62.5</v>
      </c>
      <c r="G258">
        <v>251</v>
      </c>
    </row>
    <row r="259" spans="4:7">
      <c r="D259">
        <v>69</v>
      </c>
      <c r="E259">
        <v>57</v>
      </c>
      <c r="F259">
        <f t="shared" si="3"/>
        <v>63</v>
      </c>
      <c r="G259">
        <v>252</v>
      </c>
    </row>
    <row r="260" spans="4:7">
      <c r="D260">
        <v>64</v>
      </c>
      <c r="E260">
        <v>57</v>
      </c>
      <c r="F260">
        <f t="shared" si="3"/>
        <v>60.5</v>
      </c>
      <c r="G260">
        <v>253</v>
      </c>
    </row>
    <row r="261" spans="4:7">
      <c r="D261">
        <v>59</v>
      </c>
      <c r="E261">
        <v>56</v>
      </c>
      <c r="F261">
        <f t="shared" si="3"/>
        <v>57.5</v>
      </c>
      <c r="G261">
        <v>254</v>
      </c>
    </row>
    <row r="262" spans="4:7">
      <c r="D262">
        <v>61</v>
      </c>
      <c r="E262">
        <v>58</v>
      </c>
      <c r="F262">
        <f t="shared" si="3"/>
        <v>59.5</v>
      </c>
      <c r="G262">
        <v>255</v>
      </c>
    </row>
    <row r="263" spans="4:7">
      <c r="D263">
        <v>64</v>
      </c>
      <c r="E263">
        <v>60</v>
      </c>
      <c r="F263">
        <f t="shared" si="3"/>
        <v>62</v>
      </c>
      <c r="G263">
        <v>256</v>
      </c>
    </row>
    <row r="264" spans="4:7">
      <c r="D264">
        <v>64</v>
      </c>
      <c r="E264">
        <v>60</v>
      </c>
      <c r="F264">
        <f t="shared" si="3"/>
        <v>62</v>
      </c>
      <c r="G264">
        <v>257</v>
      </c>
    </row>
    <row r="265" spans="4:7">
      <c r="D265">
        <v>63</v>
      </c>
      <c r="E265">
        <v>57</v>
      </c>
      <c r="F265">
        <f t="shared" ref="F265:F328" si="4">(D265+E265)/2</f>
        <v>60</v>
      </c>
      <c r="G265">
        <v>258</v>
      </c>
    </row>
    <row r="266" spans="4:7">
      <c r="D266">
        <v>63</v>
      </c>
      <c r="E266">
        <v>57</v>
      </c>
      <c r="F266">
        <f t="shared" si="4"/>
        <v>60</v>
      </c>
      <c r="G266">
        <v>259</v>
      </c>
    </row>
    <row r="267" spans="4:7">
      <c r="D267">
        <v>64</v>
      </c>
      <c r="E267">
        <v>57</v>
      </c>
      <c r="F267">
        <f t="shared" si="4"/>
        <v>60.5</v>
      </c>
      <c r="G267">
        <v>260</v>
      </c>
    </row>
    <row r="268" spans="4:7">
      <c r="D268">
        <v>64</v>
      </c>
      <c r="E268">
        <v>57</v>
      </c>
      <c r="F268">
        <f t="shared" si="4"/>
        <v>60.5</v>
      </c>
      <c r="G268">
        <v>261</v>
      </c>
    </row>
    <row r="269" spans="4:7">
      <c r="D269">
        <v>66</v>
      </c>
      <c r="E269">
        <v>59</v>
      </c>
      <c r="F269">
        <f t="shared" si="4"/>
        <v>62.5</v>
      </c>
      <c r="G269">
        <v>262</v>
      </c>
    </row>
    <row r="270" spans="4:7">
      <c r="D270">
        <v>67</v>
      </c>
      <c r="E270">
        <v>61</v>
      </c>
      <c r="F270">
        <f t="shared" si="4"/>
        <v>64</v>
      </c>
      <c r="G270">
        <v>263</v>
      </c>
    </row>
    <row r="271" spans="4:7">
      <c r="D271">
        <v>68</v>
      </c>
      <c r="E271">
        <v>61</v>
      </c>
      <c r="F271">
        <f t="shared" si="4"/>
        <v>64.5</v>
      </c>
      <c r="G271">
        <v>264</v>
      </c>
    </row>
    <row r="272" spans="4:7">
      <c r="D272">
        <v>69</v>
      </c>
      <c r="E272">
        <v>62</v>
      </c>
      <c r="F272">
        <f t="shared" si="4"/>
        <v>65.5</v>
      </c>
      <c r="G272">
        <v>265</v>
      </c>
    </row>
    <row r="273" spans="4:7">
      <c r="D273">
        <v>69</v>
      </c>
      <c r="E273">
        <v>62</v>
      </c>
      <c r="F273">
        <f t="shared" si="4"/>
        <v>65.5</v>
      </c>
      <c r="G273">
        <v>266</v>
      </c>
    </row>
    <row r="274" spans="4:7">
      <c r="D274">
        <v>69</v>
      </c>
      <c r="E274">
        <v>58</v>
      </c>
      <c r="F274">
        <f t="shared" si="4"/>
        <v>63.5</v>
      </c>
      <c r="G274">
        <v>267</v>
      </c>
    </row>
    <row r="275" spans="4:7">
      <c r="D275">
        <v>69</v>
      </c>
      <c r="E275">
        <v>58</v>
      </c>
      <c r="F275">
        <f t="shared" si="4"/>
        <v>63.5</v>
      </c>
      <c r="G275">
        <v>268</v>
      </c>
    </row>
    <row r="276" spans="4:7">
      <c r="D276">
        <v>70</v>
      </c>
      <c r="E276">
        <v>58</v>
      </c>
      <c r="F276">
        <f t="shared" si="4"/>
        <v>64</v>
      </c>
      <c r="G276">
        <v>269</v>
      </c>
    </row>
    <row r="277" spans="4:7">
      <c r="D277">
        <v>70</v>
      </c>
      <c r="E277">
        <v>58</v>
      </c>
      <c r="F277">
        <f t="shared" si="4"/>
        <v>64</v>
      </c>
      <c r="G277">
        <v>270</v>
      </c>
    </row>
    <row r="278" spans="4:7">
      <c r="D278">
        <v>73</v>
      </c>
      <c r="E278">
        <v>58</v>
      </c>
      <c r="F278">
        <f t="shared" si="4"/>
        <v>65.5</v>
      </c>
      <c r="G278">
        <v>271</v>
      </c>
    </row>
    <row r="279" spans="4:7">
      <c r="D279">
        <v>77</v>
      </c>
      <c r="E279">
        <v>57</v>
      </c>
      <c r="F279">
        <f t="shared" si="4"/>
        <v>67</v>
      </c>
      <c r="G279">
        <v>272</v>
      </c>
    </row>
    <row r="280" spans="4:7">
      <c r="D280">
        <v>79</v>
      </c>
      <c r="E280">
        <v>56</v>
      </c>
      <c r="F280">
        <f t="shared" si="4"/>
        <v>67.5</v>
      </c>
      <c r="G280">
        <v>273</v>
      </c>
    </row>
    <row r="281" spans="4:7">
      <c r="D281">
        <v>83</v>
      </c>
      <c r="E281">
        <v>55</v>
      </c>
      <c r="F281">
        <f t="shared" si="4"/>
        <v>69</v>
      </c>
      <c r="G281">
        <v>274</v>
      </c>
    </row>
    <row r="282" spans="4:7">
      <c r="D282">
        <v>83</v>
      </c>
      <c r="E282">
        <v>55</v>
      </c>
      <c r="F282">
        <f t="shared" si="4"/>
        <v>69</v>
      </c>
      <c r="G282">
        <v>275</v>
      </c>
    </row>
    <row r="283" spans="4:7">
      <c r="D283">
        <v>87</v>
      </c>
      <c r="E283">
        <v>61</v>
      </c>
      <c r="F283">
        <f t="shared" si="4"/>
        <v>74</v>
      </c>
      <c r="G283">
        <v>276</v>
      </c>
    </row>
    <row r="284" spans="4:7">
      <c r="D284">
        <v>87</v>
      </c>
      <c r="E284">
        <v>61</v>
      </c>
      <c r="F284">
        <f t="shared" si="4"/>
        <v>74</v>
      </c>
      <c r="G284">
        <v>277</v>
      </c>
    </row>
    <row r="285" spans="4:7">
      <c r="D285">
        <v>81</v>
      </c>
      <c r="E285">
        <v>66</v>
      </c>
      <c r="F285">
        <f t="shared" si="4"/>
        <v>73.5</v>
      </c>
      <c r="G285">
        <v>278</v>
      </c>
    </row>
    <row r="286" spans="4:7">
      <c r="D286">
        <v>80</v>
      </c>
      <c r="E286">
        <v>68</v>
      </c>
      <c r="F286">
        <f t="shared" si="4"/>
        <v>74</v>
      </c>
      <c r="G286">
        <v>279</v>
      </c>
    </row>
    <row r="287" spans="4:7">
      <c r="D287">
        <v>76</v>
      </c>
      <c r="E287">
        <v>75</v>
      </c>
      <c r="F287">
        <f t="shared" si="4"/>
        <v>75.5</v>
      </c>
      <c r="G287">
        <v>280</v>
      </c>
    </row>
    <row r="288" spans="4:7">
      <c r="D288">
        <v>71</v>
      </c>
      <c r="E288">
        <v>80</v>
      </c>
      <c r="F288">
        <f t="shared" si="4"/>
        <v>75.5</v>
      </c>
      <c r="G288">
        <v>281</v>
      </c>
    </row>
    <row r="289" spans="4:7">
      <c r="D289">
        <v>69</v>
      </c>
      <c r="E289">
        <v>81</v>
      </c>
      <c r="F289">
        <f t="shared" si="4"/>
        <v>75</v>
      </c>
      <c r="G289">
        <v>282</v>
      </c>
    </row>
    <row r="290" spans="4:7">
      <c r="D290">
        <v>65</v>
      </c>
      <c r="E290">
        <v>82</v>
      </c>
      <c r="F290">
        <f t="shared" si="4"/>
        <v>73.5</v>
      </c>
      <c r="G290">
        <v>283</v>
      </c>
    </row>
    <row r="291" spans="4:7">
      <c r="D291">
        <v>65</v>
      </c>
      <c r="E291">
        <v>81</v>
      </c>
      <c r="F291">
        <f t="shared" si="4"/>
        <v>73</v>
      </c>
      <c r="G291">
        <v>284</v>
      </c>
    </row>
    <row r="292" spans="4:7">
      <c r="D292">
        <v>64</v>
      </c>
      <c r="E292">
        <v>75</v>
      </c>
      <c r="F292">
        <f t="shared" si="4"/>
        <v>69.5</v>
      </c>
      <c r="G292">
        <v>285</v>
      </c>
    </row>
    <row r="293" spans="4:7">
      <c r="D293">
        <v>64</v>
      </c>
      <c r="E293">
        <v>75</v>
      </c>
      <c r="F293">
        <f t="shared" si="4"/>
        <v>69.5</v>
      </c>
      <c r="G293">
        <v>286</v>
      </c>
    </row>
    <row r="294" spans="4:7">
      <c r="D294">
        <v>69</v>
      </c>
      <c r="E294">
        <v>77</v>
      </c>
      <c r="F294">
        <f t="shared" si="4"/>
        <v>73</v>
      </c>
      <c r="G294">
        <v>287</v>
      </c>
    </row>
    <row r="295" spans="4:7">
      <c r="D295">
        <v>70</v>
      </c>
      <c r="E295">
        <v>78</v>
      </c>
      <c r="F295">
        <f t="shared" si="4"/>
        <v>74</v>
      </c>
      <c r="G295">
        <v>288</v>
      </c>
    </row>
    <row r="296" spans="4:7">
      <c r="D296">
        <v>70</v>
      </c>
      <c r="E296">
        <v>78</v>
      </c>
      <c r="F296">
        <f t="shared" si="4"/>
        <v>74</v>
      </c>
      <c r="G296">
        <v>289</v>
      </c>
    </row>
    <row r="297" spans="4:7">
      <c r="D297">
        <v>71</v>
      </c>
      <c r="E297">
        <v>79</v>
      </c>
      <c r="F297">
        <f t="shared" si="4"/>
        <v>75</v>
      </c>
      <c r="G297">
        <v>290</v>
      </c>
    </row>
    <row r="298" spans="4:7">
      <c r="D298">
        <v>71</v>
      </c>
      <c r="E298">
        <v>78</v>
      </c>
      <c r="F298">
        <f t="shared" si="4"/>
        <v>74.5</v>
      </c>
      <c r="G298">
        <v>291</v>
      </c>
    </row>
    <row r="299" spans="4:7">
      <c r="D299">
        <v>68</v>
      </c>
      <c r="E299">
        <v>75</v>
      </c>
      <c r="F299">
        <f t="shared" si="4"/>
        <v>71.5</v>
      </c>
      <c r="G299">
        <v>292</v>
      </c>
    </row>
    <row r="300" spans="4:7">
      <c r="D300">
        <v>68</v>
      </c>
      <c r="E300">
        <v>75</v>
      </c>
      <c r="F300">
        <f t="shared" si="4"/>
        <v>71.5</v>
      </c>
      <c r="G300">
        <v>293</v>
      </c>
    </row>
    <row r="301" spans="4:7">
      <c r="D301">
        <v>72</v>
      </c>
      <c r="E301">
        <v>73</v>
      </c>
      <c r="F301">
        <f t="shared" si="4"/>
        <v>72.5</v>
      </c>
      <c r="G301">
        <v>294</v>
      </c>
    </row>
    <row r="302" spans="4:7">
      <c r="D302">
        <v>72</v>
      </c>
      <c r="E302">
        <v>73</v>
      </c>
      <c r="F302">
        <f t="shared" si="4"/>
        <v>72.5</v>
      </c>
      <c r="G302">
        <v>295</v>
      </c>
    </row>
    <row r="303" spans="4:7">
      <c r="D303">
        <v>72</v>
      </c>
      <c r="E303">
        <v>69</v>
      </c>
      <c r="F303">
        <f t="shared" si="4"/>
        <v>70.5</v>
      </c>
      <c r="G303">
        <v>296</v>
      </c>
    </row>
    <row r="304" spans="4:7">
      <c r="D304">
        <v>72</v>
      </c>
      <c r="E304">
        <v>67</v>
      </c>
      <c r="F304">
        <f t="shared" si="4"/>
        <v>69.5</v>
      </c>
      <c r="G304">
        <v>297</v>
      </c>
    </row>
    <row r="305" spans="4:7">
      <c r="D305">
        <v>75</v>
      </c>
      <c r="E305">
        <v>65</v>
      </c>
      <c r="F305">
        <f t="shared" si="4"/>
        <v>70</v>
      </c>
      <c r="G305">
        <v>298</v>
      </c>
    </row>
    <row r="306" spans="4:7">
      <c r="D306">
        <v>78</v>
      </c>
      <c r="E306">
        <v>62</v>
      </c>
      <c r="F306">
        <f t="shared" si="4"/>
        <v>70</v>
      </c>
      <c r="G306">
        <v>299</v>
      </c>
    </row>
    <row r="307" spans="4:7">
      <c r="D307">
        <v>78</v>
      </c>
      <c r="E307">
        <v>62</v>
      </c>
      <c r="F307">
        <f t="shared" si="4"/>
        <v>70</v>
      </c>
      <c r="G307">
        <v>300</v>
      </c>
    </row>
    <row r="308" spans="4:7">
      <c r="D308">
        <v>80</v>
      </c>
      <c r="E308">
        <v>62</v>
      </c>
      <c r="F308">
        <f t="shared" si="4"/>
        <v>71</v>
      </c>
      <c r="G308">
        <v>301</v>
      </c>
    </row>
    <row r="309" spans="4:7">
      <c r="D309">
        <v>80</v>
      </c>
      <c r="E309">
        <v>62</v>
      </c>
      <c r="F309">
        <f t="shared" si="4"/>
        <v>71</v>
      </c>
      <c r="G309">
        <v>302</v>
      </c>
    </row>
    <row r="310" spans="4:7">
      <c r="D310">
        <v>83</v>
      </c>
      <c r="E310">
        <v>65</v>
      </c>
      <c r="F310">
        <f t="shared" si="4"/>
        <v>74</v>
      </c>
      <c r="G310">
        <v>303</v>
      </c>
    </row>
    <row r="311" spans="4:7">
      <c r="D311">
        <v>83</v>
      </c>
      <c r="E311">
        <v>65</v>
      </c>
      <c r="F311">
        <f t="shared" si="4"/>
        <v>74</v>
      </c>
      <c r="G311">
        <v>304</v>
      </c>
    </row>
    <row r="312" spans="4:7">
      <c r="D312">
        <v>81</v>
      </c>
      <c r="E312">
        <v>66</v>
      </c>
      <c r="F312">
        <f t="shared" si="4"/>
        <v>73.5</v>
      </c>
      <c r="G312">
        <v>305</v>
      </c>
    </row>
    <row r="313" spans="4:7">
      <c r="D313">
        <v>80</v>
      </c>
      <c r="E313">
        <v>67</v>
      </c>
      <c r="F313">
        <f t="shared" si="4"/>
        <v>73.5</v>
      </c>
      <c r="G313">
        <v>306</v>
      </c>
    </row>
    <row r="314" spans="4:7">
      <c r="D314">
        <v>76</v>
      </c>
      <c r="E314">
        <v>68</v>
      </c>
      <c r="F314">
        <f t="shared" si="4"/>
        <v>72</v>
      </c>
      <c r="G314">
        <v>307</v>
      </c>
    </row>
    <row r="315" spans="4:7">
      <c r="D315">
        <v>72</v>
      </c>
      <c r="E315">
        <v>69</v>
      </c>
      <c r="F315">
        <f t="shared" si="4"/>
        <v>70.5</v>
      </c>
      <c r="G315">
        <v>308</v>
      </c>
    </row>
    <row r="316" spans="4:7">
      <c r="D316">
        <v>73</v>
      </c>
      <c r="E316">
        <v>70</v>
      </c>
      <c r="F316">
        <f t="shared" si="4"/>
        <v>71.5</v>
      </c>
      <c r="G316">
        <v>309</v>
      </c>
    </row>
    <row r="317" spans="4:7">
      <c r="D317">
        <v>74</v>
      </c>
      <c r="E317">
        <v>75</v>
      </c>
      <c r="F317">
        <f t="shared" si="4"/>
        <v>74.5</v>
      </c>
      <c r="G317">
        <v>310</v>
      </c>
    </row>
    <row r="318" spans="4:7">
      <c r="D318">
        <v>74</v>
      </c>
      <c r="E318">
        <v>75</v>
      </c>
      <c r="F318">
        <f t="shared" si="4"/>
        <v>74.5</v>
      </c>
      <c r="G318">
        <v>311</v>
      </c>
    </row>
    <row r="319" spans="4:7">
      <c r="D319">
        <v>76</v>
      </c>
      <c r="E319">
        <v>72</v>
      </c>
      <c r="F319">
        <f t="shared" si="4"/>
        <v>74</v>
      </c>
      <c r="G319">
        <v>312</v>
      </c>
    </row>
    <row r="320" spans="4:7">
      <c r="D320">
        <v>76</v>
      </c>
      <c r="E320">
        <v>72</v>
      </c>
      <c r="F320">
        <f t="shared" si="4"/>
        <v>74</v>
      </c>
      <c r="G320">
        <v>313</v>
      </c>
    </row>
    <row r="321" spans="4:7">
      <c r="D321">
        <v>78</v>
      </c>
      <c r="E321">
        <v>71</v>
      </c>
      <c r="F321">
        <f t="shared" si="4"/>
        <v>74.5</v>
      </c>
      <c r="G321">
        <v>314</v>
      </c>
    </row>
    <row r="322" spans="4:7">
      <c r="D322">
        <v>79</v>
      </c>
      <c r="E322">
        <v>70</v>
      </c>
      <c r="F322">
        <f t="shared" si="4"/>
        <v>74.5</v>
      </c>
      <c r="G322">
        <v>315</v>
      </c>
    </row>
    <row r="323" spans="4:7">
      <c r="D323">
        <v>77</v>
      </c>
      <c r="E323">
        <v>70</v>
      </c>
      <c r="F323">
        <f t="shared" si="4"/>
        <v>73.5</v>
      </c>
      <c r="G323">
        <v>316</v>
      </c>
    </row>
    <row r="324" spans="4:7">
      <c r="D324">
        <v>74</v>
      </c>
      <c r="E324">
        <v>70</v>
      </c>
      <c r="F324">
        <f t="shared" si="4"/>
        <v>72</v>
      </c>
      <c r="G324">
        <v>317</v>
      </c>
    </row>
    <row r="325" spans="4:7">
      <c r="D325">
        <v>74</v>
      </c>
      <c r="E325">
        <v>71</v>
      </c>
      <c r="F325">
        <f t="shared" si="4"/>
        <v>72.5</v>
      </c>
      <c r="G325">
        <v>318</v>
      </c>
    </row>
    <row r="326" spans="4:7">
      <c r="D326">
        <v>75</v>
      </c>
      <c r="E326">
        <v>76</v>
      </c>
      <c r="F326">
        <f t="shared" si="4"/>
        <v>75.5</v>
      </c>
      <c r="G326">
        <v>319</v>
      </c>
    </row>
    <row r="327" spans="4:7">
      <c r="D327">
        <v>75</v>
      </c>
      <c r="E327">
        <v>76</v>
      </c>
      <c r="F327">
        <f t="shared" si="4"/>
        <v>75.5</v>
      </c>
      <c r="G327">
        <v>320</v>
      </c>
    </row>
    <row r="328" spans="4:7">
      <c r="D328">
        <v>71</v>
      </c>
      <c r="E328">
        <v>80</v>
      </c>
      <c r="F328">
        <f t="shared" si="4"/>
        <v>75.5</v>
      </c>
      <c r="G328">
        <v>321</v>
      </c>
    </row>
    <row r="329" spans="4:7">
      <c r="D329">
        <v>71</v>
      </c>
      <c r="E329">
        <v>80</v>
      </c>
      <c r="F329">
        <f t="shared" ref="F329:F392" si="5">(D329+E329)/2</f>
        <v>75.5</v>
      </c>
      <c r="G329">
        <v>322</v>
      </c>
    </row>
    <row r="330" spans="4:7">
      <c r="D330">
        <v>75</v>
      </c>
      <c r="E330">
        <v>80</v>
      </c>
      <c r="F330">
        <f t="shared" si="5"/>
        <v>77.5</v>
      </c>
      <c r="G330">
        <v>323</v>
      </c>
    </row>
    <row r="331" spans="4:7">
      <c r="D331">
        <v>77</v>
      </c>
      <c r="E331">
        <v>80</v>
      </c>
      <c r="F331">
        <f t="shared" si="5"/>
        <v>78.5</v>
      </c>
      <c r="G331">
        <v>324</v>
      </c>
    </row>
    <row r="332" spans="4:7">
      <c r="D332">
        <v>77</v>
      </c>
      <c r="E332">
        <v>81</v>
      </c>
      <c r="F332">
        <f t="shared" si="5"/>
        <v>79</v>
      </c>
      <c r="G332">
        <v>325</v>
      </c>
    </row>
    <row r="333" spans="4:7">
      <c r="D333">
        <v>77</v>
      </c>
      <c r="E333">
        <v>82</v>
      </c>
      <c r="F333">
        <f t="shared" si="5"/>
        <v>79.5</v>
      </c>
      <c r="G333">
        <v>326</v>
      </c>
    </row>
    <row r="334" spans="4:7">
      <c r="D334">
        <v>77</v>
      </c>
      <c r="E334">
        <v>82</v>
      </c>
      <c r="F334">
        <f t="shared" si="5"/>
        <v>79.5</v>
      </c>
      <c r="G334">
        <v>327</v>
      </c>
    </row>
    <row r="335" spans="4:7">
      <c r="D335">
        <v>77</v>
      </c>
      <c r="E335">
        <v>82</v>
      </c>
      <c r="F335">
        <f t="shared" si="5"/>
        <v>79.5</v>
      </c>
      <c r="G335">
        <v>328</v>
      </c>
    </row>
    <row r="336" spans="4:7">
      <c r="D336">
        <v>77</v>
      </c>
      <c r="E336">
        <v>81</v>
      </c>
      <c r="F336">
        <f t="shared" si="5"/>
        <v>79</v>
      </c>
      <c r="G336">
        <v>329</v>
      </c>
    </row>
    <row r="337" spans="4:7">
      <c r="D337">
        <v>77</v>
      </c>
      <c r="E337">
        <v>76</v>
      </c>
      <c r="F337">
        <f t="shared" si="5"/>
        <v>76.5</v>
      </c>
      <c r="G337">
        <v>330</v>
      </c>
    </row>
    <row r="338" spans="4:7">
      <c r="D338">
        <v>77</v>
      </c>
      <c r="E338">
        <v>76</v>
      </c>
      <c r="F338">
        <f t="shared" si="5"/>
        <v>76.5</v>
      </c>
      <c r="G338">
        <v>331</v>
      </c>
    </row>
    <row r="339" spans="4:7">
      <c r="D339">
        <v>77</v>
      </c>
      <c r="E339">
        <v>72</v>
      </c>
      <c r="F339">
        <f t="shared" si="5"/>
        <v>74.5</v>
      </c>
      <c r="G339">
        <v>332</v>
      </c>
    </row>
    <row r="340" spans="4:7">
      <c r="D340">
        <v>77</v>
      </c>
      <c r="E340">
        <v>69</v>
      </c>
      <c r="F340">
        <f t="shared" si="5"/>
        <v>73</v>
      </c>
      <c r="G340">
        <v>333</v>
      </c>
    </row>
    <row r="341" spans="4:7">
      <c r="D341">
        <v>79</v>
      </c>
      <c r="E341">
        <v>68</v>
      </c>
      <c r="F341">
        <f t="shared" si="5"/>
        <v>73.5</v>
      </c>
      <c r="G341">
        <v>334</v>
      </c>
    </row>
    <row r="342" spans="4:7">
      <c r="D342">
        <v>82</v>
      </c>
      <c r="E342">
        <v>68</v>
      </c>
      <c r="F342">
        <f t="shared" si="5"/>
        <v>75</v>
      </c>
      <c r="G342">
        <v>335</v>
      </c>
    </row>
    <row r="343" spans="4:7">
      <c r="D343">
        <v>81</v>
      </c>
      <c r="E343">
        <v>69</v>
      </c>
      <c r="F343">
        <f t="shared" si="5"/>
        <v>75</v>
      </c>
      <c r="G343">
        <v>336</v>
      </c>
    </row>
    <row r="344" spans="4:7">
      <c r="D344">
        <v>79</v>
      </c>
      <c r="E344">
        <v>77</v>
      </c>
      <c r="F344">
        <f t="shared" si="5"/>
        <v>78</v>
      </c>
      <c r="G344">
        <v>337</v>
      </c>
    </row>
    <row r="345" spans="4:7">
      <c r="D345">
        <v>79</v>
      </c>
      <c r="E345">
        <v>77</v>
      </c>
      <c r="F345">
        <f t="shared" si="5"/>
        <v>78</v>
      </c>
      <c r="G345">
        <v>338</v>
      </c>
    </row>
    <row r="346" spans="4:7">
      <c r="D346">
        <v>81</v>
      </c>
      <c r="E346">
        <v>84</v>
      </c>
      <c r="F346">
        <f t="shared" si="5"/>
        <v>82.5</v>
      </c>
      <c r="G346">
        <v>339</v>
      </c>
    </row>
    <row r="347" spans="4:7">
      <c r="D347">
        <v>81</v>
      </c>
      <c r="E347">
        <v>84</v>
      </c>
      <c r="F347">
        <f t="shared" si="5"/>
        <v>82.5</v>
      </c>
      <c r="G347">
        <v>340</v>
      </c>
    </row>
    <row r="348" spans="4:7">
      <c r="D348">
        <v>77</v>
      </c>
      <c r="E348">
        <v>84</v>
      </c>
      <c r="F348">
        <f t="shared" si="5"/>
        <v>80.5</v>
      </c>
      <c r="G348">
        <v>341</v>
      </c>
    </row>
    <row r="349" spans="4:7">
      <c r="D349">
        <v>76</v>
      </c>
      <c r="E349">
        <v>84</v>
      </c>
      <c r="F349">
        <f t="shared" si="5"/>
        <v>80</v>
      </c>
      <c r="G349">
        <v>342</v>
      </c>
    </row>
    <row r="350" spans="4:7">
      <c r="D350">
        <v>75</v>
      </c>
      <c r="E350">
        <v>83</v>
      </c>
      <c r="F350">
        <f t="shared" si="5"/>
        <v>79</v>
      </c>
      <c r="G350">
        <v>343</v>
      </c>
    </row>
    <row r="351" spans="4:7">
      <c r="D351">
        <v>75</v>
      </c>
      <c r="E351">
        <v>82</v>
      </c>
      <c r="F351">
        <f t="shared" si="5"/>
        <v>78.5</v>
      </c>
      <c r="G351">
        <v>344</v>
      </c>
    </row>
    <row r="352" spans="4:7">
      <c r="D352">
        <v>75</v>
      </c>
      <c r="E352">
        <v>82</v>
      </c>
      <c r="F352">
        <f t="shared" si="5"/>
        <v>78.5</v>
      </c>
      <c r="G352">
        <v>345</v>
      </c>
    </row>
    <row r="353" spans="4:7">
      <c r="D353">
        <v>76</v>
      </c>
      <c r="E353">
        <v>81</v>
      </c>
      <c r="F353">
        <f t="shared" si="5"/>
        <v>78.5</v>
      </c>
      <c r="G353">
        <v>346</v>
      </c>
    </row>
    <row r="354" spans="4:7">
      <c r="D354">
        <v>76</v>
      </c>
      <c r="E354">
        <v>81</v>
      </c>
      <c r="F354">
        <f t="shared" si="5"/>
        <v>78.5</v>
      </c>
      <c r="G354">
        <v>347</v>
      </c>
    </row>
    <row r="355" spans="4:7">
      <c r="D355">
        <v>80</v>
      </c>
      <c r="E355">
        <v>78</v>
      </c>
      <c r="F355">
        <f t="shared" si="5"/>
        <v>79</v>
      </c>
      <c r="G355">
        <v>348</v>
      </c>
    </row>
    <row r="356" spans="4:7">
      <c r="D356">
        <v>80</v>
      </c>
      <c r="E356">
        <v>78</v>
      </c>
      <c r="F356">
        <f t="shared" si="5"/>
        <v>79</v>
      </c>
      <c r="G356">
        <v>349</v>
      </c>
    </row>
    <row r="357" spans="4:7">
      <c r="D357">
        <v>78</v>
      </c>
      <c r="E357">
        <v>77</v>
      </c>
      <c r="F357">
        <f t="shared" si="5"/>
        <v>77.5</v>
      </c>
      <c r="G357">
        <v>350</v>
      </c>
    </row>
    <row r="358" spans="4:7">
      <c r="D358">
        <v>77</v>
      </c>
      <c r="E358">
        <v>77</v>
      </c>
      <c r="F358">
        <f t="shared" si="5"/>
        <v>77</v>
      </c>
      <c r="G358">
        <v>351</v>
      </c>
    </row>
    <row r="359" spans="4:7">
      <c r="D359">
        <v>80</v>
      </c>
      <c r="E359">
        <v>73</v>
      </c>
      <c r="F359">
        <f t="shared" si="5"/>
        <v>76.5</v>
      </c>
      <c r="G359">
        <v>352</v>
      </c>
    </row>
    <row r="360" spans="4:7">
      <c r="D360">
        <v>83</v>
      </c>
      <c r="E360">
        <v>71</v>
      </c>
      <c r="F360">
        <f t="shared" si="5"/>
        <v>77</v>
      </c>
      <c r="G360">
        <v>353</v>
      </c>
    </row>
    <row r="361" spans="4:7">
      <c r="D361">
        <v>84</v>
      </c>
      <c r="E361">
        <v>71</v>
      </c>
      <c r="F361">
        <f t="shared" si="5"/>
        <v>77.5</v>
      </c>
      <c r="G361">
        <v>354</v>
      </c>
    </row>
    <row r="362" spans="4:7">
      <c r="D362">
        <v>89</v>
      </c>
      <c r="E362">
        <v>69</v>
      </c>
      <c r="F362">
        <f t="shared" si="5"/>
        <v>79</v>
      </c>
      <c r="G362">
        <v>355</v>
      </c>
    </row>
    <row r="363" spans="4:7">
      <c r="D363">
        <v>89</v>
      </c>
      <c r="E363">
        <v>69</v>
      </c>
      <c r="F363">
        <f t="shared" si="5"/>
        <v>79</v>
      </c>
      <c r="G363">
        <v>356</v>
      </c>
    </row>
    <row r="364" spans="4:7">
      <c r="D364">
        <v>79</v>
      </c>
      <c r="E364">
        <v>69</v>
      </c>
      <c r="F364">
        <f t="shared" si="5"/>
        <v>74</v>
      </c>
      <c r="G364">
        <v>357</v>
      </c>
    </row>
    <row r="365" spans="4:7">
      <c r="D365">
        <v>79</v>
      </c>
      <c r="E365">
        <v>69</v>
      </c>
      <c r="F365">
        <f t="shared" si="5"/>
        <v>74</v>
      </c>
      <c r="G365">
        <v>358</v>
      </c>
    </row>
    <row r="366" spans="4:7">
      <c r="D366">
        <v>77</v>
      </c>
      <c r="E366">
        <v>69</v>
      </c>
      <c r="F366">
        <f t="shared" si="5"/>
        <v>73</v>
      </c>
      <c r="G366">
        <v>359</v>
      </c>
    </row>
    <row r="367" spans="4:7">
      <c r="D367">
        <v>77</v>
      </c>
      <c r="E367">
        <v>69</v>
      </c>
      <c r="F367">
        <f t="shared" si="5"/>
        <v>73</v>
      </c>
      <c r="G367">
        <v>360</v>
      </c>
    </row>
    <row r="368" spans="4:7">
      <c r="D368">
        <v>75</v>
      </c>
      <c r="E368">
        <v>69</v>
      </c>
      <c r="F368">
        <f t="shared" si="5"/>
        <v>72</v>
      </c>
      <c r="G368">
        <v>361</v>
      </c>
    </row>
    <row r="369" spans="4:7">
      <c r="D369">
        <v>72</v>
      </c>
      <c r="E369">
        <v>69</v>
      </c>
      <c r="F369">
        <f t="shared" si="5"/>
        <v>70.5</v>
      </c>
      <c r="G369">
        <v>362</v>
      </c>
    </row>
    <row r="370" spans="4:7">
      <c r="D370">
        <v>73</v>
      </c>
      <c r="E370">
        <v>69</v>
      </c>
      <c r="F370">
        <f t="shared" si="5"/>
        <v>71</v>
      </c>
      <c r="G370">
        <v>363</v>
      </c>
    </row>
    <row r="371" spans="4:7">
      <c r="D371">
        <v>76</v>
      </c>
      <c r="E371">
        <v>69</v>
      </c>
      <c r="F371">
        <f t="shared" si="5"/>
        <v>72.5</v>
      </c>
      <c r="G371">
        <v>364</v>
      </c>
    </row>
    <row r="372" spans="4:7">
      <c r="D372">
        <v>76</v>
      </c>
      <c r="E372">
        <v>69</v>
      </c>
      <c r="F372">
        <f t="shared" si="5"/>
        <v>72.5</v>
      </c>
      <c r="G372">
        <v>365</v>
      </c>
    </row>
    <row r="373" spans="4:7">
      <c r="D373">
        <v>73</v>
      </c>
      <c r="E373">
        <v>70</v>
      </c>
      <c r="F373">
        <f t="shared" si="5"/>
        <v>71.5</v>
      </c>
    </row>
    <row r="374" spans="4:7">
      <c r="D374">
        <v>73</v>
      </c>
      <c r="E374">
        <v>70</v>
      </c>
      <c r="F374">
        <f t="shared" si="5"/>
        <v>71.5</v>
      </c>
    </row>
    <row r="375" spans="4:7">
      <c r="D375">
        <v>72</v>
      </c>
      <c r="E375">
        <v>70</v>
      </c>
      <c r="F375">
        <f t="shared" si="5"/>
        <v>71</v>
      </c>
    </row>
    <row r="376" spans="4:7">
      <c r="D376">
        <v>72</v>
      </c>
      <c r="E376">
        <v>70</v>
      </c>
      <c r="F376">
        <f t="shared" si="5"/>
        <v>71</v>
      </c>
    </row>
    <row r="377" spans="4:7">
      <c r="D377">
        <v>75</v>
      </c>
      <c r="E377">
        <v>70</v>
      </c>
      <c r="F377">
        <f t="shared" si="5"/>
        <v>72.5</v>
      </c>
    </row>
    <row r="378" spans="4:7">
      <c r="D378">
        <v>78</v>
      </c>
      <c r="E378">
        <v>70</v>
      </c>
      <c r="F378">
        <f t="shared" si="5"/>
        <v>74</v>
      </c>
    </row>
    <row r="379" spans="4:7">
      <c r="D379">
        <v>78</v>
      </c>
      <c r="E379">
        <v>70</v>
      </c>
      <c r="F379">
        <f t="shared" si="5"/>
        <v>74</v>
      </c>
    </row>
    <row r="380" spans="4:7">
      <c r="D380">
        <v>80</v>
      </c>
      <c r="E380">
        <v>69</v>
      </c>
      <c r="F380">
        <f t="shared" si="5"/>
        <v>74.5</v>
      </c>
    </row>
    <row r="381" spans="4:7">
      <c r="D381">
        <v>80</v>
      </c>
      <c r="E381">
        <v>69</v>
      </c>
      <c r="F381">
        <f t="shared" si="5"/>
        <v>74.5</v>
      </c>
    </row>
    <row r="382" spans="4:7">
      <c r="D382">
        <v>77</v>
      </c>
      <c r="E382">
        <v>72</v>
      </c>
      <c r="F382">
        <f t="shared" si="5"/>
        <v>74.5</v>
      </c>
    </row>
    <row r="383" spans="4:7">
      <c r="D383">
        <v>77</v>
      </c>
      <c r="E383">
        <v>72</v>
      </c>
      <c r="F383">
        <f t="shared" si="5"/>
        <v>74.5</v>
      </c>
    </row>
    <row r="384" spans="4:7">
      <c r="D384">
        <v>77</v>
      </c>
      <c r="E384">
        <v>74</v>
      </c>
      <c r="F384">
        <f t="shared" si="5"/>
        <v>75.5</v>
      </c>
    </row>
    <row r="385" spans="4:6">
      <c r="D385">
        <v>77</v>
      </c>
      <c r="E385">
        <v>75</v>
      </c>
      <c r="F385">
        <f t="shared" si="5"/>
        <v>76</v>
      </c>
    </row>
    <row r="386" spans="4:6">
      <c r="D386">
        <v>77</v>
      </c>
      <c r="E386">
        <v>77</v>
      </c>
      <c r="F386">
        <f t="shared" si="5"/>
        <v>77</v>
      </c>
    </row>
    <row r="387" spans="4:6">
      <c r="D387">
        <v>77</v>
      </c>
      <c r="E387">
        <v>78</v>
      </c>
      <c r="F387">
        <f t="shared" si="5"/>
        <v>77.5</v>
      </c>
    </row>
    <row r="388" spans="4:6">
      <c r="D388">
        <v>76</v>
      </c>
      <c r="E388">
        <v>79</v>
      </c>
      <c r="F388">
        <f t="shared" si="5"/>
        <v>77.5</v>
      </c>
    </row>
    <row r="389" spans="4:6">
      <c r="D389">
        <v>73</v>
      </c>
      <c r="E389">
        <v>80</v>
      </c>
      <c r="F389">
        <f t="shared" si="5"/>
        <v>76.5</v>
      </c>
    </row>
    <row r="390" spans="4:6">
      <c r="D390">
        <v>73</v>
      </c>
      <c r="E390">
        <v>80</v>
      </c>
      <c r="F390">
        <f t="shared" si="5"/>
        <v>76.5</v>
      </c>
    </row>
    <row r="391" spans="4:6">
      <c r="D391">
        <v>79</v>
      </c>
      <c r="E391">
        <v>75</v>
      </c>
      <c r="F391">
        <f t="shared" si="5"/>
        <v>77</v>
      </c>
    </row>
    <row r="392" spans="4:6">
      <c r="D392">
        <v>79</v>
      </c>
      <c r="E392">
        <v>75</v>
      </c>
      <c r="F392">
        <f t="shared" si="5"/>
        <v>77</v>
      </c>
    </row>
    <row r="393" spans="4:6">
      <c r="D393">
        <v>80</v>
      </c>
      <c r="E393">
        <v>77</v>
      </c>
      <c r="F393">
        <f t="shared" ref="F393:F442" si="6">(D393+E393)/2</f>
        <v>78.5</v>
      </c>
    </row>
    <row r="394" spans="4:6">
      <c r="D394">
        <v>80</v>
      </c>
      <c r="E394">
        <v>79</v>
      </c>
      <c r="F394">
        <f t="shared" si="6"/>
        <v>79.5</v>
      </c>
    </row>
    <row r="395" spans="4:6">
      <c r="D395">
        <v>79</v>
      </c>
      <c r="E395">
        <v>79</v>
      </c>
      <c r="F395">
        <f t="shared" si="6"/>
        <v>79</v>
      </c>
    </row>
    <row r="396" spans="4:6">
      <c r="D396">
        <v>78</v>
      </c>
      <c r="E396">
        <v>80</v>
      </c>
      <c r="F396">
        <f t="shared" si="6"/>
        <v>79</v>
      </c>
    </row>
    <row r="397" spans="4:6">
      <c r="D397">
        <v>78</v>
      </c>
      <c r="E397">
        <v>80</v>
      </c>
      <c r="F397">
        <f t="shared" si="6"/>
        <v>79</v>
      </c>
    </row>
    <row r="398" spans="4:6">
      <c r="D398">
        <v>72</v>
      </c>
      <c r="E398">
        <v>83</v>
      </c>
      <c r="F398">
        <f t="shared" si="6"/>
        <v>77.5</v>
      </c>
    </row>
    <row r="399" spans="4:6">
      <c r="D399">
        <v>72</v>
      </c>
      <c r="E399">
        <v>83</v>
      </c>
      <c r="F399">
        <f t="shared" si="6"/>
        <v>77.5</v>
      </c>
    </row>
    <row r="400" spans="4:6">
      <c r="D400">
        <v>71</v>
      </c>
      <c r="E400">
        <v>85</v>
      </c>
      <c r="F400">
        <f t="shared" si="6"/>
        <v>78</v>
      </c>
    </row>
    <row r="401" spans="4:6">
      <c r="D401">
        <v>71</v>
      </c>
      <c r="E401">
        <v>85</v>
      </c>
      <c r="F401">
        <f t="shared" si="6"/>
        <v>78</v>
      </c>
    </row>
    <row r="402" spans="4:6">
      <c r="D402">
        <v>69</v>
      </c>
      <c r="E402">
        <v>83</v>
      </c>
      <c r="F402">
        <f t="shared" si="6"/>
        <v>76</v>
      </c>
    </row>
    <row r="403" spans="4:6">
      <c r="D403">
        <v>68</v>
      </c>
      <c r="E403">
        <v>81</v>
      </c>
      <c r="F403">
        <f t="shared" si="6"/>
        <v>74.5</v>
      </c>
    </row>
    <row r="404" spans="4:6">
      <c r="D404">
        <v>69</v>
      </c>
      <c r="E404">
        <v>82</v>
      </c>
      <c r="F404">
        <f t="shared" si="6"/>
        <v>75.5</v>
      </c>
    </row>
    <row r="405" spans="4:6">
      <c r="D405">
        <v>70</v>
      </c>
      <c r="E405">
        <v>82</v>
      </c>
      <c r="F405">
        <f t="shared" si="6"/>
        <v>76</v>
      </c>
    </row>
    <row r="406" spans="4:6">
      <c r="D406">
        <v>70</v>
      </c>
      <c r="E406">
        <v>83</v>
      </c>
      <c r="F406">
        <f t="shared" si="6"/>
        <v>76.5</v>
      </c>
    </row>
    <row r="407" spans="4:6">
      <c r="D407">
        <v>71</v>
      </c>
      <c r="E407">
        <v>85</v>
      </c>
      <c r="F407">
        <f t="shared" si="6"/>
        <v>78</v>
      </c>
    </row>
    <row r="408" spans="4:6">
      <c r="D408">
        <v>71</v>
      </c>
      <c r="E408">
        <v>85</v>
      </c>
      <c r="F408">
        <f t="shared" si="6"/>
        <v>78</v>
      </c>
    </row>
    <row r="409" spans="4:6">
      <c r="D409">
        <v>70</v>
      </c>
      <c r="E409">
        <v>79</v>
      </c>
      <c r="F409">
        <f t="shared" si="6"/>
        <v>74.5</v>
      </c>
    </row>
    <row r="410" spans="4:6">
      <c r="D410">
        <v>70</v>
      </c>
      <c r="E410">
        <v>78</v>
      </c>
      <c r="F410">
        <f t="shared" si="6"/>
        <v>74</v>
      </c>
    </row>
    <row r="411" spans="4:6">
      <c r="D411">
        <v>64</v>
      </c>
      <c r="E411">
        <v>78</v>
      </c>
      <c r="F411">
        <f t="shared" si="6"/>
        <v>71</v>
      </c>
    </row>
    <row r="412" spans="4:6">
      <c r="D412">
        <v>58</v>
      </c>
      <c r="E412">
        <v>78</v>
      </c>
      <c r="F412">
        <f t="shared" si="6"/>
        <v>68</v>
      </c>
    </row>
    <row r="413" spans="4:6">
      <c r="D413">
        <v>57</v>
      </c>
      <c r="E413">
        <v>79</v>
      </c>
      <c r="F413">
        <f t="shared" si="6"/>
        <v>68</v>
      </c>
    </row>
    <row r="414" spans="4:6">
      <c r="D414">
        <v>56</v>
      </c>
      <c r="E414">
        <v>80</v>
      </c>
      <c r="F414">
        <f t="shared" si="6"/>
        <v>68</v>
      </c>
    </row>
    <row r="415" spans="4:6">
      <c r="D415">
        <v>56</v>
      </c>
      <c r="E415">
        <v>80</v>
      </c>
      <c r="F415">
        <f t="shared" si="6"/>
        <v>68</v>
      </c>
    </row>
    <row r="416" spans="4:6">
      <c r="D416">
        <v>55</v>
      </c>
      <c r="E416">
        <v>73</v>
      </c>
      <c r="F416">
        <f t="shared" si="6"/>
        <v>64</v>
      </c>
    </row>
    <row r="417" spans="4:6">
      <c r="D417">
        <v>55</v>
      </c>
      <c r="E417">
        <v>73</v>
      </c>
      <c r="F417">
        <f t="shared" si="6"/>
        <v>64</v>
      </c>
    </row>
    <row r="418" spans="4:6">
      <c r="D418">
        <v>51</v>
      </c>
      <c r="E418">
        <v>68</v>
      </c>
      <c r="F418">
        <f t="shared" si="6"/>
        <v>59.5</v>
      </c>
    </row>
    <row r="419" spans="4:6">
      <c r="D419">
        <v>51</v>
      </c>
      <c r="E419">
        <v>67</v>
      </c>
      <c r="F419">
        <f t="shared" si="6"/>
        <v>59</v>
      </c>
    </row>
    <row r="420" spans="4:6">
      <c r="D420">
        <v>54</v>
      </c>
      <c r="E420">
        <v>66</v>
      </c>
      <c r="F420">
        <f t="shared" si="6"/>
        <v>60</v>
      </c>
    </row>
    <row r="421" spans="4:6">
      <c r="D421">
        <v>57</v>
      </c>
      <c r="E421">
        <v>65</v>
      </c>
      <c r="F421">
        <f t="shared" si="6"/>
        <v>61</v>
      </c>
    </row>
    <row r="422" spans="4:6">
      <c r="D422">
        <v>54</v>
      </c>
      <c r="E422">
        <v>62</v>
      </c>
      <c r="F422">
        <f t="shared" si="6"/>
        <v>58</v>
      </c>
    </row>
    <row r="423" spans="4:6">
      <c r="D423">
        <v>51</v>
      </c>
      <c r="E423">
        <v>59</v>
      </c>
      <c r="F423">
        <f t="shared" si="6"/>
        <v>55</v>
      </c>
    </row>
    <row r="424" spans="4:6">
      <c r="D424">
        <v>51</v>
      </c>
      <c r="E424">
        <v>59</v>
      </c>
      <c r="F424">
        <f t="shared" si="6"/>
        <v>55</v>
      </c>
    </row>
    <row r="425" spans="4:6">
      <c r="D425">
        <v>41</v>
      </c>
      <c r="E425">
        <v>61</v>
      </c>
      <c r="F425">
        <f t="shared" si="6"/>
        <v>51</v>
      </c>
    </row>
    <row r="426" spans="4:6">
      <c r="D426">
        <v>41</v>
      </c>
      <c r="E426">
        <v>61</v>
      </c>
      <c r="F426">
        <f t="shared" si="6"/>
        <v>51</v>
      </c>
    </row>
    <row r="427" spans="4:6">
      <c r="D427">
        <v>33</v>
      </c>
      <c r="E427">
        <v>61</v>
      </c>
      <c r="F427">
        <f t="shared" si="6"/>
        <v>47</v>
      </c>
    </row>
    <row r="428" spans="4:6">
      <c r="D428">
        <v>33</v>
      </c>
      <c r="E428">
        <v>61</v>
      </c>
      <c r="F428">
        <f t="shared" si="6"/>
        <v>47</v>
      </c>
    </row>
    <row r="429" spans="4:6">
      <c r="D429">
        <v>33</v>
      </c>
      <c r="E429">
        <v>61</v>
      </c>
      <c r="F429">
        <f t="shared" si="6"/>
        <v>47</v>
      </c>
    </row>
    <row r="430" spans="4:6">
      <c r="D430">
        <v>34</v>
      </c>
      <c r="E430">
        <v>62</v>
      </c>
      <c r="F430">
        <f t="shared" si="6"/>
        <v>48</v>
      </c>
    </row>
    <row r="431" spans="4:6">
      <c r="D431">
        <v>30</v>
      </c>
      <c r="E431">
        <v>60</v>
      </c>
      <c r="F431">
        <f t="shared" si="6"/>
        <v>45</v>
      </c>
    </row>
    <row r="432" spans="4:6">
      <c r="D432">
        <v>26</v>
      </c>
      <c r="E432">
        <v>57</v>
      </c>
      <c r="F432">
        <f t="shared" si="6"/>
        <v>41.5</v>
      </c>
    </row>
    <row r="433" spans="4:6">
      <c r="D433">
        <v>26</v>
      </c>
      <c r="E433">
        <v>57</v>
      </c>
      <c r="F433">
        <f t="shared" si="6"/>
        <v>41.5</v>
      </c>
    </row>
    <row r="434" spans="4:6">
      <c r="D434">
        <v>24</v>
      </c>
      <c r="E434">
        <v>49</v>
      </c>
      <c r="F434">
        <f t="shared" si="6"/>
        <v>36.5</v>
      </c>
    </row>
    <row r="435" spans="4:6">
      <c r="D435">
        <v>23</v>
      </c>
      <c r="E435">
        <v>49</v>
      </c>
      <c r="F435">
        <f t="shared" si="6"/>
        <v>36</v>
      </c>
    </row>
    <row r="436" spans="4:6">
      <c r="D436">
        <v>22</v>
      </c>
      <c r="E436">
        <v>42</v>
      </c>
      <c r="F436">
        <f t="shared" si="6"/>
        <v>32</v>
      </c>
    </row>
    <row r="437" spans="4:6">
      <c r="D437">
        <v>22</v>
      </c>
      <c r="E437">
        <v>41</v>
      </c>
      <c r="F437">
        <f t="shared" si="6"/>
        <v>31.5</v>
      </c>
    </row>
    <row r="438" spans="4:6">
      <c r="D438">
        <v>21</v>
      </c>
      <c r="E438">
        <v>38</v>
      </c>
      <c r="F438">
        <f t="shared" si="6"/>
        <v>29.5</v>
      </c>
    </row>
    <row r="439" spans="4:6">
      <c r="D439">
        <v>21</v>
      </c>
      <c r="E439">
        <v>36</v>
      </c>
      <c r="F439">
        <f t="shared" si="6"/>
        <v>28.5</v>
      </c>
    </row>
    <row r="440" spans="4:6">
      <c r="D440">
        <v>20</v>
      </c>
      <c r="E440">
        <v>35</v>
      </c>
      <c r="F440">
        <f t="shared" si="6"/>
        <v>27.5</v>
      </c>
    </row>
    <row r="441" spans="4:6">
      <c r="D441">
        <v>20</v>
      </c>
      <c r="E441">
        <v>33</v>
      </c>
      <c r="F441">
        <f t="shared" si="6"/>
        <v>26.5</v>
      </c>
    </row>
    <row r="442" spans="4:6">
      <c r="D442">
        <v>20</v>
      </c>
      <c r="E442">
        <v>33</v>
      </c>
      <c r="F442">
        <f t="shared" si="6"/>
        <v>26.5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2"/>
  <sheetViews>
    <sheetView zoomScale="85" zoomScaleNormal="85" workbookViewId="0">
      <selection activeCell="C442" sqref="C442"/>
    </sheetView>
  </sheetViews>
  <sheetFormatPr defaultRowHeight="12.75"/>
  <cols>
    <col min="2" max="2" width="10" bestFit="1" customWidth="1"/>
    <col min="3" max="3" width="8.5703125" bestFit="1" customWidth="1"/>
    <col min="4" max="4" width="11.42578125" bestFit="1" customWidth="1"/>
    <col min="5" max="5" width="9.85546875" bestFit="1" customWidth="1"/>
  </cols>
  <sheetData>
    <row r="1" spans="1:27" s="107" customFormat="1">
      <c r="A1" s="23"/>
      <c r="B1" s="24" t="s">
        <v>67</v>
      </c>
      <c r="C1" s="25">
        <v>1</v>
      </c>
      <c r="D1" s="23"/>
      <c r="E1" s="23"/>
      <c r="O1"/>
      <c r="P1"/>
      <c r="Q1"/>
      <c r="R1"/>
      <c r="S1"/>
      <c r="T1"/>
      <c r="U1"/>
      <c r="V1"/>
    </row>
    <row r="2" spans="1:27" s="108" customFormat="1" ht="25.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7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7" s="109" customFormat="1" ht="15">
      <c r="A4" s="30" t="s">
        <v>56</v>
      </c>
      <c r="B4" s="30">
        <f>AVERAGE(B5:B440)</f>
        <v>3938.4249422632793</v>
      </c>
      <c r="C4" s="30">
        <f>AVERAGE(C5:C440)</f>
        <v>66.750577367205537</v>
      </c>
      <c r="D4" s="30">
        <f>AVERAGE(D5:D440)</f>
        <v>275.12517321016185</v>
      </c>
      <c r="E4" s="30">
        <f>AVERAGE(E5:E440)</f>
        <v>10.286605080831439</v>
      </c>
      <c r="O4"/>
      <c r="P4"/>
      <c r="Q4"/>
      <c r="R4"/>
      <c r="S4" s="121"/>
      <c r="T4"/>
      <c r="U4"/>
      <c r="V4" s="123">
        <f>SUM(U7:U207)</f>
        <v>12.821316748637361</v>
      </c>
      <c r="X4" s="124">
        <f>SUM(W7:W205)</f>
        <v>12.815279621873282</v>
      </c>
    </row>
    <row r="5" spans="1:27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7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13.977195138643891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7.7078936733615109</v>
      </c>
    </row>
    <row r="7" spans="1:27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7.7078936733615109</v>
      </c>
      <c r="U7">
        <f t="shared" ref="U7:U71" si="1">(S7-S6)/2*(T6+T7)</f>
        <v>7.7078936733615114E-2</v>
      </c>
      <c r="W7">
        <f>(S8-S6)/6*(T6+4*T7+T8)</f>
        <v>0.15415787346723023</v>
      </c>
      <c r="AA7">
        <v>26.5</v>
      </c>
    </row>
    <row r="8" spans="1:27">
      <c r="A8" s="1">
        <v>0.47006944444444443</v>
      </c>
      <c r="B8">
        <v>3964</v>
      </c>
      <c r="C8">
        <v>20</v>
      </c>
      <c r="D8">
        <v>273.7</v>
      </c>
      <c r="E8">
        <v>10.3</v>
      </c>
      <c r="G8" s="119">
        <v>1</v>
      </c>
      <c r="H8">
        <f>44.73*SQRT(C8/1000/J8)</f>
        <v>7.7078936733615109</v>
      </c>
      <c r="J8" s="120">
        <f>(Data!$I$16+273.3)/(D8+273.3)*(Data!$I$15+(Data!$K$12/1000))/Data!$I$15*Data!$I$18</f>
        <v>0.67352909604689215</v>
      </c>
      <c r="K8" s="122">
        <f>0.000004440741*G8^3-0.00179116*G8^2+0.213861345*G8+7.786044</f>
        <v>7.9981186257410002</v>
      </c>
      <c r="L8" s="119"/>
      <c r="M8" s="122"/>
      <c r="S8" s="121">
        <f t="shared" ref="S8:S71" si="2">IF(S7&gt;=$P$6,$S$6,S7+$R$6)</f>
        <v>0.02</v>
      </c>
      <c r="T8" s="122">
        <f t="shared" si="0"/>
        <v>7.7078936733615109</v>
      </c>
      <c r="U8">
        <f t="shared" si="1"/>
        <v>7.7078936733615114E-2</v>
      </c>
      <c r="AA8">
        <v>26.5</v>
      </c>
    </row>
    <row r="9" spans="1:27">
      <c r="A9" s="1">
        <v>0.47006944444444443</v>
      </c>
      <c r="B9">
        <v>3965</v>
      </c>
      <c r="C9">
        <v>20</v>
      </c>
      <c r="D9">
        <v>273.7</v>
      </c>
      <c r="E9">
        <v>10.3</v>
      </c>
      <c r="G9" s="119">
        <v>2</v>
      </c>
      <c r="H9">
        <f t="shared" ref="H9:H72" si="3">44.73*SQRT(C9/1000/J9)</f>
        <v>7.7078936733615109</v>
      </c>
      <c r="J9" s="120">
        <f>(Data!$I$16+273.3)/(D9+273.3)*(Data!$I$15+(Data!$K$12/1000))/Data!$I$15*Data!$I$18</f>
        <v>0.67352909604689215</v>
      </c>
      <c r="K9" s="122">
        <f>0.000004440741*G9^3-0.00179116*G9^2+0.213861345*G9+7.786044</f>
        <v>8.206637575928001</v>
      </c>
      <c r="L9" s="119"/>
      <c r="M9" s="122"/>
      <c r="S9" s="121">
        <f t="shared" si="2"/>
        <v>0.03</v>
      </c>
      <c r="T9" s="122">
        <f t="shared" si="0"/>
        <v>7.8982406980186877</v>
      </c>
      <c r="U9">
        <f t="shared" si="1"/>
        <v>7.8030671856900977E-2</v>
      </c>
      <c r="W9">
        <f>(S10-S8)/6*(T8+4*T9+T10)</f>
        <v>0.15733032387818319</v>
      </c>
      <c r="AA9">
        <v>27.5</v>
      </c>
    </row>
    <row r="10" spans="1:27">
      <c r="A10" s="1">
        <v>0.47006944444444443</v>
      </c>
      <c r="B10">
        <v>3974</v>
      </c>
      <c r="C10">
        <v>20</v>
      </c>
      <c r="D10">
        <v>273.7</v>
      </c>
      <c r="E10">
        <v>10.3</v>
      </c>
      <c r="G10" s="119">
        <v>3</v>
      </c>
      <c r="H10">
        <f t="shared" si="3"/>
        <v>7.7078936733615109</v>
      </c>
      <c r="J10" s="120">
        <f>(Data!$I$16+273.3)/(D10+273.3)*(Data!$I$15+(Data!$K$12/1000))/Data!$I$15*Data!$I$18</f>
        <v>0.67352909604689215</v>
      </c>
      <c r="K10" s="122">
        <f t="shared" ref="K10:K71" si="4">0.000004440741*G10^3-0.00179116*G10^2+0.213861345*G10+7.786044</f>
        <v>8.411627495007</v>
      </c>
      <c r="L10" s="119"/>
      <c r="M10" s="122"/>
      <c r="S10" s="121">
        <f t="shared" si="2"/>
        <v>0.04</v>
      </c>
      <c r="T10" s="122">
        <f t="shared" si="0"/>
        <v>7.8982406980186877</v>
      </c>
      <c r="U10">
        <f t="shared" si="1"/>
        <v>7.8982406980186895E-2</v>
      </c>
      <c r="AA10">
        <v>28.5</v>
      </c>
    </row>
    <row r="11" spans="1:27">
      <c r="A11" s="1">
        <v>0.47006944444444443</v>
      </c>
      <c r="B11">
        <v>3974</v>
      </c>
      <c r="C11">
        <v>21</v>
      </c>
      <c r="D11">
        <v>273.7</v>
      </c>
      <c r="E11">
        <v>10.3</v>
      </c>
      <c r="G11" s="119">
        <v>4</v>
      </c>
      <c r="H11">
        <f t="shared" si="3"/>
        <v>7.8982406980186877</v>
      </c>
      <c r="J11" s="120">
        <f>(Data!$I$16+273.3)/(D11+273.3)*(Data!$I$15+(Data!$K$12/1000))/Data!$I$15*Data!$I$18</f>
        <v>0.67352909604689215</v>
      </c>
      <c r="K11" s="122">
        <f t="shared" si="4"/>
        <v>8.6131150274240014</v>
      </c>
      <c r="L11" s="119"/>
      <c r="M11" s="122"/>
      <c r="S11" s="121">
        <f t="shared" si="2"/>
        <v>0.05</v>
      </c>
      <c r="T11" s="122">
        <f t="shared" si="0"/>
        <v>8.0833681021410122</v>
      </c>
      <c r="U11">
        <f t="shared" si="1"/>
        <v>7.9908044000798512E-2</v>
      </c>
      <c r="W11">
        <f>(S12-S10)/6*(T10+4*T11+T12)</f>
        <v>0.16105027069574587</v>
      </c>
      <c r="AA11">
        <v>29.5</v>
      </c>
    </row>
    <row r="12" spans="1:27">
      <c r="A12" s="1">
        <v>0.47006944444444443</v>
      </c>
      <c r="B12">
        <v>3991</v>
      </c>
      <c r="C12">
        <v>21</v>
      </c>
      <c r="D12">
        <v>273.7</v>
      </c>
      <c r="E12">
        <v>10.3</v>
      </c>
      <c r="G12" s="119">
        <v>5</v>
      </c>
      <c r="H12">
        <f t="shared" si="3"/>
        <v>7.8982406980186877</v>
      </c>
      <c r="J12" s="120">
        <f>(Data!$I$16+273.3)/(D12+273.3)*(Data!$I$15+(Data!$K$12/1000))/Data!$I$15*Data!$I$18</f>
        <v>0.67352909604689215</v>
      </c>
      <c r="K12" s="122">
        <f t="shared" si="4"/>
        <v>8.8111268176250004</v>
      </c>
      <c r="L12" s="119"/>
      <c r="M12" s="119"/>
      <c r="S12" s="121">
        <f t="shared" si="2"/>
        <v>6.0000000000000005E-2</v>
      </c>
      <c r="T12" s="122">
        <f t="shared" si="0"/>
        <v>8.0833681021410122</v>
      </c>
      <c r="U12">
        <f t="shared" si="1"/>
        <v>8.0833681021410142E-2</v>
      </c>
      <c r="AA12">
        <v>31.5</v>
      </c>
    </row>
    <row r="13" spans="1:27">
      <c r="A13" s="1">
        <v>0.47008101851851852</v>
      </c>
      <c r="B13">
        <v>3991</v>
      </c>
      <c r="C13">
        <v>22</v>
      </c>
      <c r="D13">
        <v>273.60000000000002</v>
      </c>
      <c r="E13">
        <v>10.3</v>
      </c>
      <c r="G13" s="119">
        <v>6</v>
      </c>
      <c r="H13">
        <f t="shared" si="3"/>
        <v>8.0833681021410122</v>
      </c>
      <c r="J13" s="120">
        <f>(Data!$I$16+273.3)/(D13+273.3)*(Data!$I$15+(Data!$K$12/1000))/Data!$I$15*Data!$I$18</f>
        <v>0.67365225002313034</v>
      </c>
      <c r="K13" s="122">
        <f t="shared" si="4"/>
        <v>9.0056895100560013</v>
      </c>
      <c r="L13" s="119"/>
      <c r="M13" s="122"/>
      <c r="S13" s="121">
        <f t="shared" si="2"/>
        <v>7.0000000000000007E-2</v>
      </c>
      <c r="T13" s="122">
        <f t="shared" si="0"/>
        <v>8.2657950985869082</v>
      </c>
      <c r="U13">
        <f t="shared" si="1"/>
        <v>8.1745816003639629E-2</v>
      </c>
      <c r="W13">
        <f>(S14-S12)/6*(T12+4*T13+T14)</f>
        <v>0.16530040989330516</v>
      </c>
      <c r="AA13">
        <v>32</v>
      </c>
    </row>
    <row r="14" spans="1:27">
      <c r="A14" s="1">
        <v>0.47008101851851852</v>
      </c>
      <c r="B14">
        <v>3984</v>
      </c>
      <c r="C14">
        <v>22</v>
      </c>
      <c r="D14">
        <v>273.60000000000002</v>
      </c>
      <c r="E14">
        <v>10.3</v>
      </c>
      <c r="G14" s="119">
        <v>7</v>
      </c>
      <c r="H14">
        <f t="shared" si="3"/>
        <v>8.0833681021410122</v>
      </c>
      <c r="J14" s="120">
        <f>(Data!$I$16+273.3)/(D14+273.3)*(Data!$I$15+(Data!$K$12/1000))/Data!$I$15*Data!$I$18</f>
        <v>0.67365225002313034</v>
      </c>
      <c r="K14" s="122">
        <f t="shared" si="4"/>
        <v>9.1968297491630011</v>
      </c>
      <c r="L14" s="119"/>
      <c r="M14" s="122"/>
      <c r="S14" s="121">
        <f t="shared" si="2"/>
        <v>0.08</v>
      </c>
      <c r="T14" s="122">
        <f t="shared" si="0"/>
        <v>8.4435744715029131</v>
      </c>
      <c r="U14">
        <f t="shared" si="1"/>
        <v>8.3546847850449052E-2</v>
      </c>
      <c r="AA14">
        <v>36</v>
      </c>
    </row>
    <row r="15" spans="1:27">
      <c r="A15" s="1">
        <v>0.47008101851851852</v>
      </c>
      <c r="B15">
        <v>3979</v>
      </c>
      <c r="C15">
        <v>23</v>
      </c>
      <c r="D15">
        <v>273.7</v>
      </c>
      <c r="E15">
        <v>10.3</v>
      </c>
      <c r="G15" s="119">
        <v>8</v>
      </c>
      <c r="H15">
        <f t="shared" si="3"/>
        <v>8.2657950985869082</v>
      </c>
      <c r="J15" s="120">
        <f>(Data!$I$16+273.3)/(D15+273.3)*(Data!$I$15+(Data!$K$12/1000))/Data!$I$15*Data!$I$18</f>
        <v>0.67352909604689215</v>
      </c>
      <c r="K15" s="122">
        <f t="shared" si="4"/>
        <v>9.3845741793920006</v>
      </c>
      <c r="L15" s="119"/>
      <c r="M15" s="122"/>
      <c r="S15" s="121">
        <f t="shared" si="2"/>
        <v>0.09</v>
      </c>
      <c r="T15" s="122">
        <f t="shared" si="0"/>
        <v>8.789154231687883</v>
      </c>
      <c r="U15">
        <f t="shared" si="1"/>
        <v>8.616364351595393E-2</v>
      </c>
      <c r="W15">
        <f>(S16-S14)/6*(T14+4*T15+T16)</f>
        <v>0.17463115209980767</v>
      </c>
      <c r="AA15">
        <v>36.5</v>
      </c>
    </row>
    <row r="16" spans="1:27">
      <c r="A16" s="1">
        <v>0.47008101851851852</v>
      </c>
      <c r="B16">
        <v>3980</v>
      </c>
      <c r="C16">
        <v>24</v>
      </c>
      <c r="D16">
        <v>273.7</v>
      </c>
      <c r="E16">
        <v>10.3</v>
      </c>
      <c r="G16" s="119">
        <v>9</v>
      </c>
      <c r="H16">
        <f t="shared" si="3"/>
        <v>8.4435744715029131</v>
      </c>
      <c r="J16" s="120">
        <f>(Data!$I$16+273.3)/(D16+273.3)*(Data!$I$15+(Data!$K$12/1000))/Data!$I$15*Data!$I$18</f>
        <v>0.67352909604689215</v>
      </c>
      <c r="K16" s="122">
        <f t="shared" si="4"/>
        <v>9.5689494451890003</v>
      </c>
      <c r="L16" s="119"/>
      <c r="M16" s="122"/>
      <c r="S16" s="121">
        <f t="shared" si="2"/>
        <v>9.9999999999999992E-2</v>
      </c>
      <c r="T16" s="122">
        <f t="shared" si="0"/>
        <v>8.789154231687883</v>
      </c>
      <c r="U16">
        <f t="shared" si="1"/>
        <v>8.789154231687879E-2</v>
      </c>
      <c r="AA16">
        <v>41.5</v>
      </c>
    </row>
    <row r="17" spans="1:27">
      <c r="A17" s="1">
        <v>0.47008101851851852</v>
      </c>
      <c r="B17">
        <v>3981</v>
      </c>
      <c r="C17">
        <v>26</v>
      </c>
      <c r="D17">
        <v>273.8</v>
      </c>
      <c r="E17">
        <v>10.3</v>
      </c>
      <c r="G17" s="119">
        <v>10</v>
      </c>
      <c r="H17">
        <f t="shared" si="3"/>
        <v>8.789154231687883</v>
      </c>
      <c r="J17" s="120">
        <f>(Data!$I$16+273.3)/(D17+273.3)*(Data!$I$15+(Data!$K$12/1000))/Data!$I$15*Data!$I$18</f>
        <v>0.67340598709129951</v>
      </c>
      <c r="K17" s="122">
        <f t="shared" si="4"/>
        <v>9.7499821910000009</v>
      </c>
      <c r="L17" s="119"/>
      <c r="M17" s="122"/>
      <c r="S17" s="121">
        <f t="shared" si="2"/>
        <v>0.10999999999999999</v>
      </c>
      <c r="T17" s="122">
        <f t="shared" si="0"/>
        <v>9.4410661133074729</v>
      </c>
      <c r="U17">
        <f t="shared" si="1"/>
        <v>9.115110172497673E-2</v>
      </c>
      <c r="W17">
        <f>(S18-S16)/6*(T16+4*T17+T18)</f>
        <v>0.18868373193775057</v>
      </c>
      <c r="AA17">
        <v>41.5</v>
      </c>
    </row>
    <row r="18" spans="1:27">
      <c r="A18" s="1">
        <v>0.47009259259259256</v>
      </c>
      <c r="B18">
        <v>3981</v>
      </c>
      <c r="C18">
        <v>26</v>
      </c>
      <c r="D18">
        <v>273.8</v>
      </c>
      <c r="E18">
        <v>10.3</v>
      </c>
      <c r="G18" s="119">
        <v>11</v>
      </c>
      <c r="H18">
        <f t="shared" si="3"/>
        <v>8.789154231687883</v>
      </c>
      <c r="J18" s="120">
        <f>(Data!$I$16+273.3)/(D18+273.3)*(Data!$I$15+(Data!$K$12/1000))/Data!$I$15*Data!$I$18</f>
        <v>0.67340598709129951</v>
      </c>
      <c r="K18" s="122">
        <f t="shared" si="4"/>
        <v>9.9276990612709994</v>
      </c>
      <c r="L18" s="119"/>
      <c r="M18" s="122"/>
      <c r="S18" s="121">
        <f t="shared" si="2"/>
        <v>0.11999999999999998</v>
      </c>
      <c r="T18" s="122">
        <f t="shared" si="0"/>
        <v>10.051700896407429</v>
      </c>
      <c r="U18">
        <f t="shared" si="1"/>
        <v>9.7463835048574463E-2</v>
      </c>
      <c r="AA18">
        <v>45</v>
      </c>
    </row>
    <row r="19" spans="1:27">
      <c r="A19" s="1">
        <v>0.47009259259259256</v>
      </c>
      <c r="B19">
        <v>3983</v>
      </c>
      <c r="C19">
        <v>30</v>
      </c>
      <c r="D19">
        <v>273.8</v>
      </c>
      <c r="E19">
        <v>10.3</v>
      </c>
      <c r="G19" s="119">
        <v>12</v>
      </c>
      <c r="H19">
        <f t="shared" si="3"/>
        <v>9.4410661133074729</v>
      </c>
      <c r="J19" s="120">
        <f>(Data!$I$16+273.3)/(D19+273.3)*(Data!$I$15+(Data!$K$12/1000))/Data!$I$15*Data!$I$18</f>
        <v>0.67340598709129951</v>
      </c>
      <c r="K19" s="122">
        <f t="shared" si="4"/>
        <v>10.102126700448</v>
      </c>
      <c r="L19" s="119"/>
      <c r="M19" s="122"/>
      <c r="S19" s="121">
        <f t="shared" si="2"/>
        <v>0.12999999999999998</v>
      </c>
      <c r="T19" s="122">
        <f t="shared" si="0"/>
        <v>9.902778576293997</v>
      </c>
      <c r="U19">
        <f t="shared" si="1"/>
        <v>9.9772397363507084E-2</v>
      </c>
      <c r="W19">
        <f>(S20-S18)/6*(T18+4*T19+T20)</f>
        <v>0.19856102661125394</v>
      </c>
      <c r="AA19">
        <v>48</v>
      </c>
    </row>
    <row r="20" spans="1:27">
      <c r="A20" s="1">
        <v>0.47009259259259256</v>
      </c>
      <c r="B20">
        <v>3983</v>
      </c>
      <c r="C20">
        <v>34</v>
      </c>
      <c r="D20">
        <v>273.89999999999998</v>
      </c>
      <c r="E20">
        <v>10.3</v>
      </c>
      <c r="G20" s="119">
        <v>13</v>
      </c>
      <c r="H20">
        <f t="shared" si="3"/>
        <v>10.051700896407429</v>
      </c>
      <c r="J20" s="120">
        <f>(Data!$I$16+273.3)/(D20+273.3)*(Data!$I$15+(Data!$K$12/1000))/Data!$I$15*Data!$I$18</f>
        <v>0.67328292313167026</v>
      </c>
      <c r="K20" s="122">
        <f t="shared" si="4"/>
        <v>10.273291752977</v>
      </c>
      <c r="L20" s="119"/>
      <c r="M20" s="122"/>
      <c r="S20" s="121">
        <f t="shared" si="2"/>
        <v>0.13999999999999999</v>
      </c>
      <c r="T20" s="122">
        <f t="shared" si="0"/>
        <v>9.9054927817927627</v>
      </c>
      <c r="U20">
        <f t="shared" si="1"/>
        <v>9.9041356790433882E-2</v>
      </c>
      <c r="AA20">
        <v>47</v>
      </c>
    </row>
    <row r="21" spans="1:27">
      <c r="A21" s="1">
        <v>0.47009259259259256</v>
      </c>
      <c r="B21">
        <v>3986</v>
      </c>
      <c r="C21">
        <v>33</v>
      </c>
      <c r="D21">
        <v>273.89999999999998</v>
      </c>
      <c r="E21">
        <v>10.3</v>
      </c>
      <c r="G21" s="119">
        <v>14</v>
      </c>
      <c r="H21">
        <f t="shared" si="3"/>
        <v>9.902778576293997</v>
      </c>
      <c r="J21" s="120">
        <f>(Data!$I$16+273.3)/(D21+273.3)*(Data!$I$15+(Data!$K$12/1000))/Data!$I$15*Data!$I$18</f>
        <v>0.67328292313167026</v>
      </c>
      <c r="K21" s="122">
        <f t="shared" si="4"/>
        <v>10.441220863304</v>
      </c>
      <c r="L21" s="119"/>
      <c r="M21" s="122"/>
      <c r="S21" s="121">
        <f t="shared" si="2"/>
        <v>0.15</v>
      </c>
      <c r="T21" s="122">
        <f t="shared" si="0"/>
        <v>9.9054927817927627</v>
      </c>
      <c r="U21">
        <f t="shared" si="1"/>
        <v>9.9054927817927713E-2</v>
      </c>
      <c r="W21">
        <f>(S22-S20)/6*(T20+4*T21+T22)</f>
        <v>0.20189174173319818</v>
      </c>
      <c r="AA21">
        <v>47</v>
      </c>
    </row>
    <row r="22" spans="1:27">
      <c r="A22" s="1">
        <v>0.47009259259259256</v>
      </c>
      <c r="B22">
        <v>3986</v>
      </c>
      <c r="C22">
        <v>33</v>
      </c>
      <c r="D22">
        <v>274.2</v>
      </c>
      <c r="E22">
        <v>10.3</v>
      </c>
      <c r="G22" s="119">
        <v>15</v>
      </c>
      <c r="H22">
        <f t="shared" si="3"/>
        <v>9.9054927817927627</v>
      </c>
      <c r="J22" s="120">
        <f>(Data!$I$16+273.3)/(D22+273.3)*(Data!$I$15+(Data!$K$12/1000))/Data!$I$15*Data!$I$18</f>
        <v>0.67291400098200926</v>
      </c>
      <c r="K22" s="122">
        <f t="shared" si="4"/>
        <v>10.605940675875001</v>
      </c>
      <c r="L22" s="119"/>
      <c r="M22" s="122"/>
      <c r="S22" s="121">
        <f t="shared" si="2"/>
        <v>0.16</v>
      </c>
      <c r="T22" s="122">
        <f t="shared" si="0"/>
        <v>11.040058610995596</v>
      </c>
      <c r="U22">
        <f t="shared" si="1"/>
        <v>0.10472775696394189</v>
      </c>
      <c r="AA22">
        <v>47</v>
      </c>
    </row>
    <row r="23" spans="1:27">
      <c r="A23" s="1">
        <v>0.47010416666666671</v>
      </c>
      <c r="B23">
        <v>3987</v>
      </c>
      <c r="C23">
        <v>33</v>
      </c>
      <c r="D23">
        <v>274.2</v>
      </c>
      <c r="E23">
        <v>10.3</v>
      </c>
      <c r="G23" s="119">
        <v>16</v>
      </c>
      <c r="H23">
        <f t="shared" si="3"/>
        <v>9.9054927817927627</v>
      </c>
      <c r="J23" s="120">
        <f>(Data!$I$16+273.3)/(D23+273.3)*(Data!$I$15+(Data!$K$12/1000))/Data!$I$15*Data!$I$18</f>
        <v>0.67291400098200926</v>
      </c>
      <c r="K23" s="122">
        <f t="shared" si="4"/>
        <v>10.767477835136001</v>
      </c>
      <c r="L23" s="119"/>
      <c r="M23" s="122"/>
      <c r="S23" s="121">
        <f t="shared" si="2"/>
        <v>0.17</v>
      </c>
      <c r="T23" s="122">
        <f t="shared" si="0"/>
        <v>11.03905015622199</v>
      </c>
      <c r="U23">
        <f t="shared" si="1"/>
        <v>0.11039554383608802</v>
      </c>
      <c r="W23">
        <f>(S24-S22)/6*(T22+4*T23+T24)</f>
        <v>0.22502342785840285</v>
      </c>
      <c r="AA23">
        <v>51</v>
      </c>
    </row>
    <row r="24" spans="1:27">
      <c r="A24" s="1">
        <v>0.47010416666666671</v>
      </c>
      <c r="B24">
        <v>3988</v>
      </c>
      <c r="C24">
        <v>41</v>
      </c>
      <c r="D24">
        <v>274.10000000000002</v>
      </c>
      <c r="E24">
        <v>10.3</v>
      </c>
      <c r="G24" s="119">
        <v>17</v>
      </c>
      <c r="H24">
        <f t="shared" si="3"/>
        <v>11.040058610995596</v>
      </c>
      <c r="J24" s="120">
        <f>(Data!$I$16+273.3)/(D24+273.3)*(Data!$I$15+(Data!$K$12/1000))/Data!$I$15*Data!$I$18</f>
        <v>0.67303693010166232</v>
      </c>
      <c r="K24" s="122">
        <f t="shared" si="4"/>
        <v>10.925858985533001</v>
      </c>
      <c r="L24" s="119"/>
      <c r="M24" s="122"/>
      <c r="S24" s="121">
        <f t="shared" si="2"/>
        <v>0.18000000000000002</v>
      </c>
      <c r="T24" s="122">
        <f t="shared" si="0"/>
        <v>12.310769121637236</v>
      </c>
      <c r="U24">
        <f t="shared" si="1"/>
        <v>0.11674909638929623</v>
      </c>
      <c r="AA24">
        <v>51</v>
      </c>
    </row>
    <row r="25" spans="1:27">
      <c r="A25" s="1">
        <v>0.47010416666666671</v>
      </c>
      <c r="B25">
        <v>3989</v>
      </c>
      <c r="C25">
        <v>41</v>
      </c>
      <c r="D25">
        <v>274</v>
      </c>
      <c r="E25">
        <v>10.3</v>
      </c>
      <c r="G25" s="119">
        <v>18</v>
      </c>
      <c r="H25">
        <f t="shared" si="3"/>
        <v>11.03905015622199</v>
      </c>
      <c r="J25" s="120">
        <f>(Data!$I$16+273.3)/(D25+273.3)*(Data!$I$15+(Data!$K$12/1000))/Data!$I$15*Data!$I$18</f>
        <v>0.67315990414334015</v>
      </c>
      <c r="K25" s="122">
        <f t="shared" si="4"/>
        <v>11.081110771512</v>
      </c>
      <c r="L25" s="119"/>
      <c r="M25" s="122"/>
      <c r="S25" s="121">
        <f t="shared" si="2"/>
        <v>0.19000000000000003</v>
      </c>
      <c r="T25" s="122">
        <f t="shared" si="0"/>
        <v>12.309644182710262</v>
      </c>
      <c r="U25">
        <f t="shared" si="1"/>
        <v>0.12310206652173759</v>
      </c>
      <c r="W25">
        <f>(S26-S24)/6*(T24+4*T25+T26)</f>
        <v>0.24738621739377831</v>
      </c>
      <c r="AA25">
        <v>55</v>
      </c>
    </row>
    <row r="26" spans="1:27">
      <c r="A26" s="1">
        <v>0.47010416666666671</v>
      </c>
      <c r="B26">
        <v>3990</v>
      </c>
      <c r="C26">
        <v>51</v>
      </c>
      <c r="D26">
        <v>273.89999999999998</v>
      </c>
      <c r="E26">
        <v>10.3</v>
      </c>
      <c r="G26" s="119">
        <v>19</v>
      </c>
      <c r="H26">
        <f t="shared" si="3"/>
        <v>12.310769121637236</v>
      </c>
      <c r="J26" s="120">
        <f>(Data!$I$16+273.3)/(D26+273.3)*(Data!$I$15+(Data!$K$12/1000))/Data!$I$15*Data!$I$18</f>
        <v>0.67328292313167026</v>
      </c>
      <c r="K26" s="122">
        <f t="shared" si="4"/>
        <v>11.233259837519</v>
      </c>
      <c r="L26" s="119"/>
      <c r="M26" s="122"/>
      <c r="S26" s="121">
        <f t="shared" si="2"/>
        <v>0.20000000000000004</v>
      </c>
      <c r="T26" s="122">
        <f t="shared" si="0"/>
        <v>12.666519365655146</v>
      </c>
      <c r="U26">
        <f t="shared" si="1"/>
        <v>0.12488081774182715</v>
      </c>
      <c r="AA26">
        <v>55</v>
      </c>
    </row>
    <row r="27" spans="1:27">
      <c r="A27" s="1">
        <v>0.47010416666666671</v>
      </c>
      <c r="B27">
        <v>3989</v>
      </c>
      <c r="C27">
        <v>51</v>
      </c>
      <c r="D27">
        <v>273.8</v>
      </c>
      <c r="E27">
        <v>10.4</v>
      </c>
      <c r="G27" s="119">
        <v>20</v>
      </c>
      <c r="H27">
        <f t="shared" si="3"/>
        <v>12.309644182710262</v>
      </c>
      <c r="J27" s="120">
        <f>(Data!$I$16+273.3)/(D27+273.3)*(Data!$I$15+(Data!$K$12/1000))/Data!$I$15*Data!$I$18</f>
        <v>0.67340598709129951</v>
      </c>
      <c r="K27" s="122">
        <f t="shared" si="4"/>
        <v>11.382332828000001</v>
      </c>
      <c r="L27" s="119"/>
      <c r="M27" s="122"/>
      <c r="S27" s="121">
        <f t="shared" si="2"/>
        <v>0.21000000000000005</v>
      </c>
      <c r="T27" s="122">
        <f t="shared" si="0"/>
        <v>13.013611557753716</v>
      </c>
      <c r="U27">
        <f t="shared" si="1"/>
        <v>0.12840065461704442</v>
      </c>
      <c r="W27">
        <f>(S28-S26)/6*(T26+4*T27+T28)</f>
        <v>0.25795828320775077</v>
      </c>
      <c r="AA27">
        <v>58</v>
      </c>
    </row>
    <row r="28" spans="1:27">
      <c r="A28" s="1">
        <v>0.47011574074074075</v>
      </c>
      <c r="B28">
        <v>3978</v>
      </c>
      <c r="C28">
        <v>54</v>
      </c>
      <c r="D28">
        <v>273.8</v>
      </c>
      <c r="E28">
        <v>10.4</v>
      </c>
      <c r="G28" s="119">
        <v>21</v>
      </c>
      <c r="H28">
        <f t="shared" si="3"/>
        <v>12.666519365655146</v>
      </c>
      <c r="J28" s="120">
        <f>(Data!$I$16+273.3)/(D28+273.3)*(Data!$I$15+(Data!$K$12/1000))/Data!$I$15*Data!$I$18</f>
        <v>0.67340598709129951</v>
      </c>
      <c r="K28" s="122">
        <f t="shared" si="4"/>
        <v>11.528356387401001</v>
      </c>
      <c r="L28" s="119"/>
      <c r="M28" s="122"/>
      <c r="S28" s="121">
        <f t="shared" si="2"/>
        <v>0.22000000000000006</v>
      </c>
      <c r="T28" s="122">
        <f t="shared" si="0"/>
        <v>12.666519365655146</v>
      </c>
      <c r="U28">
        <f t="shared" si="1"/>
        <v>0.12840065461704442</v>
      </c>
      <c r="AA28">
        <v>61</v>
      </c>
    </row>
    <row r="29" spans="1:27">
      <c r="A29" s="1">
        <v>0.47011574074074075</v>
      </c>
      <c r="B29">
        <v>3977</v>
      </c>
      <c r="C29">
        <v>57</v>
      </c>
      <c r="D29">
        <v>273.8</v>
      </c>
      <c r="E29">
        <v>10.3</v>
      </c>
      <c r="G29" s="119">
        <v>22</v>
      </c>
      <c r="H29">
        <f t="shared" si="3"/>
        <v>13.013611557753716</v>
      </c>
      <c r="J29" s="120">
        <f>(Data!$I$16+273.3)/(D29+273.3)*(Data!$I$15+(Data!$K$12/1000))/Data!$I$15*Data!$I$18</f>
        <v>0.67340598709129951</v>
      </c>
      <c r="K29" s="122">
        <f t="shared" si="4"/>
        <v>11.671357160168</v>
      </c>
      <c r="L29" s="119"/>
      <c r="M29" s="122"/>
      <c r="S29" s="121">
        <f t="shared" si="2"/>
        <v>0.23000000000000007</v>
      </c>
      <c r="T29" s="122">
        <f t="shared" si="0"/>
        <v>12.31189395777843</v>
      </c>
      <c r="U29">
        <f t="shared" si="1"/>
        <v>0.12489206661716801</v>
      </c>
      <c r="W29">
        <f>(S30-S28)/6*(T28+4*T29+T30)</f>
        <v>0.24741996384849124</v>
      </c>
      <c r="AA29">
        <v>60</v>
      </c>
    </row>
    <row r="30" spans="1:27">
      <c r="A30" s="1">
        <v>0.47011574074074075</v>
      </c>
      <c r="B30">
        <v>3961</v>
      </c>
      <c r="C30">
        <v>54</v>
      </c>
      <c r="D30">
        <v>273.8</v>
      </c>
      <c r="E30">
        <v>10.3</v>
      </c>
      <c r="G30" s="119">
        <v>23</v>
      </c>
      <c r="H30">
        <f t="shared" si="3"/>
        <v>12.666519365655146</v>
      </c>
      <c r="J30" s="120">
        <f>(Data!$I$16+273.3)/(D30+273.3)*(Data!$I$15+(Data!$K$12/1000))/Data!$I$15*Data!$I$18</f>
        <v>0.67340598709129951</v>
      </c>
      <c r="K30" s="122">
        <f t="shared" si="4"/>
        <v>11.811361790747</v>
      </c>
      <c r="L30" s="119"/>
      <c r="M30" s="122"/>
      <c r="S30" s="121">
        <f t="shared" si="2"/>
        <v>0.24000000000000007</v>
      </c>
      <c r="T30" s="122">
        <f t="shared" si="0"/>
        <v>12.31189395777843</v>
      </c>
      <c r="U30">
        <f t="shared" si="1"/>
        <v>0.12311893957778441</v>
      </c>
      <c r="AA30">
        <v>59</v>
      </c>
    </row>
    <row r="31" spans="1:27">
      <c r="A31" s="1">
        <v>0.47011574074074075</v>
      </c>
      <c r="B31">
        <v>3961</v>
      </c>
      <c r="C31">
        <v>51</v>
      </c>
      <c r="D31">
        <v>274</v>
      </c>
      <c r="E31">
        <v>10.3</v>
      </c>
      <c r="G31" s="119">
        <v>24</v>
      </c>
      <c r="H31">
        <f t="shared" si="3"/>
        <v>12.31189395777843</v>
      </c>
      <c r="J31" s="120">
        <f>(Data!$I$16+273.3)/(D31+273.3)*(Data!$I$15+(Data!$K$12/1000))/Data!$I$15*Data!$I$18</f>
        <v>0.67315990414334015</v>
      </c>
      <c r="K31" s="122">
        <f t="shared" si="4"/>
        <v>11.948396923584001</v>
      </c>
      <c r="L31" s="119"/>
      <c r="M31" s="122"/>
      <c r="S31" s="121">
        <f t="shared" si="2"/>
        <v>0.25000000000000006</v>
      </c>
      <c r="T31" s="122">
        <f t="shared" si="0"/>
        <v>12.785600283834135</v>
      </c>
      <c r="U31">
        <f t="shared" si="1"/>
        <v>0.12548747120806258</v>
      </c>
      <c r="W31">
        <f>(S32-S30)/6*(T30+4*T31+T32)</f>
        <v>0.25413298458983025</v>
      </c>
      <c r="AA31">
        <v>59.5</v>
      </c>
    </row>
    <row r="32" spans="1:27">
      <c r="A32" s="1">
        <v>0.47011574074074075</v>
      </c>
      <c r="B32">
        <v>3953</v>
      </c>
      <c r="C32">
        <v>51</v>
      </c>
      <c r="D32">
        <v>274</v>
      </c>
      <c r="E32">
        <v>10.3</v>
      </c>
      <c r="G32" s="119">
        <v>25</v>
      </c>
      <c r="H32">
        <f t="shared" si="3"/>
        <v>12.31189395777843</v>
      </c>
      <c r="J32" s="120">
        <f>(Data!$I$16+273.3)/(D32+273.3)*(Data!$I$15+(Data!$K$12/1000))/Data!$I$15*Data!$I$18</f>
        <v>0.67315990414334015</v>
      </c>
      <c r="K32" s="122">
        <f t="shared" si="4"/>
        <v>12.082489203125</v>
      </c>
      <c r="L32" s="119"/>
      <c r="M32" s="122"/>
      <c r="S32" s="121">
        <f t="shared" si="2"/>
        <v>0.26000000000000006</v>
      </c>
      <c r="T32" s="122">
        <f t="shared" si="0"/>
        <v>12.785600283834135</v>
      </c>
      <c r="U32">
        <f t="shared" si="1"/>
        <v>0.12785600283834148</v>
      </c>
      <c r="AA32">
        <v>64</v>
      </c>
    </row>
    <row r="33" spans="1:27">
      <c r="A33" s="1">
        <v>0.47012731481481485</v>
      </c>
      <c r="B33">
        <v>3947</v>
      </c>
      <c r="C33">
        <v>55</v>
      </c>
      <c r="D33">
        <v>274</v>
      </c>
      <c r="E33">
        <v>10.3</v>
      </c>
      <c r="G33" s="119">
        <v>26</v>
      </c>
      <c r="H33">
        <f t="shared" si="3"/>
        <v>12.785600283834135</v>
      </c>
      <c r="J33" s="120">
        <f>(Data!$I$16+273.3)/(D33+273.3)*(Data!$I$15+(Data!$K$12/1000))/Data!$I$15*Data!$I$18</f>
        <v>0.67315990414334015</v>
      </c>
      <c r="K33" s="122">
        <f t="shared" si="4"/>
        <v>12.213665273816</v>
      </c>
      <c r="L33" s="119"/>
      <c r="M33" s="122"/>
      <c r="S33" s="121">
        <f t="shared" si="2"/>
        <v>0.27000000000000007</v>
      </c>
      <c r="T33" s="122">
        <f t="shared" si="0"/>
        <v>12.901309432208002</v>
      </c>
      <c r="U33">
        <f t="shared" si="1"/>
        <v>0.12843454858021081</v>
      </c>
      <c r="W33">
        <f>(S34-S32)/6*(T32+4*T33+T34)</f>
        <v>0.25764049148291401</v>
      </c>
      <c r="AA33">
        <v>64</v>
      </c>
    </row>
    <row r="34" spans="1:27">
      <c r="A34" s="1">
        <v>0.47012731481481485</v>
      </c>
      <c r="B34">
        <v>3945</v>
      </c>
      <c r="C34">
        <v>55</v>
      </c>
      <c r="D34">
        <v>274</v>
      </c>
      <c r="E34">
        <v>10.3</v>
      </c>
      <c r="G34" s="119">
        <v>27</v>
      </c>
      <c r="H34">
        <f t="shared" si="3"/>
        <v>12.785600283834135</v>
      </c>
      <c r="J34" s="120">
        <f>(Data!$I$16+273.3)/(D34+273.3)*(Data!$I$15+(Data!$K$12/1000))/Data!$I$15*Data!$I$18</f>
        <v>0.67315990414334015</v>
      </c>
      <c r="K34" s="122">
        <f t="shared" si="4"/>
        <v>12.341951780103001</v>
      </c>
      <c r="L34" s="119"/>
      <c r="M34" s="122"/>
      <c r="S34" s="121">
        <f t="shared" si="2"/>
        <v>0.28000000000000008</v>
      </c>
      <c r="T34" s="122">
        <f t="shared" si="0"/>
        <v>12.901309432208002</v>
      </c>
      <c r="U34">
        <f t="shared" si="1"/>
        <v>0.12901309432208014</v>
      </c>
      <c r="AA34">
        <v>68</v>
      </c>
    </row>
    <row r="35" spans="1:27">
      <c r="A35" s="1">
        <v>0.47012731481481485</v>
      </c>
      <c r="B35">
        <v>3944</v>
      </c>
      <c r="C35">
        <v>56</v>
      </c>
      <c r="D35">
        <v>274</v>
      </c>
      <c r="E35">
        <v>10.3</v>
      </c>
      <c r="G35" s="119">
        <v>28</v>
      </c>
      <c r="H35">
        <f t="shared" si="3"/>
        <v>12.901309432208002</v>
      </c>
      <c r="J35" s="120">
        <f>(Data!$I$16+273.3)/(D35+273.3)*(Data!$I$15+(Data!$K$12/1000))/Data!$I$15*Data!$I$18</f>
        <v>0.67315990414334015</v>
      </c>
      <c r="K35" s="122">
        <f t="shared" si="4"/>
        <v>12.467375366432002</v>
      </c>
      <c r="L35" s="119"/>
      <c r="M35" s="122"/>
      <c r="S35" s="121">
        <f t="shared" si="2"/>
        <v>0.29000000000000009</v>
      </c>
      <c r="T35" s="122">
        <f t="shared" si="0"/>
        <v>13.015989993587841</v>
      </c>
      <c r="U35">
        <f t="shared" si="1"/>
        <v>0.12958649712897932</v>
      </c>
      <c r="W35">
        <f>(S36-S34)/6*(T34+4*T35+T36)</f>
        <v>0.26032845439369662</v>
      </c>
      <c r="AA35">
        <v>68</v>
      </c>
    </row>
    <row r="36" spans="1:27">
      <c r="A36" s="1">
        <v>0.47012731481481485</v>
      </c>
      <c r="B36">
        <v>3945</v>
      </c>
      <c r="C36">
        <v>56</v>
      </c>
      <c r="D36">
        <v>274</v>
      </c>
      <c r="E36">
        <v>10.3</v>
      </c>
      <c r="G36" s="119">
        <v>29</v>
      </c>
      <c r="H36">
        <f t="shared" si="3"/>
        <v>12.901309432208002</v>
      </c>
      <c r="J36" s="120">
        <f>(Data!$I$16+273.3)/(D36+273.3)*(Data!$I$15+(Data!$K$12/1000))/Data!$I$15*Data!$I$18</f>
        <v>0.67315990414334015</v>
      </c>
      <c r="K36" s="122">
        <f t="shared" si="4"/>
        <v>12.589962677249002</v>
      </c>
      <c r="L36" s="119"/>
      <c r="M36" s="122"/>
      <c r="S36" s="121">
        <f t="shared" si="2"/>
        <v>0.3000000000000001</v>
      </c>
      <c r="T36" s="122">
        <f t="shared" si="0"/>
        <v>13.133266911549555</v>
      </c>
      <c r="U36">
        <f t="shared" si="1"/>
        <v>0.1307462845256871</v>
      </c>
      <c r="AA36">
        <v>68</v>
      </c>
    </row>
    <row r="37" spans="1:27">
      <c r="A37" s="1">
        <v>0.47012731481481485</v>
      </c>
      <c r="B37">
        <v>3954</v>
      </c>
      <c r="C37">
        <v>57</v>
      </c>
      <c r="D37">
        <v>274</v>
      </c>
      <c r="E37">
        <v>10.3</v>
      </c>
      <c r="G37" s="119">
        <v>30</v>
      </c>
      <c r="H37">
        <f t="shared" si="3"/>
        <v>13.015989993587841</v>
      </c>
      <c r="J37" s="120">
        <f>(Data!$I$16+273.3)/(D37+273.3)*(Data!$I$15+(Data!$K$12/1000))/Data!$I$15*Data!$I$18</f>
        <v>0.67315990414334015</v>
      </c>
      <c r="K37" s="122">
        <f t="shared" si="4"/>
        <v>12.709740357000001</v>
      </c>
      <c r="L37" s="119"/>
      <c r="M37" s="122"/>
      <c r="S37" s="121">
        <f t="shared" si="2"/>
        <v>0.31000000000000011</v>
      </c>
      <c r="T37" s="122">
        <f t="shared" si="0"/>
        <v>13.795859439601578</v>
      </c>
      <c r="U37">
        <f t="shared" si="1"/>
        <v>0.13464563175575578</v>
      </c>
      <c r="W37">
        <f>(S38-S36)/6*(T36+4*T37+T38)</f>
        <v>0.2758246478846626</v>
      </c>
      <c r="AA37">
        <v>68</v>
      </c>
    </row>
    <row r="38" spans="1:27">
      <c r="A38" s="1">
        <v>0.47013888888888888</v>
      </c>
      <c r="B38">
        <v>3954</v>
      </c>
      <c r="C38">
        <v>58</v>
      </c>
      <c r="D38">
        <v>274.3</v>
      </c>
      <c r="E38">
        <v>10.3</v>
      </c>
      <c r="G38" s="119">
        <v>31</v>
      </c>
      <c r="H38">
        <f t="shared" si="3"/>
        <v>13.133266911549555</v>
      </c>
      <c r="J38" s="120">
        <f>(Data!$I$16+273.3)/(D38+273.3)*(Data!$I$15+(Data!$K$12/1000))/Data!$I$15*Data!$I$18</f>
        <v>0.67279111675976988</v>
      </c>
      <c r="K38" s="122">
        <f t="shared" si="4"/>
        <v>12.826735050131001</v>
      </c>
      <c r="L38" s="119"/>
      <c r="M38" s="122"/>
      <c r="S38" s="121">
        <f t="shared" si="2"/>
        <v>0.32000000000000012</v>
      </c>
      <c r="T38" s="122">
        <f t="shared" si="0"/>
        <v>14.430689695442833</v>
      </c>
      <c r="U38">
        <f t="shared" si="1"/>
        <v>0.14113274567522219</v>
      </c>
      <c r="AA38">
        <v>71</v>
      </c>
    </row>
    <row r="39" spans="1:27">
      <c r="A39" s="1">
        <v>0.47013888888888888</v>
      </c>
      <c r="B39">
        <v>3951</v>
      </c>
      <c r="C39">
        <v>64</v>
      </c>
      <c r="D39">
        <v>274.3</v>
      </c>
      <c r="E39">
        <v>10.3</v>
      </c>
      <c r="G39" s="119">
        <v>32</v>
      </c>
      <c r="H39">
        <f t="shared" si="3"/>
        <v>13.795859439601578</v>
      </c>
      <c r="J39" s="120">
        <f>(Data!$I$16+273.3)/(D39+273.3)*(Data!$I$15+(Data!$K$12/1000))/Data!$I$15*Data!$I$18</f>
        <v>0.67279111675976988</v>
      </c>
      <c r="K39" s="122">
        <f t="shared" si="4"/>
        <v>12.940973401088002</v>
      </c>
      <c r="L39" s="119"/>
      <c r="M39" s="122"/>
      <c r="S39" s="121">
        <f t="shared" si="2"/>
        <v>0.33000000000000013</v>
      </c>
      <c r="T39" s="122">
        <f t="shared" si="0"/>
        <v>14.430689695442833</v>
      </c>
      <c r="U39">
        <f t="shared" si="1"/>
        <v>0.14430689695442847</v>
      </c>
      <c r="W39">
        <f>(S40-S38)/6*(T38+4*T39+T40)</f>
        <v>0.28896058489277548</v>
      </c>
      <c r="AA39">
        <v>74</v>
      </c>
    </row>
    <row r="40" spans="1:27">
      <c r="A40" s="1">
        <v>0.47013888888888888</v>
      </c>
      <c r="B40">
        <v>3951</v>
      </c>
      <c r="C40">
        <v>70</v>
      </c>
      <c r="D40">
        <v>274.5</v>
      </c>
      <c r="E40">
        <v>10.3</v>
      </c>
      <c r="G40" s="119">
        <v>33</v>
      </c>
      <c r="H40">
        <f t="shared" si="3"/>
        <v>14.430689695442833</v>
      </c>
      <c r="J40" s="120">
        <f>(Data!$I$16+273.3)/(D40+273.3)*(Data!$I$15+(Data!$K$12/1000))/Data!$I$15*Data!$I$18</f>
        <v>0.67254548290918226</v>
      </c>
      <c r="K40" s="122">
        <f t="shared" si="4"/>
        <v>13.052482054317</v>
      </c>
      <c r="L40" s="119"/>
      <c r="M40" s="122"/>
      <c r="S40" s="121">
        <f t="shared" si="2"/>
        <v>0.34000000000000014</v>
      </c>
      <c r="T40" s="122">
        <f t="shared" si="0"/>
        <v>14.534726990618415</v>
      </c>
      <c r="U40">
        <f t="shared" si="1"/>
        <v>0.14482708343030637</v>
      </c>
      <c r="AA40">
        <v>74.5</v>
      </c>
    </row>
    <row r="41" spans="1:27">
      <c r="A41" s="1">
        <v>0.47013888888888888</v>
      </c>
      <c r="B41">
        <v>3945</v>
      </c>
      <c r="C41">
        <v>70</v>
      </c>
      <c r="D41">
        <v>274.5</v>
      </c>
      <c r="E41">
        <v>10.3</v>
      </c>
      <c r="G41" s="119">
        <v>34</v>
      </c>
      <c r="H41">
        <f t="shared" si="3"/>
        <v>14.430689695442833</v>
      </c>
      <c r="J41" s="120">
        <f>(Data!$I$16+273.3)/(D41+273.3)*(Data!$I$15+(Data!$K$12/1000))/Data!$I$15*Data!$I$18</f>
        <v>0.67254548290918226</v>
      </c>
      <c r="K41" s="122">
        <f t="shared" si="4"/>
        <v>13.161287654264001</v>
      </c>
      <c r="L41" s="119"/>
      <c r="M41" s="122"/>
      <c r="S41" s="121">
        <f t="shared" si="2"/>
        <v>0.35000000000000014</v>
      </c>
      <c r="T41" s="122">
        <f t="shared" si="0"/>
        <v>14.534726990618415</v>
      </c>
      <c r="U41">
        <f t="shared" si="1"/>
        <v>0.14534726990618427</v>
      </c>
      <c r="W41">
        <f>(S42-S40)/6*(T40+4*T41+T42)</f>
        <v>0.29035652902364673</v>
      </c>
      <c r="AA41">
        <v>78</v>
      </c>
    </row>
    <row r="42" spans="1:27">
      <c r="A42" s="1">
        <v>0.47013888888888888</v>
      </c>
      <c r="B42">
        <v>3941</v>
      </c>
      <c r="C42">
        <v>71</v>
      </c>
      <c r="D42">
        <v>274.60000000000002</v>
      </c>
      <c r="E42">
        <v>10.4</v>
      </c>
      <c r="G42" s="119">
        <v>35</v>
      </c>
      <c r="H42">
        <f t="shared" si="3"/>
        <v>14.534726990618415</v>
      </c>
      <c r="J42" s="120">
        <f>(Data!$I$16+273.3)/(D42+273.3)*(Data!$I$15+(Data!$K$12/1000))/Data!$I$15*Data!$I$18</f>
        <v>0.67242273323170276</v>
      </c>
      <c r="K42" s="122">
        <f t="shared" si="4"/>
        <v>13.267416845375001</v>
      </c>
      <c r="L42" s="119"/>
      <c r="M42" s="122"/>
      <c r="S42" s="121">
        <f t="shared" si="2"/>
        <v>0.36000000000000015</v>
      </c>
      <c r="T42" s="122">
        <f t="shared" si="0"/>
        <v>14.433323754001862</v>
      </c>
      <c r="U42">
        <f t="shared" si="1"/>
        <v>0.14484025372310153</v>
      </c>
      <c r="AA42">
        <v>78</v>
      </c>
    </row>
    <row r="43" spans="1:27">
      <c r="A43" s="1">
        <v>0.47015046296296298</v>
      </c>
      <c r="B43">
        <v>3937</v>
      </c>
      <c r="C43">
        <v>71</v>
      </c>
      <c r="D43">
        <v>274.60000000000002</v>
      </c>
      <c r="E43">
        <v>10.4</v>
      </c>
      <c r="G43" s="119">
        <v>36</v>
      </c>
      <c r="H43">
        <f t="shared" si="3"/>
        <v>14.534726990618415</v>
      </c>
      <c r="J43" s="120">
        <f>(Data!$I$16+273.3)/(D43+273.3)*(Data!$I$15+(Data!$K$12/1000))/Data!$I$15*Data!$I$18</f>
        <v>0.67242273323170276</v>
      </c>
      <c r="K43" s="122">
        <f t="shared" si="4"/>
        <v>13.370896272096001</v>
      </c>
      <c r="L43" s="119"/>
      <c r="M43" s="122"/>
      <c r="S43" s="121">
        <f t="shared" si="2"/>
        <v>0.37000000000000016</v>
      </c>
      <c r="T43" s="122">
        <f t="shared" si="0"/>
        <v>14.434640603031017</v>
      </c>
      <c r="U43">
        <f t="shared" si="1"/>
        <v>0.14433982178516452</v>
      </c>
      <c r="W43">
        <f>(S44-S42)/6*(T42+4*T43+T44)</f>
        <v>0.28834350436284401</v>
      </c>
      <c r="AA43">
        <v>76.5</v>
      </c>
    </row>
    <row r="44" spans="1:27">
      <c r="A44" s="1">
        <v>0.47015046296296298</v>
      </c>
      <c r="B44">
        <v>3933</v>
      </c>
      <c r="C44">
        <v>70</v>
      </c>
      <c r="D44">
        <v>274.7</v>
      </c>
      <c r="E44">
        <v>10.4</v>
      </c>
      <c r="G44" s="119">
        <v>37</v>
      </c>
      <c r="H44">
        <f t="shared" si="3"/>
        <v>14.433323754001862</v>
      </c>
      <c r="J44" s="120">
        <f>(Data!$I$16+273.3)/(D44+273.3)*(Data!$I$15+(Data!$K$12/1000))/Data!$I$15*Data!$I$18</f>
        <v>0.67230002835337588</v>
      </c>
      <c r="K44" s="122">
        <f t="shared" si="4"/>
        <v>13.471752578873</v>
      </c>
      <c r="L44" s="119"/>
      <c r="M44" s="122"/>
      <c r="S44" s="121">
        <f t="shared" si="2"/>
        <v>0.38000000000000017</v>
      </c>
      <c r="T44" s="122">
        <f t="shared" si="0"/>
        <v>14.331165142727199</v>
      </c>
      <c r="U44">
        <f t="shared" si="1"/>
        <v>0.14382902872879119</v>
      </c>
      <c r="AA44">
        <v>76</v>
      </c>
    </row>
    <row r="45" spans="1:27">
      <c r="A45" s="1">
        <v>0.47015046296296298</v>
      </c>
      <c r="B45">
        <v>3933</v>
      </c>
      <c r="C45">
        <v>70</v>
      </c>
      <c r="D45">
        <v>274.8</v>
      </c>
      <c r="E45">
        <v>10.4</v>
      </c>
      <c r="G45" s="119">
        <v>38</v>
      </c>
      <c r="H45">
        <f t="shared" si="3"/>
        <v>14.434640603031017</v>
      </c>
      <c r="J45" s="120">
        <f>(Data!$I$16+273.3)/(D45+273.3)*(Data!$I$15+(Data!$K$12/1000))/Data!$I$15*Data!$I$18</f>
        <v>0.67217736824968066</v>
      </c>
      <c r="K45" s="122">
        <f t="shared" si="4"/>
        <v>13.570012410152</v>
      </c>
      <c r="L45" s="119"/>
      <c r="M45" s="122"/>
      <c r="S45" s="121">
        <f t="shared" si="2"/>
        <v>0.39000000000000018</v>
      </c>
      <c r="T45" s="122">
        <f t="shared" si="0"/>
        <v>14.224341184299846</v>
      </c>
      <c r="U45">
        <f t="shared" si="1"/>
        <v>0.14277753163513535</v>
      </c>
      <c r="W45">
        <f>(S46-S44)/6*(T44+4*T45+T46)</f>
        <v>0.28519026695033445</v>
      </c>
      <c r="AA45">
        <v>75.5</v>
      </c>
    </row>
    <row r="46" spans="1:27">
      <c r="A46" s="1">
        <v>0.47015046296296298</v>
      </c>
      <c r="B46">
        <v>3933</v>
      </c>
      <c r="C46">
        <v>69</v>
      </c>
      <c r="D46">
        <v>274.8</v>
      </c>
      <c r="E46">
        <v>10.4</v>
      </c>
      <c r="G46" s="119">
        <v>39</v>
      </c>
      <c r="H46">
        <f t="shared" si="3"/>
        <v>14.331165142727199</v>
      </c>
      <c r="J46" s="120">
        <f>(Data!$I$16+273.3)/(D46+273.3)*(Data!$I$15+(Data!$K$12/1000))/Data!$I$15*Data!$I$18</f>
        <v>0.67217736824968066</v>
      </c>
      <c r="K46" s="122">
        <f t="shared" si="4"/>
        <v>13.665702410379</v>
      </c>
      <c r="L46" s="119"/>
      <c r="M46" s="122"/>
      <c r="S46" s="121">
        <f t="shared" si="2"/>
        <v>0.40000000000000019</v>
      </c>
      <c r="T46" s="122">
        <f t="shared" si="0"/>
        <v>14.328550205173691</v>
      </c>
      <c r="U46">
        <f t="shared" si="1"/>
        <v>0.14276445694736781</v>
      </c>
      <c r="AA46">
        <v>74.5</v>
      </c>
    </row>
    <row r="47" spans="1:27">
      <c r="A47" s="1">
        <v>0.47015046296296298</v>
      </c>
      <c r="B47">
        <v>3933</v>
      </c>
      <c r="C47">
        <v>68</v>
      </c>
      <c r="D47">
        <v>274.60000000000002</v>
      </c>
      <c r="E47">
        <v>10.3</v>
      </c>
      <c r="G47" s="119">
        <v>40</v>
      </c>
      <c r="H47">
        <f t="shared" si="3"/>
        <v>14.224341184299846</v>
      </c>
      <c r="J47" s="120">
        <f>(Data!$I$16+273.3)/(D47+273.3)*(Data!$I$15+(Data!$K$12/1000))/Data!$I$15*Data!$I$18</f>
        <v>0.67242273323170276</v>
      </c>
      <c r="K47" s="122">
        <f t="shared" si="4"/>
        <v>13.758849224000002</v>
      </c>
      <c r="L47" s="119"/>
      <c r="M47" s="122"/>
      <c r="S47" s="121">
        <f t="shared" si="2"/>
        <v>0.4100000000000002</v>
      </c>
      <c r="T47" s="122">
        <f t="shared" si="0"/>
        <v>14.533400526824584</v>
      </c>
      <c r="U47">
        <f t="shared" si="1"/>
        <v>0.14430975365999152</v>
      </c>
      <c r="W47">
        <f>(S48-S46)/6*(T46+4*T47+T48)</f>
        <v>0.28998517613098895</v>
      </c>
      <c r="AA47">
        <v>76</v>
      </c>
    </row>
    <row r="48" spans="1:27">
      <c r="A48" s="1">
        <v>0.47016203703703702</v>
      </c>
      <c r="B48">
        <v>3934</v>
      </c>
      <c r="C48">
        <v>69</v>
      </c>
      <c r="D48">
        <v>274.60000000000002</v>
      </c>
      <c r="E48">
        <v>10.3</v>
      </c>
      <c r="G48" s="119">
        <v>41</v>
      </c>
      <c r="H48">
        <f t="shared" si="3"/>
        <v>14.328550205173691</v>
      </c>
      <c r="J48" s="120">
        <f>(Data!$I$16+273.3)/(D48+273.3)*(Data!$I$15+(Data!$K$12/1000))/Data!$I$15*Data!$I$18</f>
        <v>0.67242273323170276</v>
      </c>
      <c r="K48" s="122">
        <f t="shared" si="4"/>
        <v>13.849479495461001</v>
      </c>
      <c r="L48" s="119"/>
      <c r="M48" s="122"/>
      <c r="S48" s="121">
        <f t="shared" si="2"/>
        <v>0.42000000000000021</v>
      </c>
      <c r="T48" s="122">
        <f t="shared" si="0"/>
        <v>14.533400526824584</v>
      </c>
      <c r="U48">
        <f t="shared" si="1"/>
        <v>0.14533400526824597</v>
      </c>
      <c r="AA48">
        <v>78</v>
      </c>
    </row>
    <row r="49" spans="1:27">
      <c r="A49" s="1">
        <v>0.47016203703703702</v>
      </c>
      <c r="B49">
        <v>3934</v>
      </c>
      <c r="C49">
        <v>71</v>
      </c>
      <c r="D49">
        <v>274.5</v>
      </c>
      <c r="E49">
        <v>10.3</v>
      </c>
      <c r="G49" s="119">
        <v>42</v>
      </c>
      <c r="H49">
        <f t="shared" si="3"/>
        <v>14.533400526824584</v>
      </c>
      <c r="J49" s="120">
        <f>(Data!$I$16+273.3)/(D49+273.3)*(Data!$I$15+(Data!$K$12/1000))/Data!$I$15*Data!$I$18</f>
        <v>0.67254548290918226</v>
      </c>
      <c r="K49" s="122">
        <f t="shared" si="4"/>
        <v>13.937619869208001</v>
      </c>
      <c r="L49" s="119"/>
      <c r="M49" s="122"/>
      <c r="S49" s="121">
        <f t="shared" si="2"/>
        <v>0.43000000000000022</v>
      </c>
      <c r="T49" s="122">
        <f t="shared" si="0"/>
        <v>14.63138250475067</v>
      </c>
      <c r="U49">
        <f t="shared" si="1"/>
        <v>0.1458239151578764</v>
      </c>
      <c r="W49">
        <f>(S50-S48)/6*(T48+4*T49+T50)</f>
        <v>0.29229213469282583</v>
      </c>
      <c r="AA49">
        <v>78</v>
      </c>
    </row>
    <row r="50" spans="1:27">
      <c r="A50" s="1">
        <v>0.47016203703703702</v>
      </c>
      <c r="B50">
        <v>3929</v>
      </c>
      <c r="C50">
        <v>71</v>
      </c>
      <c r="D50">
        <v>274.5</v>
      </c>
      <c r="E50">
        <v>10.3</v>
      </c>
      <c r="G50" s="119">
        <v>43</v>
      </c>
      <c r="H50">
        <f t="shared" si="3"/>
        <v>14.533400526824584</v>
      </c>
      <c r="J50" s="120">
        <f>(Data!$I$16+273.3)/(D50+273.3)*(Data!$I$15+(Data!$K$12/1000))/Data!$I$15*Data!$I$18</f>
        <v>0.67254548290918226</v>
      </c>
      <c r="K50" s="122">
        <f t="shared" si="4"/>
        <v>14.023296989687001</v>
      </c>
      <c r="L50" s="119"/>
      <c r="M50" s="122"/>
      <c r="S50" s="121">
        <f t="shared" si="2"/>
        <v>0.44000000000000022</v>
      </c>
      <c r="T50" s="122">
        <f t="shared" si="0"/>
        <v>14.628709862020409</v>
      </c>
      <c r="U50">
        <f t="shared" si="1"/>
        <v>0.14630046183385553</v>
      </c>
      <c r="AA50">
        <v>77.5</v>
      </c>
    </row>
    <row r="51" spans="1:27">
      <c r="A51" s="1">
        <v>0.47016203703703702</v>
      </c>
      <c r="B51">
        <v>3926</v>
      </c>
      <c r="C51">
        <v>72</v>
      </c>
      <c r="D51">
        <v>274.2</v>
      </c>
      <c r="E51">
        <v>10.3</v>
      </c>
      <c r="G51" s="119">
        <v>44</v>
      </c>
      <c r="H51">
        <f t="shared" si="3"/>
        <v>14.63138250475067</v>
      </c>
      <c r="J51" s="120">
        <f>(Data!$I$16+273.3)/(D51+273.3)*(Data!$I$15+(Data!$K$12/1000))/Data!$I$15*Data!$I$18</f>
        <v>0.67291400098200926</v>
      </c>
      <c r="K51" s="122">
        <f t="shared" si="4"/>
        <v>14.106537501344</v>
      </c>
      <c r="L51" s="119"/>
      <c r="M51" s="122"/>
      <c r="S51" s="121">
        <f t="shared" si="2"/>
        <v>0.45000000000000023</v>
      </c>
      <c r="T51" s="122">
        <f t="shared" si="0"/>
        <v>15.226043967911394</v>
      </c>
      <c r="U51">
        <f t="shared" si="1"/>
        <v>0.14927376914965915</v>
      </c>
      <c r="W51">
        <f>(S52-S50)/6*(T50+4*T51+T52)</f>
        <v>0.30252512874533416</v>
      </c>
      <c r="AA51">
        <v>77.5</v>
      </c>
    </row>
    <row r="52" spans="1:27">
      <c r="A52" s="1">
        <v>0.47016203703703702</v>
      </c>
      <c r="B52">
        <v>3920</v>
      </c>
      <c r="C52">
        <v>72</v>
      </c>
      <c r="D52">
        <v>274</v>
      </c>
      <c r="E52">
        <v>10.3</v>
      </c>
      <c r="G52" s="119">
        <v>45</v>
      </c>
      <c r="H52">
        <f t="shared" si="3"/>
        <v>14.628709862020409</v>
      </c>
      <c r="J52" s="120">
        <f>(Data!$I$16+273.3)/(D52+273.3)*(Data!$I$15+(Data!$K$12/1000))/Data!$I$15*Data!$I$18</f>
        <v>0.67315990414334015</v>
      </c>
      <c r="K52" s="122">
        <f t="shared" si="4"/>
        <v>14.187368048625</v>
      </c>
      <c r="L52" s="119"/>
      <c r="M52" s="122"/>
      <c r="S52" s="121">
        <f t="shared" si="2"/>
        <v>0.46000000000000024</v>
      </c>
      <c r="T52" s="122">
        <f t="shared" si="0"/>
        <v>15.224652889934175</v>
      </c>
      <c r="U52">
        <f t="shared" si="1"/>
        <v>0.152253484289228</v>
      </c>
      <c r="AA52">
        <v>79</v>
      </c>
    </row>
    <row r="53" spans="1:27">
      <c r="A53" s="1">
        <v>0.47017361111111117</v>
      </c>
      <c r="B53">
        <v>3913</v>
      </c>
      <c r="C53">
        <v>78</v>
      </c>
      <c r="D53">
        <v>274</v>
      </c>
      <c r="E53">
        <v>10.3</v>
      </c>
      <c r="G53" s="119">
        <v>46</v>
      </c>
      <c r="H53">
        <f t="shared" si="3"/>
        <v>15.226043967911394</v>
      </c>
      <c r="J53" s="120">
        <f>(Data!$I$16+273.3)/(D53+273.3)*(Data!$I$15+(Data!$K$12/1000))/Data!$I$15*Data!$I$18</f>
        <v>0.67315990414334015</v>
      </c>
      <c r="K53" s="122">
        <f t="shared" si="4"/>
        <v>14.265815275975999</v>
      </c>
      <c r="L53" s="119"/>
      <c r="M53" s="122"/>
      <c r="S53" s="121">
        <f t="shared" si="2"/>
        <v>0.47000000000000025</v>
      </c>
      <c r="T53" s="122">
        <f t="shared" si="0"/>
        <v>15.321936006873006</v>
      </c>
      <c r="U53">
        <f t="shared" si="1"/>
        <v>0.15273294448403604</v>
      </c>
      <c r="W53">
        <f>(S54-S52)/6*(T52+4*T53+T54)</f>
        <v>0.30643667416415582</v>
      </c>
      <c r="AA53">
        <v>79</v>
      </c>
    </row>
    <row r="54" spans="1:27">
      <c r="A54" s="1">
        <v>0.47017361111111117</v>
      </c>
      <c r="B54">
        <v>3912</v>
      </c>
      <c r="C54">
        <v>78</v>
      </c>
      <c r="D54">
        <v>273.89999999999998</v>
      </c>
      <c r="E54">
        <v>10.3</v>
      </c>
      <c r="G54" s="119">
        <v>47</v>
      </c>
      <c r="H54">
        <f t="shared" si="3"/>
        <v>15.224652889934175</v>
      </c>
      <c r="J54" s="120">
        <f>(Data!$I$16+273.3)/(D54+273.3)*(Data!$I$15+(Data!$K$12/1000))/Data!$I$15*Data!$I$18</f>
        <v>0.67328292313167026</v>
      </c>
      <c r="K54" s="122">
        <f t="shared" si="4"/>
        <v>14.341905827843002</v>
      </c>
      <c r="L54" s="119"/>
      <c r="M54" s="122"/>
      <c r="S54" s="121">
        <f t="shared" si="2"/>
        <v>0.48000000000000026</v>
      </c>
      <c r="T54" s="122">
        <f t="shared" si="0"/>
        <v>15.418605331820453</v>
      </c>
      <c r="U54">
        <f t="shared" si="1"/>
        <v>0.15370270669346744</v>
      </c>
      <c r="AA54">
        <v>79</v>
      </c>
    </row>
    <row r="55" spans="1:27">
      <c r="A55" s="1">
        <v>0.47017361111111117</v>
      </c>
      <c r="B55">
        <v>3903</v>
      </c>
      <c r="C55">
        <v>79</v>
      </c>
      <c r="D55">
        <v>273.89999999999998</v>
      </c>
      <c r="E55">
        <v>10.3</v>
      </c>
      <c r="G55" s="119">
        <v>48</v>
      </c>
      <c r="H55">
        <f t="shared" si="3"/>
        <v>15.321936006873006</v>
      </c>
      <c r="J55" s="120">
        <f>(Data!$I$16+273.3)/(D55+273.3)*(Data!$I$15+(Data!$K$12/1000))/Data!$I$15*Data!$I$18</f>
        <v>0.67328292313167026</v>
      </c>
      <c r="K55" s="122">
        <f t="shared" si="4"/>
        <v>14.415666348672001</v>
      </c>
      <c r="L55" s="119"/>
      <c r="M55" s="122"/>
      <c r="S55" s="121">
        <f t="shared" si="2"/>
        <v>0.49000000000000027</v>
      </c>
      <c r="T55" s="122">
        <f t="shared" si="0"/>
        <v>15.418605331820453</v>
      </c>
      <c r="U55">
        <f t="shared" si="1"/>
        <v>0.15418605331820467</v>
      </c>
      <c r="W55">
        <f>(S56-S54)/6*(T54+4*T55+T56)</f>
        <v>0.30806853921914751</v>
      </c>
      <c r="AA55">
        <v>79.5</v>
      </c>
    </row>
    <row r="56" spans="1:27">
      <c r="A56" s="1">
        <v>0.47017361111111117</v>
      </c>
      <c r="B56">
        <v>3903</v>
      </c>
      <c r="C56">
        <v>80</v>
      </c>
      <c r="D56">
        <v>273.89999999999998</v>
      </c>
      <c r="E56">
        <v>10.3</v>
      </c>
      <c r="G56" s="119">
        <v>49</v>
      </c>
      <c r="H56">
        <f t="shared" si="3"/>
        <v>15.418605331820453</v>
      </c>
      <c r="J56" s="120">
        <f>(Data!$I$16+273.3)/(D56+273.3)*(Data!$I$15+(Data!$K$12/1000))/Data!$I$15*Data!$I$18</f>
        <v>0.67328292313167026</v>
      </c>
      <c r="K56" s="122">
        <f t="shared" si="4"/>
        <v>14.487123482909</v>
      </c>
      <c r="L56" s="119"/>
      <c r="M56" s="122"/>
      <c r="S56" s="121">
        <f t="shared" si="2"/>
        <v>0.50000000000000022</v>
      </c>
      <c r="T56" s="122">
        <f t="shared" si="0"/>
        <v>15.327535106642166</v>
      </c>
      <c r="U56">
        <f t="shared" si="1"/>
        <v>0.15373070219231239</v>
      </c>
      <c r="AA56">
        <v>78.5</v>
      </c>
    </row>
    <row r="57" spans="1:27">
      <c r="A57" s="1">
        <v>0.47017361111111117</v>
      </c>
      <c r="B57">
        <v>3891</v>
      </c>
      <c r="C57">
        <v>80</v>
      </c>
      <c r="D57">
        <v>273.89999999999998</v>
      </c>
      <c r="E57">
        <v>10.3</v>
      </c>
      <c r="G57" s="119">
        <v>50</v>
      </c>
      <c r="H57">
        <f t="shared" si="3"/>
        <v>15.418605331820453</v>
      </c>
      <c r="J57" s="120">
        <f>(Data!$I$16+273.3)/(D57+273.3)*(Data!$I$15+(Data!$K$12/1000))/Data!$I$15*Data!$I$18</f>
        <v>0.67328292313167026</v>
      </c>
      <c r="K57" s="122">
        <f t="shared" si="4"/>
        <v>14.556303875000001</v>
      </c>
      <c r="L57" s="119"/>
      <c r="M57" s="122"/>
      <c r="S57" s="121">
        <f t="shared" si="2"/>
        <v>0.51000000000000023</v>
      </c>
      <c r="T57" s="122">
        <f t="shared" si="0"/>
        <v>15.327535106642166</v>
      </c>
      <c r="U57">
        <f t="shared" si="1"/>
        <v>0.15327535106642179</v>
      </c>
      <c r="W57">
        <f>(S58-S56)/6*(T56+4*T57+T58)</f>
        <v>0.3045721995781322</v>
      </c>
      <c r="AA57">
        <v>77</v>
      </c>
    </row>
    <row r="58" spans="1:27">
      <c r="A58" s="1">
        <v>0.47018518518518521</v>
      </c>
      <c r="B58">
        <v>3890</v>
      </c>
      <c r="C58">
        <v>79</v>
      </c>
      <c r="D58">
        <v>274.3</v>
      </c>
      <c r="E58">
        <v>10.3</v>
      </c>
      <c r="G58" s="119">
        <v>51</v>
      </c>
      <c r="H58">
        <f t="shared" si="3"/>
        <v>15.327535106642166</v>
      </c>
      <c r="J58" s="120">
        <f>(Data!$I$16+273.3)/(D58+273.3)*(Data!$I$15+(Data!$K$12/1000))/Data!$I$15*Data!$I$18</f>
        <v>0.67279111675976988</v>
      </c>
      <c r="K58" s="122">
        <f t="shared" si="4"/>
        <v>14.623234169391001</v>
      </c>
      <c r="L58" s="119"/>
      <c r="M58" s="122"/>
      <c r="S58" s="121">
        <f t="shared" si="2"/>
        <v>0.52000000000000024</v>
      </c>
      <c r="T58" s="122">
        <f t="shared" si="0"/>
        <v>14.733984340228762</v>
      </c>
      <c r="U58">
        <f t="shared" si="1"/>
        <v>0.15030759723435477</v>
      </c>
      <c r="AA58">
        <v>77</v>
      </c>
    </row>
    <row r="59" spans="1:27">
      <c r="A59" s="1">
        <v>0.47018518518518521</v>
      </c>
      <c r="B59">
        <v>3886</v>
      </c>
      <c r="C59">
        <v>79</v>
      </c>
      <c r="D59">
        <v>274.3</v>
      </c>
      <c r="E59">
        <v>10.3</v>
      </c>
      <c r="G59" s="119">
        <v>52</v>
      </c>
      <c r="H59">
        <f t="shared" si="3"/>
        <v>15.327535106642166</v>
      </c>
      <c r="J59" s="120">
        <f>(Data!$I$16+273.3)/(D59+273.3)*(Data!$I$15+(Data!$K$12/1000))/Data!$I$15*Data!$I$18</f>
        <v>0.67279111675976988</v>
      </c>
      <c r="K59" s="122">
        <f t="shared" si="4"/>
        <v>14.687941010528</v>
      </c>
      <c r="L59" s="119"/>
      <c r="M59" s="122"/>
      <c r="S59" s="121">
        <f t="shared" si="2"/>
        <v>0.53000000000000025</v>
      </c>
      <c r="T59" s="122">
        <f t="shared" si="0"/>
        <v>14.732638955179139</v>
      </c>
      <c r="U59">
        <f t="shared" si="1"/>
        <v>0.14733311647703962</v>
      </c>
      <c r="W59">
        <f>(S60-S58)/6*(T58+4*T59+T60)</f>
        <v>0.29566076481691378</v>
      </c>
      <c r="AA59">
        <v>76.5</v>
      </c>
    </row>
    <row r="60" spans="1:27">
      <c r="A60" s="1">
        <v>0.47018518518518521</v>
      </c>
      <c r="B60">
        <v>3882</v>
      </c>
      <c r="C60">
        <v>73</v>
      </c>
      <c r="D60">
        <v>274.3</v>
      </c>
      <c r="E60">
        <v>10.199999999999999</v>
      </c>
      <c r="G60" s="119">
        <v>53</v>
      </c>
      <c r="H60">
        <f t="shared" si="3"/>
        <v>14.733984340228762</v>
      </c>
      <c r="J60" s="120">
        <f>(Data!$I$16+273.3)/(D60+273.3)*(Data!$I$15+(Data!$K$12/1000))/Data!$I$15*Data!$I$18</f>
        <v>0.67279111675976988</v>
      </c>
      <c r="K60" s="122">
        <f t="shared" si="4"/>
        <v>14.750451042857001</v>
      </c>
      <c r="L60" s="119"/>
      <c r="M60" s="122"/>
      <c r="S60" s="121">
        <f t="shared" si="2"/>
        <v>0.54000000000000026</v>
      </c>
      <c r="T60" s="122">
        <f t="shared" si="0"/>
        <v>15.033689284128736</v>
      </c>
      <c r="U60">
        <f t="shared" si="1"/>
        <v>0.14883164119653949</v>
      </c>
      <c r="AA60">
        <v>76.5</v>
      </c>
    </row>
    <row r="61" spans="1:27">
      <c r="A61" s="1">
        <v>0.47018518518518521</v>
      </c>
      <c r="B61">
        <v>3892</v>
      </c>
      <c r="C61">
        <v>73</v>
      </c>
      <c r="D61">
        <v>274.2</v>
      </c>
      <c r="E61">
        <v>10.199999999999999</v>
      </c>
      <c r="G61" s="119">
        <v>54</v>
      </c>
      <c r="H61">
        <f t="shared" si="3"/>
        <v>14.732638955179139</v>
      </c>
      <c r="J61" s="120">
        <f>(Data!$I$16+273.3)/(D61+273.3)*(Data!$I$15+(Data!$K$12/1000))/Data!$I$15*Data!$I$18</f>
        <v>0.67291400098200926</v>
      </c>
      <c r="K61" s="122">
        <f t="shared" si="4"/>
        <v>14.810790910824002</v>
      </c>
      <c r="L61" s="119"/>
      <c r="M61" s="122"/>
      <c r="S61" s="121">
        <f t="shared" si="2"/>
        <v>0.55000000000000027</v>
      </c>
      <c r="T61" s="122">
        <f t="shared" si="0"/>
        <v>15.13227190949641</v>
      </c>
      <c r="U61">
        <f t="shared" si="1"/>
        <v>0.15082980596812584</v>
      </c>
      <c r="W61">
        <f>(S62-S60)/6*(T60+4*T61+T62)</f>
        <v>0.30231682943870292</v>
      </c>
      <c r="AA61">
        <v>77.5</v>
      </c>
    </row>
    <row r="62" spans="1:27">
      <c r="A62" s="1">
        <v>0.47018518518518521</v>
      </c>
      <c r="B62">
        <v>3904</v>
      </c>
      <c r="C62">
        <v>76</v>
      </c>
      <c r="D62">
        <v>274.3</v>
      </c>
      <c r="E62">
        <v>10.199999999999999</v>
      </c>
      <c r="G62" s="119">
        <v>55</v>
      </c>
      <c r="H62">
        <f t="shared" si="3"/>
        <v>15.033689284128736</v>
      </c>
      <c r="J62" s="120">
        <f>(Data!$I$16+273.3)/(D62+273.3)*(Data!$I$15+(Data!$K$12/1000))/Data!$I$15*Data!$I$18</f>
        <v>0.67279111675976988</v>
      </c>
      <c r="K62" s="122">
        <f t="shared" si="4"/>
        <v>14.868987258875002</v>
      </c>
      <c r="L62" s="119"/>
      <c r="M62" s="122"/>
      <c r="S62" s="121">
        <f t="shared" si="2"/>
        <v>0.56000000000000028</v>
      </c>
      <c r="T62" s="122">
        <f t="shared" si="0"/>
        <v>15.13227190949641</v>
      </c>
      <c r="U62">
        <f t="shared" si="1"/>
        <v>0.15132271909496423</v>
      </c>
      <c r="AA62">
        <v>77.5</v>
      </c>
    </row>
    <row r="63" spans="1:27">
      <c r="A63" s="1">
        <v>0.47019675925925924</v>
      </c>
      <c r="B63">
        <v>3905</v>
      </c>
      <c r="C63">
        <v>77</v>
      </c>
      <c r="D63">
        <v>274.3</v>
      </c>
      <c r="E63">
        <v>10.199999999999999</v>
      </c>
      <c r="G63" s="119">
        <v>56</v>
      </c>
      <c r="H63">
        <f t="shared" si="3"/>
        <v>15.13227190949641</v>
      </c>
      <c r="J63" s="120">
        <f>(Data!$I$16+273.3)/(D63+273.3)*(Data!$I$15+(Data!$K$12/1000))/Data!$I$15*Data!$I$18</f>
        <v>0.67279111675976988</v>
      </c>
      <c r="K63" s="122">
        <f t="shared" si="4"/>
        <v>14.925066731456001</v>
      </c>
      <c r="L63" s="119"/>
      <c r="M63" s="122"/>
      <c r="S63" s="121">
        <f t="shared" si="2"/>
        <v>0.57000000000000028</v>
      </c>
      <c r="T63" s="122">
        <f t="shared" si="0"/>
        <v>15.133653536699429</v>
      </c>
      <c r="U63">
        <f t="shared" si="1"/>
        <v>0.15132962723097931</v>
      </c>
      <c r="W63">
        <f>(S64-S62)/6*(T62+4*T63+T64)</f>
        <v>0.30266846530997876</v>
      </c>
      <c r="AA63">
        <v>77</v>
      </c>
    </row>
    <row r="64" spans="1:27">
      <c r="A64" s="1">
        <v>0.47019675925925924</v>
      </c>
      <c r="B64">
        <v>3923</v>
      </c>
      <c r="C64">
        <v>77</v>
      </c>
      <c r="D64">
        <v>274.3</v>
      </c>
      <c r="E64">
        <v>10.3</v>
      </c>
      <c r="G64" s="119">
        <v>57</v>
      </c>
      <c r="H64">
        <f t="shared" si="3"/>
        <v>15.13227190949641</v>
      </c>
      <c r="J64" s="120">
        <f>(Data!$I$16+273.3)/(D64+273.3)*(Data!$I$15+(Data!$K$12/1000))/Data!$I$15*Data!$I$18</f>
        <v>0.67279111675976988</v>
      </c>
      <c r="K64" s="122">
        <f t="shared" si="4"/>
        <v>14.979055973013001</v>
      </c>
      <c r="L64" s="119"/>
      <c r="M64" s="122"/>
      <c r="S64" s="121">
        <f t="shared" si="2"/>
        <v>0.58000000000000029</v>
      </c>
      <c r="T64" s="122">
        <f t="shared" si="0"/>
        <v>15.133653536699429</v>
      </c>
      <c r="U64">
        <f t="shared" si="1"/>
        <v>0.15133653536699443</v>
      </c>
      <c r="AA64">
        <v>76</v>
      </c>
    </row>
    <row r="65" spans="1:27">
      <c r="A65" s="1">
        <v>0.47019675925925924</v>
      </c>
      <c r="B65">
        <v>3923</v>
      </c>
      <c r="C65">
        <v>77</v>
      </c>
      <c r="D65">
        <v>274.39999999999998</v>
      </c>
      <c r="E65">
        <v>10.199999999999999</v>
      </c>
      <c r="G65" s="119">
        <v>58</v>
      </c>
      <c r="H65">
        <f t="shared" si="3"/>
        <v>15.133653536699429</v>
      </c>
      <c r="J65" s="120">
        <f>(Data!$I$16+273.3)/(D65+273.3)*(Data!$I$15+(Data!$K$12/1000))/Data!$I$15*Data!$I$18</f>
        <v>0.67266827741035229</v>
      </c>
      <c r="K65" s="122">
        <f t="shared" si="4"/>
        <v>15.030981627992002</v>
      </c>
      <c r="L65" s="119"/>
      <c r="M65" s="122"/>
      <c r="S65" s="121">
        <f t="shared" si="2"/>
        <v>0.5900000000000003</v>
      </c>
      <c r="T65" s="122">
        <f t="shared" si="0"/>
        <v>15.133653536699429</v>
      </c>
      <c r="U65">
        <f t="shared" si="1"/>
        <v>0.15133653536699443</v>
      </c>
      <c r="W65">
        <f>(S66-S64)/6*(T64+4*T65+T66)</f>
        <v>0.30267307073398886</v>
      </c>
      <c r="AA65">
        <v>75.5</v>
      </c>
    </row>
    <row r="66" spans="1:27">
      <c r="A66" s="1">
        <v>0.47019675925925924</v>
      </c>
      <c r="B66">
        <v>3936</v>
      </c>
      <c r="C66">
        <v>77</v>
      </c>
      <c r="D66">
        <v>274.39999999999998</v>
      </c>
      <c r="E66">
        <v>10.199999999999999</v>
      </c>
      <c r="G66" s="119">
        <v>59</v>
      </c>
      <c r="H66">
        <f t="shared" si="3"/>
        <v>15.133653536699429</v>
      </c>
      <c r="J66" s="120">
        <f>(Data!$I$16+273.3)/(D66+273.3)*(Data!$I$15+(Data!$K$12/1000))/Data!$I$15*Data!$I$18</f>
        <v>0.67266827741035229</v>
      </c>
      <c r="K66" s="122">
        <f t="shared" si="4"/>
        <v>15.080870340839001</v>
      </c>
      <c r="L66" s="119"/>
      <c r="M66" s="122"/>
      <c r="S66" s="121">
        <f t="shared" si="2"/>
        <v>0.60000000000000031</v>
      </c>
      <c r="T66" s="122">
        <f t="shared" si="0"/>
        <v>15.133653536699429</v>
      </c>
      <c r="U66">
        <f t="shared" si="1"/>
        <v>0.15133653536699443</v>
      </c>
      <c r="AA66">
        <v>74.5</v>
      </c>
    </row>
    <row r="67" spans="1:27">
      <c r="A67" s="1">
        <v>0.47019675925925924</v>
      </c>
      <c r="B67">
        <v>3937</v>
      </c>
      <c r="C67">
        <v>77</v>
      </c>
      <c r="D67">
        <v>274.39999999999998</v>
      </c>
      <c r="E67">
        <v>10.199999999999999</v>
      </c>
      <c r="G67" s="119">
        <v>60</v>
      </c>
      <c r="H67">
        <f t="shared" si="3"/>
        <v>15.133653536699429</v>
      </c>
      <c r="J67" s="120">
        <f>(Data!$I$16+273.3)/(D67+273.3)*(Data!$I$15+(Data!$K$12/1000))/Data!$I$15*Data!$I$18</f>
        <v>0.67266827741035229</v>
      </c>
      <c r="K67" s="122">
        <f t="shared" si="4"/>
        <v>15.128748756</v>
      </c>
      <c r="L67" s="119"/>
      <c r="M67" s="122"/>
      <c r="S67" s="121">
        <f t="shared" si="2"/>
        <v>0.61000000000000032</v>
      </c>
      <c r="T67" s="122">
        <f t="shared" si="0"/>
        <v>15.425648042337903</v>
      </c>
      <c r="U67">
        <f t="shared" si="1"/>
        <v>0.15279650789518678</v>
      </c>
      <c r="W67">
        <f>(S68-S66)/6*(T66+4*T67+T68)</f>
        <v>0.30753495154513921</v>
      </c>
      <c r="AA67">
        <v>74.5</v>
      </c>
    </row>
    <row r="68" spans="1:27">
      <c r="A68" s="1">
        <v>0.47020833333333334</v>
      </c>
      <c r="B68">
        <v>3943</v>
      </c>
      <c r="C68">
        <v>77</v>
      </c>
      <c r="D68">
        <v>274.39999999999998</v>
      </c>
      <c r="E68">
        <v>10.199999999999999</v>
      </c>
      <c r="G68" s="119">
        <v>61</v>
      </c>
      <c r="H68">
        <f t="shared" si="3"/>
        <v>15.133653536699429</v>
      </c>
      <c r="J68" s="120">
        <f>(Data!$I$16+273.3)/(D68+273.3)*(Data!$I$15+(Data!$K$12/1000))/Data!$I$15*Data!$I$18</f>
        <v>0.67266827741035229</v>
      </c>
      <c r="K68" s="122">
        <f t="shared" si="4"/>
        <v>15.174643517921002</v>
      </c>
      <c r="L68" s="119"/>
      <c r="M68" s="122"/>
      <c r="S68" s="121">
        <f t="shared" si="2"/>
        <v>0.62000000000000033</v>
      </c>
      <c r="T68" s="122">
        <f t="shared" si="0"/>
        <v>15.424239757490641</v>
      </c>
      <c r="U68">
        <f t="shared" si="1"/>
        <v>0.15424943899914287</v>
      </c>
      <c r="AA68">
        <v>74.5</v>
      </c>
    </row>
    <row r="69" spans="1:27">
      <c r="A69" s="1">
        <v>0.47020833333333334</v>
      </c>
      <c r="B69">
        <v>3948</v>
      </c>
      <c r="C69">
        <v>80</v>
      </c>
      <c r="D69">
        <v>274.39999999999998</v>
      </c>
      <c r="E69">
        <v>10.199999999999999</v>
      </c>
      <c r="G69" s="119">
        <v>62</v>
      </c>
      <c r="H69">
        <f t="shared" si="3"/>
        <v>15.425648042337903</v>
      </c>
      <c r="J69" s="120">
        <f>(Data!$I$16+273.3)/(D69+273.3)*(Data!$I$15+(Data!$K$12/1000))/Data!$I$15*Data!$I$18</f>
        <v>0.67266827741035229</v>
      </c>
      <c r="K69" s="122">
        <f t="shared" si="4"/>
        <v>15.218581271048002</v>
      </c>
      <c r="L69" s="119"/>
      <c r="M69" s="122"/>
      <c r="S69" s="121">
        <f t="shared" si="2"/>
        <v>0.63000000000000034</v>
      </c>
      <c r="T69" s="122">
        <f t="shared" si="0"/>
        <v>15.232997452298122</v>
      </c>
      <c r="U69">
        <f t="shared" si="1"/>
        <v>0.15328618604894395</v>
      </c>
      <c r="W69">
        <f>(S70-S68)/6*(T68+4*T69+T70)</f>
        <v>0.30530669174717434</v>
      </c>
      <c r="AA69">
        <v>74.5</v>
      </c>
    </row>
    <row r="70" spans="1:27">
      <c r="A70" s="1">
        <v>0.47020833333333334</v>
      </c>
      <c r="B70">
        <v>3945</v>
      </c>
      <c r="C70">
        <v>80</v>
      </c>
      <c r="D70">
        <v>274.3</v>
      </c>
      <c r="E70">
        <v>10.3</v>
      </c>
      <c r="G70" s="119">
        <v>63</v>
      </c>
      <c r="H70">
        <f t="shared" si="3"/>
        <v>15.424239757490641</v>
      </c>
      <c r="J70" s="120">
        <f>(Data!$I$16+273.3)/(D70+273.3)*(Data!$I$15+(Data!$K$12/1000))/Data!$I$15*Data!$I$18</f>
        <v>0.67279111675976988</v>
      </c>
      <c r="K70" s="122">
        <f t="shared" si="4"/>
        <v>15.260588659827</v>
      </c>
      <c r="L70" s="119"/>
      <c r="M70" s="122"/>
      <c r="S70" s="121">
        <f t="shared" si="2"/>
        <v>0.64000000000000035</v>
      </c>
      <c r="T70" s="122">
        <f t="shared" si="0"/>
        <v>15.235777957469095</v>
      </c>
      <c r="U70">
        <f t="shared" si="1"/>
        <v>0.15234387704883623</v>
      </c>
      <c r="AA70">
        <v>74</v>
      </c>
    </row>
    <row r="71" spans="1:27">
      <c r="A71" s="1">
        <v>0.47020833333333334</v>
      </c>
      <c r="B71">
        <v>3942</v>
      </c>
      <c r="C71">
        <v>78</v>
      </c>
      <c r="D71">
        <v>274.5</v>
      </c>
      <c r="E71">
        <v>10.3</v>
      </c>
      <c r="G71" s="119">
        <v>64</v>
      </c>
      <c r="H71">
        <f t="shared" si="3"/>
        <v>15.232997452298122</v>
      </c>
      <c r="J71" s="120">
        <f>(Data!$I$16+273.3)/(D71+273.3)*(Data!$I$15+(Data!$K$12/1000))/Data!$I$15*Data!$I$18</f>
        <v>0.67254548290918226</v>
      </c>
      <c r="K71" s="122">
        <f t="shared" si="4"/>
        <v>15.300692328704001</v>
      </c>
      <c r="L71" s="119"/>
      <c r="M71" s="122"/>
      <c r="S71" s="121">
        <f t="shared" si="2"/>
        <v>0.65000000000000036</v>
      </c>
      <c r="T71" s="122">
        <f t="shared" ref="T71:T134" si="5">H73</f>
        <v>14.939909444211873</v>
      </c>
      <c r="U71">
        <f t="shared" si="1"/>
        <v>0.15087843700840498</v>
      </c>
      <c r="W71">
        <f>(S72-S70)/6*(T70+4*T71+T72)</f>
        <v>0.29877825903666422</v>
      </c>
      <c r="AA71">
        <v>74</v>
      </c>
    </row>
    <row r="72" spans="1:27">
      <c r="A72" s="1">
        <v>0.47020833333333334</v>
      </c>
      <c r="B72">
        <v>3942</v>
      </c>
      <c r="C72">
        <v>78</v>
      </c>
      <c r="D72">
        <v>274.7</v>
      </c>
      <c r="E72">
        <v>10.199999999999999</v>
      </c>
      <c r="G72" s="119">
        <v>65</v>
      </c>
      <c r="H72">
        <f t="shared" si="3"/>
        <v>15.235777957469095</v>
      </c>
      <c r="J72" s="120">
        <f>(Data!$I$16+273.3)/(D72+273.3)*(Data!$I$15+(Data!$K$12/1000))/Data!$I$15*Data!$I$18</f>
        <v>0.67230002835337588</v>
      </c>
      <c r="K72" s="122">
        <f t="shared" ref="K72:K135" si="6">0.000004440741*G72^3-0.00179116*G72^2+0.213861345*G72+7.786044</f>
        <v>15.338918922125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14.638061976682605</v>
      </c>
      <c r="U72">
        <f t="shared" ref="U72:U135" si="8">(S72-S71)/2*(T71+T72)</f>
        <v>0.14788985710447253</v>
      </c>
      <c r="AA72">
        <v>72.5</v>
      </c>
    </row>
    <row r="73" spans="1:27">
      <c r="A73" s="1">
        <v>0.47021990740740738</v>
      </c>
      <c r="B73">
        <v>3953</v>
      </c>
      <c r="C73">
        <v>75</v>
      </c>
      <c r="D73">
        <v>274.7</v>
      </c>
      <c r="E73">
        <v>10.199999999999999</v>
      </c>
      <c r="G73" s="119">
        <v>66</v>
      </c>
      <c r="H73">
        <f t="shared" ref="H73:H136" si="9">44.73*SQRT(C73/1000/J73)</f>
        <v>14.939909444211873</v>
      </c>
      <c r="J73" s="120">
        <f>(Data!$I$16+273.3)/(D73+273.3)*(Data!$I$15+(Data!$K$12/1000))/Data!$I$15*Data!$I$18</f>
        <v>0.67230002835337588</v>
      </c>
      <c r="K73" s="122">
        <f t="shared" si="6"/>
        <v>15.375295084536001</v>
      </c>
      <c r="L73" s="119"/>
      <c r="M73" s="122"/>
      <c r="S73" s="121">
        <f t="shared" si="7"/>
        <v>0.67000000000000037</v>
      </c>
      <c r="T73" s="122">
        <f t="shared" si="5"/>
        <v>14.638061976682605</v>
      </c>
      <c r="U73">
        <f t="shared" si="8"/>
        <v>0.14638061976682618</v>
      </c>
      <c r="W73">
        <f>(S74-S72)/6*(T72+4*T73+T74)</f>
        <v>0.29310787985171632</v>
      </c>
      <c r="AA73">
        <v>71</v>
      </c>
    </row>
    <row r="74" spans="1:27">
      <c r="A74" s="1">
        <v>0.47021990740740738</v>
      </c>
      <c r="B74">
        <v>3953</v>
      </c>
      <c r="C74">
        <v>72</v>
      </c>
      <c r="D74">
        <v>274.7</v>
      </c>
      <c r="E74">
        <v>10.199999999999999</v>
      </c>
      <c r="G74" s="119">
        <v>67</v>
      </c>
      <c r="H74">
        <f t="shared" si="9"/>
        <v>14.638061976682605</v>
      </c>
      <c r="J74" s="120">
        <f>(Data!$I$16+273.3)/(D74+273.3)*(Data!$I$15+(Data!$K$12/1000))/Data!$I$15*Data!$I$18</f>
        <v>0.67230002835337588</v>
      </c>
      <c r="K74" s="122">
        <f t="shared" si="6"/>
        <v>15.409847460383</v>
      </c>
      <c r="L74" s="119"/>
      <c r="M74" s="122"/>
      <c r="S74" s="121">
        <f t="shared" si="7"/>
        <v>0.68000000000000038</v>
      </c>
      <c r="T74" s="122">
        <f t="shared" si="5"/>
        <v>14.742054072101805</v>
      </c>
      <c r="U74">
        <f t="shared" si="8"/>
        <v>0.14690058024392216</v>
      </c>
      <c r="AA74">
        <v>71</v>
      </c>
    </row>
    <row r="75" spans="1:27">
      <c r="A75" s="1">
        <v>0.47021990740740738</v>
      </c>
      <c r="B75">
        <v>3961</v>
      </c>
      <c r="C75">
        <v>72</v>
      </c>
      <c r="D75">
        <v>274.7</v>
      </c>
      <c r="E75">
        <v>10.199999999999999</v>
      </c>
      <c r="G75" s="119">
        <v>68</v>
      </c>
      <c r="H75">
        <f t="shared" si="9"/>
        <v>14.638061976682605</v>
      </c>
      <c r="J75" s="120">
        <f>(Data!$I$16+273.3)/(D75+273.3)*(Data!$I$15+(Data!$K$12/1000))/Data!$I$15*Data!$I$18</f>
        <v>0.67230002835337588</v>
      </c>
      <c r="K75" s="122">
        <f t="shared" si="6"/>
        <v>15.442602694112001</v>
      </c>
      <c r="L75" s="119"/>
      <c r="M75" s="122"/>
      <c r="S75" s="121">
        <f t="shared" si="7"/>
        <v>0.69000000000000039</v>
      </c>
      <c r="T75" s="122">
        <f t="shared" si="5"/>
        <v>14.742054072101805</v>
      </c>
      <c r="U75">
        <f t="shared" si="8"/>
        <v>0.14742054072101818</v>
      </c>
      <c r="W75">
        <f>(S76-S74)/6*(T74+4*T75+T76)</f>
        <v>0.29583607174449467</v>
      </c>
      <c r="AA75">
        <v>71.5</v>
      </c>
    </row>
    <row r="76" spans="1:27">
      <c r="A76" s="1">
        <v>0.47021990740740738</v>
      </c>
      <c r="B76">
        <v>3962</v>
      </c>
      <c r="C76">
        <v>73</v>
      </c>
      <c r="D76">
        <v>274.89999999999998</v>
      </c>
      <c r="E76">
        <v>10.199999999999999</v>
      </c>
      <c r="G76" s="119">
        <v>69</v>
      </c>
      <c r="H76">
        <f t="shared" si="9"/>
        <v>14.742054072101805</v>
      </c>
      <c r="J76" s="120">
        <f>(Data!$I$16+273.3)/(D76+273.3)*(Data!$I$15+(Data!$K$12/1000))/Data!$I$15*Data!$I$18</f>
        <v>0.67205475289611449</v>
      </c>
      <c r="K76" s="122">
        <f t="shared" si="6"/>
        <v>15.473587430169001</v>
      </c>
      <c r="L76" s="119"/>
      <c r="M76" s="122"/>
      <c r="S76" s="121">
        <f t="shared" si="7"/>
        <v>0.7000000000000004</v>
      </c>
      <c r="T76" s="122">
        <f t="shared" si="5"/>
        <v>15.040551162839288</v>
      </c>
      <c r="U76">
        <f t="shared" si="8"/>
        <v>0.14891302617470561</v>
      </c>
      <c r="AA76">
        <v>71.5</v>
      </c>
    </row>
    <row r="77" spans="1:27">
      <c r="A77" s="1">
        <v>0.47021990740740738</v>
      </c>
      <c r="B77">
        <v>3958</v>
      </c>
      <c r="C77">
        <v>73</v>
      </c>
      <c r="D77">
        <v>274.89999999999998</v>
      </c>
      <c r="E77">
        <v>10.199999999999999</v>
      </c>
      <c r="G77" s="119">
        <v>70</v>
      </c>
      <c r="H77">
        <f t="shared" si="9"/>
        <v>14.742054072101805</v>
      </c>
      <c r="J77" s="120">
        <f>(Data!$I$16+273.3)/(D77+273.3)*(Data!$I$15+(Data!$K$12/1000))/Data!$I$15*Data!$I$18</f>
        <v>0.67205475289611449</v>
      </c>
      <c r="K77" s="122">
        <f t="shared" si="6"/>
        <v>15.502828313000002</v>
      </c>
      <c r="L77" s="119"/>
      <c r="M77" s="122"/>
      <c r="S77" s="121">
        <f t="shared" si="7"/>
        <v>0.71000000000000041</v>
      </c>
      <c r="T77" s="122">
        <f t="shared" si="5"/>
        <v>15.039179037564999</v>
      </c>
      <c r="U77">
        <f t="shared" si="8"/>
        <v>0.15039865100202154</v>
      </c>
      <c r="W77">
        <f>(S78-S76)/6*(T76+4*T77+T78)</f>
        <v>0.29978429023860842</v>
      </c>
      <c r="AA77">
        <v>72.5</v>
      </c>
    </row>
    <row r="78" spans="1:27">
      <c r="A78" s="1">
        <v>0.47023148148148147</v>
      </c>
      <c r="B78">
        <v>3954</v>
      </c>
      <c r="C78">
        <v>76</v>
      </c>
      <c r="D78">
        <v>274.8</v>
      </c>
      <c r="E78">
        <v>10.199999999999999</v>
      </c>
      <c r="G78" s="119">
        <v>71</v>
      </c>
      <c r="H78">
        <f t="shared" si="9"/>
        <v>15.040551162839288</v>
      </c>
      <c r="J78" s="120">
        <f>(Data!$I$16+273.3)/(D78+273.3)*(Data!$I$15+(Data!$K$12/1000))/Data!$I$15*Data!$I$18</f>
        <v>0.67217736824968066</v>
      </c>
      <c r="K78" s="122">
        <f t="shared" si="6"/>
        <v>15.530351987051001</v>
      </c>
      <c r="L78" s="119"/>
      <c r="M78" s="122"/>
      <c r="S78" s="121">
        <f t="shared" si="7"/>
        <v>0.72000000000000042</v>
      </c>
      <c r="T78" s="122">
        <f t="shared" si="5"/>
        <v>14.738019758483158</v>
      </c>
      <c r="U78">
        <f t="shared" si="8"/>
        <v>0.14888599398024091</v>
      </c>
      <c r="AA78">
        <v>72.5</v>
      </c>
    </row>
    <row r="79" spans="1:27">
      <c r="A79" s="1">
        <v>0.47023148148148147</v>
      </c>
      <c r="B79">
        <v>3948</v>
      </c>
      <c r="C79">
        <v>76</v>
      </c>
      <c r="D79">
        <v>274.7</v>
      </c>
      <c r="E79">
        <v>10.3</v>
      </c>
      <c r="G79" s="119">
        <v>72</v>
      </c>
      <c r="H79">
        <f t="shared" si="9"/>
        <v>15.039179037564999</v>
      </c>
      <c r="J79" s="120">
        <f>(Data!$I$16+273.3)/(D79+273.3)*(Data!$I$15+(Data!$K$12/1000))/Data!$I$15*Data!$I$18</f>
        <v>0.67230002835337588</v>
      </c>
      <c r="K79" s="122">
        <f t="shared" si="6"/>
        <v>15.556185096768001</v>
      </c>
      <c r="L79" s="119"/>
      <c r="M79" s="122"/>
      <c r="S79" s="121">
        <f t="shared" si="7"/>
        <v>0.73000000000000043</v>
      </c>
      <c r="T79" s="122">
        <f t="shared" si="5"/>
        <v>14.636726326150452</v>
      </c>
      <c r="U79">
        <f t="shared" si="8"/>
        <v>0.14687373042316818</v>
      </c>
      <c r="W79">
        <f>(S80-S78)/6*(T78+4*T79+T80)</f>
        <v>0.29407823771560299</v>
      </c>
      <c r="AA79">
        <v>71</v>
      </c>
    </row>
    <row r="80" spans="1:27">
      <c r="A80" s="1">
        <v>0.47023148148148147</v>
      </c>
      <c r="B80">
        <v>3941</v>
      </c>
      <c r="C80">
        <v>73</v>
      </c>
      <c r="D80">
        <v>274.60000000000002</v>
      </c>
      <c r="E80">
        <v>10.3</v>
      </c>
      <c r="G80" s="119">
        <v>73</v>
      </c>
      <c r="H80">
        <f t="shared" si="9"/>
        <v>14.738019758483158</v>
      </c>
      <c r="J80" s="120">
        <f>(Data!$I$16+273.3)/(D80+273.3)*(Data!$I$15+(Data!$K$12/1000))/Data!$I$15*Data!$I$18</f>
        <v>0.67242273323170276</v>
      </c>
      <c r="K80" s="122">
        <f t="shared" si="6"/>
        <v>15.580354286597002</v>
      </c>
      <c r="L80" s="119"/>
      <c r="M80" s="122"/>
      <c r="S80" s="121">
        <f t="shared" si="7"/>
        <v>0.74000000000000044</v>
      </c>
      <c r="T80" s="122">
        <f t="shared" si="5"/>
        <v>14.93854625159585</v>
      </c>
      <c r="U80">
        <f t="shared" si="8"/>
        <v>0.14787636288873166</v>
      </c>
      <c r="AA80">
        <v>70.5</v>
      </c>
    </row>
    <row r="81" spans="1:27">
      <c r="A81" s="1">
        <v>0.47023148148148147</v>
      </c>
      <c r="B81">
        <v>3941</v>
      </c>
      <c r="C81">
        <v>72</v>
      </c>
      <c r="D81">
        <v>274.60000000000002</v>
      </c>
      <c r="E81">
        <v>10.3</v>
      </c>
      <c r="G81" s="119">
        <v>74</v>
      </c>
      <c r="H81">
        <f t="shared" si="9"/>
        <v>14.636726326150452</v>
      </c>
      <c r="J81" s="120">
        <f>(Data!$I$16+273.3)/(D81+273.3)*(Data!$I$15+(Data!$K$12/1000))/Data!$I$15*Data!$I$18</f>
        <v>0.67242273323170276</v>
      </c>
      <c r="K81" s="122">
        <f t="shared" si="6"/>
        <v>15.602886200983999</v>
      </c>
      <c r="L81" s="119"/>
      <c r="M81" s="122"/>
      <c r="S81" s="121">
        <f t="shared" si="7"/>
        <v>0.75000000000000044</v>
      </c>
      <c r="T81" s="122">
        <f t="shared" si="5"/>
        <v>15.13227190949641</v>
      </c>
      <c r="U81">
        <f t="shared" si="8"/>
        <v>0.15035409080546144</v>
      </c>
      <c r="W81">
        <f>(S82-S80)/6*(T80+4*T81+T82)</f>
        <v>0.30199968599692661</v>
      </c>
      <c r="AA81">
        <v>72</v>
      </c>
    </row>
    <row r="82" spans="1:27">
      <c r="A82" s="1">
        <v>0.47023148148148147</v>
      </c>
      <c r="B82">
        <v>3930</v>
      </c>
      <c r="C82">
        <v>75</v>
      </c>
      <c r="D82">
        <v>274.60000000000002</v>
      </c>
      <c r="E82">
        <v>10.3</v>
      </c>
      <c r="G82" s="119">
        <v>75</v>
      </c>
      <c r="H82">
        <f t="shared" si="9"/>
        <v>14.93854625159585</v>
      </c>
      <c r="J82" s="120">
        <f>(Data!$I$16+273.3)/(D82+273.3)*(Data!$I$15+(Data!$K$12/1000))/Data!$I$15*Data!$I$18</f>
        <v>0.67242273323170276</v>
      </c>
      <c r="K82" s="122">
        <f t="shared" si="6"/>
        <v>15.623807484375002</v>
      </c>
      <c r="L82" s="119"/>
      <c r="M82" s="122"/>
      <c r="S82" s="121">
        <f t="shared" si="7"/>
        <v>0.76000000000000045</v>
      </c>
      <c r="T82" s="122">
        <f t="shared" si="5"/>
        <v>15.13227190949641</v>
      </c>
      <c r="U82">
        <f t="shared" si="8"/>
        <v>0.15132271909496423</v>
      </c>
      <c r="AA82">
        <v>73</v>
      </c>
    </row>
    <row r="83" spans="1:27">
      <c r="A83" s="1">
        <v>0.47024305555555551</v>
      </c>
      <c r="B83">
        <v>3930</v>
      </c>
      <c r="C83">
        <v>77</v>
      </c>
      <c r="D83">
        <v>274.3</v>
      </c>
      <c r="E83">
        <v>10.3</v>
      </c>
      <c r="G83" s="119">
        <v>76</v>
      </c>
      <c r="H83">
        <f t="shared" si="9"/>
        <v>15.13227190949641</v>
      </c>
      <c r="J83" s="120">
        <f>(Data!$I$16+273.3)/(D83+273.3)*(Data!$I$15+(Data!$K$12/1000))/Data!$I$15*Data!$I$18</f>
        <v>0.67279111675976988</v>
      </c>
      <c r="K83" s="122">
        <f t="shared" si="6"/>
        <v>15.643144781216</v>
      </c>
      <c r="L83" s="119"/>
      <c r="M83" s="122"/>
      <c r="S83" s="121">
        <f t="shared" si="7"/>
        <v>0.77000000000000046</v>
      </c>
      <c r="T83" s="122">
        <f t="shared" si="5"/>
        <v>15.327535106642166</v>
      </c>
      <c r="U83">
        <f t="shared" si="8"/>
        <v>0.15229903508069301</v>
      </c>
      <c r="W83">
        <f>(S84-S82)/6*(T82+4*T83+T84)</f>
        <v>0.30589982480902439</v>
      </c>
      <c r="AA83">
        <v>73</v>
      </c>
    </row>
    <row r="84" spans="1:27">
      <c r="A84" s="1">
        <v>0.47024305555555551</v>
      </c>
      <c r="B84">
        <v>3930</v>
      </c>
      <c r="C84">
        <v>77</v>
      </c>
      <c r="D84">
        <v>274.3</v>
      </c>
      <c r="E84">
        <v>10.3</v>
      </c>
      <c r="G84" s="119">
        <v>77</v>
      </c>
      <c r="H84">
        <f t="shared" si="9"/>
        <v>15.13227190949641</v>
      </c>
      <c r="J84" s="120">
        <f>(Data!$I$16+273.3)/(D84+273.3)*(Data!$I$15+(Data!$K$12/1000))/Data!$I$15*Data!$I$18</f>
        <v>0.67279111675976988</v>
      </c>
      <c r="K84" s="122">
        <f t="shared" si="6"/>
        <v>15.660924735953001</v>
      </c>
      <c r="L84" s="119"/>
      <c r="M84" s="122"/>
      <c r="S84" s="121">
        <f t="shared" si="7"/>
        <v>0.78000000000000047</v>
      </c>
      <c r="T84" s="122">
        <f t="shared" si="5"/>
        <v>15.327535106642166</v>
      </c>
      <c r="U84">
        <f t="shared" si="8"/>
        <v>0.15327535106642179</v>
      </c>
      <c r="AA84">
        <v>74</v>
      </c>
    </row>
    <row r="85" spans="1:27">
      <c r="A85" s="1">
        <v>0.47024305555555551</v>
      </c>
      <c r="B85">
        <v>3930</v>
      </c>
      <c r="C85">
        <v>79</v>
      </c>
      <c r="D85">
        <v>274.3</v>
      </c>
      <c r="E85">
        <v>10.3</v>
      </c>
      <c r="G85" s="119">
        <v>78</v>
      </c>
      <c r="H85">
        <f t="shared" si="9"/>
        <v>15.327535106642166</v>
      </c>
      <c r="J85" s="120">
        <f>(Data!$I$16+273.3)/(D85+273.3)*(Data!$I$15+(Data!$K$12/1000))/Data!$I$15*Data!$I$18</f>
        <v>0.67279111675976988</v>
      </c>
      <c r="K85" s="122">
        <f t="shared" si="6"/>
        <v>15.677173993032</v>
      </c>
      <c r="L85" s="119"/>
      <c r="M85" s="122"/>
      <c r="S85" s="121">
        <f t="shared" si="7"/>
        <v>0.79000000000000048</v>
      </c>
      <c r="T85" s="122">
        <f t="shared" si="5"/>
        <v>16.267249181009898</v>
      </c>
      <c r="U85">
        <f t="shared" si="8"/>
        <v>0.15797392143826047</v>
      </c>
      <c r="W85">
        <f>(S86-S84)/6*(T84+4*T85+T86)</f>
        <v>0.32221260337230584</v>
      </c>
      <c r="AA85">
        <v>74</v>
      </c>
    </row>
    <row r="86" spans="1:27">
      <c r="A86" s="1">
        <v>0.47024305555555551</v>
      </c>
      <c r="B86">
        <v>3933</v>
      </c>
      <c r="C86">
        <v>79</v>
      </c>
      <c r="D86">
        <v>274.3</v>
      </c>
      <c r="E86">
        <v>10.3</v>
      </c>
      <c r="G86" s="119">
        <v>79</v>
      </c>
      <c r="H86">
        <f t="shared" si="9"/>
        <v>15.327535106642166</v>
      </c>
      <c r="J86" s="120">
        <f>(Data!$I$16+273.3)/(D86+273.3)*(Data!$I$15+(Data!$K$12/1000))/Data!$I$15*Data!$I$18</f>
        <v>0.67279111675976988</v>
      </c>
      <c r="K86" s="122">
        <f t="shared" si="6"/>
        <v>15.691919196899002</v>
      </c>
      <c r="L86" s="119"/>
      <c r="M86" s="122"/>
      <c r="S86" s="121">
        <f t="shared" si="7"/>
        <v>0.80000000000000049</v>
      </c>
      <c r="T86" s="122">
        <f t="shared" si="5"/>
        <v>16.267249181009898</v>
      </c>
      <c r="U86">
        <f t="shared" si="8"/>
        <v>0.16267249181009913</v>
      </c>
      <c r="AA86">
        <v>79</v>
      </c>
    </row>
    <row r="87" spans="1:27">
      <c r="A87" s="1">
        <v>0.47024305555555551</v>
      </c>
      <c r="B87">
        <v>3936</v>
      </c>
      <c r="C87">
        <v>89</v>
      </c>
      <c r="D87">
        <v>274.2</v>
      </c>
      <c r="E87">
        <v>10.3</v>
      </c>
      <c r="G87" s="119">
        <v>80</v>
      </c>
      <c r="H87">
        <f t="shared" si="9"/>
        <v>16.267249181009898</v>
      </c>
      <c r="J87" s="120">
        <f>(Data!$I$16+273.3)/(D87+273.3)*(Data!$I$15+(Data!$K$12/1000))/Data!$I$15*Data!$I$18</f>
        <v>0.67291400098200926</v>
      </c>
      <c r="K87" s="122">
        <f t="shared" si="6"/>
        <v>15.705186992000002</v>
      </c>
      <c r="L87" s="119"/>
      <c r="M87" s="122"/>
      <c r="S87" s="121">
        <f t="shared" si="7"/>
        <v>0.8100000000000005</v>
      </c>
      <c r="T87" s="122">
        <f t="shared" si="5"/>
        <v>15.805142539736321</v>
      </c>
      <c r="U87">
        <f t="shared" si="8"/>
        <v>0.16036195860373123</v>
      </c>
      <c r="W87">
        <f>(S88-S86)/6*(T86+4*T87+T88)</f>
        <v>0.31733823579939741</v>
      </c>
      <c r="AA87">
        <v>79</v>
      </c>
    </row>
    <row r="88" spans="1:27">
      <c r="A88" s="1">
        <v>0.47025462962962966</v>
      </c>
      <c r="B88">
        <v>3928</v>
      </c>
      <c r="C88">
        <v>89</v>
      </c>
      <c r="D88">
        <v>274.2</v>
      </c>
      <c r="E88">
        <v>10.3</v>
      </c>
      <c r="G88" s="119">
        <v>81</v>
      </c>
      <c r="H88">
        <f t="shared" si="9"/>
        <v>16.267249181009898</v>
      </c>
      <c r="J88" s="120">
        <f>(Data!$I$16+273.3)/(D88+273.3)*(Data!$I$15+(Data!$K$12/1000))/Data!$I$15*Data!$I$18</f>
        <v>0.67291400098200926</v>
      </c>
      <c r="K88" s="122">
        <f t="shared" si="6"/>
        <v>15.717004022781001</v>
      </c>
      <c r="L88" s="119"/>
      <c r="M88" s="122"/>
      <c r="S88" s="121">
        <f t="shared" si="7"/>
        <v>0.82000000000000051</v>
      </c>
      <c r="T88" s="122">
        <f t="shared" si="5"/>
        <v>15.713651399863966</v>
      </c>
      <c r="U88">
        <f t="shared" si="8"/>
        <v>0.15759396969800157</v>
      </c>
      <c r="AA88">
        <v>77.5</v>
      </c>
    </row>
    <row r="89" spans="1:27">
      <c r="A89" s="1">
        <v>0.47025462962962966</v>
      </c>
      <c r="B89">
        <v>3916</v>
      </c>
      <c r="C89">
        <v>84</v>
      </c>
      <c r="D89">
        <v>274.3</v>
      </c>
      <c r="E89">
        <v>10.3</v>
      </c>
      <c r="G89" s="119">
        <v>82</v>
      </c>
      <c r="H89">
        <f t="shared" si="9"/>
        <v>15.805142539736321</v>
      </c>
      <c r="J89" s="120">
        <f>(Data!$I$16+273.3)/(D89+273.3)*(Data!$I$15+(Data!$K$12/1000))/Data!$I$15*Data!$I$18</f>
        <v>0.67279111675976988</v>
      </c>
      <c r="K89" s="122">
        <f t="shared" si="6"/>
        <v>15.727396933688002</v>
      </c>
      <c r="L89" s="119"/>
      <c r="M89" s="122"/>
      <c r="S89" s="121">
        <f t="shared" si="7"/>
        <v>0.83000000000000052</v>
      </c>
      <c r="T89" s="122">
        <f t="shared" si="5"/>
        <v>15.427056198627506</v>
      </c>
      <c r="U89">
        <f t="shared" si="8"/>
        <v>0.15570353799245751</v>
      </c>
      <c r="W89">
        <f>(S90-S88)/6*(T88+4*T89+T90)</f>
        <v>0.30852764202380523</v>
      </c>
      <c r="AA89">
        <v>77</v>
      </c>
    </row>
    <row r="90" spans="1:27">
      <c r="A90" s="1">
        <v>0.47025462962962966</v>
      </c>
      <c r="B90">
        <v>3916</v>
      </c>
      <c r="C90">
        <v>83</v>
      </c>
      <c r="D90">
        <v>274.5</v>
      </c>
      <c r="E90">
        <v>10.3</v>
      </c>
      <c r="G90" s="119">
        <v>83</v>
      </c>
      <c r="H90">
        <f t="shared" si="9"/>
        <v>15.713651399863966</v>
      </c>
      <c r="J90" s="120">
        <f>(Data!$I$16+273.3)/(D90+273.3)*(Data!$I$15+(Data!$K$12/1000))/Data!$I$15*Data!$I$18</f>
        <v>0.67254548290918226</v>
      </c>
      <c r="K90" s="122">
        <f t="shared" si="6"/>
        <v>15.736392369167001</v>
      </c>
      <c r="L90" s="119"/>
      <c r="M90" s="122"/>
      <c r="S90" s="121">
        <f t="shared" si="7"/>
        <v>0.84000000000000052</v>
      </c>
      <c r="T90" s="122">
        <f t="shared" si="5"/>
        <v>15.136416412767485</v>
      </c>
      <c r="U90">
        <f t="shared" si="8"/>
        <v>0.1528173630569751</v>
      </c>
      <c r="AA90">
        <v>76.5</v>
      </c>
    </row>
    <row r="91" spans="1:27">
      <c r="A91" s="1">
        <v>0.47025462962962966</v>
      </c>
      <c r="B91">
        <v>3926</v>
      </c>
      <c r="C91">
        <v>80</v>
      </c>
      <c r="D91">
        <v>274.5</v>
      </c>
      <c r="E91">
        <v>10.3</v>
      </c>
      <c r="G91" s="119">
        <v>84</v>
      </c>
      <c r="H91">
        <f t="shared" si="9"/>
        <v>15.427056198627506</v>
      </c>
      <c r="J91" s="120">
        <f>(Data!$I$16+273.3)/(D91+273.3)*(Data!$I$15+(Data!$K$12/1000))/Data!$I$15*Data!$I$18</f>
        <v>0.67254548290918226</v>
      </c>
      <c r="K91" s="122">
        <f t="shared" si="6"/>
        <v>15.744016973664001</v>
      </c>
      <c r="L91" s="119"/>
      <c r="M91" s="122"/>
      <c r="S91" s="121">
        <f t="shared" si="7"/>
        <v>0.85000000000000053</v>
      </c>
      <c r="T91" s="122">
        <f t="shared" si="5"/>
        <v>15.234387768319118</v>
      </c>
      <c r="U91">
        <f t="shared" si="8"/>
        <v>0.15185402090543315</v>
      </c>
      <c r="W91">
        <f>(S92-S90)/6*(T90+4*T91+T92)</f>
        <v>0.30500810570812897</v>
      </c>
      <c r="AA91">
        <v>77</v>
      </c>
    </row>
    <row r="92" spans="1:27">
      <c r="A92" s="1">
        <v>0.47025462962962966</v>
      </c>
      <c r="B92">
        <v>3926</v>
      </c>
      <c r="C92">
        <v>77</v>
      </c>
      <c r="D92">
        <v>274.60000000000002</v>
      </c>
      <c r="E92">
        <v>10.3</v>
      </c>
      <c r="G92" s="119">
        <v>85</v>
      </c>
      <c r="H92">
        <f t="shared" si="9"/>
        <v>15.136416412767485</v>
      </c>
      <c r="J92" s="120">
        <f>(Data!$I$16+273.3)/(D92+273.3)*(Data!$I$15+(Data!$K$12/1000))/Data!$I$15*Data!$I$18</f>
        <v>0.67242273323170276</v>
      </c>
      <c r="K92" s="122">
        <f t="shared" si="6"/>
        <v>15.750297391624999</v>
      </c>
      <c r="L92" s="119"/>
      <c r="M92" s="122"/>
      <c r="S92" s="121">
        <f t="shared" si="7"/>
        <v>0.86000000000000054</v>
      </c>
      <c r="T92" s="122">
        <f t="shared" si="5"/>
        <v>15.428464226394656</v>
      </c>
      <c r="U92">
        <f t="shared" si="8"/>
        <v>0.15331425997356901</v>
      </c>
      <c r="AA92">
        <v>77.5</v>
      </c>
    </row>
    <row r="93" spans="1:27">
      <c r="A93" s="1">
        <v>0.4702662037037037</v>
      </c>
      <c r="B93">
        <v>3933</v>
      </c>
      <c r="C93">
        <v>78</v>
      </c>
      <c r="D93">
        <v>274.60000000000002</v>
      </c>
      <c r="E93">
        <v>10.3</v>
      </c>
      <c r="G93" s="119">
        <v>86</v>
      </c>
      <c r="H93">
        <f t="shared" si="9"/>
        <v>15.234387768319118</v>
      </c>
      <c r="J93" s="120">
        <f>(Data!$I$16+273.3)/(D93+273.3)*(Data!$I$15+(Data!$K$12/1000))/Data!$I$15*Data!$I$18</f>
        <v>0.67242273323170276</v>
      </c>
      <c r="K93" s="122">
        <f t="shared" si="6"/>
        <v>15.755260267496</v>
      </c>
      <c r="L93" s="119"/>
      <c r="M93" s="122"/>
      <c r="S93" s="121">
        <f t="shared" si="7"/>
        <v>0.87000000000000055</v>
      </c>
      <c r="T93" s="122">
        <f t="shared" si="5"/>
        <v>15.428464226394656</v>
      </c>
      <c r="U93">
        <f t="shared" si="8"/>
        <v>0.1542846422639467</v>
      </c>
      <c r="W93">
        <f>(S94-S92)/6*(T92+4*T93+T94)</f>
        <v>0.30727624098270884</v>
      </c>
      <c r="AA93">
        <v>79</v>
      </c>
    </row>
    <row r="94" spans="1:27">
      <c r="A94" s="1">
        <v>0.4702662037037037</v>
      </c>
      <c r="B94">
        <v>3934</v>
      </c>
      <c r="C94">
        <v>80</v>
      </c>
      <c r="D94">
        <v>274.60000000000002</v>
      </c>
      <c r="E94">
        <v>10.3</v>
      </c>
      <c r="G94" s="119">
        <v>87</v>
      </c>
      <c r="H94">
        <f t="shared" si="9"/>
        <v>15.428464226394656</v>
      </c>
      <c r="J94" s="120">
        <f>(Data!$I$16+273.3)/(D94+273.3)*(Data!$I$15+(Data!$K$12/1000))/Data!$I$15*Data!$I$18</f>
        <v>0.67242273323170276</v>
      </c>
      <c r="K94" s="122">
        <f t="shared" si="6"/>
        <v>15.758932245723003</v>
      </c>
      <c r="L94" s="119"/>
      <c r="M94" s="122"/>
      <c r="S94" s="121">
        <f t="shared" si="7"/>
        <v>0.88000000000000056</v>
      </c>
      <c r="T94" s="122">
        <f t="shared" si="5"/>
        <v>15.040551162839288</v>
      </c>
      <c r="U94">
        <f t="shared" si="8"/>
        <v>0.15234507694616986</v>
      </c>
      <c r="AA94">
        <v>79</v>
      </c>
    </row>
    <row r="95" spans="1:27">
      <c r="A95" s="1">
        <v>0.4702662037037037</v>
      </c>
      <c r="B95">
        <v>3940</v>
      </c>
      <c r="C95">
        <v>80</v>
      </c>
      <c r="D95">
        <v>274.60000000000002</v>
      </c>
      <c r="E95">
        <v>10.3</v>
      </c>
      <c r="G95" s="119">
        <v>88</v>
      </c>
      <c r="H95">
        <f t="shared" si="9"/>
        <v>15.428464226394656</v>
      </c>
      <c r="J95" s="120">
        <f>(Data!$I$16+273.3)/(D95+273.3)*(Data!$I$15+(Data!$K$12/1000))/Data!$I$15*Data!$I$18</f>
        <v>0.67242273323170276</v>
      </c>
      <c r="K95" s="122">
        <f t="shared" si="6"/>
        <v>15.761339970752001</v>
      </c>
      <c r="L95" s="119"/>
      <c r="M95" s="122"/>
      <c r="S95" s="121">
        <f t="shared" si="7"/>
        <v>0.89000000000000057</v>
      </c>
      <c r="T95" s="122">
        <f t="shared" si="5"/>
        <v>15.043295037926029</v>
      </c>
      <c r="U95">
        <f t="shared" si="8"/>
        <v>0.1504192310038267</v>
      </c>
      <c r="W95">
        <f>(S96-S94)/6*(T94+4*T95+T96)</f>
        <v>0.30052122256967262</v>
      </c>
      <c r="AA95">
        <v>78.5</v>
      </c>
    </row>
    <row r="96" spans="1:27">
      <c r="A96" s="1">
        <v>0.4702662037037037</v>
      </c>
      <c r="B96">
        <v>3945</v>
      </c>
      <c r="C96">
        <v>76</v>
      </c>
      <c r="D96">
        <v>274.8</v>
      </c>
      <c r="E96">
        <v>10.3</v>
      </c>
      <c r="G96" s="119">
        <v>89</v>
      </c>
      <c r="H96">
        <f t="shared" si="9"/>
        <v>15.040551162839288</v>
      </c>
      <c r="J96" s="120">
        <f>(Data!$I$16+273.3)/(D96+273.3)*(Data!$I$15+(Data!$K$12/1000))/Data!$I$15*Data!$I$18</f>
        <v>0.67217736824968066</v>
      </c>
      <c r="K96" s="122">
        <f t="shared" si="6"/>
        <v>15.762510087029003</v>
      </c>
      <c r="L96" s="119"/>
      <c r="M96" s="122"/>
      <c r="S96" s="121">
        <f t="shared" si="7"/>
        <v>0.90000000000000058</v>
      </c>
      <c r="T96" s="122">
        <f t="shared" si="5"/>
        <v>14.94263545635831</v>
      </c>
      <c r="U96">
        <f t="shared" si="8"/>
        <v>0.14992965247142184</v>
      </c>
      <c r="AA96">
        <v>78.5</v>
      </c>
    </row>
    <row r="97" spans="1:27">
      <c r="A97" s="1">
        <v>0.4702662037037037</v>
      </c>
      <c r="B97">
        <v>3950</v>
      </c>
      <c r="C97">
        <v>76</v>
      </c>
      <c r="D97">
        <v>275</v>
      </c>
      <c r="E97">
        <v>10.3</v>
      </c>
      <c r="G97" s="119">
        <v>90</v>
      </c>
      <c r="H97">
        <f t="shared" si="9"/>
        <v>15.043295037926029</v>
      </c>
      <c r="J97" s="120">
        <f>(Data!$I$16+273.3)/(D97+273.3)*(Data!$I$15+(Data!$K$12/1000))/Data!$I$15*Data!$I$18</f>
        <v>0.67193218226819262</v>
      </c>
      <c r="K97" s="122">
        <f t="shared" si="6"/>
        <v>15.762469239000001</v>
      </c>
      <c r="L97" s="119"/>
      <c r="M97" s="122"/>
      <c r="S97" s="121">
        <f t="shared" si="7"/>
        <v>0.91000000000000059</v>
      </c>
      <c r="T97" s="122">
        <f t="shared" si="5"/>
        <v>14.941272512454683</v>
      </c>
      <c r="U97">
        <f t="shared" si="8"/>
        <v>0.14941953984406509</v>
      </c>
      <c r="W97">
        <f>(S98-S96)/6*(T96+4*T97+T98)</f>
        <v>0.29882999339543936</v>
      </c>
      <c r="AA97">
        <v>78.5</v>
      </c>
    </row>
    <row r="98" spans="1:27">
      <c r="A98" s="1">
        <v>0.47027777777777779</v>
      </c>
      <c r="B98">
        <v>3957</v>
      </c>
      <c r="C98">
        <v>75</v>
      </c>
      <c r="D98">
        <v>274.89999999999998</v>
      </c>
      <c r="E98">
        <v>10.3</v>
      </c>
      <c r="G98" s="119">
        <v>91</v>
      </c>
      <c r="H98">
        <f t="shared" si="9"/>
        <v>14.94263545635831</v>
      </c>
      <c r="J98" s="120">
        <f>(Data!$I$16+273.3)/(D98+273.3)*(Data!$I$15+(Data!$K$12/1000))/Data!$I$15*Data!$I$18</f>
        <v>0.67205475289611449</v>
      </c>
      <c r="K98" s="122">
        <f t="shared" si="6"/>
        <v>15.761244071111003</v>
      </c>
      <c r="L98" s="119"/>
      <c r="M98" s="122"/>
      <c r="S98" s="121">
        <f t="shared" si="7"/>
        <v>0.9200000000000006</v>
      </c>
      <c r="T98" s="122">
        <f t="shared" si="5"/>
        <v>14.941272512454683</v>
      </c>
      <c r="U98">
        <f t="shared" si="8"/>
        <v>0.14941272512454695</v>
      </c>
      <c r="AA98">
        <v>78.5</v>
      </c>
    </row>
    <row r="99" spans="1:27">
      <c r="A99" s="1">
        <v>0.47027777777777779</v>
      </c>
      <c r="B99">
        <v>3957</v>
      </c>
      <c r="C99">
        <v>75</v>
      </c>
      <c r="D99">
        <v>274.8</v>
      </c>
      <c r="E99">
        <v>10.3</v>
      </c>
      <c r="G99" s="119">
        <v>92</v>
      </c>
      <c r="H99">
        <f t="shared" si="9"/>
        <v>14.941272512454683</v>
      </c>
      <c r="J99" s="120">
        <f>(Data!$I$16+273.3)/(D99+273.3)*(Data!$I$15+(Data!$K$12/1000))/Data!$I$15*Data!$I$18</f>
        <v>0.67217736824968066</v>
      </c>
      <c r="K99" s="122">
        <f t="shared" si="6"/>
        <v>15.758861227808</v>
      </c>
      <c r="L99" s="119"/>
      <c r="M99" s="122"/>
      <c r="S99" s="121">
        <f t="shared" si="7"/>
        <v>0.9300000000000006</v>
      </c>
      <c r="T99" s="122">
        <f t="shared" si="5"/>
        <v>15.039179037564999</v>
      </c>
      <c r="U99">
        <f t="shared" si="8"/>
        <v>0.14990225775009852</v>
      </c>
      <c r="W99">
        <f>(S100-S98)/6*(T98+4*T99+T100)</f>
        <v>0.30078595441472117</v>
      </c>
      <c r="AA99">
        <v>79</v>
      </c>
    </row>
    <row r="100" spans="1:27">
      <c r="A100" s="1">
        <v>0.47027777777777779</v>
      </c>
      <c r="B100">
        <v>3961</v>
      </c>
      <c r="C100">
        <v>75</v>
      </c>
      <c r="D100">
        <v>274.8</v>
      </c>
      <c r="E100">
        <v>10.3</v>
      </c>
      <c r="G100" s="119">
        <v>93</v>
      </c>
      <c r="H100">
        <f t="shared" si="9"/>
        <v>14.941272512454683</v>
      </c>
      <c r="J100" s="120">
        <f>(Data!$I$16+273.3)/(D100+273.3)*(Data!$I$15+(Data!$K$12/1000))/Data!$I$15*Data!$I$18</f>
        <v>0.67217736824968066</v>
      </c>
      <c r="K100" s="122">
        <f t="shared" si="6"/>
        <v>15.755347353537001</v>
      </c>
      <c r="L100" s="119"/>
      <c r="M100" s="122"/>
      <c r="S100" s="121">
        <f t="shared" si="7"/>
        <v>0.94000000000000061</v>
      </c>
      <c r="T100" s="122">
        <f t="shared" si="5"/>
        <v>15.13779766170158</v>
      </c>
      <c r="U100">
        <f t="shared" si="8"/>
        <v>0.15088488349633303</v>
      </c>
      <c r="AA100">
        <v>80</v>
      </c>
    </row>
    <row r="101" spans="1:27">
      <c r="A101" s="1">
        <v>0.47027777777777779</v>
      </c>
      <c r="B101">
        <v>3961</v>
      </c>
      <c r="C101">
        <v>76</v>
      </c>
      <c r="D101">
        <v>274.7</v>
      </c>
      <c r="E101">
        <v>10.3</v>
      </c>
      <c r="G101" s="119">
        <v>94</v>
      </c>
      <c r="H101">
        <f t="shared" si="9"/>
        <v>15.039179037564999</v>
      </c>
      <c r="J101" s="120">
        <f>(Data!$I$16+273.3)/(D101+273.3)*(Data!$I$15+(Data!$K$12/1000))/Data!$I$15*Data!$I$18</f>
        <v>0.67230002835337588</v>
      </c>
      <c r="K101" s="122">
        <f t="shared" si="6"/>
        <v>15.750729092744004</v>
      </c>
      <c r="L101" s="119"/>
      <c r="M101" s="122"/>
      <c r="S101" s="121">
        <f t="shared" si="7"/>
        <v>0.95000000000000062</v>
      </c>
      <c r="T101" s="122">
        <f t="shared" si="5"/>
        <v>15.527425872782279</v>
      </c>
      <c r="U101">
        <f t="shared" si="8"/>
        <v>0.15332611767241941</v>
      </c>
      <c r="W101">
        <f>(S102-S100)/6*(T100+4*T101+T102)</f>
        <v>0.30924975675204347</v>
      </c>
      <c r="AA101">
        <v>80.5</v>
      </c>
    </row>
    <row r="102" spans="1:27">
      <c r="A102" s="1">
        <v>0.47027777777777779</v>
      </c>
      <c r="B102">
        <v>3961</v>
      </c>
      <c r="C102">
        <v>77</v>
      </c>
      <c r="D102">
        <v>274.7</v>
      </c>
      <c r="E102">
        <v>10.3</v>
      </c>
      <c r="G102" s="119">
        <v>95</v>
      </c>
      <c r="H102">
        <f t="shared" si="9"/>
        <v>15.13779766170158</v>
      </c>
      <c r="J102" s="120">
        <f>(Data!$I$16+273.3)/(D102+273.3)*(Data!$I$15+(Data!$K$12/1000))/Data!$I$15*Data!$I$18</f>
        <v>0.67230002835337588</v>
      </c>
      <c r="K102" s="122">
        <f t="shared" si="6"/>
        <v>15.745033089875001</v>
      </c>
      <c r="L102" s="119"/>
      <c r="M102" s="122"/>
      <c r="S102" s="121">
        <f t="shared" si="7"/>
        <v>0.96000000000000063</v>
      </c>
      <c r="T102" s="122">
        <f t="shared" si="5"/>
        <v>15.527425872782279</v>
      </c>
      <c r="U102">
        <f t="shared" si="8"/>
        <v>0.15527425872782294</v>
      </c>
      <c r="AA102">
        <v>82.5</v>
      </c>
    </row>
    <row r="103" spans="1:27">
      <c r="A103" s="1">
        <v>0.47028935185185183</v>
      </c>
      <c r="B103">
        <v>3960</v>
      </c>
      <c r="C103">
        <v>81</v>
      </c>
      <c r="D103">
        <v>274.8</v>
      </c>
      <c r="E103">
        <v>10.3</v>
      </c>
      <c r="G103" s="119">
        <v>96</v>
      </c>
      <c r="H103">
        <f t="shared" si="9"/>
        <v>15.527425872782279</v>
      </c>
      <c r="J103" s="120">
        <f>(Data!$I$16+273.3)/(D103+273.3)*(Data!$I$15+(Data!$K$12/1000))/Data!$I$15*Data!$I$18</f>
        <v>0.67217736824968066</v>
      </c>
      <c r="K103" s="122">
        <f t="shared" si="6"/>
        <v>15.738285989376003</v>
      </c>
      <c r="L103" s="119"/>
      <c r="M103" s="122"/>
      <c r="S103" s="121">
        <f t="shared" si="7"/>
        <v>0.97000000000000064</v>
      </c>
      <c r="T103" s="122">
        <f t="shared" si="5"/>
        <v>15.335929923395671</v>
      </c>
      <c r="U103">
        <f t="shared" si="8"/>
        <v>0.15431677898088988</v>
      </c>
      <c r="W103">
        <f>(S104-S102)/6*(T102+4*T103+T104)</f>
        <v>0.30735691829920236</v>
      </c>
      <c r="AA103">
        <v>82.5</v>
      </c>
    </row>
    <row r="104" spans="1:27">
      <c r="A104" s="1">
        <v>0.47028935185185183</v>
      </c>
      <c r="B104">
        <v>3960</v>
      </c>
      <c r="C104">
        <v>81</v>
      </c>
      <c r="D104">
        <v>274.8</v>
      </c>
      <c r="E104">
        <v>10.3</v>
      </c>
      <c r="G104" s="119">
        <v>97</v>
      </c>
      <c r="H104">
        <f t="shared" si="9"/>
        <v>15.527425872782279</v>
      </c>
      <c r="J104" s="120">
        <f>(Data!$I$16+273.3)/(D104+273.3)*(Data!$I$15+(Data!$K$12/1000))/Data!$I$15*Data!$I$18</f>
        <v>0.67217736824968066</v>
      </c>
      <c r="K104" s="122">
        <f t="shared" si="6"/>
        <v>15.730514435693003</v>
      </c>
      <c r="L104" s="119"/>
      <c r="M104" s="122"/>
      <c r="S104" s="121">
        <f t="shared" si="7"/>
        <v>0.98000000000000065</v>
      </c>
      <c r="T104" s="122">
        <f t="shared" si="5"/>
        <v>15.335929923395671</v>
      </c>
      <c r="U104">
        <f t="shared" si="8"/>
        <v>0.15335929923395686</v>
      </c>
      <c r="AA104">
        <v>78</v>
      </c>
    </row>
    <row r="105" spans="1:27">
      <c r="A105" s="1">
        <v>0.47028935185185183</v>
      </c>
      <c r="B105">
        <v>3960</v>
      </c>
      <c r="C105">
        <v>79</v>
      </c>
      <c r="D105">
        <v>274.89999999999998</v>
      </c>
      <c r="E105">
        <v>10.3</v>
      </c>
      <c r="G105" s="119">
        <v>98</v>
      </c>
      <c r="H105">
        <f t="shared" si="9"/>
        <v>15.335929923395671</v>
      </c>
      <c r="J105" s="120">
        <f>(Data!$I$16+273.3)/(D105+273.3)*(Data!$I$15+(Data!$K$12/1000))/Data!$I$15*Data!$I$18</f>
        <v>0.67205475289611449</v>
      </c>
      <c r="K105" s="122">
        <f t="shared" si="6"/>
        <v>15.721745073272</v>
      </c>
      <c r="L105" s="119"/>
      <c r="M105" s="122"/>
      <c r="S105" s="121">
        <f t="shared" si="7"/>
        <v>0.99000000000000066</v>
      </c>
      <c r="T105" s="122">
        <f t="shared" si="5"/>
        <v>15.530258569307311</v>
      </c>
      <c r="U105">
        <f t="shared" si="8"/>
        <v>0.15433094246351506</v>
      </c>
      <c r="W105">
        <f>(S106-S104)/6*(T104+4*T105+T106)</f>
        <v>0.31028073121118638</v>
      </c>
      <c r="AA105">
        <v>78</v>
      </c>
    </row>
    <row r="106" spans="1:27">
      <c r="A106" s="1">
        <v>0.47028935185185183</v>
      </c>
      <c r="B106">
        <v>3964</v>
      </c>
      <c r="C106">
        <v>79</v>
      </c>
      <c r="D106">
        <v>274.89999999999998</v>
      </c>
      <c r="E106">
        <v>10.3</v>
      </c>
      <c r="G106" s="119">
        <v>99</v>
      </c>
      <c r="H106">
        <f t="shared" si="9"/>
        <v>15.335929923395671</v>
      </c>
      <c r="J106" s="120">
        <f>(Data!$I$16+273.3)/(D106+273.3)*(Data!$I$15+(Data!$K$12/1000))/Data!$I$15*Data!$I$18</f>
        <v>0.67205475289611449</v>
      </c>
      <c r="K106" s="122">
        <f t="shared" si="6"/>
        <v>15.712004546559001</v>
      </c>
      <c r="L106" s="119"/>
      <c r="M106" s="122"/>
      <c r="S106" s="121">
        <f t="shared" si="7"/>
        <v>1.0000000000000007</v>
      </c>
      <c r="T106" s="122">
        <f t="shared" si="5"/>
        <v>15.627255162730922</v>
      </c>
      <c r="U106">
        <f t="shared" si="8"/>
        <v>0.15578756866019131</v>
      </c>
      <c r="AA106">
        <v>75</v>
      </c>
    </row>
    <row r="107" spans="1:27">
      <c r="A107" s="1">
        <v>0.47028935185185183</v>
      </c>
      <c r="B107">
        <v>3971</v>
      </c>
      <c r="C107">
        <v>81</v>
      </c>
      <c r="D107">
        <v>275</v>
      </c>
      <c r="E107">
        <v>10.3</v>
      </c>
      <c r="G107" s="119">
        <v>100</v>
      </c>
      <c r="H107">
        <f t="shared" si="9"/>
        <v>15.530258569307311</v>
      </c>
      <c r="J107" s="120">
        <f>(Data!$I$16+273.3)/(D107+273.3)*(Data!$I$15+(Data!$K$12/1000))/Data!$I$15*Data!$I$18</f>
        <v>0.67193218226819262</v>
      </c>
      <c r="K107" s="122">
        <f t="shared" si="6"/>
        <v>15.7013195</v>
      </c>
      <c r="L107" s="119"/>
      <c r="M107" s="122"/>
      <c r="S107" s="121">
        <f t="shared" si="7"/>
        <v>0</v>
      </c>
      <c r="T107" s="122">
        <f t="shared" si="5"/>
        <v>15.338727174658953</v>
      </c>
      <c r="U107">
        <f t="shared" si="8"/>
        <v>-15.482991168694948</v>
      </c>
      <c r="W107">
        <f>(S108-S106)/6*(T106+4*T107+T108)</f>
        <v>-15.201160651288678</v>
      </c>
      <c r="AA107">
        <v>75</v>
      </c>
    </row>
    <row r="108" spans="1:27">
      <c r="A108" s="1">
        <v>0.47030092592592593</v>
      </c>
      <c r="B108">
        <v>3970</v>
      </c>
      <c r="C108">
        <v>82</v>
      </c>
      <c r="D108">
        <v>275.10000000000002</v>
      </c>
      <c r="E108">
        <v>10.3</v>
      </c>
      <c r="G108" s="119">
        <v>101</v>
      </c>
      <c r="H108">
        <f t="shared" si="9"/>
        <v>15.627255162730922</v>
      </c>
      <c r="J108" s="120">
        <f>(Data!$I$16+273.3)/(D108+273.3)*(Data!$I$15+(Data!$K$12/1000))/Data!$I$15*Data!$I$18</f>
        <v>0.67180965634144774</v>
      </c>
      <c r="K108" s="122">
        <f t="shared" si="6"/>
        <v>15.689716578041002</v>
      </c>
      <c r="L108" s="119"/>
      <c r="M108" s="122"/>
      <c r="S108" s="121">
        <f t="shared" si="7"/>
        <v>0.01</v>
      </c>
      <c r="T108" s="122">
        <f t="shared" si="5"/>
        <v>15.146082510079738</v>
      </c>
      <c r="U108">
        <f t="shared" si="8"/>
        <v>0.15242404842369348</v>
      </c>
      <c r="AA108">
        <v>73.5</v>
      </c>
    </row>
    <row r="109" spans="1:27">
      <c r="A109" s="1">
        <v>0.47030092592592593</v>
      </c>
      <c r="B109">
        <v>3967</v>
      </c>
      <c r="C109">
        <v>79</v>
      </c>
      <c r="D109">
        <v>275.10000000000002</v>
      </c>
      <c r="E109">
        <v>10.3</v>
      </c>
      <c r="G109" s="119">
        <v>102</v>
      </c>
      <c r="H109">
        <f t="shared" si="9"/>
        <v>15.338727174658953</v>
      </c>
      <c r="J109" s="120">
        <f>(Data!$I$16+273.3)/(D109+273.3)*(Data!$I$15+(Data!$K$12/1000))/Data!$I$15*Data!$I$18</f>
        <v>0.67180965634144774</v>
      </c>
      <c r="K109" s="122">
        <f t="shared" si="6"/>
        <v>15.677222425128001</v>
      </c>
      <c r="L109" s="119"/>
      <c r="M109" s="122"/>
      <c r="S109" s="121">
        <f t="shared" si="7"/>
        <v>0.02</v>
      </c>
      <c r="T109" s="122">
        <f t="shared" si="5"/>
        <v>15.146082510079738</v>
      </c>
      <c r="U109">
        <f t="shared" si="8"/>
        <v>0.15146082510079739</v>
      </c>
      <c r="W109">
        <f>(S110-S108)/6*(T108+4*T109+T110)</f>
        <v>0.30290784400972259</v>
      </c>
      <c r="AA109">
        <v>73</v>
      </c>
    </row>
    <row r="110" spans="1:27">
      <c r="A110" s="1">
        <v>0.47030092592592593</v>
      </c>
      <c r="B110">
        <v>3967</v>
      </c>
      <c r="C110">
        <v>77</v>
      </c>
      <c r="D110">
        <v>275.3</v>
      </c>
      <c r="E110">
        <v>10.3</v>
      </c>
      <c r="G110" s="119">
        <v>103</v>
      </c>
      <c r="H110">
        <f t="shared" si="9"/>
        <v>15.146082510079738</v>
      </c>
      <c r="J110" s="120">
        <f>(Data!$I$16+273.3)/(D110+273.3)*(Data!$I$15+(Data!$K$12/1000))/Data!$I$15*Data!$I$18</f>
        <v>0.67156473849371123</v>
      </c>
      <c r="K110" s="122">
        <f t="shared" si="6"/>
        <v>15.663863685707001</v>
      </c>
      <c r="L110" s="119"/>
      <c r="M110" s="122"/>
      <c r="S110" s="121">
        <f t="shared" si="7"/>
        <v>0.03</v>
      </c>
      <c r="T110" s="122">
        <f t="shared" si="5"/>
        <v>15.141940652518109</v>
      </c>
      <c r="U110">
        <f t="shared" si="8"/>
        <v>0.15144011581298919</v>
      </c>
      <c r="AA110">
        <v>74.5</v>
      </c>
    </row>
    <row r="111" spans="1:27">
      <c r="A111" s="1">
        <v>0.47030092592592593</v>
      </c>
      <c r="B111">
        <v>3968</v>
      </c>
      <c r="C111">
        <v>77</v>
      </c>
      <c r="D111">
        <v>275.3</v>
      </c>
      <c r="E111">
        <v>10.3</v>
      </c>
      <c r="G111" s="119">
        <v>104</v>
      </c>
      <c r="H111">
        <f t="shared" si="9"/>
        <v>15.146082510079738</v>
      </c>
      <c r="J111" s="120">
        <f>(Data!$I$16+273.3)/(D111+273.3)*(Data!$I$15+(Data!$K$12/1000))/Data!$I$15*Data!$I$18</f>
        <v>0.67156473849371123</v>
      </c>
      <c r="K111" s="122">
        <f t="shared" si="6"/>
        <v>15.649667004224</v>
      </c>
      <c r="L111" s="119"/>
      <c r="M111" s="122"/>
      <c r="S111" s="121">
        <f t="shared" si="7"/>
        <v>0.04</v>
      </c>
      <c r="T111" s="122">
        <f t="shared" si="5"/>
        <v>15.140559781542414</v>
      </c>
      <c r="U111">
        <f t="shared" si="8"/>
        <v>0.15141250217030264</v>
      </c>
      <c r="W111">
        <f>(S112-S110)/6*(T110+4*T111+T112)</f>
        <v>0.30281119521100947</v>
      </c>
      <c r="AA111">
        <v>76.5</v>
      </c>
    </row>
    <row r="112" spans="1:27">
      <c r="A112" s="1">
        <v>0.47030092592592593</v>
      </c>
      <c r="B112">
        <v>3969</v>
      </c>
      <c r="C112">
        <v>77</v>
      </c>
      <c r="D112">
        <v>275</v>
      </c>
      <c r="E112">
        <v>10.3</v>
      </c>
      <c r="G112" s="119">
        <v>105</v>
      </c>
      <c r="H112">
        <f t="shared" si="9"/>
        <v>15.141940652518109</v>
      </c>
      <c r="J112" s="120">
        <f>(Data!$I$16+273.3)/(D112+273.3)*(Data!$I$15+(Data!$K$12/1000))/Data!$I$15*Data!$I$18</f>
        <v>0.67193218226819262</v>
      </c>
      <c r="K112" s="122">
        <f t="shared" si="6"/>
        <v>15.634659025125003</v>
      </c>
      <c r="L112" s="119"/>
      <c r="M112" s="122"/>
      <c r="S112" s="121">
        <f t="shared" si="7"/>
        <v>0.05</v>
      </c>
      <c r="T112" s="122">
        <f t="shared" si="5"/>
        <v>15.13917878461506</v>
      </c>
      <c r="U112">
        <f t="shared" si="8"/>
        <v>0.15139869283078741</v>
      </c>
      <c r="AA112">
        <v>76.5</v>
      </c>
    </row>
    <row r="113" spans="1:27">
      <c r="A113" s="1">
        <v>0.47031250000000002</v>
      </c>
      <c r="B113">
        <v>3962</v>
      </c>
      <c r="C113">
        <v>77</v>
      </c>
      <c r="D113">
        <v>274.89999999999998</v>
      </c>
      <c r="E113">
        <v>10.3</v>
      </c>
      <c r="G113" s="119">
        <v>106</v>
      </c>
      <c r="H113">
        <f t="shared" si="9"/>
        <v>15.140559781542414</v>
      </c>
      <c r="J113" s="120">
        <f>(Data!$I$16+273.3)/(D113+273.3)*(Data!$I$15+(Data!$K$12/1000))/Data!$I$15*Data!$I$18</f>
        <v>0.67205475289611449</v>
      </c>
      <c r="K113" s="122">
        <f t="shared" si="6"/>
        <v>15.618866392856003</v>
      </c>
      <c r="L113" s="119"/>
      <c r="M113" s="122"/>
      <c r="S113" s="121">
        <f t="shared" si="7"/>
        <v>6.0000000000000005E-2</v>
      </c>
      <c r="T113" s="122">
        <f t="shared" si="5"/>
        <v>15.13779766170158</v>
      </c>
      <c r="U113">
        <f t="shared" si="8"/>
        <v>0.15138488223158322</v>
      </c>
      <c r="W113">
        <f>(S114-S112)/6*(T112+4*T113+T114)</f>
        <v>0.3027651607201215</v>
      </c>
      <c r="AA113">
        <v>79</v>
      </c>
    </row>
    <row r="114" spans="1:27">
      <c r="A114" s="1">
        <v>0.47031250000000002</v>
      </c>
      <c r="B114">
        <v>3956</v>
      </c>
      <c r="C114">
        <v>77</v>
      </c>
      <c r="D114">
        <v>274.8</v>
      </c>
      <c r="E114">
        <v>10.3</v>
      </c>
      <c r="G114" s="119">
        <v>107</v>
      </c>
      <c r="H114">
        <f t="shared" si="9"/>
        <v>15.13917878461506</v>
      </c>
      <c r="J114" s="120">
        <f>(Data!$I$16+273.3)/(D114+273.3)*(Data!$I$15+(Data!$K$12/1000))/Data!$I$15*Data!$I$18</f>
        <v>0.67217736824968066</v>
      </c>
      <c r="K114" s="122">
        <f t="shared" si="6"/>
        <v>15.602315751863001</v>
      </c>
      <c r="L114" s="119"/>
      <c r="M114" s="122"/>
      <c r="S114" s="121">
        <f t="shared" si="7"/>
        <v>7.0000000000000007E-2</v>
      </c>
      <c r="T114" s="122">
        <f t="shared" si="5"/>
        <v>15.13917878461506</v>
      </c>
      <c r="U114">
        <f t="shared" si="8"/>
        <v>0.15138488223158322</v>
      </c>
      <c r="AA114">
        <v>79.5</v>
      </c>
    </row>
    <row r="115" spans="1:27">
      <c r="A115" s="1">
        <v>0.47031250000000002</v>
      </c>
      <c r="B115">
        <v>3951</v>
      </c>
      <c r="C115">
        <v>77</v>
      </c>
      <c r="D115">
        <v>274.7</v>
      </c>
      <c r="E115">
        <v>10.3</v>
      </c>
      <c r="G115" s="119">
        <v>108</v>
      </c>
      <c r="H115">
        <f t="shared" si="9"/>
        <v>15.13779766170158</v>
      </c>
      <c r="J115" s="120">
        <f>(Data!$I$16+273.3)/(D115+273.3)*(Data!$I$15+(Data!$K$12/1000))/Data!$I$15*Data!$I$18</f>
        <v>0.67230002835337588</v>
      </c>
      <c r="K115" s="122">
        <f t="shared" si="6"/>
        <v>15.585033746592005</v>
      </c>
      <c r="L115" s="119"/>
      <c r="M115" s="122"/>
      <c r="S115" s="121">
        <f t="shared" si="7"/>
        <v>0.08</v>
      </c>
      <c r="T115" s="122">
        <f t="shared" si="5"/>
        <v>15.140559781542414</v>
      </c>
      <c r="U115">
        <f t="shared" si="8"/>
        <v>0.1513986928307873</v>
      </c>
      <c r="W115">
        <f>(S116-S114)/6*(T114+4*T115+T116)</f>
        <v>0.30280659230775697</v>
      </c>
      <c r="AA115">
        <v>79.5</v>
      </c>
    </row>
    <row r="116" spans="1:27">
      <c r="A116" s="1">
        <v>0.47031250000000002</v>
      </c>
      <c r="B116">
        <v>3940</v>
      </c>
      <c r="C116">
        <v>77</v>
      </c>
      <c r="D116">
        <v>274.8</v>
      </c>
      <c r="E116">
        <v>10.3</v>
      </c>
      <c r="G116" s="119">
        <v>109</v>
      </c>
      <c r="H116">
        <f t="shared" si="9"/>
        <v>15.13917878461506</v>
      </c>
      <c r="J116" s="120">
        <f>(Data!$I$16+273.3)/(D116+273.3)*(Data!$I$15+(Data!$K$12/1000))/Data!$I$15*Data!$I$18</f>
        <v>0.67217736824968066</v>
      </c>
      <c r="K116" s="122">
        <f t="shared" si="6"/>
        <v>15.567047021489003</v>
      </c>
      <c r="L116" s="119"/>
      <c r="M116" s="122"/>
      <c r="S116" s="121">
        <f t="shared" si="7"/>
        <v>0.09</v>
      </c>
      <c r="T116" s="122">
        <f t="shared" si="5"/>
        <v>15.140559781542414</v>
      </c>
      <c r="U116">
        <f t="shared" si="8"/>
        <v>0.15140559781542406</v>
      </c>
      <c r="AA116">
        <v>79.5</v>
      </c>
    </row>
    <row r="117" spans="1:27">
      <c r="A117" s="1">
        <v>0.47031250000000002</v>
      </c>
      <c r="B117">
        <v>3940</v>
      </c>
      <c r="C117">
        <v>77</v>
      </c>
      <c r="D117">
        <v>274.89999999999998</v>
      </c>
      <c r="E117">
        <v>10.3</v>
      </c>
      <c r="G117" s="119">
        <v>110</v>
      </c>
      <c r="H117">
        <f t="shared" si="9"/>
        <v>15.140559781542414</v>
      </c>
      <c r="J117" s="120">
        <f>(Data!$I$16+273.3)/(D117+273.3)*(Data!$I$15+(Data!$K$12/1000))/Data!$I$15*Data!$I$18</f>
        <v>0.67205475289611449</v>
      </c>
      <c r="K117" s="122">
        <f t="shared" si="6"/>
        <v>15.548382221000002</v>
      </c>
      <c r="L117" s="119"/>
      <c r="M117" s="122"/>
      <c r="S117" s="121">
        <f t="shared" si="7"/>
        <v>9.9999999999999992E-2</v>
      </c>
      <c r="T117" s="122">
        <f t="shared" si="5"/>
        <v>15.143321397576607</v>
      </c>
      <c r="U117">
        <f t="shared" si="8"/>
        <v>0.15141940589559502</v>
      </c>
      <c r="W117">
        <f>(S118-S116)/6*(T116+4*T117+T118)</f>
        <v>0.30219735447710966</v>
      </c>
      <c r="AA117">
        <v>79</v>
      </c>
    </row>
    <row r="118" spans="1:27">
      <c r="A118" s="1">
        <v>0.47032407407407412</v>
      </c>
      <c r="B118">
        <v>3927</v>
      </c>
      <c r="C118">
        <v>77</v>
      </c>
      <c r="D118">
        <v>274.89999999999998</v>
      </c>
      <c r="E118">
        <v>10.3</v>
      </c>
      <c r="G118" s="119">
        <v>111</v>
      </c>
      <c r="H118">
        <f t="shared" si="9"/>
        <v>15.140559781542414</v>
      </c>
      <c r="J118" s="120">
        <f>(Data!$I$16+273.3)/(D118+273.3)*(Data!$I$15+(Data!$K$12/1000))/Data!$I$15*Data!$I$18</f>
        <v>0.67205475289611449</v>
      </c>
      <c r="K118" s="122">
        <f t="shared" si="6"/>
        <v>15.529065989571</v>
      </c>
      <c r="L118" s="119"/>
      <c r="M118" s="122"/>
      <c r="S118" s="121">
        <f t="shared" si="7"/>
        <v>0.10999999999999999</v>
      </c>
      <c r="T118" s="122">
        <f t="shared" si="5"/>
        <v>14.945360971284098</v>
      </c>
      <c r="U118">
        <f t="shared" si="8"/>
        <v>0.15044341184430343</v>
      </c>
      <c r="AA118">
        <v>78.5</v>
      </c>
    </row>
    <row r="119" spans="1:27">
      <c r="A119" s="1">
        <v>0.47032407407407412</v>
      </c>
      <c r="B119">
        <v>3927</v>
      </c>
      <c r="C119">
        <v>77</v>
      </c>
      <c r="D119">
        <v>275.10000000000002</v>
      </c>
      <c r="E119">
        <v>10.3</v>
      </c>
      <c r="G119" s="119">
        <v>112</v>
      </c>
      <c r="H119">
        <f t="shared" si="9"/>
        <v>15.143321397576607</v>
      </c>
      <c r="J119" s="120">
        <f>(Data!$I$16+273.3)/(D119+273.3)*(Data!$I$15+(Data!$K$12/1000))/Data!$I$15*Data!$I$18</f>
        <v>0.67180965634144774</v>
      </c>
      <c r="K119" s="122">
        <f t="shared" si="6"/>
        <v>15.509124971648003</v>
      </c>
      <c r="L119" s="119"/>
      <c r="M119" s="122"/>
      <c r="S119" s="121">
        <f t="shared" si="7"/>
        <v>0.11999999999999998</v>
      </c>
      <c r="T119" s="122">
        <f t="shared" si="5"/>
        <v>14.541357494585673</v>
      </c>
      <c r="U119">
        <f t="shared" si="8"/>
        <v>0.14743359232934877</v>
      </c>
      <c r="W119">
        <f>(S120-S118)/6*(T118+4*T119+T120)</f>
        <v>0.29217382814737475</v>
      </c>
      <c r="AA119">
        <v>77.5</v>
      </c>
    </row>
    <row r="120" spans="1:27">
      <c r="A120" s="1">
        <v>0.47032407407407412</v>
      </c>
      <c r="B120">
        <v>3927</v>
      </c>
      <c r="C120">
        <v>75</v>
      </c>
      <c r="D120">
        <v>275.10000000000002</v>
      </c>
      <c r="E120">
        <v>10.4</v>
      </c>
      <c r="G120" s="119">
        <v>113</v>
      </c>
      <c r="H120">
        <f t="shared" si="9"/>
        <v>14.945360971284098</v>
      </c>
      <c r="J120" s="120">
        <f>(Data!$I$16+273.3)/(D120+273.3)*(Data!$I$15+(Data!$K$12/1000))/Data!$I$15*Data!$I$18</f>
        <v>0.67180965634144774</v>
      </c>
      <c r="K120" s="122">
        <f t="shared" si="6"/>
        <v>15.488585811677002</v>
      </c>
      <c r="L120" s="119"/>
      <c r="M120" s="122"/>
      <c r="S120" s="121">
        <f t="shared" si="7"/>
        <v>0.12999999999999998</v>
      </c>
      <c r="T120" s="122">
        <f t="shared" si="5"/>
        <v>14.541357494585673</v>
      </c>
      <c r="U120">
        <f t="shared" si="8"/>
        <v>0.14541357494585666</v>
      </c>
      <c r="AA120">
        <v>75.5</v>
      </c>
    </row>
    <row r="121" spans="1:27">
      <c r="A121" s="1">
        <v>0.47032407407407412</v>
      </c>
      <c r="B121">
        <v>3927</v>
      </c>
      <c r="C121">
        <v>71</v>
      </c>
      <c r="D121">
        <v>275.10000000000002</v>
      </c>
      <c r="E121">
        <v>10.4</v>
      </c>
      <c r="G121" s="119">
        <v>114</v>
      </c>
      <c r="H121">
        <f t="shared" si="9"/>
        <v>14.541357494585673</v>
      </c>
      <c r="J121" s="120">
        <f>(Data!$I$16+273.3)/(D121+273.3)*(Data!$I$15+(Data!$K$12/1000))/Data!$I$15*Data!$I$18</f>
        <v>0.67180965634144774</v>
      </c>
      <c r="K121" s="122">
        <f t="shared" si="6"/>
        <v>15.467475154104005</v>
      </c>
      <c r="L121" s="119"/>
      <c r="M121" s="122"/>
      <c r="S121" s="121">
        <f t="shared" si="7"/>
        <v>0.13999999999999999</v>
      </c>
      <c r="T121" s="122">
        <f t="shared" si="5"/>
        <v>14.945360971284098</v>
      </c>
      <c r="U121">
        <f t="shared" si="8"/>
        <v>0.14743359232934899</v>
      </c>
      <c r="W121">
        <f>(S122-S120)/6*(T120+4*T121+T122)</f>
        <v>0.29755599885226308</v>
      </c>
      <c r="AA121">
        <v>75.5</v>
      </c>
    </row>
    <row r="122" spans="1:27">
      <c r="A122" s="1">
        <v>0.47032407407407412</v>
      </c>
      <c r="B122">
        <v>3932</v>
      </c>
      <c r="C122">
        <v>71</v>
      </c>
      <c r="D122">
        <v>275.10000000000002</v>
      </c>
      <c r="E122">
        <v>10.3</v>
      </c>
      <c r="G122" s="119">
        <v>115</v>
      </c>
      <c r="H122">
        <f t="shared" si="9"/>
        <v>14.541357494585673</v>
      </c>
      <c r="J122" s="120">
        <f>(Data!$I$16+273.3)/(D122+273.3)*(Data!$I$15+(Data!$K$12/1000))/Data!$I$15*Data!$I$18</f>
        <v>0.67180965634144774</v>
      </c>
      <c r="K122" s="122">
        <f t="shared" si="6"/>
        <v>15.445819643375003</v>
      </c>
      <c r="L122" s="119"/>
      <c r="M122" s="122"/>
      <c r="S122" s="121">
        <f t="shared" si="7"/>
        <v>0.15</v>
      </c>
      <c r="T122" s="122">
        <f t="shared" si="5"/>
        <v>14.943998275956782</v>
      </c>
      <c r="U122">
        <f t="shared" si="8"/>
        <v>0.14944679623620452</v>
      </c>
      <c r="AA122">
        <v>75.5</v>
      </c>
    </row>
    <row r="123" spans="1:27">
      <c r="A123" s="1">
        <v>0.47033564814814816</v>
      </c>
      <c r="B123">
        <v>3936</v>
      </c>
      <c r="C123">
        <v>75</v>
      </c>
      <c r="D123">
        <v>275.10000000000002</v>
      </c>
      <c r="E123">
        <v>10.3</v>
      </c>
      <c r="G123" s="119">
        <v>116</v>
      </c>
      <c r="H123">
        <f t="shared" si="9"/>
        <v>14.945360971284098</v>
      </c>
      <c r="J123" s="120">
        <f>(Data!$I$16+273.3)/(D123+273.3)*(Data!$I$15+(Data!$K$12/1000))/Data!$I$15*Data!$I$18</f>
        <v>0.67180965634144774</v>
      </c>
      <c r="K123" s="122">
        <f t="shared" si="6"/>
        <v>15.423645923936004</v>
      </c>
      <c r="L123" s="119"/>
      <c r="M123" s="122"/>
      <c r="S123" s="121">
        <f t="shared" si="7"/>
        <v>0.16</v>
      </c>
      <c r="T123" s="122">
        <f t="shared" si="5"/>
        <v>14.845390879590278</v>
      </c>
      <c r="U123">
        <f t="shared" si="8"/>
        <v>0.14894694577773543</v>
      </c>
      <c r="W123">
        <f>(S124-S122)/6*(T122+4*T123+T124)</f>
        <v>0.29725004224741569</v>
      </c>
      <c r="AA123">
        <v>75.5</v>
      </c>
    </row>
    <row r="124" spans="1:27">
      <c r="A124" s="1">
        <v>0.47033564814814816</v>
      </c>
      <c r="B124">
        <v>3940</v>
      </c>
      <c r="C124">
        <v>75</v>
      </c>
      <c r="D124">
        <v>275</v>
      </c>
      <c r="E124">
        <v>10.3</v>
      </c>
      <c r="G124" s="119">
        <v>117</v>
      </c>
      <c r="H124">
        <f t="shared" si="9"/>
        <v>14.943998275956782</v>
      </c>
      <c r="J124" s="120">
        <f>(Data!$I$16+273.3)/(D124+273.3)*(Data!$I$15+(Data!$K$12/1000))/Data!$I$15*Data!$I$18</f>
        <v>0.67193218226819262</v>
      </c>
      <c r="K124" s="122">
        <f t="shared" si="6"/>
        <v>15.400980640233001</v>
      </c>
      <c r="L124" s="119"/>
      <c r="M124" s="122"/>
      <c r="S124" s="121">
        <f t="shared" si="7"/>
        <v>0.17</v>
      </c>
      <c r="T124" s="122">
        <f t="shared" si="5"/>
        <v>14.849450879906739</v>
      </c>
      <c r="U124">
        <f t="shared" si="8"/>
        <v>0.14847420879748521</v>
      </c>
      <c r="AA124">
        <v>72.5</v>
      </c>
    </row>
    <row r="125" spans="1:27">
      <c r="A125" s="1">
        <v>0.47033564814814816</v>
      </c>
      <c r="B125">
        <v>3948</v>
      </c>
      <c r="C125">
        <v>74</v>
      </c>
      <c r="D125">
        <v>275.10000000000002</v>
      </c>
      <c r="E125">
        <v>10.3</v>
      </c>
      <c r="G125" s="119">
        <v>118</v>
      </c>
      <c r="H125">
        <f t="shared" si="9"/>
        <v>14.845390879590278</v>
      </c>
      <c r="J125" s="120">
        <f>(Data!$I$16+273.3)/(D125+273.3)*(Data!$I$15+(Data!$K$12/1000))/Data!$I$15*Data!$I$18</f>
        <v>0.67180965634144774</v>
      </c>
      <c r="K125" s="122">
        <f t="shared" si="6"/>
        <v>15.377850436712002</v>
      </c>
      <c r="L125" s="119"/>
      <c r="M125" s="122"/>
      <c r="S125" s="121">
        <f t="shared" si="7"/>
        <v>0.18000000000000002</v>
      </c>
      <c r="T125" s="122">
        <f t="shared" si="5"/>
        <v>15.147462877593206</v>
      </c>
      <c r="U125">
        <f t="shared" si="8"/>
        <v>0.14998456878749986</v>
      </c>
      <c r="W125">
        <f>(S126-S124)/6*(T124+4*T125+T126)</f>
        <v>0.30261673487444024</v>
      </c>
      <c r="AA125">
        <v>72</v>
      </c>
    </row>
    <row r="126" spans="1:27">
      <c r="A126" s="1">
        <v>0.47033564814814816</v>
      </c>
      <c r="B126">
        <v>3949</v>
      </c>
      <c r="C126">
        <v>74</v>
      </c>
      <c r="D126">
        <v>275.39999999999998</v>
      </c>
      <c r="E126">
        <v>10.3</v>
      </c>
      <c r="G126" s="119">
        <v>119</v>
      </c>
      <c r="H126">
        <f t="shared" si="9"/>
        <v>14.849450879906739</v>
      </c>
      <c r="J126" s="120">
        <f>(Data!$I$16+273.3)/(D126+273.3)*(Data!$I$15+(Data!$K$12/1000))/Data!$I$15*Data!$I$18</f>
        <v>0.67144234652387458</v>
      </c>
      <c r="K126" s="122">
        <f t="shared" si="6"/>
        <v>15.354281957819001</v>
      </c>
      <c r="L126" s="119"/>
      <c r="M126" s="122"/>
      <c r="S126" s="121">
        <f t="shared" si="7"/>
        <v>0.19000000000000003</v>
      </c>
      <c r="T126" s="122">
        <f t="shared" si="5"/>
        <v>15.345718072052431</v>
      </c>
      <c r="U126">
        <f t="shared" si="8"/>
        <v>0.15246590474822833</v>
      </c>
      <c r="AA126">
        <v>73.5</v>
      </c>
    </row>
    <row r="127" spans="1:27">
      <c r="A127" s="1">
        <v>0.47033564814814816</v>
      </c>
      <c r="B127">
        <v>3959</v>
      </c>
      <c r="C127">
        <v>77</v>
      </c>
      <c r="D127">
        <v>275.39999999999998</v>
      </c>
      <c r="E127">
        <v>10.3</v>
      </c>
      <c r="G127" s="119">
        <v>120</v>
      </c>
      <c r="H127">
        <f t="shared" si="9"/>
        <v>15.147462877593206</v>
      </c>
      <c r="J127" s="120">
        <f>(Data!$I$16+273.3)/(D127+273.3)*(Data!$I$15+(Data!$K$12/1000))/Data!$I$15*Data!$I$18</f>
        <v>0.67144234652387458</v>
      </c>
      <c r="K127" s="122">
        <f t="shared" si="6"/>
        <v>15.330301848000001</v>
      </c>
      <c r="L127" s="119"/>
      <c r="M127" s="122"/>
      <c r="S127" s="121">
        <f t="shared" si="7"/>
        <v>0.20000000000000004</v>
      </c>
      <c r="T127" s="122">
        <f t="shared" si="5"/>
        <v>15.248283956347723</v>
      </c>
      <c r="U127">
        <f t="shared" si="8"/>
        <v>0.1529700101420009</v>
      </c>
      <c r="W127">
        <f>(S128-S126)/6*(T126+4*T127+T128)</f>
        <v>0.30463002144829765</v>
      </c>
      <c r="AA127">
        <v>74.5</v>
      </c>
    </row>
    <row r="128" spans="1:27">
      <c r="A128" s="1">
        <v>0.47034722222222225</v>
      </c>
      <c r="B128">
        <v>3959</v>
      </c>
      <c r="C128">
        <v>79</v>
      </c>
      <c r="D128">
        <v>275.60000000000002</v>
      </c>
      <c r="E128">
        <v>10.3</v>
      </c>
      <c r="G128" s="119">
        <v>121</v>
      </c>
      <c r="H128">
        <f t="shared" si="9"/>
        <v>15.345718072052431</v>
      </c>
      <c r="J128" s="120">
        <f>(Data!$I$16+273.3)/(D128+273.3)*(Data!$I$15+(Data!$K$12/1000))/Data!$I$15*Data!$I$18</f>
        <v>0.67119769637028592</v>
      </c>
      <c r="K128" s="122">
        <f t="shared" si="6"/>
        <v>15.305936751701001</v>
      </c>
      <c r="L128" s="119"/>
      <c r="M128" s="122"/>
      <c r="S128" s="121">
        <f t="shared" si="7"/>
        <v>0.21000000000000005</v>
      </c>
      <c r="T128" s="122">
        <f t="shared" si="5"/>
        <v>15.050152537045893</v>
      </c>
      <c r="U128">
        <f t="shared" si="8"/>
        <v>0.15149218246696822</v>
      </c>
      <c r="AA128">
        <v>74.5</v>
      </c>
    </row>
    <row r="129" spans="1:27">
      <c r="A129" s="1">
        <v>0.47034722222222225</v>
      </c>
      <c r="B129">
        <v>3963</v>
      </c>
      <c r="C129">
        <v>78</v>
      </c>
      <c r="D129">
        <v>275.60000000000002</v>
      </c>
      <c r="E129">
        <v>10.3</v>
      </c>
      <c r="G129" s="119">
        <v>122</v>
      </c>
      <c r="H129">
        <f t="shared" si="9"/>
        <v>15.248283956347723</v>
      </c>
      <c r="J129" s="120">
        <f>(Data!$I$16+273.3)/(D129+273.3)*(Data!$I$15+(Data!$K$12/1000))/Data!$I$15*Data!$I$18</f>
        <v>0.67119769637028592</v>
      </c>
      <c r="K129" s="122">
        <f t="shared" si="6"/>
        <v>15.281213313368003</v>
      </c>
      <c r="L129" s="119"/>
      <c r="M129" s="122"/>
      <c r="S129" s="121">
        <f t="shared" si="7"/>
        <v>0.22000000000000006</v>
      </c>
      <c r="T129" s="122">
        <f t="shared" si="5"/>
        <v>15.050152537045893</v>
      </c>
      <c r="U129">
        <f t="shared" si="8"/>
        <v>0.15050152537045905</v>
      </c>
      <c r="W129">
        <f>(S130-S128)/6*(T128+4*T129+T130)</f>
        <v>0.30033855550640082</v>
      </c>
      <c r="AA129">
        <v>74</v>
      </c>
    </row>
    <row r="130" spans="1:27">
      <c r="A130" s="1">
        <v>0.47034722222222225</v>
      </c>
      <c r="B130">
        <v>3965</v>
      </c>
      <c r="C130">
        <v>76</v>
      </c>
      <c r="D130">
        <v>275.5</v>
      </c>
      <c r="E130">
        <v>10.3</v>
      </c>
      <c r="G130" s="119">
        <v>123</v>
      </c>
      <c r="H130">
        <f t="shared" si="9"/>
        <v>15.050152537045893</v>
      </c>
      <c r="J130" s="120">
        <f>(Data!$I$16+273.3)/(D130+273.3)*(Data!$I$15+(Data!$K$12/1000))/Data!$I$15*Data!$I$18</f>
        <v>0.6713199991575256</v>
      </c>
      <c r="K130" s="122">
        <f t="shared" si="6"/>
        <v>15.256158177447002</v>
      </c>
      <c r="L130" s="119"/>
      <c r="M130" s="122"/>
      <c r="S130" s="121">
        <f t="shared" si="7"/>
        <v>0.23000000000000007</v>
      </c>
      <c r="T130" s="122">
        <f t="shared" si="5"/>
        <v>14.850803966690711</v>
      </c>
      <c r="U130">
        <f t="shared" si="8"/>
        <v>0.14950478251868315</v>
      </c>
      <c r="AA130">
        <v>74</v>
      </c>
    </row>
    <row r="131" spans="1:27">
      <c r="A131" s="1">
        <v>0.47034722222222225</v>
      </c>
      <c r="B131">
        <v>3967</v>
      </c>
      <c r="C131">
        <v>76</v>
      </c>
      <c r="D131">
        <v>275.5</v>
      </c>
      <c r="E131">
        <v>10.3</v>
      </c>
      <c r="G131" s="119">
        <v>124</v>
      </c>
      <c r="H131">
        <f t="shared" si="9"/>
        <v>15.050152537045893</v>
      </c>
      <c r="J131" s="120">
        <f>(Data!$I$16+273.3)/(D131+273.3)*(Data!$I$15+(Data!$K$12/1000))/Data!$I$15*Data!$I$18</f>
        <v>0.6713199991575256</v>
      </c>
      <c r="K131" s="122">
        <f t="shared" si="6"/>
        <v>15.230797988384005</v>
      </c>
      <c r="L131" s="119"/>
      <c r="M131" s="122"/>
      <c r="S131" s="121">
        <f t="shared" si="7"/>
        <v>0.24000000000000007</v>
      </c>
      <c r="T131" s="122">
        <f t="shared" si="5"/>
        <v>14.849450879906739</v>
      </c>
      <c r="U131">
        <f t="shared" si="8"/>
        <v>0.14850127423298737</v>
      </c>
      <c r="W131">
        <f>(S132-S130)/6*(T130+4*T131+T132)</f>
        <v>0.29665794320722111</v>
      </c>
      <c r="AA131">
        <v>74.5</v>
      </c>
    </row>
    <row r="132" spans="1:27">
      <c r="A132" s="1">
        <v>0.47034722222222225</v>
      </c>
      <c r="B132">
        <v>3970</v>
      </c>
      <c r="C132">
        <v>74</v>
      </c>
      <c r="D132">
        <v>275.5</v>
      </c>
      <c r="E132">
        <v>10.3</v>
      </c>
      <c r="G132" s="119">
        <v>125</v>
      </c>
      <c r="H132">
        <f t="shared" si="9"/>
        <v>14.850803966690711</v>
      </c>
      <c r="J132" s="120">
        <f>(Data!$I$16+273.3)/(D132+273.3)*(Data!$I$15+(Data!$K$12/1000))/Data!$I$15*Data!$I$18</f>
        <v>0.6713199991575256</v>
      </c>
      <c r="K132" s="122">
        <f t="shared" si="6"/>
        <v>15.205159390624999</v>
      </c>
      <c r="L132" s="119"/>
      <c r="M132" s="122"/>
      <c r="S132" s="121">
        <f t="shared" si="7"/>
        <v>0.25000000000000006</v>
      </c>
      <c r="T132" s="122">
        <f t="shared" si="5"/>
        <v>14.748775475848696</v>
      </c>
      <c r="U132">
        <f t="shared" si="8"/>
        <v>0.1479911317787769</v>
      </c>
      <c r="AA132">
        <v>74.5</v>
      </c>
    </row>
    <row r="133" spans="1:27">
      <c r="A133" s="1">
        <v>0.47035879629629629</v>
      </c>
      <c r="B133">
        <v>3972</v>
      </c>
      <c r="C133">
        <v>74</v>
      </c>
      <c r="D133">
        <v>275.39999999999998</v>
      </c>
      <c r="E133">
        <v>10.3</v>
      </c>
      <c r="G133" s="119">
        <v>126</v>
      </c>
      <c r="H133">
        <f t="shared" si="9"/>
        <v>14.849450879906739</v>
      </c>
      <c r="J133" s="120">
        <f>(Data!$I$16+273.3)/(D133+273.3)*(Data!$I$15+(Data!$K$12/1000))/Data!$I$15*Data!$I$18</f>
        <v>0.67144234652387458</v>
      </c>
      <c r="K133" s="122">
        <f t="shared" si="6"/>
        <v>15.179269028616002</v>
      </c>
      <c r="L133" s="119"/>
      <c r="M133" s="122"/>
      <c r="S133" s="121">
        <f t="shared" si="7"/>
        <v>0.26000000000000006</v>
      </c>
      <c r="T133" s="122">
        <f t="shared" si="5"/>
        <v>14.646073321974511</v>
      </c>
      <c r="U133">
        <f t="shared" si="8"/>
        <v>0.14697424398911618</v>
      </c>
      <c r="W133">
        <f>(S134-S132)/6*(T132+4*T133+T134)</f>
        <v>0.29460159558720606</v>
      </c>
      <c r="AA133">
        <v>71.5</v>
      </c>
    </row>
    <row r="134" spans="1:27">
      <c r="A134" s="1">
        <v>0.47035879629629629</v>
      </c>
      <c r="B134">
        <v>3977</v>
      </c>
      <c r="C134">
        <v>73</v>
      </c>
      <c r="D134">
        <v>275.39999999999998</v>
      </c>
      <c r="E134">
        <v>10.3</v>
      </c>
      <c r="G134" s="119">
        <v>127</v>
      </c>
      <c r="H134">
        <f t="shared" si="9"/>
        <v>14.748775475848696</v>
      </c>
      <c r="J134" s="120">
        <f>(Data!$I$16+273.3)/(D134+273.3)*(Data!$I$15+(Data!$K$12/1000))/Data!$I$15*Data!$I$18</f>
        <v>0.67144234652387458</v>
      </c>
      <c r="K134" s="122">
        <f t="shared" si="6"/>
        <v>15.153153546803001</v>
      </c>
      <c r="L134" s="119"/>
      <c r="M134" s="122"/>
      <c r="S134" s="121">
        <f t="shared" si="7"/>
        <v>0.27000000000000007</v>
      </c>
      <c r="T134" s="122">
        <f t="shared" si="5"/>
        <v>15.047409912415006</v>
      </c>
      <c r="U134">
        <f t="shared" si="8"/>
        <v>0.14846741617194772</v>
      </c>
      <c r="AA134">
        <v>70.5</v>
      </c>
    </row>
    <row r="135" spans="1:27">
      <c r="A135" s="1">
        <v>0.47035879629629629</v>
      </c>
      <c r="B135">
        <v>3977</v>
      </c>
      <c r="C135">
        <v>72</v>
      </c>
      <c r="D135">
        <v>275.3</v>
      </c>
      <c r="E135">
        <v>10.3</v>
      </c>
      <c r="G135" s="119">
        <v>128</v>
      </c>
      <c r="H135">
        <f t="shared" si="9"/>
        <v>14.646073321974511</v>
      </c>
      <c r="J135" s="120">
        <f>(Data!$I$16+273.3)/(D135+273.3)*(Data!$I$15+(Data!$K$12/1000))/Data!$I$15*Data!$I$18</f>
        <v>0.67156473849371123</v>
      </c>
      <c r="K135" s="122">
        <f t="shared" si="6"/>
        <v>15.126839589632002</v>
      </c>
      <c r="L135" s="119"/>
      <c r="M135" s="122"/>
      <c r="S135" s="121">
        <f t="shared" si="7"/>
        <v>0.28000000000000008</v>
      </c>
      <c r="T135" s="122">
        <f t="shared" ref="T135:T198" si="10">H137</f>
        <v>15.434095052942123</v>
      </c>
      <c r="U135">
        <f t="shared" si="8"/>
        <v>0.15240752482678577</v>
      </c>
      <c r="W135">
        <f>(S136-S134)/6*(T134+4*T135+T136)</f>
        <v>0.30771349564496958</v>
      </c>
      <c r="AA135">
        <v>72</v>
      </c>
    </row>
    <row r="136" spans="1:27">
      <c r="A136" s="1">
        <v>0.47035879629629629</v>
      </c>
      <c r="B136">
        <v>3970</v>
      </c>
      <c r="C136">
        <v>76</v>
      </c>
      <c r="D136">
        <v>275.3</v>
      </c>
      <c r="E136">
        <v>10.3</v>
      </c>
      <c r="G136" s="119">
        <v>129</v>
      </c>
      <c r="H136">
        <f t="shared" si="9"/>
        <v>15.047409912415006</v>
      </c>
      <c r="J136" s="120">
        <f>(Data!$I$16+273.3)/(D136+273.3)*(Data!$I$15+(Data!$K$12/1000))/Data!$I$15*Data!$I$18</f>
        <v>0.67156473849371123</v>
      </c>
      <c r="K136" s="122">
        <f t="shared" ref="K136:K199" si="11">0.000004440741*G136^3-0.00179116*G136^2+0.213861345*G136+7.786044</f>
        <v>15.100353801549002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15.530258569307311</v>
      </c>
      <c r="U136">
        <f t="shared" ref="U136:U199" si="13">(S136-S135)/2*(T135+T136)</f>
        <v>0.15482176811124732</v>
      </c>
      <c r="AA136">
        <v>73.5</v>
      </c>
    </row>
    <row r="137" spans="1:27">
      <c r="A137" s="1">
        <v>0.47035879629629629</v>
      </c>
      <c r="B137">
        <v>3970</v>
      </c>
      <c r="C137">
        <v>80</v>
      </c>
      <c r="D137">
        <v>275</v>
      </c>
      <c r="E137">
        <v>10.3</v>
      </c>
      <c r="G137" s="119">
        <v>130</v>
      </c>
      <c r="H137">
        <f t="shared" ref="H137:H200" si="14">44.73*SQRT(C137/1000/J137)</f>
        <v>15.434095052942123</v>
      </c>
      <c r="J137" s="120">
        <f>(Data!$I$16+273.3)/(D137+273.3)*(Data!$I$15+(Data!$K$12/1000))/Data!$I$15*Data!$I$18</f>
        <v>0.67193218226819262</v>
      </c>
      <c r="K137" s="122">
        <f t="shared" si="11"/>
        <v>15.073722827000001</v>
      </c>
      <c r="L137" s="119"/>
      <c r="M137" s="122"/>
      <c r="S137" s="121">
        <f t="shared" si="12"/>
        <v>0.3000000000000001</v>
      </c>
      <c r="T137" s="122">
        <f t="shared" si="10"/>
        <v>15.72082101806787</v>
      </c>
      <c r="U137">
        <f t="shared" si="13"/>
        <v>0.15625539793687604</v>
      </c>
      <c r="W137">
        <f>(S138-S136)/6*(T136+4*T137+T138)</f>
        <v>0.31378121219882243</v>
      </c>
      <c r="AA137">
        <v>73.5</v>
      </c>
    </row>
    <row r="138" spans="1:27">
      <c r="A138" s="1">
        <v>0.47037037037037038</v>
      </c>
      <c r="B138">
        <v>3960</v>
      </c>
      <c r="C138">
        <v>81</v>
      </c>
      <c r="D138">
        <v>275</v>
      </c>
      <c r="E138">
        <v>10.3</v>
      </c>
      <c r="G138" s="119">
        <v>131</v>
      </c>
      <c r="H138">
        <f t="shared" si="14"/>
        <v>15.530258569307311</v>
      </c>
      <c r="J138" s="120">
        <f>(Data!$I$16+273.3)/(D138+273.3)*(Data!$I$15+(Data!$K$12/1000))/Data!$I$15*Data!$I$18</f>
        <v>0.67193218226819262</v>
      </c>
      <c r="K138" s="122">
        <f t="shared" si="11"/>
        <v>15.046973310431</v>
      </c>
      <c r="L138" s="119"/>
      <c r="M138" s="122"/>
      <c r="S138" s="121">
        <f t="shared" si="12"/>
        <v>0.31000000000000011</v>
      </c>
      <c r="T138" s="122">
        <f t="shared" si="10"/>
        <v>15.72082101806787</v>
      </c>
      <c r="U138">
        <f t="shared" si="13"/>
        <v>0.15720821018067885</v>
      </c>
      <c r="AA138">
        <v>74</v>
      </c>
    </row>
    <row r="139" spans="1:27">
      <c r="A139" s="1">
        <v>0.47037037037037038</v>
      </c>
      <c r="B139">
        <v>3955</v>
      </c>
      <c r="C139">
        <v>83</v>
      </c>
      <c r="D139">
        <v>275</v>
      </c>
      <c r="E139">
        <v>10.3</v>
      </c>
      <c r="G139" s="119">
        <v>132</v>
      </c>
      <c r="H139">
        <f t="shared" si="14"/>
        <v>15.72082101806787</v>
      </c>
      <c r="J139" s="120">
        <f>(Data!$I$16+273.3)/(D139+273.3)*(Data!$I$15+(Data!$K$12/1000))/Data!$I$15*Data!$I$18</f>
        <v>0.67193218226819262</v>
      </c>
      <c r="K139" s="122">
        <f t="shared" si="11"/>
        <v>15.020131896287999</v>
      </c>
      <c r="L139" s="119"/>
      <c r="M139" s="122"/>
      <c r="S139" s="121">
        <f t="shared" si="12"/>
        <v>0.32000000000000012</v>
      </c>
      <c r="T139" s="122">
        <f t="shared" si="10"/>
        <v>15.435502438624431</v>
      </c>
      <c r="U139">
        <f t="shared" si="13"/>
        <v>0.15578161728346163</v>
      </c>
      <c r="W139">
        <f>(S140-S138)/6*(T138+4*T139+T140)</f>
        <v>0.3096658015618694</v>
      </c>
      <c r="AA139">
        <v>74</v>
      </c>
    </row>
    <row r="140" spans="1:27">
      <c r="A140" s="1">
        <v>0.47037037037037038</v>
      </c>
      <c r="B140">
        <v>3949</v>
      </c>
      <c r="C140">
        <v>83</v>
      </c>
      <c r="D140">
        <v>275</v>
      </c>
      <c r="E140">
        <v>10.3</v>
      </c>
      <c r="G140" s="119">
        <v>133</v>
      </c>
      <c r="H140">
        <f t="shared" si="14"/>
        <v>15.72082101806787</v>
      </c>
      <c r="J140" s="120">
        <f>(Data!$I$16+273.3)/(D140+273.3)*(Data!$I$15+(Data!$K$12/1000))/Data!$I$15*Data!$I$18</f>
        <v>0.67193218226819262</v>
      </c>
      <c r="K140" s="122">
        <f t="shared" si="11"/>
        <v>14.993225229017003</v>
      </c>
      <c r="L140" s="119"/>
      <c r="M140" s="122"/>
      <c r="S140" s="121">
        <f t="shared" si="12"/>
        <v>0.33000000000000013</v>
      </c>
      <c r="T140" s="122">
        <f t="shared" si="10"/>
        <v>15.436909695995146</v>
      </c>
      <c r="U140">
        <f t="shared" si="13"/>
        <v>0.15436206067309802</v>
      </c>
      <c r="AA140">
        <v>71</v>
      </c>
    </row>
    <row r="141" spans="1:27">
      <c r="A141" s="1">
        <v>0.47037037037037038</v>
      </c>
      <c r="B141">
        <v>3944</v>
      </c>
      <c r="C141">
        <v>80</v>
      </c>
      <c r="D141">
        <v>275.10000000000002</v>
      </c>
      <c r="E141">
        <v>10.3</v>
      </c>
      <c r="G141" s="119">
        <v>134</v>
      </c>
      <c r="H141">
        <f t="shared" si="14"/>
        <v>15.435502438624431</v>
      </c>
      <c r="J141" s="120">
        <f>(Data!$I$16+273.3)/(D141+273.3)*(Data!$I$15+(Data!$K$12/1000))/Data!$I$15*Data!$I$18</f>
        <v>0.67180965634144774</v>
      </c>
      <c r="K141" s="122">
        <f t="shared" si="11"/>
        <v>14.966279953063999</v>
      </c>
      <c r="L141" s="119"/>
      <c r="M141" s="122"/>
      <c r="S141" s="121">
        <f t="shared" si="12"/>
        <v>0.34000000000000014</v>
      </c>
      <c r="T141" s="122">
        <f t="shared" si="10"/>
        <v>15.242727001368596</v>
      </c>
      <c r="U141">
        <f t="shared" si="13"/>
        <v>0.15339818348681883</v>
      </c>
      <c r="W141">
        <f>(S142-S140)/6*(T140+4*T141+T142)</f>
        <v>0.30549255155169902</v>
      </c>
      <c r="AA141">
        <v>71</v>
      </c>
    </row>
    <row r="142" spans="1:27">
      <c r="A142" s="1">
        <v>0.47037037037037038</v>
      </c>
      <c r="B142">
        <v>3939</v>
      </c>
      <c r="C142">
        <v>80</v>
      </c>
      <c r="D142">
        <v>275.2</v>
      </c>
      <c r="E142">
        <v>10.3</v>
      </c>
      <c r="G142" s="119">
        <v>135</v>
      </c>
      <c r="H142">
        <f t="shared" si="14"/>
        <v>15.436909695995146</v>
      </c>
      <c r="J142" s="120">
        <f>(Data!$I$16+273.3)/(D142+273.3)*(Data!$I$15+(Data!$K$12/1000))/Data!$I$15*Data!$I$18</f>
        <v>0.67168717509143117</v>
      </c>
      <c r="K142" s="122">
        <f t="shared" si="11"/>
        <v>14.939322712875004</v>
      </c>
      <c r="L142" s="119"/>
      <c r="M142" s="122"/>
      <c r="S142" s="121">
        <f t="shared" si="12"/>
        <v>0.35000000000000014</v>
      </c>
      <c r="T142" s="122">
        <f t="shared" si="10"/>
        <v>15.23994776404011</v>
      </c>
      <c r="U142">
        <f t="shared" si="13"/>
        <v>0.15241337382704367</v>
      </c>
      <c r="AA142">
        <v>70</v>
      </c>
    </row>
    <row r="143" spans="1:27">
      <c r="A143" s="1">
        <v>0.47038194444444442</v>
      </c>
      <c r="B143">
        <v>3925</v>
      </c>
      <c r="C143">
        <v>78</v>
      </c>
      <c r="D143">
        <v>275.2</v>
      </c>
      <c r="E143">
        <v>10.3</v>
      </c>
      <c r="G143" s="119">
        <v>136</v>
      </c>
      <c r="H143">
        <f t="shared" si="14"/>
        <v>15.242727001368596</v>
      </c>
      <c r="J143" s="120">
        <f>(Data!$I$16+273.3)/(D143+273.3)*(Data!$I$15+(Data!$K$12/1000))/Data!$I$15*Data!$I$18</f>
        <v>0.67168717509143117</v>
      </c>
      <c r="K143" s="122">
        <f t="shared" si="11"/>
        <v>14.912380152896002</v>
      </c>
      <c r="L143" s="119"/>
      <c r="M143" s="122"/>
      <c r="S143" s="121">
        <f t="shared" si="12"/>
        <v>0.36000000000000015</v>
      </c>
      <c r="T143" s="122">
        <f t="shared" si="10"/>
        <v>14.943998275956782</v>
      </c>
      <c r="U143">
        <f t="shared" si="13"/>
        <v>0.15091973019998459</v>
      </c>
      <c r="W143">
        <f>(S144-S142)/6*(T142+4*T143+T144)</f>
        <v>0.29886003021705859</v>
      </c>
      <c r="AA143">
        <v>70</v>
      </c>
    </row>
    <row r="144" spans="1:27">
      <c r="A144" s="1">
        <v>0.47038194444444442</v>
      </c>
      <c r="B144">
        <v>3925</v>
      </c>
      <c r="C144">
        <v>78</v>
      </c>
      <c r="D144">
        <v>275</v>
      </c>
      <c r="E144">
        <v>10.3</v>
      </c>
      <c r="G144" s="119">
        <v>137</v>
      </c>
      <c r="H144">
        <f t="shared" si="14"/>
        <v>15.23994776404011</v>
      </c>
      <c r="J144" s="120">
        <f>(Data!$I$16+273.3)/(D144+273.3)*(Data!$I$15+(Data!$K$12/1000))/Data!$I$15*Data!$I$18</f>
        <v>0.67193218226819262</v>
      </c>
      <c r="K144" s="122">
        <f t="shared" si="11"/>
        <v>14.885478917573007</v>
      </c>
      <c r="L144" s="119"/>
      <c r="M144" s="122"/>
      <c r="S144" s="121">
        <f t="shared" si="12"/>
        <v>0.37000000000000016</v>
      </c>
      <c r="T144" s="122">
        <f t="shared" si="10"/>
        <v>14.642068197250252</v>
      </c>
      <c r="U144">
        <f t="shared" si="13"/>
        <v>0.14793033236603531</v>
      </c>
      <c r="AA144">
        <v>70</v>
      </c>
    </row>
    <row r="145" spans="1:27">
      <c r="A145" s="1">
        <v>0.47038194444444442</v>
      </c>
      <c r="B145">
        <v>3928</v>
      </c>
      <c r="C145">
        <v>75</v>
      </c>
      <c r="D145">
        <v>275</v>
      </c>
      <c r="E145">
        <v>10.3</v>
      </c>
      <c r="G145" s="119">
        <v>138</v>
      </c>
      <c r="H145">
        <f t="shared" si="14"/>
        <v>14.943998275956782</v>
      </c>
      <c r="J145" s="120">
        <f>(Data!$I$16+273.3)/(D145+273.3)*(Data!$I$15+(Data!$K$12/1000))/Data!$I$15*Data!$I$18</f>
        <v>0.67193218226819262</v>
      </c>
      <c r="K145" s="122">
        <f t="shared" si="11"/>
        <v>14.858645651352003</v>
      </c>
      <c r="L145" s="119"/>
      <c r="M145" s="122"/>
      <c r="S145" s="121">
        <f t="shared" si="12"/>
        <v>0.38000000000000017</v>
      </c>
      <c r="T145" s="122">
        <f t="shared" si="10"/>
        <v>14.642068197250252</v>
      </c>
      <c r="U145">
        <f t="shared" si="13"/>
        <v>0.14642068197250266</v>
      </c>
      <c r="W145">
        <f>(S146-S144)/6*(T144+4*T145+T146)</f>
        <v>0.29284581448930769</v>
      </c>
      <c r="AA145">
        <v>69.5</v>
      </c>
    </row>
    <row r="146" spans="1:27">
      <c r="A146" s="1">
        <v>0.47038194444444442</v>
      </c>
      <c r="B146">
        <v>3928</v>
      </c>
      <c r="C146">
        <v>72</v>
      </c>
      <c r="D146">
        <v>275</v>
      </c>
      <c r="E146">
        <v>10.3</v>
      </c>
      <c r="G146" s="119">
        <v>139</v>
      </c>
      <c r="H146">
        <f t="shared" si="14"/>
        <v>14.642068197250252</v>
      </c>
      <c r="J146" s="120">
        <f>(Data!$I$16+273.3)/(D146+273.3)*(Data!$I$15+(Data!$K$12/1000))/Data!$I$15*Data!$I$18</f>
        <v>0.67193218226819262</v>
      </c>
      <c r="K146" s="122">
        <f t="shared" si="11"/>
        <v>14.831906998678999</v>
      </c>
      <c r="L146" s="119"/>
      <c r="M146" s="122"/>
      <c r="S146" s="121">
        <f t="shared" si="12"/>
        <v>0.39000000000000018</v>
      </c>
      <c r="T146" s="122">
        <f t="shared" si="10"/>
        <v>14.643403360540976</v>
      </c>
      <c r="U146">
        <f t="shared" si="13"/>
        <v>0.14642735778895627</v>
      </c>
      <c r="AA146">
        <v>70.5</v>
      </c>
    </row>
    <row r="147" spans="1:27">
      <c r="A147" s="1">
        <v>0.47038194444444442</v>
      </c>
      <c r="B147">
        <v>3934</v>
      </c>
      <c r="C147">
        <v>72</v>
      </c>
      <c r="D147">
        <v>275</v>
      </c>
      <c r="E147">
        <v>10.3</v>
      </c>
      <c r="G147" s="119">
        <v>140</v>
      </c>
      <c r="H147">
        <f t="shared" si="14"/>
        <v>14.642068197250252</v>
      </c>
      <c r="J147" s="120">
        <f>(Data!$I$16+273.3)/(D147+273.3)*(Data!$I$15+(Data!$K$12/1000))/Data!$I$15*Data!$I$18</f>
        <v>0.67193218226819262</v>
      </c>
      <c r="K147" s="122">
        <f t="shared" si="11"/>
        <v>14.805289604000006</v>
      </c>
      <c r="L147" s="119"/>
      <c r="M147" s="122"/>
      <c r="S147" s="121">
        <f t="shared" si="12"/>
        <v>0.40000000000000019</v>
      </c>
      <c r="T147" s="122">
        <f t="shared" si="10"/>
        <v>14.643403360540976</v>
      </c>
      <c r="U147">
        <f t="shared" si="13"/>
        <v>0.14643403360540988</v>
      </c>
      <c r="W147">
        <f>(S148-S146)/6*(T146+4*T147+T148)</f>
        <v>0.2914971477508308</v>
      </c>
      <c r="AA147">
        <v>72.5</v>
      </c>
    </row>
    <row r="148" spans="1:27">
      <c r="A148" s="1">
        <v>0.47039351851851857</v>
      </c>
      <c r="B148">
        <v>3937</v>
      </c>
      <c r="C148">
        <v>72</v>
      </c>
      <c r="D148">
        <v>275.10000000000002</v>
      </c>
      <c r="E148">
        <v>10.3</v>
      </c>
      <c r="G148" s="119">
        <v>141</v>
      </c>
      <c r="H148">
        <f t="shared" si="14"/>
        <v>14.643403360540976</v>
      </c>
      <c r="J148" s="120">
        <f>(Data!$I$16+273.3)/(D148+273.3)*(Data!$I$15+(Data!$K$12/1000))/Data!$I$15*Data!$I$18</f>
        <v>0.67180965634144774</v>
      </c>
      <c r="K148" s="122">
        <f t="shared" si="11"/>
        <v>14.778820111761</v>
      </c>
      <c r="L148" s="119"/>
      <c r="M148" s="122"/>
      <c r="S148" s="121">
        <f t="shared" si="12"/>
        <v>0.4100000000000002</v>
      </c>
      <c r="T148" s="122">
        <f t="shared" si="10"/>
        <v>14.232127522544289</v>
      </c>
      <c r="U148">
        <f t="shared" si="13"/>
        <v>0.14437765441542647</v>
      </c>
      <c r="AA148">
        <v>72.5</v>
      </c>
    </row>
    <row r="149" spans="1:27">
      <c r="A149" s="1">
        <v>0.47039351851851857</v>
      </c>
      <c r="B149">
        <v>3937</v>
      </c>
      <c r="C149">
        <v>72</v>
      </c>
      <c r="D149">
        <v>275.10000000000002</v>
      </c>
      <c r="E149">
        <v>10.3</v>
      </c>
      <c r="G149" s="119">
        <v>142</v>
      </c>
      <c r="H149">
        <f t="shared" si="14"/>
        <v>14.643403360540976</v>
      </c>
      <c r="J149" s="120">
        <f>(Data!$I$16+273.3)/(D149+273.3)*(Data!$I$15+(Data!$K$12/1000))/Data!$I$15*Data!$I$18</f>
        <v>0.67180965634144774</v>
      </c>
      <c r="K149" s="122">
        <f t="shared" si="11"/>
        <v>14.752525166407999</v>
      </c>
      <c r="L149" s="119"/>
      <c r="M149" s="122"/>
      <c r="S149" s="121">
        <f t="shared" si="12"/>
        <v>0.42000000000000021</v>
      </c>
      <c r="T149" s="122">
        <f t="shared" si="10"/>
        <v>14.233424831468414</v>
      </c>
      <c r="U149">
        <f t="shared" si="13"/>
        <v>0.14232776177006362</v>
      </c>
      <c r="W149">
        <f>(S150-S148)/6*(T148+4*T149+T150)</f>
        <v>0.28569945232735838</v>
      </c>
      <c r="AA149">
        <v>71.5</v>
      </c>
    </row>
    <row r="150" spans="1:27">
      <c r="A150" s="1">
        <v>0.47039351851851857</v>
      </c>
      <c r="B150">
        <v>3937</v>
      </c>
      <c r="C150">
        <v>68</v>
      </c>
      <c r="D150">
        <v>275.2</v>
      </c>
      <c r="E150">
        <v>10.3</v>
      </c>
      <c r="G150" s="119">
        <v>143</v>
      </c>
      <c r="H150">
        <f t="shared" si="14"/>
        <v>14.232127522544289</v>
      </c>
      <c r="J150" s="120">
        <f>(Data!$I$16+273.3)/(D150+273.3)*(Data!$I$15+(Data!$K$12/1000))/Data!$I$15*Data!$I$18</f>
        <v>0.67168717509143117</v>
      </c>
      <c r="K150" s="122">
        <f t="shared" si="11"/>
        <v>14.726431412387001</v>
      </c>
      <c r="L150" s="119"/>
      <c r="M150" s="122"/>
      <c r="S150" s="121">
        <f t="shared" si="12"/>
        <v>0.43000000000000022</v>
      </c>
      <c r="T150" s="122">
        <f t="shared" si="10"/>
        <v>14.544008849789506</v>
      </c>
      <c r="U150">
        <f t="shared" si="13"/>
        <v>0.14388716840628971</v>
      </c>
      <c r="AA150">
        <v>71.5</v>
      </c>
    </row>
    <row r="151" spans="1:27">
      <c r="A151" s="1">
        <v>0.47039351851851857</v>
      </c>
      <c r="B151">
        <v>3936</v>
      </c>
      <c r="C151">
        <v>68</v>
      </c>
      <c r="D151">
        <v>275.3</v>
      </c>
      <c r="E151">
        <v>10.3</v>
      </c>
      <c r="G151" s="119">
        <v>144</v>
      </c>
      <c r="H151">
        <f t="shared" si="14"/>
        <v>14.233424831468414</v>
      </c>
      <c r="J151" s="120">
        <f>(Data!$I$16+273.3)/(D151+273.3)*(Data!$I$15+(Data!$K$12/1000))/Data!$I$15*Data!$I$18</f>
        <v>0.67156473849371123</v>
      </c>
      <c r="K151" s="122">
        <f t="shared" si="11"/>
        <v>14.700565494143998</v>
      </c>
      <c r="L151" s="119"/>
      <c r="M151" s="122"/>
      <c r="S151" s="121">
        <f t="shared" si="12"/>
        <v>0.44000000000000022</v>
      </c>
      <c r="T151" s="122">
        <f t="shared" si="10"/>
        <v>14.544008849789506</v>
      </c>
      <c r="U151">
        <f t="shared" si="13"/>
        <v>0.14544008849789519</v>
      </c>
      <c r="W151">
        <f>(S152-S150)/6*(T150+4*T151+T152)</f>
        <v>0.29053755765311867</v>
      </c>
      <c r="AA151">
        <v>74.5</v>
      </c>
    </row>
    <row r="152" spans="1:27">
      <c r="A152" s="1">
        <v>0.47039351851851857</v>
      </c>
      <c r="B152">
        <v>3934</v>
      </c>
      <c r="C152">
        <v>71</v>
      </c>
      <c r="D152">
        <v>275.3</v>
      </c>
      <c r="E152">
        <v>10.3</v>
      </c>
      <c r="G152" s="119">
        <v>145</v>
      </c>
      <c r="H152">
        <f t="shared" si="14"/>
        <v>14.544008849789506</v>
      </c>
      <c r="J152" s="120">
        <f>(Data!$I$16+273.3)/(D152+273.3)*(Data!$I$15+(Data!$K$12/1000))/Data!$I$15*Data!$I$18</f>
        <v>0.67156473849371123</v>
      </c>
      <c r="K152" s="122">
        <f t="shared" si="11"/>
        <v>14.674954056125006</v>
      </c>
      <c r="L152" s="119"/>
      <c r="M152" s="122"/>
      <c r="S152" s="121">
        <f t="shared" si="12"/>
        <v>0.45000000000000023</v>
      </c>
      <c r="T152" s="122">
        <f t="shared" si="10"/>
        <v>14.441223046988005</v>
      </c>
      <c r="U152">
        <f t="shared" si="13"/>
        <v>0.14492615948388771</v>
      </c>
      <c r="AA152">
        <v>75</v>
      </c>
    </row>
    <row r="153" spans="1:27">
      <c r="A153" s="1">
        <v>0.47040509259259261</v>
      </c>
      <c r="B153">
        <v>3934</v>
      </c>
      <c r="C153">
        <v>71</v>
      </c>
      <c r="D153">
        <v>275.3</v>
      </c>
      <c r="E153">
        <v>10.3</v>
      </c>
      <c r="G153" s="119">
        <v>146</v>
      </c>
      <c r="H153">
        <f t="shared" si="14"/>
        <v>14.544008849789506</v>
      </c>
      <c r="J153" s="120">
        <f>(Data!$I$16+273.3)/(D153+273.3)*(Data!$I$15+(Data!$K$12/1000))/Data!$I$15*Data!$I$18</f>
        <v>0.67156473849371123</v>
      </c>
      <c r="K153" s="122">
        <f t="shared" si="11"/>
        <v>14.649623742776008</v>
      </c>
      <c r="L153" s="119"/>
      <c r="M153" s="122"/>
      <c r="S153" s="121">
        <f t="shared" si="12"/>
        <v>0.46000000000000024</v>
      </c>
      <c r="T153" s="122">
        <f t="shared" si="10"/>
        <v>14.443855184628926</v>
      </c>
      <c r="U153">
        <f t="shared" si="13"/>
        <v>0.14442539115808478</v>
      </c>
      <c r="W153">
        <f>(S154-S152)/6*(T152+4*T153+T154)</f>
        <v>0.28852319151542954</v>
      </c>
      <c r="AA153">
        <v>74</v>
      </c>
    </row>
    <row r="154" spans="1:27">
      <c r="A154" s="1">
        <v>0.47040509259259261</v>
      </c>
      <c r="B154">
        <v>3921</v>
      </c>
      <c r="C154">
        <v>70</v>
      </c>
      <c r="D154">
        <v>275.3</v>
      </c>
      <c r="E154">
        <v>10.3</v>
      </c>
      <c r="G154" s="119">
        <v>147</v>
      </c>
      <c r="H154">
        <f t="shared" si="14"/>
        <v>14.441223046988005</v>
      </c>
      <c r="J154" s="120">
        <f>(Data!$I$16+273.3)/(D154+273.3)*(Data!$I$15+(Data!$K$12/1000))/Data!$I$15*Data!$I$18</f>
        <v>0.67156473849371123</v>
      </c>
      <c r="K154" s="122">
        <f t="shared" si="11"/>
        <v>14.624601198543001</v>
      </c>
      <c r="L154" s="119"/>
      <c r="M154" s="122"/>
      <c r="S154" s="121">
        <f t="shared" si="12"/>
        <v>0.47000000000000025</v>
      </c>
      <c r="T154" s="122">
        <f t="shared" si="10"/>
        <v>14.340313669125086</v>
      </c>
      <c r="U154">
        <f t="shared" si="13"/>
        <v>0.14392084426877019</v>
      </c>
      <c r="AA154">
        <v>74</v>
      </c>
    </row>
    <row r="155" spans="1:27">
      <c r="A155" s="1">
        <v>0.47040509259259261</v>
      </c>
      <c r="B155">
        <v>3921</v>
      </c>
      <c r="C155">
        <v>70</v>
      </c>
      <c r="D155">
        <v>275.5</v>
      </c>
      <c r="E155">
        <v>10.3</v>
      </c>
      <c r="G155" s="119">
        <v>148</v>
      </c>
      <c r="H155">
        <f t="shared" si="14"/>
        <v>14.443855184628926</v>
      </c>
      <c r="J155" s="120">
        <f>(Data!$I$16+273.3)/(D155+273.3)*(Data!$I$15+(Data!$K$12/1000))/Data!$I$15*Data!$I$18</f>
        <v>0.6713199991575256</v>
      </c>
      <c r="K155" s="122">
        <f t="shared" si="11"/>
        <v>14.599913067871999</v>
      </c>
      <c r="L155" s="119"/>
      <c r="M155" s="122"/>
      <c r="S155" s="121">
        <f t="shared" si="12"/>
        <v>0.48000000000000026</v>
      </c>
      <c r="T155" s="122">
        <f t="shared" si="10"/>
        <v>13.812225387110418</v>
      </c>
      <c r="U155">
        <f t="shared" si="13"/>
        <v>0.14076269528117766</v>
      </c>
      <c r="W155">
        <f>(S156-S154)/6*(T154+4*T155+T156)</f>
        <v>0.2780048020155908</v>
      </c>
      <c r="AA155">
        <v>73</v>
      </c>
    </row>
    <row r="156" spans="1:27">
      <c r="A156" s="1">
        <v>0.47040509259259261</v>
      </c>
      <c r="B156">
        <v>3905</v>
      </c>
      <c r="C156">
        <v>69</v>
      </c>
      <c r="D156">
        <v>275.5</v>
      </c>
      <c r="E156">
        <v>10.3</v>
      </c>
      <c r="G156" s="119">
        <v>149</v>
      </c>
      <c r="H156">
        <f t="shared" si="14"/>
        <v>14.340313669125086</v>
      </c>
      <c r="J156" s="120">
        <f>(Data!$I$16+273.3)/(D156+273.3)*(Data!$I$15+(Data!$K$12/1000))/Data!$I$15*Data!$I$18</f>
        <v>0.6713199991575256</v>
      </c>
      <c r="K156" s="122">
        <f t="shared" si="11"/>
        <v>14.575585995209003</v>
      </c>
      <c r="L156" s="119"/>
      <c r="M156" s="122"/>
      <c r="S156" s="121">
        <f t="shared" si="12"/>
        <v>0.49000000000000027</v>
      </c>
      <c r="T156" s="122">
        <f t="shared" si="10"/>
        <v>13.812225387110418</v>
      </c>
      <c r="U156">
        <f t="shared" si="13"/>
        <v>0.1381222538711043</v>
      </c>
      <c r="AA156">
        <v>69.5</v>
      </c>
    </row>
    <row r="157" spans="1:27">
      <c r="A157" s="1">
        <v>0.47040509259259261</v>
      </c>
      <c r="B157">
        <v>3896</v>
      </c>
      <c r="C157">
        <v>64</v>
      </c>
      <c r="D157">
        <v>275.60000000000002</v>
      </c>
      <c r="E157">
        <v>10.3</v>
      </c>
      <c r="G157" s="119">
        <v>150</v>
      </c>
      <c r="H157">
        <f t="shared" si="14"/>
        <v>13.812225387110418</v>
      </c>
      <c r="J157" s="120">
        <f>(Data!$I$16+273.3)/(D157+273.3)*(Data!$I$15+(Data!$K$12/1000))/Data!$I$15*Data!$I$18</f>
        <v>0.67119769637028592</v>
      </c>
      <c r="K157" s="122">
        <f t="shared" si="11"/>
        <v>14.551646625000007</v>
      </c>
      <c r="L157" s="119"/>
      <c r="M157" s="122"/>
      <c r="S157" s="121">
        <f t="shared" si="12"/>
        <v>0.50000000000000022</v>
      </c>
      <c r="T157" s="122">
        <f t="shared" si="10"/>
        <v>13.918447121225524</v>
      </c>
      <c r="U157">
        <f t="shared" si="13"/>
        <v>0.13865336254167906</v>
      </c>
      <c r="W157">
        <f>(S158-S156)/6*(T156+4*T157+T158)</f>
        <v>0.27801064285123911</v>
      </c>
      <c r="AA157">
        <v>69.5</v>
      </c>
    </row>
    <row r="158" spans="1:27">
      <c r="A158" s="1">
        <v>0.47041666666666665</v>
      </c>
      <c r="B158">
        <v>3901</v>
      </c>
      <c r="C158">
        <v>64</v>
      </c>
      <c r="D158">
        <v>275.60000000000002</v>
      </c>
      <c r="E158">
        <v>10.3</v>
      </c>
      <c r="G158" s="119">
        <v>151</v>
      </c>
      <c r="H158">
        <f t="shared" si="14"/>
        <v>13.812225387110418</v>
      </c>
      <c r="J158" s="120">
        <f>(Data!$I$16+273.3)/(D158+273.3)*(Data!$I$15+(Data!$K$12/1000))/Data!$I$15*Data!$I$18</f>
        <v>0.67119769637028592</v>
      </c>
      <c r="K158" s="122">
        <f t="shared" si="11"/>
        <v>14.528121601691009</v>
      </c>
      <c r="L158" s="119"/>
      <c r="M158" s="122"/>
      <c r="S158" s="121">
        <f t="shared" si="12"/>
        <v>0.51000000000000023</v>
      </c>
      <c r="T158" s="122">
        <f t="shared" si="10"/>
        <v>13.91717898335936</v>
      </c>
      <c r="U158">
        <f t="shared" si="13"/>
        <v>0.13917813052292455</v>
      </c>
      <c r="AA158">
        <v>73</v>
      </c>
    </row>
    <row r="159" spans="1:27">
      <c r="A159" s="1">
        <v>0.47041666666666665</v>
      </c>
      <c r="B159">
        <v>3906</v>
      </c>
      <c r="C159">
        <v>65</v>
      </c>
      <c r="D159">
        <v>275.5</v>
      </c>
      <c r="E159">
        <v>10.3</v>
      </c>
      <c r="G159" s="119">
        <v>152</v>
      </c>
      <c r="H159">
        <f t="shared" si="14"/>
        <v>13.918447121225524</v>
      </c>
      <c r="J159" s="120">
        <f>(Data!$I$16+273.3)/(D159+273.3)*(Data!$I$15+(Data!$K$12/1000))/Data!$I$15*Data!$I$18</f>
        <v>0.6713199991575256</v>
      </c>
      <c r="K159" s="122">
        <f t="shared" si="11"/>
        <v>14.505037569728</v>
      </c>
      <c r="L159" s="119"/>
      <c r="M159" s="122"/>
      <c r="S159" s="121">
        <f t="shared" si="12"/>
        <v>0.52000000000000024</v>
      </c>
      <c r="T159" s="122">
        <f t="shared" si="10"/>
        <v>14.339007094144549</v>
      </c>
      <c r="U159">
        <f t="shared" si="13"/>
        <v>0.14128093038751968</v>
      </c>
      <c r="W159">
        <f>(S160-S158)/6*(T158+4*T159+T160)</f>
        <v>0.28605738736575714</v>
      </c>
      <c r="AA159">
        <v>73.5</v>
      </c>
    </row>
    <row r="160" spans="1:27">
      <c r="A160" s="1">
        <v>0.47041666666666665</v>
      </c>
      <c r="B160">
        <v>3908</v>
      </c>
      <c r="C160">
        <v>65</v>
      </c>
      <c r="D160">
        <v>275.39999999999998</v>
      </c>
      <c r="E160">
        <v>10.3</v>
      </c>
      <c r="G160" s="119">
        <v>153</v>
      </c>
      <c r="H160">
        <f t="shared" si="14"/>
        <v>13.91717898335936</v>
      </c>
      <c r="J160" s="120">
        <f>(Data!$I$16+273.3)/(D160+273.3)*(Data!$I$15+(Data!$K$12/1000))/Data!$I$15*Data!$I$18</f>
        <v>0.67144234652387458</v>
      </c>
      <c r="K160" s="122">
        <f t="shared" si="11"/>
        <v>14.482421173557007</v>
      </c>
      <c r="L160" s="119"/>
      <c r="M160" s="122"/>
      <c r="S160" s="121">
        <f t="shared" si="12"/>
        <v>0.53000000000000025</v>
      </c>
      <c r="T160" s="122">
        <f t="shared" si="10"/>
        <v>14.544008849789506</v>
      </c>
      <c r="U160">
        <f t="shared" si="13"/>
        <v>0.14441507971967041</v>
      </c>
      <c r="AA160">
        <v>75</v>
      </c>
    </row>
    <row r="161" spans="1:27">
      <c r="A161" s="1">
        <v>0.47041666666666665</v>
      </c>
      <c r="B161">
        <v>3915</v>
      </c>
      <c r="C161">
        <v>69</v>
      </c>
      <c r="D161">
        <v>275.39999999999998</v>
      </c>
      <c r="E161">
        <v>10.3</v>
      </c>
      <c r="G161" s="119">
        <v>154</v>
      </c>
      <c r="H161">
        <f t="shared" si="14"/>
        <v>14.339007094144549</v>
      </c>
      <c r="J161" s="120">
        <f>(Data!$I$16+273.3)/(D161+273.3)*(Data!$I$15+(Data!$K$12/1000))/Data!$I$15*Data!$I$18</f>
        <v>0.67144234652387458</v>
      </c>
      <c r="K161" s="122">
        <f t="shared" si="11"/>
        <v>14.460299057624002</v>
      </c>
      <c r="L161" s="119"/>
      <c r="M161" s="122"/>
      <c r="S161" s="121">
        <f t="shared" si="12"/>
        <v>0.54000000000000026</v>
      </c>
      <c r="T161" s="122">
        <f t="shared" si="10"/>
        <v>15.047409912415006</v>
      </c>
      <c r="U161">
        <f t="shared" si="13"/>
        <v>0.14795709381102268</v>
      </c>
      <c r="W161">
        <f>(S162-S160)/6*(T160+4*T161+T162)</f>
        <v>0.30054976131983968</v>
      </c>
      <c r="AA161">
        <v>75.5</v>
      </c>
    </row>
    <row r="162" spans="1:27">
      <c r="A162" s="1">
        <v>0.47041666666666665</v>
      </c>
      <c r="B162">
        <v>3915</v>
      </c>
      <c r="C162">
        <v>71</v>
      </c>
      <c r="D162">
        <v>275.3</v>
      </c>
      <c r="E162">
        <v>10.3</v>
      </c>
      <c r="G162" s="119">
        <v>155</v>
      </c>
      <c r="H162">
        <f t="shared" si="14"/>
        <v>14.544008849789506</v>
      </c>
      <c r="J162" s="120">
        <f>(Data!$I$16+273.3)/(D162+273.3)*(Data!$I$15+(Data!$K$12/1000))/Data!$I$15*Data!$I$18</f>
        <v>0.67156473849371123</v>
      </c>
      <c r="K162" s="122">
        <f t="shared" si="11"/>
        <v>14.438697866375005</v>
      </c>
      <c r="L162" s="119"/>
      <c r="M162" s="122"/>
      <c r="S162" s="121">
        <f t="shared" si="12"/>
        <v>0.55000000000000027</v>
      </c>
      <c r="T162" s="122">
        <f t="shared" si="10"/>
        <v>15.431279896502303</v>
      </c>
      <c r="U162">
        <f t="shared" si="13"/>
        <v>0.15239344904458668</v>
      </c>
      <c r="AA162">
        <v>75.5</v>
      </c>
    </row>
    <row r="163" spans="1:27">
      <c r="A163" s="1">
        <v>0.47042824074074074</v>
      </c>
      <c r="B163">
        <v>3924</v>
      </c>
      <c r="C163">
        <v>76</v>
      </c>
      <c r="D163">
        <v>275.3</v>
      </c>
      <c r="E163">
        <v>10.3</v>
      </c>
      <c r="G163" s="119">
        <v>156</v>
      </c>
      <c r="H163">
        <f t="shared" si="14"/>
        <v>15.047409912415006</v>
      </c>
      <c r="J163" s="120">
        <f>(Data!$I$16+273.3)/(D163+273.3)*(Data!$I$15+(Data!$K$12/1000))/Data!$I$15*Data!$I$18</f>
        <v>0.67156473849371123</v>
      </c>
      <c r="K163" s="122">
        <f t="shared" si="11"/>
        <v>14.417644244256</v>
      </c>
      <c r="L163" s="119"/>
      <c r="M163" s="122"/>
      <c r="S163" s="121">
        <f t="shared" si="12"/>
        <v>0.56000000000000028</v>
      </c>
      <c r="T163" s="122">
        <f t="shared" si="10"/>
        <v>15.527425872782279</v>
      </c>
      <c r="U163">
        <f t="shared" si="13"/>
        <v>0.15479352884642306</v>
      </c>
      <c r="W163">
        <f>(S164-S162)/6*(T162+4*T163+T164)</f>
        <v>0.31212054035447911</v>
      </c>
      <c r="AA163">
        <v>74</v>
      </c>
    </row>
    <row r="164" spans="1:27">
      <c r="A164" s="1">
        <v>0.47042824074074074</v>
      </c>
      <c r="B164">
        <v>3924</v>
      </c>
      <c r="C164">
        <v>80</v>
      </c>
      <c r="D164">
        <v>274.8</v>
      </c>
      <c r="E164">
        <v>10.3</v>
      </c>
      <c r="G164" s="119">
        <v>157</v>
      </c>
      <c r="H164">
        <f t="shared" si="14"/>
        <v>15.431279896502303</v>
      </c>
      <c r="J164" s="120">
        <f>(Data!$I$16+273.3)/(D164+273.3)*(Data!$I$15+(Data!$K$12/1000))/Data!$I$15*Data!$I$18</f>
        <v>0.67217736824968066</v>
      </c>
      <c r="K164" s="122">
        <f t="shared" si="11"/>
        <v>14.397164835713003</v>
      </c>
      <c r="L164" s="119"/>
      <c r="M164" s="122"/>
      <c r="S164" s="121">
        <f t="shared" si="12"/>
        <v>0.57000000000000028</v>
      </c>
      <c r="T164" s="122">
        <f t="shared" si="10"/>
        <v>16.09517871871223</v>
      </c>
      <c r="U164">
        <f t="shared" si="13"/>
        <v>0.15811302295747268</v>
      </c>
      <c r="AA164">
        <v>73.5</v>
      </c>
    </row>
    <row r="165" spans="1:27">
      <c r="A165" s="1">
        <v>0.47042824074074074</v>
      </c>
      <c r="B165">
        <v>3915</v>
      </c>
      <c r="C165">
        <v>81</v>
      </c>
      <c r="D165">
        <v>274.8</v>
      </c>
      <c r="E165">
        <v>10.3</v>
      </c>
      <c r="G165" s="119">
        <v>158</v>
      </c>
      <c r="H165">
        <f t="shared" si="14"/>
        <v>15.527425872782279</v>
      </c>
      <c r="J165" s="120">
        <f>(Data!$I$16+273.3)/(D165+273.3)*(Data!$I$15+(Data!$K$12/1000))/Data!$I$15*Data!$I$18</f>
        <v>0.67217736824968066</v>
      </c>
      <c r="K165" s="122">
        <f t="shared" si="11"/>
        <v>14.377286285192007</v>
      </c>
      <c r="L165" s="119"/>
      <c r="M165" s="122"/>
      <c r="S165" s="121">
        <f t="shared" si="12"/>
        <v>0.58000000000000029</v>
      </c>
      <c r="T165" s="122">
        <f t="shared" si="10"/>
        <v>16.096646386496136</v>
      </c>
      <c r="U165">
        <f t="shared" si="13"/>
        <v>0.16095912552604197</v>
      </c>
      <c r="W165">
        <f>(S166-S164)/6*(T164+4*T165+T166)</f>
        <v>0.32068484071559478</v>
      </c>
      <c r="AA165">
        <v>74</v>
      </c>
    </row>
    <row r="166" spans="1:27">
      <c r="A166" s="1">
        <v>0.47042824074074074</v>
      </c>
      <c r="B166">
        <v>3911</v>
      </c>
      <c r="C166">
        <v>87</v>
      </c>
      <c r="D166">
        <v>275</v>
      </c>
      <c r="E166">
        <v>10.3</v>
      </c>
      <c r="G166" s="119">
        <v>159</v>
      </c>
      <c r="H166">
        <f t="shared" si="14"/>
        <v>16.09517871871223</v>
      </c>
      <c r="J166" s="120">
        <f>(Data!$I$16+273.3)/(D166+273.3)*(Data!$I$15+(Data!$K$12/1000))/Data!$I$15*Data!$I$18</f>
        <v>0.67193218226819262</v>
      </c>
      <c r="K166" s="122">
        <f t="shared" si="11"/>
        <v>14.358035237139003</v>
      </c>
      <c r="L166" s="119"/>
      <c r="M166" s="122"/>
      <c r="S166" s="121">
        <f t="shared" si="12"/>
        <v>0.5900000000000003</v>
      </c>
      <c r="T166" s="122">
        <f t="shared" si="10"/>
        <v>15.723687949981567</v>
      </c>
      <c r="U166">
        <f t="shared" si="13"/>
        <v>0.15910167168238865</v>
      </c>
      <c r="AA166">
        <v>74</v>
      </c>
    </row>
    <row r="167" spans="1:27">
      <c r="A167" s="1">
        <v>0.47042824074074074</v>
      </c>
      <c r="B167">
        <v>3906</v>
      </c>
      <c r="C167">
        <v>87</v>
      </c>
      <c r="D167">
        <v>275.10000000000002</v>
      </c>
      <c r="E167">
        <v>10.3</v>
      </c>
      <c r="G167" s="119">
        <v>160</v>
      </c>
      <c r="H167">
        <f t="shared" si="14"/>
        <v>16.096646386496136</v>
      </c>
      <c r="J167" s="120">
        <f>(Data!$I$16+273.3)/(D167+273.3)*(Data!$I$15+(Data!$K$12/1000))/Data!$I$15*Data!$I$18</f>
        <v>0.67180965634144774</v>
      </c>
      <c r="K167" s="122">
        <f t="shared" si="11"/>
        <v>14.339438336000004</v>
      </c>
      <c r="L167" s="119"/>
      <c r="M167" s="122"/>
      <c r="S167" s="121">
        <f t="shared" si="12"/>
        <v>0.60000000000000031</v>
      </c>
      <c r="T167" s="122">
        <f t="shared" si="10"/>
        <v>15.723687949981567</v>
      </c>
      <c r="U167">
        <f t="shared" si="13"/>
        <v>0.15723687949981582</v>
      </c>
      <c r="W167">
        <f>(S168-S166)/6*(T166+4*T167+T168)</f>
        <v>0.31319521786306792</v>
      </c>
      <c r="AA167">
        <v>69</v>
      </c>
    </row>
    <row r="168" spans="1:27">
      <c r="A168" s="1">
        <v>0.47043981481481478</v>
      </c>
      <c r="B168">
        <v>3902</v>
      </c>
      <c r="C168">
        <v>83</v>
      </c>
      <c r="D168">
        <v>275.2</v>
      </c>
      <c r="E168">
        <v>10.3</v>
      </c>
      <c r="G168" s="119">
        <v>161</v>
      </c>
      <c r="H168">
        <f t="shared" si="14"/>
        <v>15.723687949981567</v>
      </c>
      <c r="J168" s="120">
        <f>(Data!$I$16+273.3)/(D168+273.3)*(Data!$I$15+(Data!$K$12/1000))/Data!$I$15*Data!$I$18</f>
        <v>0.67168717509143117</v>
      </c>
      <c r="K168" s="122">
        <f t="shared" si="11"/>
        <v>14.321522226221003</v>
      </c>
      <c r="L168" s="119"/>
      <c r="M168" s="122"/>
      <c r="S168" s="121">
        <f t="shared" si="12"/>
        <v>0.61000000000000032</v>
      </c>
      <c r="T168" s="122">
        <f t="shared" si="10"/>
        <v>15.340125609012466</v>
      </c>
      <c r="U168">
        <f t="shared" si="13"/>
        <v>0.15531906779497032</v>
      </c>
      <c r="AA168">
        <v>69</v>
      </c>
    </row>
    <row r="169" spans="1:27">
      <c r="A169" s="1">
        <v>0.47043981481481478</v>
      </c>
      <c r="B169">
        <v>3902</v>
      </c>
      <c r="C169">
        <v>83</v>
      </c>
      <c r="D169">
        <v>275.2</v>
      </c>
      <c r="E169">
        <v>10.3</v>
      </c>
      <c r="G169" s="119">
        <v>162</v>
      </c>
      <c r="H169">
        <f t="shared" si="14"/>
        <v>15.723687949981567</v>
      </c>
      <c r="J169" s="120">
        <f>(Data!$I$16+273.3)/(D169+273.3)*(Data!$I$15+(Data!$K$12/1000))/Data!$I$15*Data!$I$18</f>
        <v>0.67168717509143117</v>
      </c>
      <c r="K169" s="122">
        <f t="shared" si="11"/>
        <v>14.304313552248001</v>
      </c>
      <c r="L169" s="119"/>
      <c r="M169" s="122"/>
      <c r="S169" s="121">
        <f t="shared" si="12"/>
        <v>0.62000000000000033</v>
      </c>
      <c r="T169" s="122">
        <f t="shared" si="10"/>
        <v>15.143321397576607</v>
      </c>
      <c r="U169">
        <f t="shared" si="13"/>
        <v>0.15241723503294552</v>
      </c>
      <c r="W169">
        <f>(S170-S168)/6*(T168+4*T169+T170)</f>
        <v>0.30219384733531479</v>
      </c>
      <c r="AA169">
        <v>67.5</v>
      </c>
    </row>
    <row r="170" spans="1:27">
      <c r="A170" s="1">
        <v>0.47043981481481478</v>
      </c>
      <c r="B170">
        <v>3902</v>
      </c>
      <c r="C170">
        <v>79</v>
      </c>
      <c r="D170">
        <v>275.2</v>
      </c>
      <c r="E170">
        <v>10.3</v>
      </c>
      <c r="G170" s="119">
        <v>163</v>
      </c>
      <c r="H170">
        <f t="shared" si="14"/>
        <v>15.340125609012466</v>
      </c>
      <c r="J170" s="120">
        <f>(Data!$I$16+273.3)/(D170+273.3)*(Data!$I$15+(Data!$K$12/1000))/Data!$I$15*Data!$I$18</f>
        <v>0.67168717509143117</v>
      </c>
      <c r="K170" s="122">
        <f t="shared" si="11"/>
        <v>14.287838958527001</v>
      </c>
      <c r="L170" s="119"/>
      <c r="M170" s="122"/>
      <c r="S170" s="121">
        <f t="shared" si="12"/>
        <v>0.63000000000000034</v>
      </c>
      <c r="T170" s="122">
        <f t="shared" si="10"/>
        <v>14.744743001275488</v>
      </c>
      <c r="U170">
        <f t="shared" si="13"/>
        <v>0.14944032199426061</v>
      </c>
      <c r="AA170">
        <v>67</v>
      </c>
    </row>
    <row r="171" spans="1:27">
      <c r="A171" s="1">
        <v>0.47043981481481478</v>
      </c>
      <c r="B171">
        <v>3903</v>
      </c>
      <c r="C171">
        <v>77</v>
      </c>
      <c r="D171">
        <v>275.10000000000002</v>
      </c>
      <c r="E171">
        <v>10.3</v>
      </c>
      <c r="G171" s="119">
        <v>164</v>
      </c>
      <c r="H171">
        <f t="shared" si="14"/>
        <v>15.143321397576607</v>
      </c>
      <c r="J171" s="120">
        <f>(Data!$I$16+273.3)/(D171+273.3)*(Data!$I$15+(Data!$K$12/1000))/Data!$I$15*Data!$I$18</f>
        <v>0.67180965634144774</v>
      </c>
      <c r="K171" s="122">
        <f t="shared" si="11"/>
        <v>14.272125089504005</v>
      </c>
      <c r="L171" s="119"/>
      <c r="M171" s="122"/>
      <c r="S171" s="121">
        <f t="shared" si="12"/>
        <v>0.64000000000000035</v>
      </c>
      <c r="T171" s="122">
        <f t="shared" si="10"/>
        <v>14.432006784816767</v>
      </c>
      <c r="U171">
        <f t="shared" si="13"/>
        <v>0.14588374893046141</v>
      </c>
      <c r="W171">
        <f>(S172-S170)/6*(T170+4*T171+T172)</f>
        <v>0.28968258975119798</v>
      </c>
      <c r="AA171">
        <v>65.5</v>
      </c>
    </row>
    <row r="172" spans="1:27">
      <c r="A172" s="1">
        <v>0.47043981481481478</v>
      </c>
      <c r="B172">
        <v>3914</v>
      </c>
      <c r="C172">
        <v>73</v>
      </c>
      <c r="D172">
        <v>275.10000000000002</v>
      </c>
      <c r="E172">
        <v>10.3</v>
      </c>
      <c r="G172" s="119">
        <v>165</v>
      </c>
      <c r="H172">
        <f t="shared" si="14"/>
        <v>14.744743001275488</v>
      </c>
      <c r="J172" s="120">
        <f>(Data!$I$16+273.3)/(D172+273.3)*(Data!$I$15+(Data!$K$12/1000))/Data!$I$15*Data!$I$18</f>
        <v>0.67180965634144774</v>
      </c>
      <c r="K172" s="122">
        <f t="shared" si="11"/>
        <v>14.257198589625002</v>
      </c>
      <c r="L172" s="119"/>
      <c r="M172" s="122"/>
      <c r="S172" s="121">
        <f t="shared" si="12"/>
        <v>0.65000000000000036</v>
      </c>
      <c r="T172" s="122">
        <f t="shared" si="10"/>
        <v>14.432006784816767</v>
      </c>
      <c r="U172">
        <f t="shared" si="13"/>
        <v>0.14432006784816781</v>
      </c>
      <c r="AA172">
        <v>64</v>
      </c>
    </row>
    <row r="173" spans="1:27">
      <c r="A173" s="1">
        <v>0.47045138888888888</v>
      </c>
      <c r="B173">
        <v>3914</v>
      </c>
      <c r="C173">
        <v>70</v>
      </c>
      <c r="D173">
        <v>274.60000000000002</v>
      </c>
      <c r="E173">
        <v>10.3</v>
      </c>
      <c r="G173" s="119">
        <v>166</v>
      </c>
      <c r="H173">
        <f t="shared" si="14"/>
        <v>14.432006784816767</v>
      </c>
      <c r="J173" s="120">
        <f>(Data!$I$16+273.3)/(D173+273.3)*(Data!$I$15+(Data!$K$12/1000))/Data!$I$15*Data!$I$18</f>
        <v>0.67242273323170276</v>
      </c>
      <c r="K173" s="122">
        <f t="shared" si="11"/>
        <v>14.243086103336005</v>
      </c>
      <c r="L173" s="119"/>
      <c r="M173" s="122"/>
      <c r="S173" s="121">
        <f t="shared" si="12"/>
        <v>0.66000000000000036</v>
      </c>
      <c r="T173" s="122">
        <f t="shared" si="10"/>
        <v>14.329857733597743</v>
      </c>
      <c r="U173">
        <f t="shared" si="13"/>
        <v>0.14380932259207269</v>
      </c>
      <c r="W173">
        <f>(S174-S172)/6*(T172+4*T173+T174)</f>
        <v>0.28693765150935185</v>
      </c>
      <c r="AA173">
        <v>64</v>
      </c>
    </row>
    <row r="174" spans="1:27">
      <c r="A174" s="1">
        <v>0.47045138888888888</v>
      </c>
      <c r="B174">
        <v>3914</v>
      </c>
      <c r="C174">
        <v>70</v>
      </c>
      <c r="D174">
        <v>274.60000000000002</v>
      </c>
      <c r="E174">
        <v>10.3</v>
      </c>
      <c r="G174" s="119">
        <v>167</v>
      </c>
      <c r="H174">
        <f t="shared" si="14"/>
        <v>14.432006784816767</v>
      </c>
      <c r="J174" s="120">
        <f>(Data!$I$16+273.3)/(D174+273.3)*(Data!$I$15+(Data!$K$12/1000))/Data!$I$15*Data!$I$18</f>
        <v>0.67242273323170276</v>
      </c>
      <c r="K174" s="122">
        <f t="shared" si="11"/>
        <v>14.229814275083005</v>
      </c>
      <c r="L174" s="119"/>
      <c r="M174" s="122"/>
      <c r="S174" s="121">
        <f t="shared" si="12"/>
        <v>0.67000000000000037</v>
      </c>
      <c r="T174" s="122">
        <f t="shared" si="10"/>
        <v>14.329857733597743</v>
      </c>
      <c r="U174">
        <f t="shared" si="13"/>
        <v>0.14329857733597756</v>
      </c>
      <c r="AA174">
        <v>63.5</v>
      </c>
    </row>
    <row r="175" spans="1:27">
      <c r="A175" s="1">
        <v>0.47045138888888888</v>
      </c>
      <c r="B175">
        <v>3914</v>
      </c>
      <c r="C175">
        <v>69</v>
      </c>
      <c r="D175">
        <v>274.7</v>
      </c>
      <c r="E175">
        <v>10.3</v>
      </c>
      <c r="G175" s="119">
        <v>168</v>
      </c>
      <c r="H175">
        <f t="shared" si="14"/>
        <v>14.329857733597743</v>
      </c>
      <c r="J175" s="120">
        <f>(Data!$I$16+273.3)/(D175+273.3)*(Data!$I$15+(Data!$K$12/1000))/Data!$I$15*Data!$I$18</f>
        <v>0.67230002835337588</v>
      </c>
      <c r="K175" s="122">
        <f t="shared" si="11"/>
        <v>14.217409749312004</v>
      </c>
      <c r="L175" s="119"/>
      <c r="M175" s="122"/>
      <c r="S175" s="121">
        <f t="shared" si="12"/>
        <v>0.68000000000000038</v>
      </c>
      <c r="T175" s="122">
        <f t="shared" si="10"/>
        <v>14.327242557422375</v>
      </c>
      <c r="U175">
        <f t="shared" si="13"/>
        <v>0.14328550145510072</v>
      </c>
      <c r="W175">
        <f>(S176-S174)/6*(T174+4*T175+T176)</f>
        <v>0.28654920917866145</v>
      </c>
      <c r="AA175">
        <v>63.5</v>
      </c>
    </row>
    <row r="176" spans="1:27">
      <c r="A176" s="1">
        <v>0.47045138888888888</v>
      </c>
      <c r="B176">
        <v>3913</v>
      </c>
      <c r="C176">
        <v>69</v>
      </c>
      <c r="D176">
        <v>274.7</v>
      </c>
      <c r="E176">
        <v>10.3</v>
      </c>
      <c r="G176" s="119">
        <v>169</v>
      </c>
      <c r="H176">
        <f t="shared" si="14"/>
        <v>14.329857733597743</v>
      </c>
      <c r="J176" s="120">
        <f>(Data!$I$16+273.3)/(D176+273.3)*(Data!$I$15+(Data!$K$12/1000))/Data!$I$15*Data!$I$18</f>
        <v>0.67230002835337588</v>
      </c>
      <c r="K176" s="122">
        <f t="shared" si="11"/>
        <v>14.205899170469003</v>
      </c>
      <c r="L176" s="119"/>
      <c r="M176" s="122"/>
      <c r="S176" s="121">
        <f t="shared" si="12"/>
        <v>0.69000000000000039</v>
      </c>
      <c r="T176" s="122">
        <f t="shared" si="10"/>
        <v>14.32593479031113</v>
      </c>
      <c r="U176">
        <f t="shared" si="13"/>
        <v>0.14326588673866764</v>
      </c>
      <c r="AA176">
        <v>65.5</v>
      </c>
    </row>
    <row r="177" spans="1:27">
      <c r="A177" s="1">
        <v>0.47045138888888888</v>
      </c>
      <c r="B177">
        <v>3912</v>
      </c>
      <c r="C177">
        <v>69</v>
      </c>
      <c r="D177">
        <v>274.5</v>
      </c>
      <c r="E177">
        <v>10.3</v>
      </c>
      <c r="G177" s="119">
        <v>170</v>
      </c>
      <c r="H177">
        <f t="shared" si="14"/>
        <v>14.327242557422375</v>
      </c>
      <c r="J177" s="120">
        <f>(Data!$I$16+273.3)/(D177+273.3)*(Data!$I$15+(Data!$K$12/1000))/Data!$I$15*Data!$I$18</f>
        <v>0.67254548290918226</v>
      </c>
      <c r="K177" s="122">
        <f t="shared" si="11"/>
        <v>14.195309182999999</v>
      </c>
      <c r="L177" s="119"/>
      <c r="M177" s="122"/>
      <c r="S177" s="121">
        <f t="shared" si="12"/>
        <v>0.7000000000000004</v>
      </c>
      <c r="T177" s="122">
        <f t="shared" si="10"/>
        <v>14.22174479088873</v>
      </c>
      <c r="U177">
        <f t="shared" si="13"/>
        <v>0.14273839790599943</v>
      </c>
      <c r="W177">
        <f>(S178-S176)/6*(T176+4*T177+T178)</f>
        <v>0.28444521818372398</v>
      </c>
      <c r="AA177">
        <v>65.5</v>
      </c>
    </row>
    <row r="178" spans="1:27">
      <c r="A178" s="1">
        <v>0.47046296296296292</v>
      </c>
      <c r="B178">
        <v>3910</v>
      </c>
      <c r="C178">
        <v>69</v>
      </c>
      <c r="D178">
        <v>274.39999999999998</v>
      </c>
      <c r="E178">
        <v>10.3</v>
      </c>
      <c r="G178" s="119">
        <v>171</v>
      </c>
      <c r="H178">
        <f t="shared" si="14"/>
        <v>14.32593479031113</v>
      </c>
      <c r="J178" s="120">
        <f>(Data!$I$16+273.3)/(D178+273.3)*(Data!$I$15+(Data!$K$12/1000))/Data!$I$15*Data!$I$18</f>
        <v>0.67266827741035229</v>
      </c>
      <c r="K178" s="122">
        <f t="shared" si="11"/>
        <v>14.185666431351006</v>
      </c>
      <c r="L178" s="119"/>
      <c r="M178" s="122"/>
      <c r="S178" s="121">
        <f t="shared" si="12"/>
        <v>0.71000000000000041</v>
      </c>
      <c r="T178" s="122">
        <f t="shared" si="10"/>
        <v>14.12065150125108</v>
      </c>
      <c r="U178">
        <f t="shared" si="13"/>
        <v>0.14171198146069919</v>
      </c>
      <c r="AA178">
        <v>64.5</v>
      </c>
    </row>
    <row r="179" spans="1:27">
      <c r="A179" s="1">
        <v>0.47046296296296292</v>
      </c>
      <c r="B179">
        <v>3899</v>
      </c>
      <c r="C179">
        <v>68</v>
      </c>
      <c r="D179">
        <v>274.39999999999998</v>
      </c>
      <c r="E179">
        <v>10.3</v>
      </c>
      <c r="G179" s="119">
        <v>172</v>
      </c>
      <c r="H179">
        <f t="shared" si="14"/>
        <v>14.22174479088873</v>
      </c>
      <c r="J179" s="120">
        <f>(Data!$I$16+273.3)/(D179+273.3)*(Data!$I$15+(Data!$K$12/1000))/Data!$I$15*Data!$I$18</f>
        <v>0.67266827741035229</v>
      </c>
      <c r="K179" s="122">
        <f t="shared" si="11"/>
        <v>14.176997559968001</v>
      </c>
      <c r="L179" s="119"/>
      <c r="M179" s="122"/>
      <c r="S179" s="121">
        <f t="shared" si="12"/>
        <v>0.72000000000000042</v>
      </c>
      <c r="T179" s="122">
        <f t="shared" si="10"/>
        <v>14.014877341493253</v>
      </c>
      <c r="U179">
        <f t="shared" si="13"/>
        <v>0.14067764421372181</v>
      </c>
      <c r="W179">
        <f>(S180-S178)/6*(T178+4*T179+T180)</f>
        <v>0.27994525410744542</v>
      </c>
      <c r="AA179">
        <v>64</v>
      </c>
    </row>
    <row r="180" spans="1:27">
      <c r="A180" s="1">
        <v>0.47046296296296292</v>
      </c>
      <c r="B180">
        <v>3899</v>
      </c>
      <c r="C180">
        <v>67</v>
      </c>
      <c r="D180">
        <v>274.7</v>
      </c>
      <c r="E180">
        <v>10.3</v>
      </c>
      <c r="G180" s="119">
        <v>173</v>
      </c>
      <c r="H180">
        <f t="shared" si="14"/>
        <v>14.12065150125108</v>
      </c>
      <c r="J180" s="120">
        <f>(Data!$I$16+273.3)/(D180+273.3)*(Data!$I$15+(Data!$K$12/1000))/Data!$I$15*Data!$I$18</f>
        <v>0.67230002835337588</v>
      </c>
      <c r="K180" s="122">
        <f t="shared" si="11"/>
        <v>14.169329213297004</v>
      </c>
      <c r="L180" s="119"/>
      <c r="M180" s="122"/>
      <c r="S180" s="121">
        <f t="shared" si="12"/>
        <v>0.73000000000000043</v>
      </c>
      <c r="T180" s="122">
        <f t="shared" si="10"/>
        <v>13.803415365009469</v>
      </c>
      <c r="U180">
        <f t="shared" si="13"/>
        <v>0.13909146353251375</v>
      </c>
      <c r="AA180">
        <v>62.5</v>
      </c>
    </row>
    <row r="181" spans="1:27">
      <c r="A181" s="1">
        <v>0.47046296296296292</v>
      </c>
      <c r="B181">
        <v>3885</v>
      </c>
      <c r="C181">
        <v>66</v>
      </c>
      <c r="D181">
        <v>274.7</v>
      </c>
      <c r="E181">
        <v>10.3</v>
      </c>
      <c r="G181" s="119">
        <v>174</v>
      </c>
      <c r="H181">
        <f t="shared" si="14"/>
        <v>14.014877341493253</v>
      </c>
      <c r="J181" s="120">
        <f>(Data!$I$16+273.3)/(D181+273.3)*(Data!$I$15+(Data!$K$12/1000))/Data!$I$15*Data!$I$18</f>
        <v>0.67230002835337588</v>
      </c>
      <c r="K181" s="122">
        <f t="shared" si="11"/>
        <v>14.162688035784008</v>
      </c>
      <c r="L181" s="119"/>
      <c r="M181" s="122"/>
      <c r="S181" s="121">
        <f t="shared" si="12"/>
        <v>0.74000000000000044</v>
      </c>
      <c r="T181" s="122">
        <f t="shared" si="10"/>
        <v>13.803415365009469</v>
      </c>
      <c r="U181">
        <f t="shared" si="13"/>
        <v>0.1380341536500948</v>
      </c>
      <c r="W181">
        <f>(S182-S180)/6*(T180+4*T181+T182)</f>
        <v>0.27570742812408666</v>
      </c>
      <c r="AA181">
        <v>60.5</v>
      </c>
    </row>
    <row r="182" spans="1:27">
      <c r="A182" s="1">
        <v>0.47046296296296292</v>
      </c>
      <c r="B182">
        <v>3885</v>
      </c>
      <c r="C182">
        <v>64</v>
      </c>
      <c r="D182">
        <v>274.89999999999998</v>
      </c>
      <c r="E182">
        <v>10.3</v>
      </c>
      <c r="G182" s="119">
        <v>175</v>
      </c>
      <c r="H182">
        <f t="shared" si="14"/>
        <v>13.803415365009469</v>
      </c>
      <c r="J182" s="120">
        <f>(Data!$I$16+273.3)/(D182+273.3)*(Data!$I$15+(Data!$K$12/1000))/Data!$I$15*Data!$I$18</f>
        <v>0.67205475289611449</v>
      </c>
      <c r="K182" s="122">
        <f t="shared" si="11"/>
        <v>14.157100671875003</v>
      </c>
      <c r="L182" s="119"/>
      <c r="M182" s="122"/>
      <c r="S182" s="121">
        <f t="shared" si="12"/>
        <v>0.75000000000000044</v>
      </c>
      <c r="T182" s="122">
        <f t="shared" si="10"/>
        <v>13.695151612178593</v>
      </c>
      <c r="U182">
        <f t="shared" si="13"/>
        <v>0.13749283488594044</v>
      </c>
      <c r="AA182">
        <v>60.5</v>
      </c>
    </row>
    <row r="183" spans="1:27">
      <c r="A183" s="1">
        <v>0.47047453703703707</v>
      </c>
      <c r="B183">
        <v>3892</v>
      </c>
      <c r="C183">
        <v>64</v>
      </c>
      <c r="D183">
        <v>274.89999999999998</v>
      </c>
      <c r="E183">
        <v>10.3</v>
      </c>
      <c r="G183" s="119">
        <v>176</v>
      </c>
      <c r="H183">
        <f t="shared" si="14"/>
        <v>13.803415365009469</v>
      </c>
      <c r="J183" s="120">
        <f>(Data!$I$16+273.3)/(D183+273.3)*(Data!$I$15+(Data!$K$12/1000))/Data!$I$15*Data!$I$18</f>
        <v>0.67205475289611449</v>
      </c>
      <c r="K183" s="122">
        <f t="shared" si="11"/>
        <v>14.152593766016</v>
      </c>
      <c r="L183" s="119"/>
      <c r="M183" s="122"/>
      <c r="S183" s="121">
        <f t="shared" si="12"/>
        <v>0.76000000000000045</v>
      </c>
      <c r="T183" s="122">
        <f t="shared" si="10"/>
        <v>13.695151612178593</v>
      </c>
      <c r="U183">
        <f t="shared" si="13"/>
        <v>0.13695151612178605</v>
      </c>
      <c r="W183">
        <f>(S184-S182)/6*(T182+4*T183+T184)</f>
        <v>0.27426391141967504</v>
      </c>
      <c r="AA183">
        <v>60</v>
      </c>
    </row>
    <row r="184" spans="1:27">
      <c r="A184" s="1">
        <v>0.47047453703703707</v>
      </c>
      <c r="B184">
        <v>3898</v>
      </c>
      <c r="C184">
        <v>63</v>
      </c>
      <c r="D184">
        <v>274.89999999999998</v>
      </c>
      <c r="E184">
        <v>10.3</v>
      </c>
      <c r="G184" s="119">
        <v>177</v>
      </c>
      <c r="H184">
        <f t="shared" si="14"/>
        <v>13.695151612178593</v>
      </c>
      <c r="J184" s="120">
        <f>(Data!$I$16+273.3)/(D184+273.3)*(Data!$I$15+(Data!$K$12/1000))/Data!$I$15*Data!$I$18</f>
        <v>0.67205475289611449</v>
      </c>
      <c r="K184" s="122">
        <f t="shared" si="11"/>
        <v>14.149193962653001</v>
      </c>
      <c r="L184" s="119"/>
      <c r="M184" s="122"/>
      <c r="S184" s="121">
        <f t="shared" si="12"/>
        <v>0.77000000000000046</v>
      </c>
      <c r="T184" s="122">
        <f t="shared" si="10"/>
        <v>13.803415365009469</v>
      </c>
      <c r="U184">
        <f t="shared" si="13"/>
        <v>0.13749283488594044</v>
      </c>
      <c r="AA184">
        <v>60</v>
      </c>
    </row>
    <row r="185" spans="1:27">
      <c r="A185" s="1">
        <v>0.47047453703703707</v>
      </c>
      <c r="B185">
        <v>3902</v>
      </c>
      <c r="C185">
        <v>63</v>
      </c>
      <c r="D185">
        <v>274.89999999999998</v>
      </c>
      <c r="E185">
        <v>10.3</v>
      </c>
      <c r="G185" s="119">
        <v>178</v>
      </c>
      <c r="H185">
        <f t="shared" si="14"/>
        <v>13.695151612178593</v>
      </c>
      <c r="J185" s="120">
        <f>(Data!$I$16+273.3)/(D185+273.3)*(Data!$I$15+(Data!$K$12/1000))/Data!$I$15*Data!$I$18</f>
        <v>0.67205475289611449</v>
      </c>
      <c r="K185" s="122">
        <f t="shared" si="11"/>
        <v>14.146927906232008</v>
      </c>
      <c r="L185" s="119"/>
      <c r="M185" s="122"/>
      <c r="S185" s="121">
        <f t="shared" si="12"/>
        <v>0.78000000000000047</v>
      </c>
      <c r="T185" s="122">
        <f t="shared" si="10"/>
        <v>13.803415365009469</v>
      </c>
      <c r="U185">
        <f t="shared" si="13"/>
        <v>0.1380341536500948</v>
      </c>
      <c r="W185">
        <f>(S186-S184)/6*(T184+4*T185+T186)</f>
        <v>0.27497697290889556</v>
      </c>
      <c r="AA185">
        <v>62</v>
      </c>
    </row>
    <row r="186" spans="1:27">
      <c r="A186" s="1">
        <v>0.47047453703703707</v>
      </c>
      <c r="B186">
        <v>3906</v>
      </c>
      <c r="C186">
        <v>64</v>
      </c>
      <c r="D186">
        <v>274.89999999999998</v>
      </c>
      <c r="E186">
        <v>10.3</v>
      </c>
      <c r="G186" s="119">
        <v>179</v>
      </c>
      <c r="H186">
        <f t="shared" si="14"/>
        <v>13.803415365009469</v>
      </c>
      <c r="J186" s="120">
        <f>(Data!$I$16+273.3)/(D186+273.3)*(Data!$I$15+(Data!$K$12/1000))/Data!$I$15*Data!$I$18</f>
        <v>0.67205475289611449</v>
      </c>
      <c r="K186" s="122">
        <f t="shared" si="11"/>
        <v>14.145822241199006</v>
      </c>
      <c r="L186" s="119"/>
      <c r="M186" s="122"/>
      <c r="S186" s="121">
        <f t="shared" si="12"/>
        <v>0.79000000000000048</v>
      </c>
      <c r="T186" s="122">
        <f t="shared" si="10"/>
        <v>13.476015047621265</v>
      </c>
      <c r="U186">
        <f t="shared" si="13"/>
        <v>0.13639715206315378</v>
      </c>
      <c r="AA186">
        <v>62</v>
      </c>
    </row>
    <row r="187" spans="1:27">
      <c r="A187" s="1">
        <v>0.47047453703703707</v>
      </c>
      <c r="B187">
        <v>3908</v>
      </c>
      <c r="C187">
        <v>64</v>
      </c>
      <c r="D187">
        <v>274.89999999999998</v>
      </c>
      <c r="E187">
        <v>10.3</v>
      </c>
      <c r="G187" s="119">
        <v>180</v>
      </c>
      <c r="H187">
        <f t="shared" si="14"/>
        <v>13.803415365009469</v>
      </c>
      <c r="J187" s="120">
        <f>(Data!$I$16+273.3)/(D187+273.3)*(Data!$I$15+(Data!$K$12/1000))/Data!$I$15*Data!$I$18</f>
        <v>0.67205475289611449</v>
      </c>
      <c r="K187" s="122">
        <f t="shared" si="11"/>
        <v>14.145903612000001</v>
      </c>
      <c r="L187" s="119"/>
      <c r="M187" s="122"/>
      <c r="S187" s="121">
        <f t="shared" si="12"/>
        <v>0.80000000000000049</v>
      </c>
      <c r="T187" s="122">
        <f t="shared" si="10"/>
        <v>13.254464396992763</v>
      </c>
      <c r="U187">
        <f t="shared" si="13"/>
        <v>0.13365239722307026</v>
      </c>
      <c r="W187">
        <f>(S188-S186)/6*(T186+4*T187+T188)</f>
        <v>0.26766182306473696</v>
      </c>
      <c r="AA187">
        <v>59.5</v>
      </c>
    </row>
    <row r="188" spans="1:27">
      <c r="A188" s="1">
        <v>0.4704861111111111</v>
      </c>
      <c r="B188">
        <v>3924</v>
      </c>
      <c r="C188">
        <v>61</v>
      </c>
      <c r="D188">
        <v>274.89999999999998</v>
      </c>
      <c r="E188">
        <v>10.3</v>
      </c>
      <c r="G188" s="119">
        <v>181</v>
      </c>
      <c r="H188">
        <f t="shared" si="14"/>
        <v>13.476015047621265</v>
      </c>
      <c r="J188" s="120">
        <f>(Data!$I$16+273.3)/(D188+273.3)*(Data!$I$15+(Data!$K$12/1000))/Data!$I$15*Data!$I$18</f>
        <v>0.67205475289611449</v>
      </c>
      <c r="K188" s="122">
        <f t="shared" si="11"/>
        <v>14.14719866308101</v>
      </c>
      <c r="L188" s="119"/>
      <c r="M188" s="122"/>
      <c r="S188" s="121">
        <f t="shared" si="12"/>
        <v>0.8100000000000005</v>
      </c>
      <c r="T188" s="122">
        <f t="shared" si="10"/>
        <v>13.804674283828723</v>
      </c>
      <c r="U188">
        <f t="shared" si="13"/>
        <v>0.13529569340410755</v>
      </c>
      <c r="AA188">
        <v>57.5</v>
      </c>
    </row>
    <row r="189" spans="1:27">
      <c r="A189" s="1">
        <v>0.4704861111111111</v>
      </c>
      <c r="B189">
        <v>3924</v>
      </c>
      <c r="C189">
        <v>59</v>
      </c>
      <c r="D189">
        <v>275</v>
      </c>
      <c r="E189">
        <v>10.3</v>
      </c>
      <c r="G189" s="119">
        <v>182</v>
      </c>
      <c r="H189">
        <f t="shared" si="14"/>
        <v>13.254464396992763</v>
      </c>
      <c r="J189" s="120">
        <f>(Data!$I$16+273.3)/(D189+273.3)*(Data!$I$15+(Data!$K$12/1000))/Data!$I$15*Data!$I$18</f>
        <v>0.67193218226819262</v>
      </c>
      <c r="K189" s="122">
        <f t="shared" si="11"/>
        <v>14.14973403888801</v>
      </c>
      <c r="L189" s="119"/>
      <c r="M189" s="122"/>
      <c r="S189" s="121">
        <f t="shared" si="12"/>
        <v>0.82000000000000051</v>
      </c>
      <c r="T189" s="122">
        <f t="shared" si="10"/>
        <v>14.332472432594708</v>
      </c>
      <c r="U189">
        <f t="shared" si="13"/>
        <v>0.14068573358211728</v>
      </c>
      <c r="W189">
        <f>(S190-S188)/6*(T188+4*T189+T190)</f>
        <v>0.28489012148934112</v>
      </c>
      <c r="AA189">
        <v>60.5</v>
      </c>
    </row>
    <row r="190" spans="1:27">
      <c r="A190" s="1">
        <v>0.4704861111111111</v>
      </c>
      <c r="B190">
        <v>3921</v>
      </c>
      <c r="C190">
        <v>64</v>
      </c>
      <c r="D190">
        <v>275</v>
      </c>
      <c r="E190">
        <v>10.3</v>
      </c>
      <c r="G190" s="119">
        <v>183</v>
      </c>
      <c r="H190">
        <f t="shared" si="14"/>
        <v>13.804674283828723</v>
      </c>
      <c r="J190" s="120">
        <f>(Data!$I$16+273.3)/(D190+273.3)*(Data!$I$15+(Data!$K$12/1000))/Data!$I$15*Data!$I$18</f>
        <v>0.67193218226819262</v>
      </c>
      <c r="K190" s="122">
        <f t="shared" si="11"/>
        <v>14.153536383867003</v>
      </c>
      <c r="L190" s="119"/>
      <c r="M190" s="122"/>
      <c r="S190" s="121">
        <f t="shared" si="12"/>
        <v>0.83000000000000052</v>
      </c>
      <c r="T190" s="122">
        <f t="shared" si="10"/>
        <v>14.332472432594708</v>
      </c>
      <c r="U190">
        <f t="shared" si="13"/>
        <v>0.1433247243259472</v>
      </c>
      <c r="AA190">
        <v>63</v>
      </c>
    </row>
    <row r="191" spans="1:27">
      <c r="A191" s="1">
        <v>0.4704861111111111</v>
      </c>
      <c r="B191">
        <v>3921</v>
      </c>
      <c r="C191">
        <v>69</v>
      </c>
      <c r="D191">
        <v>274.89999999999998</v>
      </c>
      <c r="E191">
        <v>10.3</v>
      </c>
      <c r="G191" s="119">
        <v>184</v>
      </c>
      <c r="H191">
        <f t="shared" si="14"/>
        <v>14.332472432594708</v>
      </c>
      <c r="J191" s="120">
        <f>(Data!$I$16+273.3)/(D191+273.3)*(Data!$I$15+(Data!$K$12/1000))/Data!$I$15*Data!$I$18</f>
        <v>0.67205475289611449</v>
      </c>
      <c r="K191" s="122">
        <f t="shared" si="11"/>
        <v>14.158632342463999</v>
      </c>
      <c r="L191" s="119"/>
      <c r="M191" s="122"/>
      <c r="S191" s="121">
        <f t="shared" si="12"/>
        <v>0.84000000000000052</v>
      </c>
      <c r="T191" s="122">
        <f t="shared" si="10"/>
        <v>14.437273940753013</v>
      </c>
      <c r="U191">
        <f t="shared" si="13"/>
        <v>0.14384873186673874</v>
      </c>
      <c r="W191">
        <f>(S192-S190)/6*(T190+4*T191+T192)</f>
        <v>0.28805987260852867</v>
      </c>
      <c r="AA191">
        <v>62.5</v>
      </c>
    </row>
    <row r="192" spans="1:27">
      <c r="A192" s="1">
        <v>0.4704861111111111</v>
      </c>
      <c r="B192">
        <v>3915</v>
      </c>
      <c r="C192">
        <v>69</v>
      </c>
      <c r="D192">
        <v>274.89999999999998</v>
      </c>
      <c r="E192">
        <v>10.199999999999999</v>
      </c>
      <c r="G192" s="119">
        <v>185</v>
      </c>
      <c r="H192">
        <f t="shared" si="14"/>
        <v>14.332472432594708</v>
      </c>
      <c r="J192" s="120">
        <f>(Data!$I$16+273.3)/(D192+273.3)*(Data!$I$15+(Data!$K$12/1000))/Data!$I$15*Data!$I$18</f>
        <v>0.67205475289611449</v>
      </c>
      <c r="K192" s="122">
        <f t="shared" si="11"/>
        <v>14.165048559125008</v>
      </c>
      <c r="L192" s="119"/>
      <c r="M192" s="122"/>
      <c r="S192" s="121">
        <f t="shared" si="12"/>
        <v>0.85000000000000053</v>
      </c>
      <c r="T192" s="122">
        <f t="shared" si="10"/>
        <v>14.336393586951759</v>
      </c>
      <c r="U192">
        <f t="shared" si="13"/>
        <v>0.143868337638524</v>
      </c>
      <c r="AA192">
        <v>60</v>
      </c>
    </row>
    <row r="193" spans="1:27">
      <c r="A193" s="1">
        <v>0.4704976851851852</v>
      </c>
      <c r="B193">
        <v>3912</v>
      </c>
      <c r="C193">
        <v>70</v>
      </c>
      <c r="D193">
        <v>275</v>
      </c>
      <c r="E193">
        <v>10.199999999999999</v>
      </c>
      <c r="G193" s="119">
        <v>186</v>
      </c>
      <c r="H193">
        <f t="shared" si="14"/>
        <v>14.437273940753013</v>
      </c>
      <c r="J193" s="120">
        <f>(Data!$I$16+273.3)/(D193+273.3)*(Data!$I$15+(Data!$K$12/1000))/Data!$I$15*Data!$I$18</f>
        <v>0.67193218226819262</v>
      </c>
      <c r="K193" s="122">
        <f t="shared" si="11"/>
        <v>14.172811678296004</v>
      </c>
      <c r="L193" s="119"/>
      <c r="M193" s="122"/>
      <c r="S193" s="121">
        <f t="shared" si="12"/>
        <v>0.86000000000000054</v>
      </c>
      <c r="T193" s="122">
        <f t="shared" si="10"/>
        <v>13.700147108099671</v>
      </c>
      <c r="U193">
        <f t="shared" si="13"/>
        <v>0.14018270347525727</v>
      </c>
      <c r="W193">
        <f>(S194-S192)/6*(T192+4*T193+T194)</f>
        <v>0.27612792572281725</v>
      </c>
      <c r="AA193">
        <v>59.5</v>
      </c>
    </row>
    <row r="194" spans="1:27">
      <c r="A194" s="1">
        <v>0.4704976851851852</v>
      </c>
      <c r="B194">
        <v>3907</v>
      </c>
      <c r="C194">
        <v>69</v>
      </c>
      <c r="D194">
        <v>275.2</v>
      </c>
      <c r="E194">
        <v>10.3</v>
      </c>
      <c r="G194" s="119">
        <v>187</v>
      </c>
      <c r="H194">
        <f t="shared" si="14"/>
        <v>14.336393586951759</v>
      </c>
      <c r="J194" s="120">
        <f>(Data!$I$16+273.3)/(D194+273.3)*(Data!$I$15+(Data!$K$12/1000))/Data!$I$15*Data!$I$18</f>
        <v>0.67168717509143117</v>
      </c>
      <c r="K194" s="122">
        <f t="shared" si="11"/>
        <v>14.181948344423002</v>
      </c>
      <c r="L194" s="119"/>
      <c r="M194" s="122"/>
      <c r="S194" s="121">
        <f t="shared" si="12"/>
        <v>0.87000000000000055</v>
      </c>
      <c r="T194" s="122">
        <f t="shared" si="10"/>
        <v>13.701395697494664</v>
      </c>
      <c r="U194">
        <f t="shared" si="13"/>
        <v>0.13700771402797179</v>
      </c>
      <c r="AA194">
        <v>56.5</v>
      </c>
    </row>
    <row r="195" spans="1:27">
      <c r="A195" s="1">
        <v>0.4704976851851852</v>
      </c>
      <c r="B195">
        <v>3903</v>
      </c>
      <c r="C195">
        <v>63</v>
      </c>
      <c r="D195">
        <v>275.3</v>
      </c>
      <c r="E195">
        <v>10.3</v>
      </c>
      <c r="G195" s="119">
        <v>188</v>
      </c>
      <c r="H195">
        <f t="shared" si="14"/>
        <v>13.700147108099671</v>
      </c>
      <c r="J195" s="120">
        <f>(Data!$I$16+273.3)/(D195+273.3)*(Data!$I$15+(Data!$K$12/1000))/Data!$I$15*Data!$I$18</f>
        <v>0.67156473849371123</v>
      </c>
      <c r="K195" s="122">
        <f t="shared" si="11"/>
        <v>14.192485201952007</v>
      </c>
      <c r="L195" s="119"/>
      <c r="M195" s="122"/>
      <c r="S195" s="121">
        <f t="shared" si="12"/>
        <v>0.88000000000000056</v>
      </c>
      <c r="T195" s="122">
        <f t="shared" si="10"/>
        <v>13.809708811451904</v>
      </c>
      <c r="U195">
        <f t="shared" si="13"/>
        <v>0.13755552254473297</v>
      </c>
      <c r="W195">
        <f>(S196-S194)/6*(T194+4*T195+T196)</f>
        <v>0.27583732699967822</v>
      </c>
      <c r="AA195">
        <v>56.5</v>
      </c>
    </row>
    <row r="196" spans="1:27">
      <c r="A196" s="1">
        <v>0.4704976851851852</v>
      </c>
      <c r="B196">
        <v>3903</v>
      </c>
      <c r="C196">
        <v>63</v>
      </c>
      <c r="D196">
        <v>275.39999999999998</v>
      </c>
      <c r="E196">
        <v>10.3</v>
      </c>
      <c r="G196" s="119">
        <v>189</v>
      </c>
      <c r="H196">
        <f t="shared" si="14"/>
        <v>13.701395697494664</v>
      </c>
      <c r="J196" s="120">
        <f>(Data!$I$16+273.3)/(D196+273.3)*(Data!$I$15+(Data!$K$12/1000))/Data!$I$15*Data!$I$18</f>
        <v>0.67144234652387458</v>
      </c>
      <c r="K196" s="122">
        <f t="shared" si="11"/>
        <v>14.204448895329005</v>
      </c>
      <c r="L196" s="119"/>
      <c r="M196" s="122"/>
      <c r="S196" s="121">
        <f t="shared" si="12"/>
        <v>0.89000000000000057</v>
      </c>
      <c r="T196" s="122">
        <f t="shared" si="10"/>
        <v>13.810967156601123</v>
      </c>
      <c r="U196">
        <f t="shared" si="13"/>
        <v>0.13810337984026527</v>
      </c>
      <c r="AA196">
        <v>56</v>
      </c>
    </row>
    <row r="197" spans="1:27">
      <c r="A197" s="1">
        <v>0.4704976851851852</v>
      </c>
      <c r="B197">
        <v>3907</v>
      </c>
      <c r="C197">
        <v>64</v>
      </c>
      <c r="D197">
        <v>275.39999999999998</v>
      </c>
      <c r="E197">
        <v>10.3</v>
      </c>
      <c r="G197" s="119">
        <v>190</v>
      </c>
      <c r="H197">
        <f t="shared" si="14"/>
        <v>13.809708811451904</v>
      </c>
      <c r="J197" s="120">
        <f>(Data!$I$16+273.3)/(D197+273.3)*(Data!$I$15+(Data!$K$12/1000))/Data!$I$15*Data!$I$18</f>
        <v>0.67144234652387458</v>
      </c>
      <c r="K197" s="122">
        <f t="shared" si="11"/>
        <v>14.217866068999999</v>
      </c>
      <c r="L197" s="119"/>
      <c r="M197" s="122"/>
      <c r="S197" s="121">
        <f t="shared" si="12"/>
        <v>0.90000000000000058</v>
      </c>
      <c r="T197" s="122">
        <f t="shared" si="10"/>
        <v>14.130954787190547</v>
      </c>
      <c r="U197">
        <f t="shared" si="13"/>
        <v>0.13970960971895846</v>
      </c>
      <c r="W197">
        <f>(S198-S196)/6*(T196+4*T197+T198)</f>
        <v>0.28226339661785699</v>
      </c>
      <c r="AA197">
        <v>55.5</v>
      </c>
    </row>
    <row r="198" spans="1:27">
      <c r="A198" s="1">
        <v>0.47050925925925924</v>
      </c>
      <c r="B198">
        <v>3907</v>
      </c>
      <c r="C198">
        <v>64</v>
      </c>
      <c r="D198">
        <v>275.5</v>
      </c>
      <c r="E198">
        <v>10.3</v>
      </c>
      <c r="G198" s="119">
        <v>191</v>
      </c>
      <c r="H198">
        <f t="shared" si="14"/>
        <v>13.810967156601123</v>
      </c>
      <c r="J198" s="120">
        <f>(Data!$I$16+273.3)/(D198+273.3)*(Data!$I$15+(Data!$K$12/1000))/Data!$I$15*Data!$I$18</f>
        <v>0.6713199991575256</v>
      </c>
      <c r="K198" s="122">
        <f t="shared" si="11"/>
        <v>14.232763367410993</v>
      </c>
      <c r="L198" s="119"/>
      <c r="M198" s="122"/>
      <c r="S198" s="121">
        <f t="shared" si="12"/>
        <v>0.91000000000000059</v>
      </c>
      <c r="T198" s="122">
        <f t="shared" si="10"/>
        <v>14.344232679993729</v>
      </c>
      <c r="U198">
        <f t="shared" si="13"/>
        <v>0.14237593733592152</v>
      </c>
      <c r="AA198">
        <v>57</v>
      </c>
    </row>
    <row r="199" spans="1:27">
      <c r="A199" s="1">
        <v>0.47050925925925924</v>
      </c>
      <c r="B199">
        <v>3918</v>
      </c>
      <c r="C199">
        <v>67</v>
      </c>
      <c r="D199">
        <v>275.5</v>
      </c>
      <c r="E199">
        <v>10.3</v>
      </c>
      <c r="G199" s="119">
        <v>192</v>
      </c>
      <c r="H199">
        <f t="shared" si="14"/>
        <v>14.130954787190547</v>
      </c>
      <c r="J199" s="120">
        <f>(Data!$I$16+273.3)/(D199+273.3)*(Data!$I$15+(Data!$K$12/1000))/Data!$I$15*Data!$I$18</f>
        <v>0.6713199991575256</v>
      </c>
      <c r="K199" s="122">
        <f t="shared" si="11"/>
        <v>14.249167435008008</v>
      </c>
      <c r="L199" s="119"/>
      <c r="M199" s="122"/>
      <c r="S199" s="121">
        <f t="shared" si="12"/>
        <v>0.9200000000000006</v>
      </c>
      <c r="T199" s="122">
        <f t="shared" ref="T199:T207" si="15">H201</f>
        <v>14.344232679993729</v>
      </c>
      <c r="U199">
        <f t="shared" si="13"/>
        <v>0.1434423267999374</v>
      </c>
      <c r="W199">
        <f>(S200-S198)/6*(T198+4*T199+T200)</f>
        <v>0.28688465359987481</v>
      </c>
      <c r="AA199">
        <v>58.5</v>
      </c>
    </row>
    <row r="200" spans="1:27">
      <c r="A200" s="1">
        <v>0.47050925925925924</v>
      </c>
      <c r="B200">
        <v>3918</v>
      </c>
      <c r="C200">
        <v>69</v>
      </c>
      <c r="D200">
        <v>275.8</v>
      </c>
      <c r="E200">
        <v>10.3</v>
      </c>
      <c r="G200" s="119">
        <v>193</v>
      </c>
      <c r="H200">
        <f t="shared" si="14"/>
        <v>14.344232679993729</v>
      </c>
      <c r="J200" s="120">
        <f>(Data!$I$16+273.3)/(D200+273.3)*(Data!$I$15+(Data!$K$12/1000))/Data!$I$15*Data!$I$18</f>
        <v>0.67095322443571292</v>
      </c>
      <c r="K200" s="122">
        <f t="shared" ref="K200:K216" si="16">0.000004440741*G200^3-0.00179116*G200^2+0.213861345*G200+7.786044</f>
        <v>14.267104916237006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14.344232679993729</v>
      </c>
      <c r="U200">
        <f t="shared" ref="U200:U207" si="18">(S200-S199)/2*(T199+T200)</f>
        <v>0.1434423267999374</v>
      </c>
      <c r="AA200">
        <v>58</v>
      </c>
    </row>
    <row r="201" spans="1:27">
      <c r="A201" s="1">
        <v>0.47050925925925924</v>
      </c>
      <c r="B201">
        <v>3922</v>
      </c>
      <c r="C201">
        <v>69</v>
      </c>
      <c r="D201">
        <v>275.8</v>
      </c>
      <c r="E201">
        <v>10.3</v>
      </c>
      <c r="G201" s="119">
        <v>194</v>
      </c>
      <c r="H201">
        <f t="shared" ref="H201:H264" si="19">44.73*SQRT(C201/1000/J201)</f>
        <v>14.344232679993729</v>
      </c>
      <c r="J201" s="120">
        <f>(Data!$I$16+273.3)/(D201+273.3)*(Data!$I$15+(Data!$K$12/1000))/Data!$I$15*Data!$I$18</f>
        <v>0.67095322443571292</v>
      </c>
      <c r="K201" s="122">
        <f t="shared" si="16"/>
        <v>14.28660245554401</v>
      </c>
      <c r="L201" s="119"/>
      <c r="M201" s="122"/>
      <c r="S201" s="121">
        <f t="shared" si="17"/>
        <v>0.94000000000000061</v>
      </c>
      <c r="T201" s="122">
        <f t="shared" si="15"/>
        <v>14.344232679993729</v>
      </c>
      <c r="U201">
        <f t="shared" si="18"/>
        <v>0.1434423267999374</v>
      </c>
      <c r="W201">
        <f>(S202-S200)/6*(T200+4*T201+T202)</f>
        <v>0.28583366572128405</v>
      </c>
      <c r="AA201">
        <v>55</v>
      </c>
    </row>
    <row r="202" spans="1:27">
      <c r="A202" s="1">
        <v>0.47050925925925924</v>
      </c>
      <c r="B202">
        <v>3926</v>
      </c>
      <c r="C202">
        <v>69</v>
      </c>
      <c r="D202">
        <v>275.8</v>
      </c>
      <c r="E202">
        <v>10.3</v>
      </c>
      <c r="G202" s="119">
        <v>195</v>
      </c>
      <c r="H202">
        <f t="shared" si="19"/>
        <v>14.344232679993729</v>
      </c>
      <c r="J202" s="120">
        <f>(Data!$I$16+273.3)/(D202+273.3)*(Data!$I$15+(Data!$K$12/1000))/Data!$I$15*Data!$I$18</f>
        <v>0.67095322443571292</v>
      </c>
      <c r="K202" s="122">
        <f t="shared" si="16"/>
        <v>14.307686697375008</v>
      </c>
      <c r="L202" s="119"/>
      <c r="M202" s="122"/>
      <c r="S202" s="121">
        <f t="shared" si="17"/>
        <v>0.95000000000000062</v>
      </c>
      <c r="T202" s="122">
        <f t="shared" si="15"/>
        <v>14.028936316416495</v>
      </c>
      <c r="U202">
        <f t="shared" si="18"/>
        <v>0.14186584498205124</v>
      </c>
      <c r="AA202">
        <v>55</v>
      </c>
    </row>
    <row r="203" spans="1:27">
      <c r="A203" s="1">
        <v>0.47052083333333333</v>
      </c>
      <c r="B203">
        <v>3933</v>
      </c>
      <c r="C203">
        <v>69</v>
      </c>
      <c r="D203">
        <v>275.8</v>
      </c>
      <c r="E203">
        <v>10.3</v>
      </c>
      <c r="G203" s="119">
        <v>196</v>
      </c>
      <c r="H203">
        <f t="shared" si="19"/>
        <v>14.344232679993729</v>
      </c>
      <c r="J203" s="120">
        <f>(Data!$I$16+273.3)/(D203+273.3)*(Data!$I$15+(Data!$K$12/1000))/Data!$I$15*Data!$I$18</f>
        <v>0.67095322443571292</v>
      </c>
      <c r="K203" s="122">
        <f t="shared" si="16"/>
        <v>14.330384286176002</v>
      </c>
      <c r="L203" s="119"/>
      <c r="M203" s="122"/>
      <c r="S203" s="121">
        <f t="shared" si="17"/>
        <v>0.96000000000000063</v>
      </c>
      <c r="T203" s="122">
        <f t="shared" si="15"/>
        <v>14.02765881003344</v>
      </c>
      <c r="U203">
        <f t="shared" si="18"/>
        <v>0.14028297563224978</v>
      </c>
      <c r="W203">
        <f>(S204-S202)/6*(T202+4*T203+T204)</f>
        <v>0.28091033663874537</v>
      </c>
      <c r="AA203">
        <v>49.5</v>
      </c>
    </row>
    <row r="204" spans="1:27">
      <c r="A204" s="1">
        <v>0.47052083333333333</v>
      </c>
      <c r="B204">
        <v>3941</v>
      </c>
      <c r="C204">
        <v>66</v>
      </c>
      <c r="D204">
        <v>275.8</v>
      </c>
      <c r="E204">
        <v>10.3</v>
      </c>
      <c r="G204" s="119">
        <v>197</v>
      </c>
      <c r="H204">
        <f t="shared" si="19"/>
        <v>14.028936316416495</v>
      </c>
      <c r="J204" s="120">
        <f>(Data!$I$16+273.3)/(D204+273.3)*(Data!$I$15+(Data!$K$12/1000))/Data!$I$15*Data!$I$18</f>
        <v>0.67095322443571292</v>
      </c>
      <c r="K204" s="122">
        <f t="shared" si="16"/>
        <v>14.354721866392996</v>
      </c>
      <c r="L204" s="119"/>
      <c r="M204" s="122"/>
      <c r="S204" s="121">
        <f t="shared" si="17"/>
        <v>0.97000000000000064</v>
      </c>
      <c r="T204" s="122">
        <f t="shared" si="15"/>
        <v>14.133529435073291</v>
      </c>
      <c r="U204">
        <f t="shared" si="18"/>
        <v>0.14080594122553378</v>
      </c>
      <c r="AA204">
        <v>49</v>
      </c>
    </row>
    <row r="205" spans="1:27">
      <c r="A205" s="1">
        <v>0.47052083333333333</v>
      </c>
      <c r="B205">
        <v>3941</v>
      </c>
      <c r="C205">
        <v>66</v>
      </c>
      <c r="D205">
        <v>275.7</v>
      </c>
      <c r="E205">
        <v>10.3</v>
      </c>
      <c r="G205" s="119">
        <v>198</v>
      </c>
      <c r="H205">
        <f t="shared" si="19"/>
        <v>14.02765881003344</v>
      </c>
      <c r="J205" s="120">
        <f>(Data!$I$16+273.3)/(D205+273.3)*(Data!$I$15+(Data!$K$12/1000))/Data!$I$15*Data!$I$18</f>
        <v>0.67107543813779613</v>
      </c>
      <c r="K205" s="122">
        <f t="shared" si="16"/>
        <v>14.380726082472005</v>
      </c>
      <c r="L205" s="119"/>
      <c r="M205" s="122"/>
      <c r="S205" s="121">
        <f t="shared" si="17"/>
        <v>0.98000000000000065</v>
      </c>
      <c r="T205" s="122">
        <f t="shared" si="15"/>
        <v>14.233424831468414</v>
      </c>
      <c r="U205">
        <f t="shared" si="18"/>
        <v>0.14183477133270864</v>
      </c>
      <c r="W205">
        <f>(S206-S204)/6*(T204+4*T205+T206)</f>
        <v>0.2836325879386411</v>
      </c>
      <c r="AA205">
        <v>50</v>
      </c>
    </row>
    <row r="206" spans="1:27">
      <c r="A206" s="1">
        <v>0.47052083333333333</v>
      </c>
      <c r="B206">
        <v>3950</v>
      </c>
      <c r="C206">
        <v>67</v>
      </c>
      <c r="D206">
        <v>275.7</v>
      </c>
      <c r="E206">
        <v>10.3</v>
      </c>
      <c r="G206" s="119">
        <v>199</v>
      </c>
      <c r="H206">
        <f t="shared" si="19"/>
        <v>14.133529435073291</v>
      </c>
      <c r="J206" s="120">
        <f>(Data!$I$16+273.3)/(D206+273.3)*(Data!$I$15+(Data!$K$12/1000))/Data!$I$15*Data!$I$18</f>
        <v>0.67107543813779613</v>
      </c>
      <c r="K206" s="122">
        <f t="shared" si="16"/>
        <v>14.408423578859011</v>
      </c>
      <c r="L206" s="119"/>
      <c r="M206" s="122"/>
      <c r="S206" s="121">
        <f t="shared" si="17"/>
        <v>0.99000000000000066</v>
      </c>
      <c r="T206" s="122">
        <f t="shared" si="15"/>
        <v>14.022547620645319</v>
      </c>
      <c r="U206">
        <f t="shared" si="18"/>
        <v>0.14127986226056879</v>
      </c>
      <c r="AA206">
        <v>50.5</v>
      </c>
    </row>
    <row r="207" spans="1:27">
      <c r="A207" s="1">
        <v>0.47052083333333333</v>
      </c>
      <c r="B207">
        <v>3950</v>
      </c>
      <c r="C207">
        <v>68</v>
      </c>
      <c r="D207">
        <v>275.3</v>
      </c>
      <c r="E207">
        <v>10.3</v>
      </c>
      <c r="G207" s="119">
        <v>200</v>
      </c>
      <c r="H207">
        <f t="shared" si="19"/>
        <v>14.233424831468414</v>
      </c>
      <c r="J207" s="120">
        <f>(Data!$I$16+273.3)/(D207+273.3)*(Data!$I$15+(Data!$K$12/1000))/Data!$I$15*Data!$I$18</f>
        <v>0.67156473849371123</v>
      </c>
      <c r="K207" s="122">
        <f t="shared" si="16"/>
        <v>14.437841000000002</v>
      </c>
      <c r="L207" s="119"/>
      <c r="M207" s="122"/>
      <c r="S207" s="121">
        <f t="shared" si="17"/>
        <v>1.0000000000000007</v>
      </c>
      <c r="T207" s="122">
        <f t="shared" si="15"/>
        <v>13.807191777108304</v>
      </c>
      <c r="U207">
        <f t="shared" si="18"/>
        <v>0.13914869698876825</v>
      </c>
      <c r="AA207">
        <v>49</v>
      </c>
    </row>
    <row r="208" spans="1:27">
      <c r="A208" s="1">
        <v>0.47053240740740737</v>
      </c>
      <c r="B208">
        <v>3973</v>
      </c>
      <c r="C208">
        <v>66</v>
      </c>
      <c r="D208">
        <v>275.3</v>
      </c>
      <c r="E208">
        <v>10.3</v>
      </c>
      <c r="G208" s="119">
        <v>201</v>
      </c>
      <c r="H208">
        <f t="shared" si="19"/>
        <v>14.022547620645319</v>
      </c>
      <c r="J208" s="120">
        <f>(Data!$I$16+273.3)/(D208+273.3)*(Data!$I$15+(Data!$K$12/1000))/Data!$I$15*Data!$I$18</f>
        <v>0.67156473849371123</v>
      </c>
      <c r="K208" s="122">
        <f t="shared" si="16"/>
        <v>14.469004990341002</v>
      </c>
      <c r="L208" s="119"/>
      <c r="M208" s="122"/>
      <c r="S208" s="121"/>
      <c r="T208" s="122"/>
      <c r="AA208">
        <v>47</v>
      </c>
    </row>
    <row r="209" spans="1:27">
      <c r="A209" s="1">
        <v>0.47053240740740737</v>
      </c>
      <c r="B209">
        <v>3973</v>
      </c>
      <c r="C209">
        <v>64</v>
      </c>
      <c r="D209">
        <v>275.2</v>
      </c>
      <c r="E209">
        <v>10.3</v>
      </c>
      <c r="G209" s="119">
        <v>202</v>
      </c>
      <c r="H209">
        <f t="shared" si="19"/>
        <v>13.807191777108304</v>
      </c>
      <c r="J209" s="120">
        <f>(Data!$I$16+273.3)/(D209+273.3)*(Data!$I$15+(Data!$K$12/1000))/Data!$I$15*Data!$I$18</f>
        <v>0.67168717509143117</v>
      </c>
      <c r="K209" s="122">
        <f t="shared" si="16"/>
        <v>14.501942194328006</v>
      </c>
      <c r="L209" s="119"/>
      <c r="M209" s="122"/>
      <c r="S209" s="121"/>
      <c r="T209" s="122"/>
      <c r="AA209">
        <v>47</v>
      </c>
    </row>
    <row r="210" spans="1:27">
      <c r="A210" s="1">
        <v>0.47053240740740737</v>
      </c>
      <c r="B210">
        <v>3975</v>
      </c>
      <c r="C210">
        <v>64</v>
      </c>
      <c r="D210">
        <v>275.2</v>
      </c>
      <c r="E210">
        <v>10.3</v>
      </c>
      <c r="G210" s="119">
        <v>203</v>
      </c>
      <c r="H210">
        <f t="shared" si="19"/>
        <v>13.807191777108304</v>
      </c>
      <c r="J210" s="120">
        <f>(Data!$I$16+273.3)/(D210+273.3)*(Data!$I$15+(Data!$K$12/1000))/Data!$I$15*Data!$I$18</f>
        <v>0.67168717509143117</v>
      </c>
      <c r="K210" s="122">
        <f t="shared" si="16"/>
        <v>14.536679256407002</v>
      </c>
      <c r="L210" s="119"/>
      <c r="M210" s="122"/>
      <c r="S210" s="121"/>
      <c r="T210" s="122"/>
      <c r="AA210">
        <v>45.5</v>
      </c>
    </row>
    <row r="211" spans="1:27">
      <c r="A211" s="1">
        <v>0.47053240740740737</v>
      </c>
      <c r="B211">
        <v>3976</v>
      </c>
      <c r="C211">
        <v>64</v>
      </c>
      <c r="D211">
        <v>275.10000000000002</v>
      </c>
      <c r="E211">
        <v>10.3</v>
      </c>
      <c r="G211" s="119">
        <v>204</v>
      </c>
      <c r="H211">
        <f t="shared" si="19"/>
        <v>13.805933087851201</v>
      </c>
      <c r="J211" s="120">
        <f>(Data!$I$16+273.3)/(D211+273.3)*(Data!$I$15+(Data!$K$12/1000))/Data!$I$15*Data!$I$18</f>
        <v>0.67180965634144774</v>
      </c>
      <c r="K211" s="122">
        <f t="shared" si="16"/>
        <v>14.573242821023999</v>
      </c>
      <c r="L211" s="119"/>
      <c r="M211" s="122"/>
      <c r="S211" s="121"/>
      <c r="T211" s="122"/>
      <c r="AA211">
        <v>45.5</v>
      </c>
    </row>
    <row r="212" spans="1:27">
      <c r="A212" s="1">
        <v>0.47053240740740737</v>
      </c>
      <c r="B212">
        <v>3973</v>
      </c>
      <c r="C212">
        <v>64</v>
      </c>
      <c r="D212">
        <v>275</v>
      </c>
      <c r="E212">
        <v>10.3</v>
      </c>
      <c r="G212" s="119">
        <v>205</v>
      </c>
      <c r="H212">
        <f t="shared" si="19"/>
        <v>13.804674283828723</v>
      </c>
      <c r="J212" s="120">
        <f>(Data!$I$16+273.3)/(D212+273.3)*(Data!$I$15+(Data!$K$12/1000))/Data!$I$15*Data!$I$18</f>
        <v>0.67193218226819262</v>
      </c>
      <c r="K212" s="122">
        <f t="shared" si="16"/>
        <v>14.611659532625001</v>
      </c>
      <c r="L212" s="119"/>
      <c r="M212" s="122"/>
      <c r="S212" s="121"/>
      <c r="T212" s="122"/>
      <c r="AA212">
        <v>50.5</v>
      </c>
    </row>
    <row r="213" spans="1:27">
      <c r="A213" s="1">
        <v>0.47054398148148152</v>
      </c>
      <c r="B213">
        <v>3969</v>
      </c>
      <c r="C213">
        <v>66</v>
      </c>
      <c r="D213">
        <v>275</v>
      </c>
      <c r="E213">
        <v>10.3</v>
      </c>
      <c r="G213" s="119">
        <v>206</v>
      </c>
      <c r="H213">
        <f t="shared" si="19"/>
        <v>14.018713005664369</v>
      </c>
      <c r="J213" s="120">
        <f>(Data!$I$16+273.3)/(D213+273.3)*(Data!$I$15+(Data!$K$12/1000))/Data!$I$15*Data!$I$18</f>
        <v>0.67193218226819262</v>
      </c>
      <c r="K213" s="122">
        <f t="shared" si="16"/>
        <v>14.651956035656003</v>
      </c>
      <c r="L213" s="119"/>
      <c r="M213" s="122"/>
      <c r="S213" s="121"/>
      <c r="T213" s="122"/>
      <c r="AA213">
        <v>50.5</v>
      </c>
    </row>
    <row r="214" spans="1:27">
      <c r="A214" s="1">
        <v>0.47054398148148152</v>
      </c>
      <c r="B214">
        <v>3968</v>
      </c>
      <c r="C214">
        <v>66</v>
      </c>
      <c r="D214">
        <v>275</v>
      </c>
      <c r="E214">
        <v>10.3</v>
      </c>
      <c r="G214" s="119">
        <v>207</v>
      </c>
      <c r="H214">
        <f t="shared" si="19"/>
        <v>14.018713005664369</v>
      </c>
      <c r="J214" s="120">
        <f>(Data!$I$16+273.3)/(D214+273.3)*(Data!$I$15+(Data!$K$12/1000))/Data!$I$15*Data!$I$18</f>
        <v>0.67193218226819262</v>
      </c>
      <c r="K214" s="122">
        <f t="shared" si="16"/>
        <v>14.694158974563006</v>
      </c>
      <c r="L214" s="119"/>
      <c r="M214" s="122"/>
      <c r="S214" s="121"/>
      <c r="T214" s="122"/>
      <c r="AA214">
        <v>51.5</v>
      </c>
    </row>
    <row r="215" spans="1:27">
      <c r="A215" s="1">
        <v>0.47054398148148152</v>
      </c>
      <c r="B215">
        <v>3956</v>
      </c>
      <c r="C215">
        <v>65</v>
      </c>
      <c r="D215">
        <v>275</v>
      </c>
      <c r="E215">
        <v>10.3</v>
      </c>
      <c r="G215" s="119">
        <v>208</v>
      </c>
      <c r="H215">
        <f t="shared" si="19"/>
        <v>13.912105275941979</v>
      </c>
      <c r="J215" s="120">
        <f>(Data!$I$16+273.3)/(D215+273.3)*(Data!$I$15+(Data!$K$12/1000))/Data!$I$15*Data!$I$18</f>
        <v>0.67193218226819262</v>
      </c>
      <c r="K215" s="122">
        <f t="shared" si="16"/>
        <v>14.738294993792</v>
      </c>
      <c r="L215" s="119"/>
      <c r="M215" s="122"/>
      <c r="T215" s="122"/>
      <c r="AA215">
        <v>53</v>
      </c>
    </row>
    <row r="216" spans="1:27">
      <c r="A216" s="1">
        <v>0.47054398148148152</v>
      </c>
      <c r="B216">
        <v>3956</v>
      </c>
      <c r="C216">
        <v>65</v>
      </c>
      <c r="D216">
        <v>275.2</v>
      </c>
      <c r="E216">
        <v>10.3</v>
      </c>
      <c r="G216" s="119">
        <v>209</v>
      </c>
      <c r="H216">
        <f t="shared" si="19"/>
        <v>13.914642360904432</v>
      </c>
      <c r="J216" s="120">
        <f>(Data!$I$16+273.3)/(D216+273.3)*(Data!$I$15+(Data!$K$12/1000))/Data!$I$15*Data!$I$18</f>
        <v>0.67168717509143117</v>
      </c>
      <c r="K216" s="122">
        <f t="shared" si="16"/>
        <v>14.784390737789007</v>
      </c>
      <c r="L216" s="119"/>
      <c r="M216" s="122"/>
      <c r="T216" s="122"/>
      <c r="AA216">
        <v>52</v>
      </c>
    </row>
    <row r="217" spans="1:27">
      <c r="A217" s="1">
        <v>0.47054398148148152</v>
      </c>
      <c r="B217">
        <v>3952</v>
      </c>
      <c r="C217">
        <v>63</v>
      </c>
      <c r="D217">
        <v>275.2</v>
      </c>
      <c r="E217">
        <v>10.3</v>
      </c>
      <c r="G217" s="119">
        <v>210</v>
      </c>
      <c r="H217">
        <f t="shared" si="19"/>
        <v>13.698898404901701</v>
      </c>
      <c r="J217" s="120">
        <f>(Data!$I$16+273.3)/(D217+273.3)*(Data!$I$15+(Data!$K$12/1000))/Data!$I$15*Data!$I$18</f>
        <v>0.67168717509143117</v>
      </c>
      <c r="K217" s="122">
        <f>0.000004440741*G217^3-0.00179116*G217^2+0.213861345*G217+7.786044</f>
        <v>14.832472851000009</v>
      </c>
      <c r="L217" s="119"/>
      <c r="M217" s="122"/>
    </row>
    <row r="218" spans="1:27">
      <c r="A218" s="1">
        <v>0.47055555555555556</v>
      </c>
      <c r="B218">
        <v>3952</v>
      </c>
      <c r="C218">
        <v>61</v>
      </c>
      <c r="D218">
        <v>275.5</v>
      </c>
      <c r="E218">
        <v>10.3</v>
      </c>
      <c r="G218" s="119"/>
      <c r="H218">
        <f t="shared" si="19"/>
        <v>13.483387719850171</v>
      </c>
      <c r="J218" s="120">
        <f>(Data!$I$16+273.3)/(D218+273.3)*(Data!$I$15+(Data!$K$12/1000))/Data!$I$15*Data!$I$18</f>
        <v>0.6713199991575256</v>
      </c>
      <c r="K218" s="122"/>
      <c r="L218" s="119"/>
      <c r="M218" s="122"/>
    </row>
    <row r="219" spans="1:27">
      <c r="A219" s="1">
        <v>0.47055555555555556</v>
      </c>
      <c r="B219">
        <v>3962</v>
      </c>
      <c r="C219">
        <v>61</v>
      </c>
      <c r="D219">
        <v>275.5</v>
      </c>
      <c r="E219">
        <v>10.4</v>
      </c>
      <c r="G219" s="119"/>
      <c r="H219">
        <f t="shared" si="19"/>
        <v>13.483387719850171</v>
      </c>
      <c r="J219" s="120">
        <f>(Data!$I$16+273.3)/(D219+273.3)*(Data!$I$15+(Data!$K$12/1000))/Data!$I$15*Data!$I$18</f>
        <v>0.6713199991575256</v>
      </c>
      <c r="K219" s="122"/>
      <c r="L219" s="119"/>
      <c r="M219" s="122"/>
    </row>
    <row r="220" spans="1:27">
      <c r="A220" s="1">
        <v>0.47055555555555556</v>
      </c>
      <c r="B220">
        <v>3970</v>
      </c>
      <c r="C220">
        <v>57</v>
      </c>
      <c r="D220">
        <v>275.5</v>
      </c>
      <c r="E220">
        <v>10.4</v>
      </c>
      <c r="G220" s="119"/>
      <c r="H220">
        <f t="shared" si="19"/>
        <v>13.033814427912564</v>
      </c>
      <c r="J220" s="120">
        <f>(Data!$I$16+273.3)/(D220+273.3)*(Data!$I$15+(Data!$K$12/1000))/Data!$I$15*Data!$I$18</f>
        <v>0.6713199991575256</v>
      </c>
      <c r="K220" s="122"/>
      <c r="L220" s="119"/>
      <c r="M220" s="122"/>
    </row>
    <row r="221" spans="1:27">
      <c r="A221" s="1">
        <v>0.47055555555555556</v>
      </c>
      <c r="B221">
        <v>3978</v>
      </c>
      <c r="C221">
        <v>57</v>
      </c>
      <c r="D221">
        <v>275.39999999999998</v>
      </c>
      <c r="E221">
        <v>10.4</v>
      </c>
      <c r="G221" s="119"/>
      <c r="H221">
        <f t="shared" si="19"/>
        <v>13.032626890720184</v>
      </c>
      <c r="J221" s="120">
        <f>(Data!$I$16+273.3)/(D221+273.3)*(Data!$I$15+(Data!$K$12/1000))/Data!$I$15*Data!$I$18</f>
        <v>0.67144234652387458</v>
      </c>
      <c r="K221" s="122"/>
      <c r="L221" s="119"/>
      <c r="M221" s="122"/>
    </row>
    <row r="222" spans="1:27">
      <c r="A222" s="1">
        <v>0.47055555555555556</v>
      </c>
      <c r="B222">
        <v>3986</v>
      </c>
      <c r="C222">
        <v>61</v>
      </c>
      <c r="D222">
        <v>275.39999999999998</v>
      </c>
      <c r="E222">
        <v>10.4</v>
      </c>
      <c r="G222" s="119"/>
      <c r="H222">
        <f t="shared" si="19"/>
        <v>13.482159221125936</v>
      </c>
      <c r="J222" s="120">
        <f>(Data!$I$16+273.3)/(D222+273.3)*(Data!$I$15+(Data!$K$12/1000))/Data!$I$15*Data!$I$18</f>
        <v>0.67144234652387458</v>
      </c>
      <c r="K222" s="122"/>
      <c r="L222" s="119"/>
      <c r="M222" s="122"/>
    </row>
    <row r="223" spans="1:27">
      <c r="A223" s="1">
        <v>0.47056712962962965</v>
      </c>
      <c r="B223">
        <v>3985</v>
      </c>
      <c r="C223">
        <v>61</v>
      </c>
      <c r="D223">
        <v>275.39999999999998</v>
      </c>
      <c r="E223">
        <v>10.4</v>
      </c>
      <c r="G223" s="119"/>
      <c r="H223">
        <f t="shared" si="19"/>
        <v>13.482159221125936</v>
      </c>
      <c r="J223" s="120">
        <f>(Data!$I$16+273.3)/(D223+273.3)*(Data!$I$15+(Data!$K$12/1000))/Data!$I$15*Data!$I$18</f>
        <v>0.67144234652387458</v>
      </c>
      <c r="K223" s="122"/>
      <c r="L223" s="119"/>
      <c r="M223" s="122"/>
    </row>
    <row r="224" spans="1:27">
      <c r="A224" s="1">
        <v>0.47056712962962965</v>
      </c>
      <c r="B224">
        <v>3975</v>
      </c>
      <c r="C224">
        <v>57</v>
      </c>
      <c r="D224">
        <v>275.39999999999998</v>
      </c>
      <c r="E224">
        <v>10.4</v>
      </c>
      <c r="G224" s="119"/>
      <c r="H224">
        <f t="shared" si="19"/>
        <v>13.032626890720184</v>
      </c>
      <c r="J224" s="120">
        <f>(Data!$I$16+273.3)/(D224+273.3)*(Data!$I$15+(Data!$K$12/1000))/Data!$I$15*Data!$I$18</f>
        <v>0.67144234652387458</v>
      </c>
      <c r="K224" s="122"/>
      <c r="L224" s="119"/>
      <c r="M224" s="122"/>
    </row>
    <row r="225" spans="1:13">
      <c r="A225" s="1">
        <v>0.47056712962962965</v>
      </c>
      <c r="B225">
        <v>3975</v>
      </c>
      <c r="C225">
        <v>53</v>
      </c>
      <c r="D225">
        <v>275.3</v>
      </c>
      <c r="E225">
        <v>10.4</v>
      </c>
      <c r="G225" s="119"/>
      <c r="H225">
        <f t="shared" si="19"/>
        <v>12.565879495068865</v>
      </c>
      <c r="J225" s="120">
        <f>(Data!$I$16+273.3)/(D225+273.3)*(Data!$I$15+(Data!$K$12/1000))/Data!$I$15*Data!$I$18</f>
        <v>0.67156473849371123</v>
      </c>
      <c r="K225" s="122"/>
      <c r="L225" s="119"/>
      <c r="M225" s="122"/>
    </row>
    <row r="226" spans="1:13">
      <c r="A226" s="1">
        <v>0.47056712962962965</v>
      </c>
      <c r="B226">
        <v>3969</v>
      </c>
      <c r="C226">
        <v>50</v>
      </c>
      <c r="D226">
        <v>275.3</v>
      </c>
      <c r="E226">
        <v>10.4</v>
      </c>
      <c r="G226" s="119"/>
      <c r="H226">
        <f t="shared" si="19"/>
        <v>12.205061101645425</v>
      </c>
      <c r="J226" s="120">
        <f>(Data!$I$16+273.3)/(D226+273.3)*(Data!$I$15+(Data!$K$12/1000))/Data!$I$15*Data!$I$18</f>
        <v>0.67156473849371123</v>
      </c>
      <c r="K226" s="122"/>
      <c r="L226" s="119"/>
      <c r="M226" s="122"/>
    </row>
    <row r="227" spans="1:13">
      <c r="A227" s="1">
        <v>0.47056712962962965</v>
      </c>
      <c r="B227">
        <v>3969</v>
      </c>
      <c r="C227">
        <v>47</v>
      </c>
      <c r="D227">
        <v>275.39999999999998</v>
      </c>
      <c r="E227">
        <v>10.4</v>
      </c>
      <c r="G227" s="119"/>
      <c r="H227">
        <f t="shared" si="19"/>
        <v>11.834324217928634</v>
      </c>
      <c r="J227" s="120">
        <f>(Data!$I$16+273.3)/(D227+273.3)*(Data!$I$15+(Data!$K$12/1000))/Data!$I$15*Data!$I$18</f>
        <v>0.67144234652387458</v>
      </c>
      <c r="K227" s="122"/>
      <c r="L227" s="119"/>
      <c r="M227" s="122"/>
    </row>
    <row r="228" spans="1:13">
      <c r="A228" s="1">
        <v>0.47057870370370369</v>
      </c>
      <c r="B228">
        <v>3966</v>
      </c>
      <c r="C228">
        <v>47</v>
      </c>
      <c r="D228">
        <v>275.39999999999998</v>
      </c>
      <c r="E228">
        <v>10.4</v>
      </c>
      <c r="G228" s="119"/>
      <c r="H228">
        <f t="shared" si="19"/>
        <v>11.834324217928634</v>
      </c>
      <c r="J228" s="120">
        <f>(Data!$I$16+273.3)/(D228+273.3)*(Data!$I$15+(Data!$K$12/1000))/Data!$I$15*Data!$I$18</f>
        <v>0.67144234652387458</v>
      </c>
      <c r="K228" s="122"/>
      <c r="L228" s="119"/>
      <c r="M228" s="122"/>
    </row>
    <row r="229" spans="1:13">
      <c r="A229" s="1">
        <v>0.47057870370370369</v>
      </c>
      <c r="B229">
        <v>3964</v>
      </c>
      <c r="C229">
        <v>44</v>
      </c>
      <c r="D229">
        <v>275.3</v>
      </c>
      <c r="E229">
        <v>10.4</v>
      </c>
      <c r="G229" s="119"/>
      <c r="H229">
        <f t="shared" si="19"/>
        <v>11.449362188153124</v>
      </c>
      <c r="J229" s="120">
        <f>(Data!$I$16+273.3)/(D229+273.3)*(Data!$I$15+(Data!$K$12/1000))/Data!$I$15*Data!$I$18</f>
        <v>0.67156473849371123</v>
      </c>
      <c r="K229" s="122"/>
      <c r="L229" s="119"/>
      <c r="M229" s="122"/>
    </row>
    <row r="230" spans="1:13">
      <c r="A230" s="1">
        <v>0.47057870370370369</v>
      </c>
      <c r="B230">
        <v>3967</v>
      </c>
      <c r="C230">
        <v>44</v>
      </c>
      <c r="D230">
        <v>275.2</v>
      </c>
      <c r="E230">
        <v>10.3</v>
      </c>
      <c r="G230" s="119"/>
      <c r="H230">
        <f t="shared" si="19"/>
        <v>11.448318633287158</v>
      </c>
      <c r="J230" s="120">
        <f>(Data!$I$16+273.3)/(D230+273.3)*(Data!$I$15+(Data!$K$12/1000))/Data!$I$15*Data!$I$18</f>
        <v>0.67168717509143117</v>
      </c>
      <c r="K230" s="122"/>
      <c r="L230" s="119"/>
      <c r="M230" s="122"/>
    </row>
    <row r="231" spans="1:13">
      <c r="A231" s="1">
        <v>0.47057870370370369</v>
      </c>
      <c r="B231">
        <v>3970</v>
      </c>
      <c r="C231">
        <v>41</v>
      </c>
      <c r="D231">
        <v>275.3</v>
      </c>
      <c r="E231">
        <v>10.3</v>
      </c>
      <c r="G231" s="119"/>
      <c r="H231">
        <f t="shared" si="19"/>
        <v>11.052152890989907</v>
      </c>
      <c r="J231" s="120">
        <f>(Data!$I$16+273.3)/(D231+273.3)*(Data!$I$15+(Data!$K$12/1000))/Data!$I$15*Data!$I$18</f>
        <v>0.67156473849371123</v>
      </c>
      <c r="K231" s="122"/>
      <c r="L231" s="119"/>
      <c r="M231" s="122"/>
    </row>
    <row r="232" spans="1:13">
      <c r="A232" s="1">
        <v>0.47057870370370369</v>
      </c>
      <c r="B232">
        <v>3971</v>
      </c>
      <c r="C232">
        <v>41</v>
      </c>
      <c r="D232">
        <v>275.5</v>
      </c>
      <c r="E232">
        <v>10.3</v>
      </c>
      <c r="G232" s="119"/>
      <c r="H232">
        <f t="shared" si="19"/>
        <v>11.054167317852711</v>
      </c>
      <c r="J232" s="120">
        <f>(Data!$I$16+273.3)/(D232+273.3)*(Data!$I$15+(Data!$K$12/1000))/Data!$I$15*Data!$I$18</f>
        <v>0.6713199991575256</v>
      </c>
      <c r="K232" s="122"/>
      <c r="L232" s="119"/>
      <c r="M232" s="122"/>
    </row>
    <row r="233" spans="1:13">
      <c r="A233" s="1">
        <v>0.47059027777777779</v>
      </c>
      <c r="B233">
        <v>3973</v>
      </c>
      <c r="C233">
        <v>41</v>
      </c>
      <c r="D233">
        <v>275.5</v>
      </c>
      <c r="E233">
        <v>10.3</v>
      </c>
      <c r="G233" s="119"/>
      <c r="H233">
        <f t="shared" si="19"/>
        <v>11.054167317852711</v>
      </c>
      <c r="J233" s="120">
        <f>(Data!$I$16+273.3)/(D233+273.3)*(Data!$I$15+(Data!$K$12/1000))/Data!$I$15*Data!$I$18</f>
        <v>0.6713199991575256</v>
      </c>
      <c r="K233" s="122"/>
      <c r="L233" s="119"/>
      <c r="M233" s="122"/>
    </row>
    <row r="234" spans="1:13">
      <c r="A234" s="1">
        <v>0.47059027777777779</v>
      </c>
      <c r="B234">
        <v>3973</v>
      </c>
      <c r="C234">
        <v>41</v>
      </c>
      <c r="D234">
        <v>275</v>
      </c>
      <c r="E234">
        <v>10.3</v>
      </c>
      <c r="G234" s="119"/>
      <c r="H234">
        <f t="shared" si="19"/>
        <v>11.049130562081205</v>
      </c>
      <c r="J234" s="120">
        <f>(Data!$I$16+273.3)/(D234+273.3)*(Data!$I$15+(Data!$K$12/1000))/Data!$I$15*Data!$I$18</f>
        <v>0.67193218226819262</v>
      </c>
      <c r="K234" s="122"/>
      <c r="L234" s="119"/>
      <c r="M234" s="122"/>
    </row>
    <row r="235" spans="1:13">
      <c r="A235" s="1">
        <v>0.47059027777777779</v>
      </c>
      <c r="B235">
        <v>3962</v>
      </c>
      <c r="C235">
        <v>38</v>
      </c>
      <c r="D235">
        <v>275</v>
      </c>
      <c r="E235">
        <v>10.3</v>
      </c>
      <c r="G235" s="119"/>
      <c r="H235">
        <f t="shared" si="19"/>
        <v>10.637215932707436</v>
      </c>
      <c r="J235" s="120">
        <f>(Data!$I$16+273.3)/(D235+273.3)*(Data!$I$15+(Data!$K$12/1000))/Data!$I$15*Data!$I$18</f>
        <v>0.67193218226819262</v>
      </c>
      <c r="K235" s="122"/>
      <c r="L235" s="119"/>
      <c r="M235" s="122"/>
    </row>
    <row r="236" spans="1:13">
      <c r="A236" s="1">
        <v>0.47059027777777779</v>
      </c>
      <c r="B236">
        <v>3961</v>
      </c>
      <c r="C236">
        <v>35</v>
      </c>
      <c r="D236">
        <v>274.8</v>
      </c>
      <c r="E236">
        <v>10.3</v>
      </c>
      <c r="G236" s="119"/>
      <c r="H236">
        <f t="shared" si="19"/>
        <v>10.206832254393907</v>
      </c>
      <c r="J236" s="120">
        <f>(Data!$I$16+273.3)/(D236+273.3)*(Data!$I$15+(Data!$K$12/1000))/Data!$I$15*Data!$I$18</f>
        <v>0.67217736824968066</v>
      </c>
      <c r="K236" s="122"/>
      <c r="L236" s="119"/>
      <c r="M236" s="122"/>
    </row>
    <row r="237" spans="1:13">
      <c r="A237" s="1">
        <v>0.47059027777777779</v>
      </c>
      <c r="B237">
        <v>3959</v>
      </c>
      <c r="C237">
        <v>35</v>
      </c>
      <c r="D237">
        <v>274.8</v>
      </c>
      <c r="E237">
        <v>10.3</v>
      </c>
      <c r="G237" s="119"/>
      <c r="H237">
        <f t="shared" si="19"/>
        <v>10.206832254393907</v>
      </c>
      <c r="J237" s="120">
        <f>(Data!$I$16+273.3)/(D237+273.3)*(Data!$I$15+(Data!$K$12/1000))/Data!$I$15*Data!$I$18</f>
        <v>0.67217736824968066</v>
      </c>
      <c r="K237" s="122"/>
      <c r="L237" s="119"/>
      <c r="M237" s="122"/>
    </row>
    <row r="238" spans="1:13">
      <c r="A238" s="1">
        <v>0.47060185185185183</v>
      </c>
      <c r="B238">
        <v>3958</v>
      </c>
      <c r="C238">
        <v>27</v>
      </c>
      <c r="D238">
        <v>274.8</v>
      </c>
      <c r="E238">
        <v>10.3</v>
      </c>
      <c r="G238" s="119"/>
      <c r="H238">
        <f t="shared" si="19"/>
        <v>8.9647635074728083</v>
      </c>
      <c r="J238" s="120">
        <f>(Data!$I$16+273.3)/(D238+273.3)*(Data!$I$15+(Data!$K$12/1000))/Data!$I$15*Data!$I$18</f>
        <v>0.67217736824968066</v>
      </c>
      <c r="K238" s="122"/>
      <c r="L238" s="119"/>
      <c r="M238" s="122"/>
    </row>
    <row r="239" spans="1:13">
      <c r="A239" s="1">
        <v>0.47060185185185183</v>
      </c>
      <c r="B239">
        <v>3962</v>
      </c>
      <c r="C239">
        <v>27</v>
      </c>
      <c r="D239">
        <v>274.89999999999998</v>
      </c>
      <c r="E239">
        <v>10.3</v>
      </c>
      <c r="G239" s="119"/>
      <c r="H239">
        <f t="shared" si="19"/>
        <v>8.9655812738149869</v>
      </c>
      <c r="J239" s="120">
        <f>(Data!$I$16+273.3)/(D239+273.3)*(Data!$I$15+(Data!$K$12/1000))/Data!$I$15*Data!$I$18</f>
        <v>0.67205475289611449</v>
      </c>
      <c r="K239" s="122"/>
      <c r="L239" s="119"/>
      <c r="M239" s="122"/>
    </row>
    <row r="240" spans="1:13">
      <c r="A240" s="1">
        <v>0.47060185185185183</v>
      </c>
      <c r="B240">
        <v>3968</v>
      </c>
      <c r="C240">
        <v>30</v>
      </c>
      <c r="D240">
        <v>274.89999999999998</v>
      </c>
      <c r="E240">
        <v>10.3</v>
      </c>
      <c r="G240" s="119"/>
      <c r="H240">
        <f t="shared" si="19"/>
        <v>9.4505524575363644</v>
      </c>
      <c r="J240" s="120">
        <f>(Data!$I$16+273.3)/(D240+273.3)*(Data!$I$15+(Data!$K$12/1000))/Data!$I$15*Data!$I$18</f>
        <v>0.67205475289611449</v>
      </c>
      <c r="K240" s="122"/>
      <c r="L240" s="119"/>
      <c r="M240" s="122"/>
    </row>
    <row r="241" spans="1:13">
      <c r="A241" s="1">
        <v>0.47060185185185183</v>
      </c>
      <c r="B241">
        <v>3969</v>
      </c>
      <c r="C241">
        <v>30</v>
      </c>
      <c r="D241">
        <v>275</v>
      </c>
      <c r="E241">
        <v>10.3</v>
      </c>
      <c r="G241" s="119"/>
      <c r="H241">
        <f t="shared" si="19"/>
        <v>9.451414380330581</v>
      </c>
      <c r="J241" s="120">
        <f>(Data!$I$16+273.3)/(D241+273.3)*(Data!$I$15+(Data!$K$12/1000))/Data!$I$15*Data!$I$18</f>
        <v>0.67193218226819262</v>
      </c>
      <c r="K241" s="122"/>
      <c r="L241" s="119"/>
      <c r="M241" s="122"/>
    </row>
    <row r="242" spans="1:13">
      <c r="A242" s="1">
        <v>0.47060185185185183</v>
      </c>
      <c r="B242">
        <v>3978</v>
      </c>
      <c r="C242">
        <v>32</v>
      </c>
      <c r="D242">
        <v>275</v>
      </c>
      <c r="E242">
        <v>10.3</v>
      </c>
      <c r="G242" s="119"/>
      <c r="H242">
        <f t="shared" si="19"/>
        <v>9.7613787981668345</v>
      </c>
      <c r="J242" s="120">
        <f>(Data!$I$16+273.3)/(D242+273.3)*(Data!$I$15+(Data!$K$12/1000))/Data!$I$15*Data!$I$18</f>
        <v>0.67193218226819262</v>
      </c>
      <c r="K242" s="122"/>
      <c r="L242" s="119"/>
      <c r="M242" s="122"/>
    </row>
    <row r="243" spans="1:13">
      <c r="A243" s="1">
        <v>0.47061342592592598</v>
      </c>
      <c r="B243">
        <v>3978</v>
      </c>
      <c r="C243">
        <v>33</v>
      </c>
      <c r="D243">
        <v>275.2</v>
      </c>
      <c r="E243">
        <v>10.3</v>
      </c>
      <c r="G243" s="119"/>
      <c r="H243">
        <f t="shared" si="19"/>
        <v>9.9145347670454225</v>
      </c>
      <c r="J243" s="120">
        <f>(Data!$I$16+273.3)/(D243+273.3)*(Data!$I$15+(Data!$K$12/1000))/Data!$I$15*Data!$I$18</f>
        <v>0.67168717509143117</v>
      </c>
      <c r="K243" s="122"/>
      <c r="L243" s="119"/>
      <c r="M243" s="122"/>
    </row>
    <row r="244" spans="1:13">
      <c r="A244" s="1">
        <v>0.47061342592592598</v>
      </c>
      <c r="B244">
        <v>3994</v>
      </c>
      <c r="C244">
        <v>33</v>
      </c>
      <c r="D244">
        <v>275.2</v>
      </c>
      <c r="E244">
        <v>10.199999999999999</v>
      </c>
      <c r="G244" s="119"/>
      <c r="H244">
        <f t="shared" si="19"/>
        <v>9.9145347670454225</v>
      </c>
      <c r="J244" s="120">
        <f>(Data!$I$16+273.3)/(D244+273.3)*(Data!$I$15+(Data!$K$12/1000))/Data!$I$15*Data!$I$18</f>
        <v>0.67168717509143117</v>
      </c>
      <c r="K244" s="122"/>
      <c r="L244" s="119"/>
      <c r="M244" s="122"/>
    </row>
    <row r="245" spans="1:13">
      <c r="A245" s="1">
        <v>0.47061342592592598</v>
      </c>
      <c r="B245">
        <v>3996</v>
      </c>
      <c r="C245">
        <v>32</v>
      </c>
      <c r="D245">
        <v>275.39999999999998</v>
      </c>
      <c r="E245">
        <v>10.199999999999999</v>
      </c>
      <c r="G245" s="119"/>
      <c r="H245">
        <f t="shared" si="19"/>
        <v>9.7649387467892588</v>
      </c>
      <c r="J245" s="120">
        <f>(Data!$I$16+273.3)/(D245+273.3)*(Data!$I$15+(Data!$K$12/1000))/Data!$I$15*Data!$I$18</f>
        <v>0.67144234652387458</v>
      </c>
      <c r="K245" s="122"/>
      <c r="L245" s="119"/>
      <c r="M245" s="122"/>
    </row>
    <row r="246" spans="1:13">
      <c r="A246" s="1">
        <v>0.47061342592592598</v>
      </c>
      <c r="B246">
        <v>4003</v>
      </c>
      <c r="C246">
        <v>33</v>
      </c>
      <c r="D246">
        <v>275.39999999999998</v>
      </c>
      <c r="E246">
        <v>10.199999999999999</v>
      </c>
      <c r="G246" s="119"/>
      <c r="H246">
        <f t="shared" si="19"/>
        <v>9.9163421747292091</v>
      </c>
      <c r="J246" s="120">
        <f>(Data!$I$16+273.3)/(D246+273.3)*(Data!$I$15+(Data!$K$12/1000))/Data!$I$15*Data!$I$18</f>
        <v>0.67144234652387458</v>
      </c>
      <c r="K246" s="122"/>
      <c r="L246" s="119"/>
      <c r="M246" s="122"/>
    </row>
    <row r="247" spans="1:13">
      <c r="A247" s="1">
        <v>0.47061342592592598</v>
      </c>
      <c r="B247">
        <v>4010</v>
      </c>
      <c r="C247">
        <v>41</v>
      </c>
      <c r="D247">
        <v>275.60000000000002</v>
      </c>
      <c r="E247">
        <v>10.199999999999999</v>
      </c>
      <c r="G247" s="119"/>
      <c r="H247">
        <f t="shared" si="19"/>
        <v>11.055174393636502</v>
      </c>
      <c r="J247" s="120">
        <f>(Data!$I$16+273.3)/(D247+273.3)*(Data!$I$15+(Data!$K$12/1000))/Data!$I$15*Data!$I$18</f>
        <v>0.67119769637028592</v>
      </c>
      <c r="K247" s="122"/>
      <c r="L247" s="119"/>
      <c r="M247" s="122"/>
    </row>
    <row r="248" spans="1:13">
      <c r="A248" s="1">
        <v>0.47062500000000002</v>
      </c>
      <c r="B248">
        <v>4008</v>
      </c>
      <c r="C248">
        <v>41</v>
      </c>
      <c r="D248">
        <v>275.7</v>
      </c>
      <c r="E248">
        <v>10.199999999999999</v>
      </c>
      <c r="G248" s="119"/>
      <c r="H248">
        <f t="shared" si="19"/>
        <v>11.056181377688656</v>
      </c>
      <c r="J248" s="120">
        <f>(Data!$I$16+273.3)/(D248+273.3)*(Data!$I$15+(Data!$K$12/1000))/Data!$I$15*Data!$I$18</f>
        <v>0.67107543813779613</v>
      </c>
      <c r="K248" s="122"/>
      <c r="L248" s="119"/>
      <c r="M248" s="122"/>
    </row>
    <row r="249" spans="1:13">
      <c r="A249" s="1">
        <v>0.47062500000000002</v>
      </c>
      <c r="B249">
        <v>4006</v>
      </c>
      <c r="C249">
        <v>47</v>
      </c>
      <c r="D249">
        <v>275.7</v>
      </c>
      <c r="E249">
        <v>10.199999999999999</v>
      </c>
      <c r="G249" s="119"/>
      <c r="H249">
        <f t="shared" si="19"/>
        <v>11.837558965622755</v>
      </c>
      <c r="J249" s="120">
        <f>(Data!$I$16+273.3)/(D249+273.3)*(Data!$I$15+(Data!$K$12/1000))/Data!$I$15*Data!$I$18</f>
        <v>0.67107543813779613</v>
      </c>
      <c r="K249" s="122"/>
      <c r="L249" s="119"/>
      <c r="M249" s="122"/>
    </row>
    <row r="250" spans="1:13">
      <c r="A250" s="1">
        <v>0.47062500000000002</v>
      </c>
      <c r="B250">
        <v>4006</v>
      </c>
      <c r="C250">
        <v>48</v>
      </c>
      <c r="D250">
        <v>275.7</v>
      </c>
      <c r="E250">
        <v>10.199999999999999</v>
      </c>
      <c r="G250" s="119"/>
      <c r="H250">
        <f t="shared" si="19"/>
        <v>11.962827628364877</v>
      </c>
      <c r="J250" s="120">
        <f>(Data!$I$16+273.3)/(D250+273.3)*(Data!$I$15+(Data!$K$12/1000))/Data!$I$15*Data!$I$18</f>
        <v>0.67107543813779613</v>
      </c>
      <c r="K250" s="122"/>
      <c r="L250" s="119"/>
      <c r="M250" s="122"/>
    </row>
    <row r="251" spans="1:13">
      <c r="A251" s="1">
        <v>0.47062500000000002</v>
      </c>
      <c r="B251">
        <v>3995</v>
      </c>
      <c r="C251">
        <v>47</v>
      </c>
      <c r="D251">
        <v>275.7</v>
      </c>
      <c r="E251">
        <v>10.199999999999999</v>
      </c>
      <c r="G251" s="119"/>
      <c r="H251">
        <f t="shared" si="19"/>
        <v>11.837558965622755</v>
      </c>
      <c r="J251" s="120">
        <f>(Data!$I$16+273.3)/(D251+273.3)*(Data!$I$15+(Data!$K$12/1000))/Data!$I$15*Data!$I$18</f>
        <v>0.67107543813779613</v>
      </c>
      <c r="K251" s="122"/>
      <c r="L251" s="119"/>
      <c r="M251" s="122"/>
    </row>
    <row r="252" spans="1:13">
      <c r="A252" s="1">
        <v>0.47062500000000002</v>
      </c>
      <c r="B252">
        <v>3995</v>
      </c>
      <c r="C252">
        <v>47</v>
      </c>
      <c r="D252">
        <v>275.7</v>
      </c>
      <c r="E252">
        <v>10.199999999999999</v>
      </c>
      <c r="G252" s="119"/>
      <c r="H252">
        <f t="shared" si="19"/>
        <v>11.837558965622755</v>
      </c>
      <c r="J252" s="120">
        <f>(Data!$I$16+273.3)/(D252+273.3)*(Data!$I$15+(Data!$K$12/1000))/Data!$I$15*Data!$I$18</f>
        <v>0.67107543813779613</v>
      </c>
      <c r="K252" s="122"/>
      <c r="L252" s="119"/>
      <c r="M252" s="122"/>
    </row>
    <row r="253" spans="1:13">
      <c r="A253" s="1">
        <v>0.47063657407407405</v>
      </c>
      <c r="B253">
        <v>3988</v>
      </c>
      <c r="C253">
        <v>48</v>
      </c>
      <c r="D253">
        <v>275.7</v>
      </c>
      <c r="E253">
        <v>10.3</v>
      </c>
      <c r="G253" s="119"/>
      <c r="H253">
        <f t="shared" si="19"/>
        <v>11.962827628364877</v>
      </c>
      <c r="J253" s="120">
        <f>(Data!$I$16+273.3)/(D253+273.3)*(Data!$I$15+(Data!$K$12/1000))/Data!$I$15*Data!$I$18</f>
        <v>0.67107543813779613</v>
      </c>
      <c r="K253" s="122"/>
      <c r="L253" s="119"/>
      <c r="M253" s="122"/>
    </row>
    <row r="254" spans="1:13">
      <c r="A254" s="1">
        <v>0.47063657407407405</v>
      </c>
      <c r="B254">
        <v>3987</v>
      </c>
      <c r="C254">
        <v>50</v>
      </c>
      <c r="D254">
        <v>275.8</v>
      </c>
      <c r="E254">
        <v>10.3</v>
      </c>
      <c r="G254" s="119"/>
      <c r="H254">
        <f t="shared" si="19"/>
        <v>12.21062174756773</v>
      </c>
      <c r="J254" s="120">
        <f>(Data!$I$16+273.3)/(D254+273.3)*(Data!$I$15+(Data!$K$12/1000))/Data!$I$15*Data!$I$18</f>
        <v>0.67095322443571292</v>
      </c>
      <c r="K254" s="122"/>
      <c r="L254" s="119"/>
      <c r="M254" s="122"/>
    </row>
    <row r="255" spans="1:13">
      <c r="A255" s="1">
        <v>0.47063657407407405</v>
      </c>
      <c r="B255">
        <v>3980</v>
      </c>
      <c r="C255">
        <v>50</v>
      </c>
      <c r="D255">
        <v>275.8</v>
      </c>
      <c r="E255">
        <v>10.3</v>
      </c>
      <c r="G255" s="119"/>
      <c r="H255">
        <f t="shared" si="19"/>
        <v>12.21062174756773</v>
      </c>
      <c r="J255" s="120">
        <f>(Data!$I$16+273.3)/(D255+273.3)*(Data!$I$15+(Data!$K$12/1000))/Data!$I$15*Data!$I$18</f>
        <v>0.67095322443571292</v>
      </c>
      <c r="K255" s="122"/>
      <c r="L255" s="119"/>
      <c r="M255" s="122"/>
    </row>
    <row r="256" spans="1:13">
      <c r="A256" s="1">
        <v>0.47063657407407405</v>
      </c>
      <c r="B256">
        <v>3973</v>
      </c>
      <c r="C256">
        <v>50</v>
      </c>
      <c r="D256">
        <v>275.8</v>
      </c>
      <c r="E256">
        <v>10.3</v>
      </c>
      <c r="G256" s="119"/>
      <c r="H256">
        <f t="shared" si="19"/>
        <v>12.21062174756773</v>
      </c>
      <c r="J256" s="120">
        <f>(Data!$I$16+273.3)/(D256+273.3)*(Data!$I$15+(Data!$K$12/1000))/Data!$I$15*Data!$I$18</f>
        <v>0.67095322443571292</v>
      </c>
      <c r="K256" s="122"/>
      <c r="L256" s="119"/>
      <c r="M256" s="122"/>
    </row>
    <row r="257" spans="1:13">
      <c r="A257" s="1">
        <v>0.47063657407407405</v>
      </c>
      <c r="B257">
        <v>3975</v>
      </c>
      <c r="C257">
        <v>50</v>
      </c>
      <c r="D257">
        <v>275.8</v>
      </c>
      <c r="E257">
        <v>10.3</v>
      </c>
      <c r="G257" s="119"/>
      <c r="H257">
        <f t="shared" si="19"/>
        <v>12.21062174756773</v>
      </c>
      <c r="J257" s="120">
        <f>(Data!$I$16+273.3)/(D257+273.3)*(Data!$I$15+(Data!$K$12/1000))/Data!$I$15*Data!$I$18</f>
        <v>0.67095322443571292</v>
      </c>
      <c r="K257" s="122"/>
      <c r="L257" s="119"/>
      <c r="M257" s="122"/>
    </row>
    <row r="258" spans="1:13">
      <c r="A258" s="1">
        <v>0.47064814814814815</v>
      </c>
      <c r="B258">
        <v>3979</v>
      </c>
      <c r="C258">
        <v>56</v>
      </c>
      <c r="D258">
        <v>275.8</v>
      </c>
      <c r="E258">
        <v>10.3</v>
      </c>
      <c r="G258" s="119"/>
      <c r="H258">
        <f t="shared" si="19"/>
        <v>12.922507399016448</v>
      </c>
      <c r="J258" s="120">
        <f>(Data!$I$16+273.3)/(D258+273.3)*(Data!$I$15+(Data!$K$12/1000))/Data!$I$15*Data!$I$18</f>
        <v>0.67095322443571292</v>
      </c>
      <c r="K258" s="122"/>
      <c r="L258" s="119"/>
      <c r="M258" s="122"/>
    </row>
    <row r="259" spans="1:13">
      <c r="A259" s="1">
        <v>0.47064814814814815</v>
      </c>
      <c r="B259">
        <v>3979</v>
      </c>
      <c r="C259">
        <v>57</v>
      </c>
      <c r="D259">
        <v>276</v>
      </c>
      <c r="E259">
        <v>10.3</v>
      </c>
      <c r="G259" s="119"/>
      <c r="H259">
        <f t="shared" si="19"/>
        <v>13.039750491629663</v>
      </c>
      <c r="J259" s="120">
        <f>(Data!$I$16+273.3)/(D259+273.3)*(Data!$I$15+(Data!$K$12/1000))/Data!$I$15*Data!$I$18</f>
        <v>0.67070893052548697</v>
      </c>
      <c r="K259" s="122"/>
      <c r="L259" s="119"/>
      <c r="M259" s="122"/>
    </row>
    <row r="260" spans="1:13">
      <c r="A260" s="1">
        <v>0.47064814814814815</v>
      </c>
      <c r="B260">
        <v>3971</v>
      </c>
      <c r="C260">
        <v>57</v>
      </c>
      <c r="D260">
        <v>276</v>
      </c>
      <c r="E260">
        <v>10.3</v>
      </c>
      <c r="G260" s="119"/>
      <c r="H260">
        <f t="shared" si="19"/>
        <v>13.039750491629663</v>
      </c>
      <c r="J260" s="120">
        <f>(Data!$I$16+273.3)/(D260+273.3)*(Data!$I$15+(Data!$K$12/1000))/Data!$I$15*Data!$I$18</f>
        <v>0.67070893052548697</v>
      </c>
      <c r="K260" s="122"/>
      <c r="L260" s="119"/>
      <c r="M260" s="122"/>
    </row>
    <row r="261" spans="1:13">
      <c r="A261" s="1">
        <v>0.47064814814814815</v>
      </c>
      <c r="B261">
        <v>3971</v>
      </c>
      <c r="C261">
        <v>56</v>
      </c>
      <c r="D261">
        <v>275.60000000000002</v>
      </c>
      <c r="E261">
        <v>10.3</v>
      </c>
      <c r="G261" s="119"/>
      <c r="H261">
        <f t="shared" si="19"/>
        <v>12.920153786867065</v>
      </c>
      <c r="J261" s="120">
        <f>(Data!$I$16+273.3)/(D261+273.3)*(Data!$I$15+(Data!$K$12/1000))/Data!$I$15*Data!$I$18</f>
        <v>0.67119769637028592</v>
      </c>
      <c r="K261" s="122"/>
      <c r="L261" s="119"/>
      <c r="M261" s="122"/>
    </row>
    <row r="262" spans="1:13">
      <c r="A262" s="1">
        <v>0.47064814814814815</v>
      </c>
      <c r="B262">
        <v>3965</v>
      </c>
      <c r="C262">
        <v>58</v>
      </c>
      <c r="D262">
        <v>275.60000000000002</v>
      </c>
      <c r="E262">
        <v>10.3</v>
      </c>
      <c r="G262" s="119"/>
      <c r="H262">
        <f t="shared" si="19"/>
        <v>13.148846829410779</v>
      </c>
      <c r="J262" s="120">
        <f>(Data!$I$16+273.3)/(D262+273.3)*(Data!$I$15+(Data!$K$12/1000))/Data!$I$15*Data!$I$18</f>
        <v>0.67119769637028592</v>
      </c>
      <c r="K262" s="122"/>
      <c r="L262" s="119"/>
      <c r="M262" s="122"/>
    </row>
    <row r="263" spans="1:13">
      <c r="A263" s="1">
        <v>0.47065972222222219</v>
      </c>
      <c r="B263">
        <v>3964</v>
      </c>
      <c r="C263">
        <v>60</v>
      </c>
      <c r="D263">
        <v>275.7</v>
      </c>
      <c r="E263">
        <v>10.3</v>
      </c>
      <c r="G263" s="119"/>
      <c r="H263">
        <f t="shared" si="19"/>
        <v>13.374847890068228</v>
      </c>
      <c r="J263" s="120">
        <f>(Data!$I$16+273.3)/(D263+273.3)*(Data!$I$15+(Data!$K$12/1000))/Data!$I$15*Data!$I$18</f>
        <v>0.67107543813779613</v>
      </c>
      <c r="K263" s="122"/>
      <c r="L263" s="119"/>
      <c r="M263" s="122"/>
    </row>
    <row r="264" spans="1:13">
      <c r="A264" s="1">
        <v>0.47065972222222219</v>
      </c>
      <c r="B264">
        <v>3955</v>
      </c>
      <c r="C264">
        <v>60</v>
      </c>
      <c r="D264">
        <v>275.7</v>
      </c>
      <c r="E264">
        <v>10.3</v>
      </c>
      <c r="G264" s="119"/>
      <c r="H264">
        <f t="shared" si="19"/>
        <v>13.374847890068228</v>
      </c>
      <c r="J264" s="120">
        <f>(Data!$I$16+273.3)/(D264+273.3)*(Data!$I$15+(Data!$K$12/1000))/Data!$I$15*Data!$I$18</f>
        <v>0.67107543813779613</v>
      </c>
      <c r="K264" s="122"/>
      <c r="L264" s="119"/>
      <c r="M264" s="122"/>
    </row>
    <row r="265" spans="1:13">
      <c r="A265" s="1">
        <v>0.47065972222222219</v>
      </c>
      <c r="B265">
        <v>3946</v>
      </c>
      <c r="C265">
        <v>57</v>
      </c>
      <c r="D265">
        <v>275.7</v>
      </c>
      <c r="E265">
        <v>10.3</v>
      </c>
      <c r="G265" s="119"/>
      <c r="H265">
        <f t="shared" ref="H265:H328" si="20">44.73*SQRT(C265/1000/J265)</f>
        <v>13.036189177759711</v>
      </c>
      <c r="J265" s="120">
        <f>(Data!$I$16+273.3)/(D265+273.3)*(Data!$I$15+(Data!$K$12/1000))/Data!$I$15*Data!$I$18</f>
        <v>0.67107543813779613</v>
      </c>
      <c r="K265" s="122"/>
      <c r="L265" s="119"/>
      <c r="M265" s="122"/>
    </row>
    <row r="266" spans="1:13">
      <c r="A266" s="1">
        <v>0.47065972222222219</v>
      </c>
      <c r="B266">
        <v>3937</v>
      </c>
      <c r="C266">
        <v>57</v>
      </c>
      <c r="D266">
        <v>275.8</v>
      </c>
      <c r="E266">
        <v>10.3</v>
      </c>
      <c r="G266" s="119"/>
      <c r="H266">
        <f t="shared" si="20"/>
        <v>13.037376390473597</v>
      </c>
      <c r="J266" s="120">
        <f>(Data!$I$16+273.3)/(D266+273.3)*(Data!$I$15+(Data!$K$12/1000))/Data!$I$15*Data!$I$18</f>
        <v>0.67095322443571292</v>
      </c>
      <c r="K266" s="122"/>
      <c r="L266" s="119"/>
      <c r="M266" s="122"/>
    </row>
    <row r="267" spans="1:13">
      <c r="A267" s="1">
        <v>0.47065972222222219</v>
      </c>
      <c r="B267">
        <v>3923</v>
      </c>
      <c r="C267">
        <v>57</v>
      </c>
      <c r="D267">
        <v>275.8</v>
      </c>
      <c r="E267">
        <v>10.3</v>
      </c>
      <c r="G267" s="119"/>
      <c r="H267">
        <f t="shared" si="20"/>
        <v>13.037376390473597</v>
      </c>
      <c r="J267" s="120">
        <f>(Data!$I$16+273.3)/(D267+273.3)*(Data!$I$15+(Data!$K$12/1000))/Data!$I$15*Data!$I$18</f>
        <v>0.67095322443571292</v>
      </c>
      <c r="K267" s="122"/>
      <c r="L267" s="119"/>
      <c r="M267" s="122"/>
    </row>
    <row r="268" spans="1:13">
      <c r="A268" s="1">
        <v>0.47067129629629628</v>
      </c>
      <c r="B268">
        <v>3922</v>
      </c>
      <c r="C268">
        <v>57</v>
      </c>
      <c r="D268">
        <v>275.89999999999998</v>
      </c>
      <c r="E268">
        <v>10.3</v>
      </c>
      <c r="G268" s="119"/>
      <c r="H268">
        <f t="shared" si="20"/>
        <v>13.03856349508707</v>
      </c>
      <c r="J268" s="120">
        <f>(Data!$I$16+273.3)/(D268+273.3)*(Data!$I$15+(Data!$K$12/1000))/Data!$I$15*Data!$I$18</f>
        <v>0.67083105523971231</v>
      </c>
      <c r="K268" s="122"/>
      <c r="L268" s="119"/>
      <c r="M268" s="122"/>
    </row>
    <row r="269" spans="1:13">
      <c r="A269" s="1">
        <v>0.47067129629629628</v>
      </c>
      <c r="B269">
        <v>3912</v>
      </c>
      <c r="C269">
        <v>59</v>
      </c>
      <c r="D269">
        <v>275.89999999999998</v>
      </c>
      <c r="E269">
        <v>10.3</v>
      </c>
      <c r="G269" s="119"/>
      <c r="H269">
        <f t="shared" si="20"/>
        <v>13.265338121949336</v>
      </c>
      <c r="J269" s="120">
        <f>(Data!$I$16+273.3)/(D269+273.3)*(Data!$I$15+(Data!$K$12/1000))/Data!$I$15*Data!$I$18</f>
        <v>0.67083105523971231</v>
      </c>
      <c r="K269" s="122"/>
      <c r="L269" s="119"/>
      <c r="M269" s="122"/>
    </row>
    <row r="270" spans="1:13">
      <c r="A270" s="1">
        <v>0.47067129629629628</v>
      </c>
      <c r="B270">
        <v>3912</v>
      </c>
      <c r="C270">
        <v>61</v>
      </c>
      <c r="D270">
        <v>275.8</v>
      </c>
      <c r="E270">
        <v>10.3</v>
      </c>
      <c r="G270" s="119"/>
      <c r="H270">
        <f t="shared" si="20"/>
        <v>13.487072544620357</v>
      </c>
      <c r="J270" s="120">
        <f>(Data!$I$16+273.3)/(D270+273.3)*(Data!$I$15+(Data!$K$12/1000))/Data!$I$15*Data!$I$18</f>
        <v>0.67095322443571292</v>
      </c>
      <c r="K270" s="122"/>
      <c r="L270" s="119"/>
      <c r="M270" s="122"/>
    </row>
    <row r="271" spans="1:13">
      <c r="A271" s="1">
        <v>0.47067129629629628</v>
      </c>
      <c r="B271">
        <v>3897</v>
      </c>
      <c r="C271">
        <v>61</v>
      </c>
      <c r="D271">
        <v>275.8</v>
      </c>
      <c r="E271">
        <v>10.199999999999999</v>
      </c>
      <c r="G271" s="119"/>
      <c r="H271">
        <f t="shared" si="20"/>
        <v>13.487072544620357</v>
      </c>
      <c r="J271" s="120">
        <f>(Data!$I$16+273.3)/(D271+273.3)*(Data!$I$15+(Data!$K$12/1000))/Data!$I$15*Data!$I$18</f>
        <v>0.67095322443571292</v>
      </c>
      <c r="K271" s="122"/>
      <c r="L271" s="119"/>
      <c r="M271" s="122"/>
    </row>
    <row r="272" spans="1:13">
      <c r="A272" s="1">
        <v>0.47067129629629628</v>
      </c>
      <c r="B272">
        <v>3894</v>
      </c>
      <c r="C272">
        <v>62</v>
      </c>
      <c r="D272">
        <v>276.10000000000002</v>
      </c>
      <c r="E272">
        <v>10.199999999999999</v>
      </c>
      <c r="G272" s="119"/>
      <c r="H272">
        <f t="shared" si="20"/>
        <v>13.600886813614352</v>
      </c>
      <c r="J272" s="120">
        <f>(Data!$I$16+273.3)/(D272+273.3)*(Data!$I$15+(Data!$K$12/1000))/Data!$I$15*Data!$I$18</f>
        <v>0.67058685026874776</v>
      </c>
      <c r="K272" s="122"/>
      <c r="L272" s="119"/>
      <c r="M272" s="122"/>
    </row>
    <row r="273" spans="1:13">
      <c r="A273" s="1">
        <v>0.47068287037037032</v>
      </c>
      <c r="B273">
        <v>3893</v>
      </c>
      <c r="C273">
        <v>62</v>
      </c>
      <c r="D273">
        <v>276.2</v>
      </c>
      <c r="E273">
        <v>10.199999999999999</v>
      </c>
      <c r="G273" s="119"/>
      <c r="H273">
        <f t="shared" si="20"/>
        <v>13.602124551871784</v>
      </c>
      <c r="J273" s="120">
        <f>(Data!$I$16+273.3)/(D273+273.3)*(Data!$I$15+(Data!$K$12/1000))/Data!$I$15*Data!$I$18</f>
        <v>0.67046481444522299</v>
      </c>
      <c r="K273" s="122"/>
      <c r="L273" s="119"/>
      <c r="M273" s="122"/>
    </row>
    <row r="274" spans="1:13">
      <c r="A274" s="1">
        <v>0.47068287037037032</v>
      </c>
      <c r="B274">
        <v>3892</v>
      </c>
      <c r="C274">
        <v>58</v>
      </c>
      <c r="D274">
        <v>276.3</v>
      </c>
      <c r="E274">
        <v>10.199999999999999</v>
      </c>
      <c r="G274" s="119"/>
      <c r="H274">
        <f t="shared" si="20"/>
        <v>13.157228374477718</v>
      </c>
      <c r="J274" s="120">
        <f>(Data!$I$16+273.3)/(D274+273.3)*(Data!$I$15+(Data!$K$12/1000))/Data!$I$15*Data!$I$18</f>
        <v>0.67034282303065873</v>
      </c>
      <c r="K274" s="122"/>
      <c r="L274" s="119"/>
      <c r="M274" s="122"/>
    </row>
    <row r="275" spans="1:13">
      <c r="A275" s="1">
        <v>0.47068287037037032</v>
      </c>
      <c r="B275">
        <v>3893</v>
      </c>
      <c r="C275">
        <v>58</v>
      </c>
      <c r="D275">
        <v>276.3</v>
      </c>
      <c r="E275">
        <v>10.199999999999999</v>
      </c>
      <c r="G275" s="119"/>
      <c r="H275">
        <f t="shared" si="20"/>
        <v>13.157228374477718</v>
      </c>
      <c r="J275" s="120">
        <f>(Data!$I$16+273.3)/(D275+273.3)*(Data!$I$15+(Data!$K$12/1000))/Data!$I$15*Data!$I$18</f>
        <v>0.67034282303065873</v>
      </c>
      <c r="K275" s="122"/>
      <c r="L275" s="119"/>
      <c r="M275" s="122"/>
    </row>
    <row r="276" spans="1:13">
      <c r="A276" s="1">
        <v>0.47068287037037032</v>
      </c>
      <c r="B276">
        <v>3894</v>
      </c>
      <c r="C276">
        <v>58</v>
      </c>
      <c r="D276">
        <v>276.3</v>
      </c>
      <c r="E276">
        <v>10.199999999999999</v>
      </c>
      <c r="G276" s="119"/>
      <c r="H276">
        <f t="shared" si="20"/>
        <v>13.157228374477718</v>
      </c>
      <c r="J276" s="120">
        <f>(Data!$I$16+273.3)/(D276+273.3)*(Data!$I$15+(Data!$K$12/1000))/Data!$I$15*Data!$I$18</f>
        <v>0.67034282303065873</v>
      </c>
      <c r="K276" s="122"/>
      <c r="L276" s="119"/>
      <c r="M276" s="122"/>
    </row>
    <row r="277" spans="1:13">
      <c r="A277" s="1">
        <v>0.47068287037037032</v>
      </c>
      <c r="B277">
        <v>3894</v>
      </c>
      <c r="C277">
        <v>58</v>
      </c>
      <c r="D277">
        <v>276.3</v>
      </c>
      <c r="E277">
        <v>10.199999999999999</v>
      </c>
      <c r="G277" s="119"/>
      <c r="H277">
        <f t="shared" si="20"/>
        <v>13.157228374477718</v>
      </c>
      <c r="J277" s="120">
        <f>(Data!$I$16+273.3)/(D277+273.3)*(Data!$I$15+(Data!$K$12/1000))/Data!$I$15*Data!$I$18</f>
        <v>0.67034282303065873</v>
      </c>
      <c r="K277" s="122"/>
      <c r="L277" s="119"/>
      <c r="M277" s="122"/>
    </row>
    <row r="278" spans="1:13">
      <c r="A278" s="1">
        <v>0.47069444444444447</v>
      </c>
      <c r="B278">
        <v>3896</v>
      </c>
      <c r="C278">
        <v>58</v>
      </c>
      <c r="D278">
        <v>276.3</v>
      </c>
      <c r="E278">
        <v>10.199999999999999</v>
      </c>
      <c r="G278" s="119"/>
      <c r="H278">
        <f t="shared" si="20"/>
        <v>13.157228374477718</v>
      </c>
      <c r="J278" s="120">
        <f>(Data!$I$16+273.3)/(D278+273.3)*(Data!$I$15+(Data!$K$12/1000))/Data!$I$15*Data!$I$18</f>
        <v>0.67034282303065873</v>
      </c>
      <c r="K278" s="122"/>
      <c r="L278" s="119"/>
      <c r="M278" s="122"/>
    </row>
    <row r="279" spans="1:13">
      <c r="A279" s="1">
        <v>0.47069444444444447</v>
      </c>
      <c r="B279">
        <v>3896</v>
      </c>
      <c r="C279">
        <v>57</v>
      </c>
      <c r="D279">
        <v>276.3</v>
      </c>
      <c r="E279">
        <v>10.199999999999999</v>
      </c>
      <c r="G279" s="119"/>
      <c r="H279">
        <f t="shared" si="20"/>
        <v>13.043310833127171</v>
      </c>
      <c r="J279" s="120">
        <f>(Data!$I$16+273.3)/(D279+273.3)*(Data!$I$15+(Data!$K$12/1000))/Data!$I$15*Data!$I$18</f>
        <v>0.67034282303065873</v>
      </c>
      <c r="K279" s="122"/>
      <c r="L279" s="119"/>
      <c r="M279" s="122"/>
    </row>
    <row r="280" spans="1:13">
      <c r="A280" s="1">
        <v>0.47069444444444447</v>
      </c>
      <c r="B280">
        <v>3910</v>
      </c>
      <c r="C280">
        <v>56</v>
      </c>
      <c r="D280">
        <v>276.3</v>
      </c>
      <c r="E280">
        <v>10.199999999999999</v>
      </c>
      <c r="G280" s="119"/>
      <c r="H280">
        <f t="shared" si="20"/>
        <v>12.928389554812448</v>
      </c>
      <c r="J280" s="120">
        <f>(Data!$I$16+273.3)/(D280+273.3)*(Data!$I$15+(Data!$K$12/1000))/Data!$I$15*Data!$I$18</f>
        <v>0.67034282303065873</v>
      </c>
      <c r="K280" s="122"/>
      <c r="L280" s="119"/>
      <c r="M280" s="122"/>
    </row>
    <row r="281" spans="1:13">
      <c r="A281" s="1">
        <v>0.47069444444444447</v>
      </c>
      <c r="B281">
        <v>3913</v>
      </c>
      <c r="C281">
        <v>55</v>
      </c>
      <c r="D281">
        <v>276.39999999999998</v>
      </c>
      <c r="E281">
        <v>10.199999999999999</v>
      </c>
      <c r="G281" s="119"/>
      <c r="H281">
        <f t="shared" si="20"/>
        <v>12.813603092229574</v>
      </c>
      <c r="J281" s="120">
        <f>(Data!$I$16+273.3)/(D281+273.3)*(Data!$I$15+(Data!$K$12/1000))/Data!$I$15*Data!$I$18</f>
        <v>0.67022087600081859</v>
      </c>
      <c r="K281" s="122"/>
      <c r="L281" s="119"/>
      <c r="M281" s="122"/>
    </row>
    <row r="282" spans="1:13">
      <c r="A282" s="1">
        <v>0.47069444444444447</v>
      </c>
      <c r="B282">
        <v>3921</v>
      </c>
      <c r="C282">
        <v>55</v>
      </c>
      <c r="D282">
        <v>276.39999999999998</v>
      </c>
      <c r="E282">
        <v>10.199999999999999</v>
      </c>
      <c r="G282" s="119"/>
      <c r="H282">
        <f t="shared" si="20"/>
        <v>12.813603092229574</v>
      </c>
      <c r="J282" s="120">
        <f>(Data!$I$16+273.3)/(D282+273.3)*(Data!$I$15+(Data!$K$12/1000))/Data!$I$15*Data!$I$18</f>
        <v>0.67022087600081859</v>
      </c>
      <c r="K282" s="122"/>
      <c r="L282" s="119"/>
      <c r="M282" s="122"/>
    </row>
    <row r="283" spans="1:13">
      <c r="A283" s="1">
        <v>0.47070601851851851</v>
      </c>
      <c r="B283">
        <v>3929</v>
      </c>
      <c r="C283">
        <v>61</v>
      </c>
      <c r="D283">
        <v>276.60000000000002</v>
      </c>
      <c r="E283">
        <v>10.199999999999999</v>
      </c>
      <c r="G283" s="119"/>
      <c r="H283">
        <f t="shared" si="20"/>
        <v>13.496893825765037</v>
      </c>
      <c r="J283" s="120">
        <f>(Data!$I$16+273.3)/(D283+273.3)*(Data!$I$15+(Data!$K$12/1000))/Data!$I$15*Data!$I$18</f>
        <v>0.66997711499845425</v>
      </c>
      <c r="K283" s="122"/>
      <c r="L283" s="119"/>
      <c r="M283" s="122"/>
    </row>
    <row r="284" spans="1:13">
      <c r="A284" s="1">
        <v>0.47070601851851851</v>
      </c>
      <c r="B284">
        <v>3928</v>
      </c>
      <c r="C284">
        <v>61</v>
      </c>
      <c r="D284">
        <v>276.7</v>
      </c>
      <c r="E284">
        <v>10.3</v>
      </c>
      <c r="G284" s="119"/>
      <c r="H284">
        <f t="shared" si="20"/>
        <v>13.498120983455054</v>
      </c>
      <c r="J284" s="120">
        <f>(Data!$I$16+273.3)/(D284+273.3)*(Data!$I$15+(Data!$K$12/1000))/Data!$I$15*Data!$I$18</f>
        <v>0.66985530097754542</v>
      </c>
      <c r="K284" s="122"/>
      <c r="L284" s="119"/>
      <c r="M284" s="122"/>
    </row>
    <row r="285" spans="1:13">
      <c r="A285" s="1">
        <v>0.47070601851851851</v>
      </c>
      <c r="B285">
        <v>3926</v>
      </c>
      <c r="C285">
        <v>66</v>
      </c>
      <c r="D285">
        <v>276.7</v>
      </c>
      <c r="E285">
        <v>10.3</v>
      </c>
      <c r="G285" s="119"/>
      <c r="H285">
        <f t="shared" si="20"/>
        <v>14.040428643183109</v>
      </c>
      <c r="J285" s="120">
        <f>(Data!$I$16+273.3)/(D285+273.3)*(Data!$I$15+(Data!$K$12/1000))/Data!$I$15*Data!$I$18</f>
        <v>0.66985530097754542</v>
      </c>
      <c r="K285" s="122"/>
      <c r="L285" s="119"/>
      <c r="M285" s="122"/>
    </row>
    <row r="286" spans="1:13">
      <c r="A286" s="1">
        <v>0.47070601851851851</v>
      </c>
      <c r="B286">
        <v>3926</v>
      </c>
      <c r="C286">
        <v>68</v>
      </c>
      <c r="D286">
        <v>276.60000000000002</v>
      </c>
      <c r="E286">
        <v>10.3</v>
      </c>
      <c r="G286" s="119"/>
      <c r="H286">
        <f t="shared" si="20"/>
        <v>14.250279100050935</v>
      </c>
      <c r="J286" s="120">
        <f>(Data!$I$16+273.3)/(D286+273.3)*(Data!$I$15+(Data!$K$12/1000))/Data!$I$15*Data!$I$18</f>
        <v>0.66997711499845425</v>
      </c>
      <c r="K286" s="122"/>
      <c r="L286" s="119"/>
      <c r="M286" s="122"/>
    </row>
    <row r="287" spans="1:13">
      <c r="A287" s="1">
        <v>0.47070601851851851</v>
      </c>
      <c r="B287">
        <v>3926</v>
      </c>
      <c r="C287">
        <v>75</v>
      </c>
      <c r="D287">
        <v>276.60000000000002</v>
      </c>
      <c r="E287">
        <v>10.3</v>
      </c>
      <c r="G287" s="119"/>
      <c r="H287">
        <f t="shared" si="20"/>
        <v>14.965786511731437</v>
      </c>
      <c r="J287" s="120">
        <f>(Data!$I$16+273.3)/(D287+273.3)*(Data!$I$15+(Data!$K$12/1000))/Data!$I$15*Data!$I$18</f>
        <v>0.66997711499845425</v>
      </c>
      <c r="K287" s="122"/>
      <c r="L287" s="119"/>
      <c r="M287" s="122"/>
    </row>
    <row r="288" spans="1:13">
      <c r="A288" s="1">
        <v>0.4707175925925926</v>
      </c>
      <c r="B288">
        <v>3926</v>
      </c>
      <c r="C288">
        <v>80</v>
      </c>
      <c r="D288">
        <v>276.60000000000002</v>
      </c>
      <c r="E288">
        <v>10.3</v>
      </c>
      <c r="G288" s="119"/>
      <c r="H288">
        <f t="shared" si="20"/>
        <v>15.456597846088385</v>
      </c>
      <c r="J288" s="120">
        <f>(Data!$I$16+273.3)/(D288+273.3)*(Data!$I$15+(Data!$K$12/1000))/Data!$I$15*Data!$I$18</f>
        <v>0.66997711499845425</v>
      </c>
      <c r="K288" s="122"/>
      <c r="L288" s="119"/>
      <c r="M288" s="122"/>
    </row>
    <row r="289" spans="1:13">
      <c r="A289" s="1">
        <v>0.4707175925925926</v>
      </c>
      <c r="B289">
        <v>3927</v>
      </c>
      <c r="C289">
        <v>81</v>
      </c>
      <c r="D289">
        <v>276.60000000000002</v>
      </c>
      <c r="E289">
        <v>10.3</v>
      </c>
      <c r="G289" s="119"/>
      <c r="H289">
        <f t="shared" si="20"/>
        <v>15.552901568128707</v>
      </c>
      <c r="J289" s="120">
        <f>(Data!$I$16+273.3)/(D289+273.3)*(Data!$I$15+(Data!$K$12/1000))/Data!$I$15*Data!$I$18</f>
        <v>0.66997711499845425</v>
      </c>
      <c r="K289" s="122"/>
      <c r="L289" s="119"/>
      <c r="M289" s="122"/>
    </row>
    <row r="290" spans="1:13">
      <c r="A290" s="1">
        <v>0.4707175925925926</v>
      </c>
      <c r="B290">
        <v>3927</v>
      </c>
      <c r="C290">
        <v>82</v>
      </c>
      <c r="D290">
        <v>276.5</v>
      </c>
      <c r="E290">
        <v>10.3</v>
      </c>
      <c r="G290" s="119"/>
      <c r="H290">
        <f t="shared" si="20"/>
        <v>15.64718971045057</v>
      </c>
      <c r="J290" s="120">
        <f>(Data!$I$16+273.3)/(D290+273.3)*(Data!$I$15+(Data!$K$12/1000))/Data!$I$15*Data!$I$18</f>
        <v>0.67009897333148438</v>
      </c>
      <c r="K290" s="122"/>
      <c r="L290" s="119"/>
      <c r="M290" s="122"/>
    </row>
    <row r="291" spans="1:13">
      <c r="A291" s="1">
        <v>0.4707175925925926</v>
      </c>
      <c r="B291">
        <v>3930</v>
      </c>
      <c r="C291">
        <v>81</v>
      </c>
      <c r="D291">
        <v>276.5</v>
      </c>
      <c r="E291">
        <v>10.3</v>
      </c>
      <c r="G291" s="119"/>
      <c r="H291">
        <f t="shared" si="20"/>
        <v>15.551487346569234</v>
      </c>
      <c r="J291" s="120">
        <f>(Data!$I$16+273.3)/(D291+273.3)*(Data!$I$15+(Data!$K$12/1000))/Data!$I$15*Data!$I$18</f>
        <v>0.67009897333148438</v>
      </c>
      <c r="K291" s="122"/>
      <c r="L291" s="119"/>
      <c r="M291" s="122"/>
    </row>
    <row r="292" spans="1:13">
      <c r="A292" s="1">
        <v>0.4707175925925926</v>
      </c>
      <c r="B292">
        <v>3933</v>
      </c>
      <c r="C292">
        <v>75</v>
      </c>
      <c r="D292">
        <v>276.3</v>
      </c>
      <c r="E292">
        <v>10.3</v>
      </c>
      <c r="G292" s="119"/>
      <c r="H292">
        <f t="shared" si="20"/>
        <v>14.961703634418591</v>
      </c>
      <c r="J292" s="120">
        <f>(Data!$I$16+273.3)/(D292+273.3)*(Data!$I$15+(Data!$K$12/1000))/Data!$I$15*Data!$I$18</f>
        <v>0.67034282303065873</v>
      </c>
      <c r="K292" s="122"/>
      <c r="L292" s="119"/>
      <c r="M292" s="122"/>
    </row>
    <row r="293" spans="1:13">
      <c r="A293" s="1">
        <v>0.47072916666666664</v>
      </c>
      <c r="B293">
        <v>3939</v>
      </c>
      <c r="C293">
        <v>75</v>
      </c>
      <c r="D293">
        <v>276</v>
      </c>
      <c r="E293">
        <v>10.3</v>
      </c>
      <c r="G293" s="119"/>
      <c r="H293">
        <f t="shared" si="20"/>
        <v>14.957619642631188</v>
      </c>
      <c r="J293" s="120">
        <f>(Data!$I$16+273.3)/(D293+273.3)*(Data!$I$15+(Data!$K$12/1000))/Data!$I$15*Data!$I$18</f>
        <v>0.67070893052548697</v>
      </c>
      <c r="K293" s="122"/>
      <c r="L293" s="119"/>
      <c r="M293" s="122"/>
    </row>
    <row r="294" spans="1:13">
      <c r="A294" s="1">
        <v>0.47072916666666664</v>
      </c>
      <c r="B294">
        <v>3954</v>
      </c>
      <c r="C294">
        <v>77</v>
      </c>
      <c r="D294">
        <v>275.89999999999998</v>
      </c>
      <c r="E294">
        <v>10.3</v>
      </c>
      <c r="G294" s="119"/>
      <c r="H294">
        <f t="shared" si="20"/>
        <v>15.154362829154804</v>
      </c>
      <c r="J294" s="120">
        <f>(Data!$I$16+273.3)/(D294+273.3)*(Data!$I$15+(Data!$K$12/1000))/Data!$I$15*Data!$I$18</f>
        <v>0.67083105523971231</v>
      </c>
      <c r="K294" s="122"/>
      <c r="L294" s="119"/>
      <c r="M294" s="122"/>
    </row>
    <row r="295" spans="1:13">
      <c r="A295" s="1">
        <v>0.47072916666666664</v>
      </c>
      <c r="B295">
        <v>3954</v>
      </c>
      <c r="C295">
        <v>78</v>
      </c>
      <c r="D295">
        <v>275.7</v>
      </c>
      <c r="E295">
        <v>10.3</v>
      </c>
      <c r="G295" s="119"/>
      <c r="H295">
        <f t="shared" si="20"/>
        <v>15.249672878694849</v>
      </c>
      <c r="J295" s="120">
        <f>(Data!$I$16+273.3)/(D295+273.3)*(Data!$I$15+(Data!$K$12/1000))/Data!$I$15*Data!$I$18</f>
        <v>0.67107543813779613</v>
      </c>
      <c r="K295" s="122"/>
      <c r="L295" s="119"/>
      <c r="M295" s="122"/>
    </row>
    <row r="296" spans="1:13">
      <c r="A296" s="1">
        <v>0.47072916666666664</v>
      </c>
      <c r="B296">
        <v>3958</v>
      </c>
      <c r="C296">
        <v>78</v>
      </c>
      <c r="D296">
        <v>275.7</v>
      </c>
      <c r="E296">
        <v>10.3</v>
      </c>
      <c r="G296" s="119"/>
      <c r="H296">
        <f t="shared" si="20"/>
        <v>15.249672878694849</v>
      </c>
      <c r="J296" s="120">
        <f>(Data!$I$16+273.3)/(D296+273.3)*(Data!$I$15+(Data!$K$12/1000))/Data!$I$15*Data!$I$18</f>
        <v>0.67107543813779613</v>
      </c>
      <c r="K296" s="122"/>
      <c r="L296" s="119"/>
      <c r="M296" s="122"/>
    </row>
    <row r="297" spans="1:13">
      <c r="A297" s="1">
        <v>0.47072916666666664</v>
      </c>
      <c r="B297">
        <v>3958</v>
      </c>
      <c r="C297">
        <v>79</v>
      </c>
      <c r="D297">
        <v>275.39999999999998</v>
      </c>
      <c r="E297">
        <v>10.3</v>
      </c>
      <c r="G297" s="119"/>
      <c r="H297">
        <f t="shared" si="20"/>
        <v>15.342922095337588</v>
      </c>
      <c r="J297" s="120">
        <f>(Data!$I$16+273.3)/(D297+273.3)*(Data!$I$15+(Data!$K$12/1000))/Data!$I$15*Data!$I$18</f>
        <v>0.67144234652387458</v>
      </c>
      <c r="K297" s="122"/>
      <c r="L297" s="119"/>
      <c r="M297" s="122"/>
    </row>
    <row r="298" spans="1:13">
      <c r="A298" s="1">
        <v>0.47074074074074074</v>
      </c>
      <c r="B298">
        <v>3955</v>
      </c>
      <c r="C298">
        <v>78</v>
      </c>
      <c r="D298">
        <v>275.39999999999998</v>
      </c>
      <c r="E298">
        <v>10.3</v>
      </c>
      <c r="G298" s="119"/>
      <c r="H298">
        <f t="shared" si="20"/>
        <v>15.245505732045471</v>
      </c>
      <c r="J298" s="120">
        <f>(Data!$I$16+273.3)/(D298+273.3)*(Data!$I$15+(Data!$K$12/1000))/Data!$I$15*Data!$I$18</f>
        <v>0.67144234652387458</v>
      </c>
      <c r="K298" s="122"/>
      <c r="L298" s="119"/>
      <c r="M298" s="122"/>
    </row>
    <row r="299" spans="1:13">
      <c r="A299" s="1">
        <v>0.47074074074074074</v>
      </c>
      <c r="B299">
        <v>3954</v>
      </c>
      <c r="C299">
        <v>75</v>
      </c>
      <c r="D299">
        <v>275.7</v>
      </c>
      <c r="E299">
        <v>10.3</v>
      </c>
      <c r="G299" s="119"/>
      <c r="H299">
        <f t="shared" si="20"/>
        <v>14.953534535456097</v>
      </c>
      <c r="J299" s="120">
        <f>(Data!$I$16+273.3)/(D299+273.3)*(Data!$I$15+(Data!$K$12/1000))/Data!$I$15*Data!$I$18</f>
        <v>0.67107543813779613</v>
      </c>
      <c r="K299" s="122"/>
      <c r="L299" s="119"/>
      <c r="M299" s="122"/>
    </row>
    <row r="300" spans="1:13">
      <c r="A300" s="1">
        <v>0.47074074074074074</v>
      </c>
      <c r="B300">
        <v>3948</v>
      </c>
      <c r="C300">
        <v>75</v>
      </c>
      <c r="D300">
        <v>275.8</v>
      </c>
      <c r="E300">
        <v>10.3</v>
      </c>
      <c r="G300" s="119"/>
      <c r="H300">
        <f t="shared" si="20"/>
        <v>14.954896361836177</v>
      </c>
      <c r="J300" s="120">
        <f>(Data!$I$16+273.3)/(D300+273.3)*(Data!$I$15+(Data!$K$12/1000))/Data!$I$15*Data!$I$18</f>
        <v>0.67095322443571292</v>
      </c>
      <c r="K300" s="122"/>
      <c r="L300" s="119"/>
      <c r="M300" s="122"/>
    </row>
    <row r="301" spans="1:13">
      <c r="A301" s="1">
        <v>0.47074074074074074</v>
      </c>
      <c r="B301">
        <v>3941</v>
      </c>
      <c r="C301">
        <v>73</v>
      </c>
      <c r="D301">
        <v>275.8</v>
      </c>
      <c r="E301">
        <v>10.3</v>
      </c>
      <c r="G301" s="119"/>
      <c r="H301">
        <f t="shared" si="20"/>
        <v>14.754150394203455</v>
      </c>
      <c r="J301" s="120">
        <f>(Data!$I$16+273.3)/(D301+273.3)*(Data!$I$15+(Data!$K$12/1000))/Data!$I$15*Data!$I$18</f>
        <v>0.67095322443571292</v>
      </c>
      <c r="K301" s="122"/>
      <c r="L301" s="119"/>
      <c r="M301" s="122"/>
    </row>
    <row r="302" spans="1:13">
      <c r="A302" s="1">
        <v>0.47074074074074074</v>
      </c>
      <c r="B302">
        <v>3937</v>
      </c>
      <c r="C302">
        <v>73</v>
      </c>
      <c r="D302">
        <v>275.8</v>
      </c>
      <c r="E302">
        <v>10.3</v>
      </c>
      <c r="G302" s="119"/>
      <c r="H302">
        <f t="shared" si="20"/>
        <v>14.754150394203455</v>
      </c>
      <c r="J302" s="120">
        <f>(Data!$I$16+273.3)/(D302+273.3)*(Data!$I$15+(Data!$K$12/1000))/Data!$I$15*Data!$I$18</f>
        <v>0.67095322443571292</v>
      </c>
      <c r="K302" s="122"/>
      <c r="L302" s="119"/>
      <c r="M302" s="122"/>
    </row>
    <row r="303" spans="1:13">
      <c r="A303" s="1">
        <v>0.47075231481481478</v>
      </c>
      <c r="B303">
        <v>3929</v>
      </c>
      <c r="C303">
        <v>69</v>
      </c>
      <c r="D303">
        <v>275.89999999999998</v>
      </c>
      <c r="E303">
        <v>10.3</v>
      </c>
      <c r="G303" s="119"/>
      <c r="H303">
        <f t="shared" si="20"/>
        <v>14.345538779033996</v>
      </c>
      <c r="J303" s="120">
        <f>(Data!$I$16+273.3)/(D303+273.3)*(Data!$I$15+(Data!$K$12/1000))/Data!$I$15*Data!$I$18</f>
        <v>0.67083105523971231</v>
      </c>
      <c r="K303" s="122"/>
      <c r="L303" s="119"/>
      <c r="M303" s="122"/>
    </row>
    <row r="304" spans="1:13">
      <c r="A304" s="1">
        <v>0.47075231481481478</v>
      </c>
      <c r="B304">
        <v>3929</v>
      </c>
      <c r="C304">
        <v>67</v>
      </c>
      <c r="D304">
        <v>276.2</v>
      </c>
      <c r="E304">
        <v>10.3</v>
      </c>
      <c r="G304" s="119"/>
      <c r="H304">
        <f t="shared" si="20"/>
        <v>14.13996400378136</v>
      </c>
      <c r="J304" s="120">
        <f>(Data!$I$16+273.3)/(D304+273.3)*(Data!$I$15+(Data!$K$12/1000))/Data!$I$15*Data!$I$18</f>
        <v>0.67046481444522299</v>
      </c>
      <c r="K304" s="122"/>
      <c r="L304" s="119"/>
      <c r="M304" s="122"/>
    </row>
    <row r="305" spans="1:13">
      <c r="A305" s="1">
        <v>0.47075231481481478</v>
      </c>
      <c r="B305">
        <v>3919</v>
      </c>
      <c r="C305">
        <v>65</v>
      </c>
      <c r="D305">
        <v>276.2</v>
      </c>
      <c r="E305">
        <v>10.3</v>
      </c>
      <c r="G305" s="119"/>
      <c r="H305">
        <f t="shared" si="20"/>
        <v>13.927320853157397</v>
      </c>
      <c r="J305" s="120">
        <f>(Data!$I$16+273.3)/(D305+273.3)*(Data!$I$15+(Data!$K$12/1000))/Data!$I$15*Data!$I$18</f>
        <v>0.67046481444522299</v>
      </c>
      <c r="K305" s="122"/>
      <c r="L305" s="119"/>
      <c r="M305" s="122"/>
    </row>
    <row r="306" spans="1:13">
      <c r="A306" s="1">
        <v>0.47075231481481478</v>
      </c>
      <c r="B306">
        <v>3919</v>
      </c>
      <c r="C306">
        <v>62</v>
      </c>
      <c r="D306">
        <v>276.2</v>
      </c>
      <c r="E306">
        <v>10.3</v>
      </c>
      <c r="G306" s="119"/>
      <c r="H306">
        <f t="shared" si="20"/>
        <v>13.602124551871784</v>
      </c>
      <c r="J306" s="120">
        <f>(Data!$I$16+273.3)/(D306+273.3)*(Data!$I$15+(Data!$K$12/1000))/Data!$I$15*Data!$I$18</f>
        <v>0.67046481444522299</v>
      </c>
      <c r="K306" s="122"/>
      <c r="L306" s="119"/>
      <c r="M306" s="122"/>
    </row>
    <row r="307" spans="1:13">
      <c r="A307" s="1">
        <v>0.47075231481481478</v>
      </c>
      <c r="B307">
        <v>3913</v>
      </c>
      <c r="C307">
        <v>62</v>
      </c>
      <c r="D307">
        <v>276.2</v>
      </c>
      <c r="E307">
        <v>10.3</v>
      </c>
      <c r="G307" s="119"/>
      <c r="H307">
        <f t="shared" si="20"/>
        <v>13.602124551871784</v>
      </c>
      <c r="J307" s="120">
        <f>(Data!$I$16+273.3)/(D307+273.3)*(Data!$I$15+(Data!$K$12/1000))/Data!$I$15*Data!$I$18</f>
        <v>0.67046481444522299</v>
      </c>
      <c r="K307" s="122"/>
      <c r="L307" s="119"/>
      <c r="M307" s="122"/>
    </row>
    <row r="308" spans="1:13">
      <c r="A308" s="1">
        <v>0.47076388888888893</v>
      </c>
      <c r="B308">
        <v>3911</v>
      </c>
      <c r="C308">
        <v>62</v>
      </c>
      <c r="D308">
        <v>276.5</v>
      </c>
      <c r="E308">
        <v>10.3</v>
      </c>
      <c r="G308" s="119"/>
      <c r="H308">
        <f t="shared" si="20"/>
        <v>13.605837091053466</v>
      </c>
      <c r="J308" s="120">
        <f>(Data!$I$16+273.3)/(D308+273.3)*(Data!$I$15+(Data!$K$12/1000))/Data!$I$15*Data!$I$18</f>
        <v>0.67009897333148438</v>
      </c>
      <c r="K308" s="122"/>
      <c r="L308" s="119"/>
      <c r="M308" s="122"/>
    </row>
    <row r="309" spans="1:13">
      <c r="A309" s="1">
        <v>0.47076388888888893</v>
      </c>
      <c r="B309">
        <v>3903</v>
      </c>
      <c r="C309">
        <v>62</v>
      </c>
      <c r="D309">
        <v>276.60000000000002</v>
      </c>
      <c r="E309">
        <v>10.3</v>
      </c>
      <c r="G309" s="119"/>
      <c r="H309">
        <f t="shared" si="20"/>
        <v>13.607074379019567</v>
      </c>
      <c r="J309" s="120">
        <f>(Data!$I$16+273.3)/(D309+273.3)*(Data!$I$15+(Data!$K$12/1000))/Data!$I$15*Data!$I$18</f>
        <v>0.66997711499845425</v>
      </c>
      <c r="K309" s="122"/>
      <c r="L309" s="119"/>
      <c r="M309" s="122"/>
    </row>
    <row r="310" spans="1:13">
      <c r="A310" s="1">
        <v>0.47076388888888893</v>
      </c>
      <c r="B310">
        <v>3896</v>
      </c>
      <c r="C310">
        <v>65</v>
      </c>
      <c r="D310">
        <v>276.5</v>
      </c>
      <c r="E310">
        <v>10.3</v>
      </c>
      <c r="G310" s="119"/>
      <c r="H310">
        <f t="shared" si="20"/>
        <v>13.931122150827184</v>
      </c>
      <c r="J310" s="120">
        <f>(Data!$I$16+273.3)/(D310+273.3)*(Data!$I$15+(Data!$K$12/1000))/Data!$I$15*Data!$I$18</f>
        <v>0.67009897333148438</v>
      </c>
      <c r="K310" s="122"/>
      <c r="L310" s="119"/>
      <c r="M310" s="122"/>
    </row>
    <row r="311" spans="1:13">
      <c r="A311" s="1">
        <v>0.47076388888888893</v>
      </c>
      <c r="B311">
        <v>3890</v>
      </c>
      <c r="C311">
        <v>65</v>
      </c>
      <c r="D311">
        <v>276.39999999999998</v>
      </c>
      <c r="E311">
        <v>10.3</v>
      </c>
      <c r="G311" s="119"/>
      <c r="H311">
        <f t="shared" si="20"/>
        <v>13.929855166862872</v>
      </c>
      <c r="J311" s="120">
        <f>(Data!$I$16+273.3)/(D311+273.3)*(Data!$I$15+(Data!$K$12/1000))/Data!$I$15*Data!$I$18</f>
        <v>0.67022087600081859</v>
      </c>
      <c r="K311" s="122"/>
      <c r="L311" s="119"/>
      <c r="M311" s="122"/>
    </row>
    <row r="312" spans="1:13">
      <c r="A312" s="1">
        <v>0.47076388888888893</v>
      </c>
      <c r="B312">
        <v>3875</v>
      </c>
      <c r="C312">
        <v>66</v>
      </c>
      <c r="D312">
        <v>276.3</v>
      </c>
      <c r="E312">
        <v>10.3</v>
      </c>
      <c r="G312" s="119"/>
      <c r="H312">
        <f t="shared" si="20"/>
        <v>14.03532210413689</v>
      </c>
      <c r="J312" s="120">
        <f>(Data!$I$16+273.3)/(D312+273.3)*(Data!$I$15+(Data!$K$12/1000))/Data!$I$15*Data!$I$18</f>
        <v>0.67034282303065873</v>
      </c>
      <c r="K312" s="122"/>
      <c r="L312" s="119"/>
      <c r="M312" s="122"/>
    </row>
    <row r="313" spans="1:13">
      <c r="A313" s="1">
        <v>0.47077546296296297</v>
      </c>
      <c r="B313">
        <v>3875</v>
      </c>
      <c r="C313">
        <v>67</v>
      </c>
      <c r="D313">
        <v>275.89999999999998</v>
      </c>
      <c r="E313">
        <v>10.3</v>
      </c>
      <c r="G313" s="119"/>
      <c r="H313">
        <f t="shared" si="20"/>
        <v>14.136103614028267</v>
      </c>
      <c r="J313" s="120">
        <f>(Data!$I$16+273.3)/(D313+273.3)*(Data!$I$15+(Data!$K$12/1000))/Data!$I$15*Data!$I$18</f>
        <v>0.67083105523971231</v>
      </c>
      <c r="K313" s="122"/>
      <c r="L313" s="119"/>
      <c r="M313" s="122"/>
    </row>
    <row r="314" spans="1:13">
      <c r="A314" s="1">
        <v>0.47077546296296297</v>
      </c>
      <c r="B314">
        <v>3868</v>
      </c>
      <c r="C314">
        <v>68</v>
      </c>
      <c r="D314">
        <v>275.89999999999998</v>
      </c>
      <c r="E314">
        <v>10.3</v>
      </c>
      <c r="G314" s="119"/>
      <c r="H314">
        <f t="shared" si="20"/>
        <v>14.241206203255942</v>
      </c>
      <c r="J314" s="120">
        <f>(Data!$I$16+273.3)/(D314+273.3)*(Data!$I$15+(Data!$K$12/1000))/Data!$I$15*Data!$I$18</f>
        <v>0.67083105523971231</v>
      </c>
      <c r="K314" s="122"/>
      <c r="L314" s="119"/>
      <c r="M314" s="122"/>
    </row>
    <row r="315" spans="1:13">
      <c r="A315" s="1">
        <v>0.47077546296296297</v>
      </c>
      <c r="B315">
        <v>3868</v>
      </c>
      <c r="C315">
        <v>69</v>
      </c>
      <c r="D315">
        <v>275.7</v>
      </c>
      <c r="E315">
        <v>10.3</v>
      </c>
      <c r="G315" s="119"/>
      <c r="H315">
        <f t="shared" si="20"/>
        <v>14.342926462017154</v>
      </c>
      <c r="J315" s="120">
        <f>(Data!$I$16+273.3)/(D315+273.3)*(Data!$I$15+(Data!$K$12/1000))/Data!$I$15*Data!$I$18</f>
        <v>0.67107543813779613</v>
      </c>
      <c r="K315" s="122"/>
      <c r="L315" s="119"/>
      <c r="M315" s="122"/>
    </row>
    <row r="316" spans="1:13">
      <c r="A316" s="1">
        <v>0.47077546296296297</v>
      </c>
      <c r="B316">
        <v>3868</v>
      </c>
      <c r="C316">
        <v>70</v>
      </c>
      <c r="D316">
        <v>275.7</v>
      </c>
      <c r="E316">
        <v>10.3</v>
      </c>
      <c r="G316" s="119"/>
      <c r="H316">
        <f t="shared" si="20"/>
        <v>14.446486842696613</v>
      </c>
      <c r="J316" s="120">
        <f>(Data!$I$16+273.3)/(D316+273.3)*(Data!$I$15+(Data!$K$12/1000))/Data!$I$15*Data!$I$18</f>
        <v>0.67107543813779613</v>
      </c>
      <c r="K316" s="122"/>
      <c r="L316" s="119"/>
      <c r="M316" s="122"/>
    </row>
    <row r="317" spans="1:13">
      <c r="A317" s="1">
        <v>0.47077546296296297</v>
      </c>
      <c r="B317">
        <v>3868</v>
      </c>
      <c r="C317">
        <v>75</v>
      </c>
      <c r="D317">
        <v>275.5</v>
      </c>
      <c r="E317">
        <v>10.3</v>
      </c>
      <c r="G317" s="119"/>
      <c r="H317">
        <f t="shared" si="20"/>
        <v>14.950810510561384</v>
      </c>
      <c r="J317" s="120">
        <f>(Data!$I$16+273.3)/(D317+273.3)*(Data!$I$15+(Data!$K$12/1000))/Data!$I$15*Data!$I$18</f>
        <v>0.6713199991575256</v>
      </c>
      <c r="K317" s="122"/>
      <c r="L317" s="119"/>
      <c r="M317" s="122"/>
    </row>
    <row r="318" spans="1:13">
      <c r="A318" s="1">
        <v>0.47078703703703706</v>
      </c>
      <c r="B318">
        <v>3875</v>
      </c>
      <c r="C318">
        <v>75</v>
      </c>
      <c r="D318">
        <v>275.39999999999998</v>
      </c>
      <c r="E318">
        <v>10.3</v>
      </c>
      <c r="G318" s="119"/>
      <c r="H318">
        <f t="shared" si="20"/>
        <v>14.949448311978944</v>
      </c>
      <c r="J318" s="120">
        <f>(Data!$I$16+273.3)/(D318+273.3)*(Data!$I$15+(Data!$K$12/1000))/Data!$I$15*Data!$I$18</f>
        <v>0.67144234652387458</v>
      </c>
      <c r="K318" s="122"/>
      <c r="L318" s="119"/>
      <c r="M318" s="122"/>
    </row>
    <row r="319" spans="1:13">
      <c r="A319" s="1">
        <v>0.47078703703703706</v>
      </c>
      <c r="B319">
        <v>3882</v>
      </c>
      <c r="C319">
        <v>72</v>
      </c>
      <c r="D319">
        <v>275.3</v>
      </c>
      <c r="E319">
        <v>10.3</v>
      </c>
      <c r="G319" s="119"/>
      <c r="H319">
        <f t="shared" si="20"/>
        <v>14.646073321974511</v>
      </c>
      <c r="J319" s="120">
        <f>(Data!$I$16+273.3)/(D319+273.3)*(Data!$I$15+(Data!$K$12/1000))/Data!$I$15*Data!$I$18</f>
        <v>0.67156473849371123</v>
      </c>
      <c r="K319" s="122"/>
      <c r="L319" s="119"/>
      <c r="M319" s="122"/>
    </row>
    <row r="320" spans="1:13">
      <c r="A320" s="1">
        <v>0.47078703703703706</v>
      </c>
      <c r="B320">
        <v>3885</v>
      </c>
      <c r="C320">
        <v>72</v>
      </c>
      <c r="D320">
        <v>275.2</v>
      </c>
      <c r="E320">
        <v>10.3</v>
      </c>
      <c r="G320" s="119"/>
      <c r="H320">
        <f t="shared" si="20"/>
        <v>14.644738402104631</v>
      </c>
      <c r="J320" s="120">
        <f>(Data!$I$16+273.3)/(D320+273.3)*(Data!$I$15+(Data!$K$12/1000))/Data!$I$15*Data!$I$18</f>
        <v>0.67168717509143117</v>
      </c>
      <c r="K320" s="122"/>
      <c r="L320" s="119"/>
      <c r="M320" s="122"/>
    </row>
    <row r="321" spans="1:13">
      <c r="A321" s="1">
        <v>0.47078703703703706</v>
      </c>
      <c r="B321">
        <v>3893</v>
      </c>
      <c r="C321">
        <v>71</v>
      </c>
      <c r="D321">
        <v>275.10000000000002</v>
      </c>
      <c r="E321">
        <v>10.3</v>
      </c>
      <c r="G321" s="119"/>
      <c r="H321">
        <f t="shared" si="20"/>
        <v>14.541357494585673</v>
      </c>
      <c r="J321" s="120">
        <f>(Data!$I$16+273.3)/(D321+273.3)*(Data!$I$15+(Data!$K$12/1000))/Data!$I$15*Data!$I$18</f>
        <v>0.67180965634144774</v>
      </c>
      <c r="K321" s="122"/>
      <c r="L321" s="119"/>
      <c r="M321" s="122"/>
    </row>
    <row r="322" spans="1:13">
      <c r="A322" s="1">
        <v>0.47078703703703706</v>
      </c>
      <c r="B322">
        <v>3893</v>
      </c>
      <c r="C322">
        <v>70</v>
      </c>
      <c r="D322">
        <v>274.89999999999998</v>
      </c>
      <c r="E322">
        <v>10.3</v>
      </c>
      <c r="G322" s="119"/>
      <c r="H322">
        <f t="shared" si="20"/>
        <v>14.435957331937109</v>
      </c>
      <c r="J322" s="120">
        <f>(Data!$I$16+273.3)/(D322+273.3)*(Data!$I$15+(Data!$K$12/1000))/Data!$I$15*Data!$I$18</f>
        <v>0.67205475289611449</v>
      </c>
      <c r="K322" s="122"/>
      <c r="L322" s="119"/>
      <c r="M322" s="122"/>
    </row>
    <row r="323" spans="1:13">
      <c r="A323" s="1">
        <v>0.4707986111111111</v>
      </c>
      <c r="B323">
        <v>3898</v>
      </c>
      <c r="C323">
        <v>70</v>
      </c>
      <c r="D323">
        <v>275</v>
      </c>
      <c r="E323">
        <v>10.4</v>
      </c>
      <c r="G323" s="119"/>
      <c r="H323">
        <f t="shared" si="20"/>
        <v>14.437273940753013</v>
      </c>
      <c r="J323" s="120">
        <f>(Data!$I$16+273.3)/(D323+273.3)*(Data!$I$15+(Data!$K$12/1000))/Data!$I$15*Data!$I$18</f>
        <v>0.67193218226819262</v>
      </c>
      <c r="K323" s="122"/>
      <c r="L323" s="119"/>
      <c r="M323" s="122"/>
    </row>
    <row r="324" spans="1:13">
      <c r="A324" s="1">
        <v>0.4707986111111111</v>
      </c>
      <c r="B324">
        <v>3898</v>
      </c>
      <c r="C324">
        <v>70</v>
      </c>
      <c r="D324">
        <v>275.5</v>
      </c>
      <c r="E324">
        <v>10.4</v>
      </c>
      <c r="G324" s="119"/>
      <c r="H324">
        <f t="shared" si="20"/>
        <v>14.443855184628926</v>
      </c>
      <c r="J324" s="120">
        <f>(Data!$I$16+273.3)/(D324+273.3)*(Data!$I$15+(Data!$K$12/1000))/Data!$I$15*Data!$I$18</f>
        <v>0.6713199991575256</v>
      </c>
      <c r="K324" s="122"/>
      <c r="L324" s="119"/>
      <c r="M324" s="122"/>
    </row>
    <row r="325" spans="1:13">
      <c r="A325" s="1">
        <v>0.4707986111111111</v>
      </c>
      <c r="B325">
        <v>3897</v>
      </c>
      <c r="C325">
        <v>71</v>
      </c>
      <c r="D325">
        <v>275.5</v>
      </c>
      <c r="E325">
        <v>10.4</v>
      </c>
      <c r="G325" s="119"/>
      <c r="H325">
        <f t="shared" si="20"/>
        <v>14.546659721742584</v>
      </c>
      <c r="J325" s="120">
        <f>(Data!$I$16+273.3)/(D325+273.3)*(Data!$I$15+(Data!$K$12/1000))/Data!$I$15*Data!$I$18</f>
        <v>0.6713199991575256</v>
      </c>
      <c r="K325" s="122"/>
      <c r="L325" s="119"/>
      <c r="M325" s="122"/>
    </row>
    <row r="326" spans="1:13">
      <c r="A326" s="1">
        <v>0.4707986111111111</v>
      </c>
      <c r="B326">
        <v>3897</v>
      </c>
      <c r="C326">
        <v>76</v>
      </c>
      <c r="D326">
        <v>275.39999999999998</v>
      </c>
      <c r="E326">
        <v>10.4</v>
      </c>
      <c r="G326" s="119"/>
      <c r="H326">
        <f t="shared" si="20"/>
        <v>15.048781287210508</v>
      </c>
      <c r="J326" s="120">
        <f>(Data!$I$16+273.3)/(D326+273.3)*(Data!$I$15+(Data!$K$12/1000))/Data!$I$15*Data!$I$18</f>
        <v>0.67144234652387458</v>
      </c>
      <c r="K326" s="122"/>
      <c r="L326" s="119"/>
      <c r="M326" s="122"/>
    </row>
    <row r="327" spans="1:13">
      <c r="A327" s="1">
        <v>0.4707986111111111</v>
      </c>
      <c r="B327">
        <v>3898</v>
      </c>
      <c r="C327">
        <v>76</v>
      </c>
      <c r="D327">
        <v>275.3</v>
      </c>
      <c r="E327">
        <v>10.3</v>
      </c>
      <c r="G327" s="119"/>
      <c r="H327">
        <f t="shared" si="20"/>
        <v>15.047409912415006</v>
      </c>
      <c r="J327" s="120">
        <f>(Data!$I$16+273.3)/(D327+273.3)*(Data!$I$15+(Data!$K$12/1000))/Data!$I$15*Data!$I$18</f>
        <v>0.67156473849371123</v>
      </c>
      <c r="K327" s="122"/>
      <c r="L327" s="119"/>
      <c r="M327" s="122"/>
    </row>
    <row r="328" spans="1:13">
      <c r="A328" s="1">
        <v>0.47081018518518519</v>
      </c>
      <c r="B328">
        <v>3899</v>
      </c>
      <c r="C328">
        <v>80</v>
      </c>
      <c r="D328">
        <v>275.3</v>
      </c>
      <c r="E328">
        <v>10.3</v>
      </c>
      <c r="G328" s="119"/>
      <c r="H328">
        <f t="shared" si="20"/>
        <v>15.438316825089359</v>
      </c>
      <c r="J328" s="120">
        <f>(Data!$I$16+273.3)/(D328+273.3)*(Data!$I$15+(Data!$K$12/1000))/Data!$I$15*Data!$I$18</f>
        <v>0.67156473849371123</v>
      </c>
      <c r="K328" s="122"/>
      <c r="L328" s="119"/>
      <c r="M328" s="122"/>
    </row>
    <row r="329" spans="1:13">
      <c r="A329" s="1">
        <v>0.47081018518518519</v>
      </c>
      <c r="B329">
        <v>3900</v>
      </c>
      <c r="C329">
        <v>80</v>
      </c>
      <c r="D329">
        <v>275.3</v>
      </c>
      <c r="E329">
        <v>10.3</v>
      </c>
      <c r="G329" s="119"/>
      <c r="H329">
        <f t="shared" ref="H329:H392" si="21">44.73*SQRT(C329/1000/J329)</f>
        <v>15.438316825089359</v>
      </c>
      <c r="J329" s="120">
        <f>(Data!$I$16+273.3)/(D329+273.3)*(Data!$I$15+(Data!$K$12/1000))/Data!$I$15*Data!$I$18</f>
        <v>0.67156473849371123</v>
      </c>
      <c r="K329" s="122"/>
      <c r="L329" s="119"/>
      <c r="M329" s="122"/>
    </row>
    <row r="330" spans="1:13">
      <c r="A330" s="1">
        <v>0.47081018518518519</v>
      </c>
      <c r="B330">
        <v>3902</v>
      </c>
      <c r="C330">
        <v>80</v>
      </c>
      <c r="D330">
        <v>275.3</v>
      </c>
      <c r="E330">
        <v>10.3</v>
      </c>
      <c r="G330" s="119"/>
      <c r="H330">
        <f t="shared" si="21"/>
        <v>15.438316825089359</v>
      </c>
      <c r="J330" s="120">
        <f>(Data!$I$16+273.3)/(D330+273.3)*(Data!$I$15+(Data!$K$12/1000))/Data!$I$15*Data!$I$18</f>
        <v>0.67156473849371123</v>
      </c>
      <c r="K330" s="122"/>
      <c r="L330" s="119"/>
      <c r="M330" s="122"/>
    </row>
    <row r="331" spans="1:13">
      <c r="A331" s="1">
        <v>0.47081018518518519</v>
      </c>
      <c r="B331">
        <v>3902</v>
      </c>
      <c r="C331">
        <v>80</v>
      </c>
      <c r="D331">
        <v>275</v>
      </c>
      <c r="E331">
        <v>10.3</v>
      </c>
      <c r="G331" s="119"/>
      <c r="H331">
        <f t="shared" si="21"/>
        <v>15.434095052942123</v>
      </c>
      <c r="J331" s="120">
        <f>(Data!$I$16+273.3)/(D331+273.3)*(Data!$I$15+(Data!$K$12/1000))/Data!$I$15*Data!$I$18</f>
        <v>0.67193218226819262</v>
      </c>
      <c r="K331" s="122"/>
      <c r="L331" s="119"/>
      <c r="M331" s="122"/>
    </row>
    <row r="332" spans="1:13">
      <c r="A332" s="1">
        <v>0.47081018518518519</v>
      </c>
      <c r="B332">
        <v>3904</v>
      </c>
      <c r="C332">
        <v>81</v>
      </c>
      <c r="D332">
        <v>275</v>
      </c>
      <c r="E332">
        <v>10.3</v>
      </c>
      <c r="G332" s="119"/>
      <c r="H332">
        <f t="shared" si="21"/>
        <v>15.530258569307311</v>
      </c>
      <c r="J332" s="120">
        <f>(Data!$I$16+273.3)/(D332+273.3)*(Data!$I$15+(Data!$K$12/1000))/Data!$I$15*Data!$I$18</f>
        <v>0.67193218226819262</v>
      </c>
      <c r="K332" s="122"/>
      <c r="L332" s="119"/>
      <c r="M332" s="122"/>
    </row>
    <row r="333" spans="1:13">
      <c r="A333" s="1">
        <v>0.47082175925925923</v>
      </c>
      <c r="B333">
        <v>3904</v>
      </c>
      <c r="C333">
        <v>82</v>
      </c>
      <c r="D333">
        <v>274.8</v>
      </c>
      <c r="E333">
        <v>10.3</v>
      </c>
      <c r="G333" s="119"/>
      <c r="H333">
        <f t="shared" si="21"/>
        <v>15.622980164658118</v>
      </c>
      <c r="J333" s="120">
        <f>(Data!$I$16+273.3)/(D333+273.3)*(Data!$I$15+(Data!$K$12/1000))/Data!$I$15*Data!$I$18</f>
        <v>0.67217736824968066</v>
      </c>
      <c r="K333" s="122"/>
      <c r="L333" s="119"/>
      <c r="M333" s="122"/>
    </row>
    <row r="334" spans="1:13">
      <c r="A334" s="1">
        <v>0.47082175925925923</v>
      </c>
      <c r="B334">
        <v>3906</v>
      </c>
      <c r="C334">
        <v>82</v>
      </c>
      <c r="D334">
        <v>274.8</v>
      </c>
      <c r="E334">
        <v>10.3</v>
      </c>
      <c r="G334" s="119"/>
      <c r="H334">
        <f t="shared" si="21"/>
        <v>15.622980164658118</v>
      </c>
      <c r="J334" s="120">
        <f>(Data!$I$16+273.3)/(D334+273.3)*(Data!$I$15+(Data!$K$12/1000))/Data!$I$15*Data!$I$18</f>
        <v>0.67217736824968066</v>
      </c>
      <c r="K334" s="122"/>
      <c r="L334" s="119"/>
      <c r="M334" s="122"/>
    </row>
    <row r="335" spans="1:13">
      <c r="A335" s="1">
        <v>0.47082175925925923</v>
      </c>
      <c r="B335">
        <v>3906</v>
      </c>
      <c r="C335">
        <v>82</v>
      </c>
      <c r="D335">
        <v>274.89999999999998</v>
      </c>
      <c r="E335">
        <v>10.3</v>
      </c>
      <c r="G335" s="119"/>
      <c r="H335">
        <f t="shared" si="21"/>
        <v>15.62440529398055</v>
      </c>
      <c r="J335" s="120">
        <f>(Data!$I$16+273.3)/(D335+273.3)*(Data!$I$15+(Data!$K$12/1000))/Data!$I$15*Data!$I$18</f>
        <v>0.67205475289611449</v>
      </c>
      <c r="K335" s="122"/>
      <c r="L335" s="119"/>
      <c r="M335" s="122"/>
    </row>
    <row r="336" spans="1:13">
      <c r="A336" s="1">
        <v>0.47082175925925923</v>
      </c>
      <c r="B336">
        <v>3908</v>
      </c>
      <c r="C336">
        <v>81</v>
      </c>
      <c r="D336">
        <v>274.89999999999998</v>
      </c>
      <c r="E336">
        <v>10.3</v>
      </c>
      <c r="G336" s="119"/>
      <c r="H336">
        <f t="shared" si="21"/>
        <v>15.528842285635649</v>
      </c>
      <c r="J336" s="120">
        <f>(Data!$I$16+273.3)/(D336+273.3)*(Data!$I$15+(Data!$K$12/1000))/Data!$I$15*Data!$I$18</f>
        <v>0.67205475289611449</v>
      </c>
      <c r="K336" s="122"/>
      <c r="L336" s="119"/>
      <c r="M336" s="122"/>
    </row>
    <row r="337" spans="1:13">
      <c r="A337" s="1">
        <v>0.47082175925925923</v>
      </c>
      <c r="B337">
        <v>3909</v>
      </c>
      <c r="C337">
        <v>76</v>
      </c>
      <c r="D337">
        <v>275.10000000000002</v>
      </c>
      <c r="E337">
        <v>10.3</v>
      </c>
      <c r="G337" s="119"/>
      <c r="H337">
        <f t="shared" si="21"/>
        <v>15.044666787806959</v>
      </c>
      <c r="J337" s="120">
        <f>(Data!$I$16+273.3)/(D337+273.3)*(Data!$I$15+(Data!$K$12/1000))/Data!$I$15*Data!$I$18</f>
        <v>0.67180965634144774</v>
      </c>
      <c r="K337" s="122"/>
      <c r="L337" s="119"/>
      <c r="M337" s="122"/>
    </row>
    <row r="338" spans="1:13">
      <c r="A338" s="1">
        <v>0.47083333333333338</v>
      </c>
      <c r="B338">
        <v>3909</v>
      </c>
      <c r="C338">
        <v>76</v>
      </c>
      <c r="D338">
        <v>275.3</v>
      </c>
      <c r="E338">
        <v>10.3</v>
      </c>
      <c r="G338" s="119"/>
      <c r="H338">
        <f t="shared" si="21"/>
        <v>15.047409912415006</v>
      </c>
      <c r="J338" s="120">
        <f>(Data!$I$16+273.3)/(D338+273.3)*(Data!$I$15+(Data!$K$12/1000))/Data!$I$15*Data!$I$18</f>
        <v>0.67156473849371123</v>
      </c>
      <c r="K338" s="122"/>
      <c r="L338" s="119"/>
      <c r="M338" s="122"/>
    </row>
    <row r="339" spans="1:13">
      <c r="A339" s="1">
        <v>0.47083333333333338</v>
      </c>
      <c r="B339">
        <v>3912</v>
      </c>
      <c r="C339">
        <v>72</v>
      </c>
      <c r="D339">
        <v>275.3</v>
      </c>
      <c r="E339">
        <v>10.3</v>
      </c>
      <c r="G339" s="119"/>
      <c r="H339">
        <f t="shared" si="21"/>
        <v>14.646073321974511</v>
      </c>
      <c r="J339" s="120">
        <f>(Data!$I$16+273.3)/(D339+273.3)*(Data!$I$15+(Data!$K$12/1000))/Data!$I$15*Data!$I$18</f>
        <v>0.67156473849371123</v>
      </c>
      <c r="K339" s="122"/>
      <c r="L339" s="119"/>
      <c r="M339" s="122"/>
    </row>
    <row r="340" spans="1:13">
      <c r="A340" s="1">
        <v>0.47083333333333338</v>
      </c>
      <c r="B340">
        <v>3912</v>
      </c>
      <c r="C340">
        <v>69</v>
      </c>
      <c r="D340">
        <v>275.3</v>
      </c>
      <c r="E340">
        <v>10.3</v>
      </c>
      <c r="G340" s="119"/>
      <c r="H340">
        <f t="shared" si="21"/>
        <v>14.337700400097626</v>
      </c>
      <c r="J340" s="120">
        <f>(Data!$I$16+273.3)/(D340+273.3)*(Data!$I$15+(Data!$K$12/1000))/Data!$I$15*Data!$I$18</f>
        <v>0.67156473849371123</v>
      </c>
      <c r="K340" s="122"/>
      <c r="L340" s="119"/>
      <c r="M340" s="122"/>
    </row>
    <row r="341" spans="1:13">
      <c r="A341" s="1">
        <v>0.47083333333333338</v>
      </c>
      <c r="B341">
        <v>3923</v>
      </c>
      <c r="C341">
        <v>68</v>
      </c>
      <c r="D341">
        <v>275.3</v>
      </c>
      <c r="E341">
        <v>10.3</v>
      </c>
      <c r="G341" s="119"/>
      <c r="H341">
        <f t="shared" si="21"/>
        <v>14.233424831468414</v>
      </c>
      <c r="J341" s="120">
        <f>(Data!$I$16+273.3)/(D341+273.3)*(Data!$I$15+(Data!$K$12/1000))/Data!$I$15*Data!$I$18</f>
        <v>0.67156473849371123</v>
      </c>
      <c r="K341" s="122"/>
      <c r="L341" s="119"/>
      <c r="M341" s="122"/>
    </row>
    <row r="342" spans="1:13">
      <c r="A342" s="1">
        <v>0.47083333333333338</v>
      </c>
      <c r="B342">
        <v>3923</v>
      </c>
      <c r="C342">
        <v>68</v>
      </c>
      <c r="D342">
        <v>275.39999999999998</v>
      </c>
      <c r="E342">
        <v>10.3</v>
      </c>
      <c r="G342" s="119"/>
      <c r="H342">
        <f t="shared" si="21"/>
        <v>14.234722022159781</v>
      </c>
      <c r="J342" s="120">
        <f>(Data!$I$16+273.3)/(D342+273.3)*(Data!$I$15+(Data!$K$12/1000))/Data!$I$15*Data!$I$18</f>
        <v>0.67144234652387458</v>
      </c>
      <c r="K342" s="122"/>
      <c r="L342" s="119"/>
      <c r="M342" s="122"/>
    </row>
    <row r="343" spans="1:13">
      <c r="A343" s="1">
        <v>0.47084490740740742</v>
      </c>
      <c r="B343">
        <v>3926</v>
      </c>
      <c r="C343">
        <v>69</v>
      </c>
      <c r="D343">
        <v>275.39999999999998</v>
      </c>
      <c r="E343">
        <v>10.3</v>
      </c>
      <c r="G343" s="119"/>
      <c r="H343">
        <f t="shared" si="21"/>
        <v>14.339007094144549</v>
      </c>
      <c r="J343" s="120">
        <f>(Data!$I$16+273.3)/(D343+273.3)*(Data!$I$15+(Data!$K$12/1000))/Data!$I$15*Data!$I$18</f>
        <v>0.67144234652387458</v>
      </c>
      <c r="K343" s="122"/>
      <c r="L343" s="119"/>
      <c r="M343" s="122"/>
    </row>
    <row r="344" spans="1:13">
      <c r="A344" s="1">
        <v>0.47084490740740742</v>
      </c>
      <c r="B344">
        <v>3927</v>
      </c>
      <c r="C344">
        <v>77</v>
      </c>
      <c r="D344">
        <v>275.5</v>
      </c>
      <c r="E344">
        <v>10.3</v>
      </c>
      <c r="G344" s="119"/>
      <c r="H344">
        <f t="shared" si="21"/>
        <v>15.148843119327136</v>
      </c>
      <c r="J344" s="120">
        <f>(Data!$I$16+273.3)/(D344+273.3)*(Data!$I$15+(Data!$K$12/1000))/Data!$I$15*Data!$I$18</f>
        <v>0.6713199991575256</v>
      </c>
      <c r="K344" s="122"/>
      <c r="L344" s="119"/>
      <c r="M344" s="122"/>
    </row>
    <row r="345" spans="1:13">
      <c r="A345" s="1">
        <v>0.47084490740740742</v>
      </c>
      <c r="B345">
        <v>3922</v>
      </c>
      <c r="C345">
        <v>77</v>
      </c>
      <c r="D345">
        <v>275.60000000000002</v>
      </c>
      <c r="E345">
        <v>10.3</v>
      </c>
      <c r="G345" s="119"/>
      <c r="H345">
        <f t="shared" si="21"/>
        <v>15.150223235315911</v>
      </c>
      <c r="J345" s="120">
        <f>(Data!$I$16+273.3)/(D345+273.3)*(Data!$I$15+(Data!$K$12/1000))/Data!$I$15*Data!$I$18</f>
        <v>0.67119769637028592</v>
      </c>
      <c r="K345" s="122"/>
      <c r="L345" s="119"/>
      <c r="M345" s="122"/>
    </row>
    <row r="346" spans="1:13">
      <c r="A346" s="1">
        <v>0.47084490740740742</v>
      </c>
      <c r="B346">
        <v>3917</v>
      </c>
      <c r="C346">
        <v>84</v>
      </c>
      <c r="D346">
        <v>275.39999999999998</v>
      </c>
      <c r="E346">
        <v>10.3</v>
      </c>
      <c r="G346" s="119"/>
      <c r="H346">
        <f t="shared" si="21"/>
        <v>15.821008988444248</v>
      </c>
      <c r="J346" s="120">
        <f>(Data!$I$16+273.3)/(D346+273.3)*(Data!$I$15+(Data!$K$12/1000))/Data!$I$15*Data!$I$18</f>
        <v>0.67144234652387458</v>
      </c>
      <c r="K346" s="122"/>
      <c r="L346" s="119"/>
      <c r="M346" s="122"/>
    </row>
    <row r="347" spans="1:13">
      <c r="A347" s="1">
        <v>0.47084490740740742</v>
      </c>
      <c r="B347">
        <v>3915</v>
      </c>
      <c r="C347">
        <v>84</v>
      </c>
      <c r="D347">
        <v>275.3</v>
      </c>
      <c r="E347">
        <v>10.3</v>
      </c>
      <c r="G347" s="119"/>
      <c r="H347">
        <f t="shared" si="21"/>
        <v>15.819567241597637</v>
      </c>
      <c r="J347" s="120">
        <f>(Data!$I$16+273.3)/(D347+273.3)*(Data!$I$15+(Data!$K$12/1000))/Data!$I$15*Data!$I$18</f>
        <v>0.67156473849371123</v>
      </c>
      <c r="K347" s="122"/>
      <c r="L347" s="119"/>
      <c r="M347" s="122"/>
    </row>
    <row r="348" spans="1:13">
      <c r="A348" s="1">
        <v>0.47085648148148151</v>
      </c>
      <c r="B348">
        <v>3910</v>
      </c>
      <c r="C348">
        <v>84</v>
      </c>
      <c r="D348">
        <v>275.3</v>
      </c>
      <c r="E348">
        <v>10.3</v>
      </c>
      <c r="G348" s="119"/>
      <c r="H348">
        <f t="shared" si="21"/>
        <v>15.819567241597637</v>
      </c>
      <c r="J348" s="120">
        <f>(Data!$I$16+273.3)/(D348+273.3)*(Data!$I$15+(Data!$K$12/1000))/Data!$I$15*Data!$I$18</f>
        <v>0.67156473849371123</v>
      </c>
      <c r="K348" s="122"/>
      <c r="L348" s="119"/>
      <c r="M348" s="122"/>
    </row>
    <row r="349" spans="1:13">
      <c r="A349" s="1">
        <v>0.47085648148148151</v>
      </c>
      <c r="B349">
        <v>3910</v>
      </c>
      <c r="C349">
        <v>84</v>
      </c>
      <c r="D349">
        <v>275</v>
      </c>
      <c r="E349">
        <v>10.3</v>
      </c>
      <c r="G349" s="119"/>
      <c r="H349">
        <f t="shared" si="21"/>
        <v>15.815241212463855</v>
      </c>
      <c r="J349" s="120">
        <f>(Data!$I$16+273.3)/(D349+273.3)*(Data!$I$15+(Data!$K$12/1000))/Data!$I$15*Data!$I$18</f>
        <v>0.67193218226819262</v>
      </c>
      <c r="K349" s="122"/>
      <c r="L349" s="119"/>
      <c r="M349" s="122"/>
    </row>
    <row r="350" spans="1:13">
      <c r="A350" s="1">
        <v>0.47085648148148151</v>
      </c>
      <c r="B350">
        <v>3893</v>
      </c>
      <c r="C350">
        <v>83</v>
      </c>
      <c r="D350">
        <v>275</v>
      </c>
      <c r="E350">
        <v>10.3</v>
      </c>
      <c r="G350" s="119"/>
      <c r="H350">
        <f t="shared" si="21"/>
        <v>15.72082101806787</v>
      </c>
      <c r="J350" s="120">
        <f>(Data!$I$16+273.3)/(D350+273.3)*(Data!$I$15+(Data!$K$12/1000))/Data!$I$15*Data!$I$18</f>
        <v>0.67193218226819262</v>
      </c>
      <c r="K350" s="122"/>
      <c r="L350" s="119"/>
      <c r="M350" s="122"/>
    </row>
    <row r="351" spans="1:13">
      <c r="A351" s="1">
        <v>0.47085648148148151</v>
      </c>
      <c r="B351">
        <v>3893</v>
      </c>
      <c r="C351">
        <v>82</v>
      </c>
      <c r="D351">
        <v>275.10000000000002</v>
      </c>
      <c r="E351">
        <v>10.3</v>
      </c>
      <c r="G351" s="119"/>
      <c r="H351">
        <f t="shared" si="21"/>
        <v>15.627255162730922</v>
      </c>
      <c r="J351" s="120">
        <f>(Data!$I$16+273.3)/(D351+273.3)*(Data!$I$15+(Data!$K$12/1000))/Data!$I$15*Data!$I$18</f>
        <v>0.67180965634144774</v>
      </c>
      <c r="K351" s="122"/>
      <c r="L351" s="119"/>
      <c r="M351" s="122"/>
    </row>
    <row r="352" spans="1:13">
      <c r="A352" s="1">
        <v>0.47085648148148151</v>
      </c>
      <c r="B352">
        <v>3880</v>
      </c>
      <c r="C352">
        <v>82</v>
      </c>
      <c r="D352">
        <v>275.10000000000002</v>
      </c>
      <c r="E352">
        <v>10.3</v>
      </c>
      <c r="G352" s="119"/>
      <c r="H352">
        <f t="shared" si="21"/>
        <v>15.627255162730922</v>
      </c>
      <c r="J352" s="120">
        <f>(Data!$I$16+273.3)/(D352+273.3)*(Data!$I$15+(Data!$K$12/1000))/Data!$I$15*Data!$I$18</f>
        <v>0.67180965634144774</v>
      </c>
      <c r="K352" s="122"/>
      <c r="L352" s="119"/>
      <c r="M352" s="122"/>
    </row>
    <row r="353" spans="1:13">
      <c r="A353" s="1">
        <v>0.47086805555555555</v>
      </c>
      <c r="B353">
        <v>3871</v>
      </c>
      <c r="C353">
        <v>81</v>
      </c>
      <c r="D353">
        <v>274.8</v>
      </c>
      <c r="E353">
        <v>10.3</v>
      </c>
      <c r="G353" s="119"/>
      <c r="H353">
        <f t="shared" si="21"/>
        <v>15.527425872782279</v>
      </c>
      <c r="J353" s="120">
        <f>(Data!$I$16+273.3)/(D353+273.3)*(Data!$I$15+(Data!$K$12/1000))/Data!$I$15*Data!$I$18</f>
        <v>0.67217736824968066</v>
      </c>
      <c r="K353" s="122"/>
      <c r="L353" s="119"/>
      <c r="M353" s="122"/>
    </row>
    <row r="354" spans="1:13">
      <c r="A354" s="1">
        <v>0.47086805555555555</v>
      </c>
      <c r="B354">
        <v>3878</v>
      </c>
      <c r="C354">
        <v>81</v>
      </c>
      <c r="D354">
        <v>274.60000000000002</v>
      </c>
      <c r="E354">
        <v>10.3</v>
      </c>
      <c r="G354" s="119"/>
      <c r="H354">
        <f t="shared" si="21"/>
        <v>15.52459265938897</v>
      </c>
      <c r="J354" s="120">
        <f>(Data!$I$16+273.3)/(D354+273.3)*(Data!$I$15+(Data!$K$12/1000))/Data!$I$15*Data!$I$18</f>
        <v>0.67242273323170276</v>
      </c>
      <c r="K354" s="122"/>
      <c r="L354" s="119"/>
      <c r="M354" s="122"/>
    </row>
    <row r="355" spans="1:13">
      <c r="A355" s="1">
        <v>0.47086805555555555</v>
      </c>
      <c r="B355">
        <v>3885</v>
      </c>
      <c r="C355">
        <v>78</v>
      </c>
      <c r="D355">
        <v>274.60000000000002</v>
      </c>
      <c r="E355">
        <v>10.3</v>
      </c>
      <c r="G355" s="119"/>
      <c r="H355">
        <f t="shared" si="21"/>
        <v>15.234387768319118</v>
      </c>
      <c r="J355" s="120">
        <f>(Data!$I$16+273.3)/(D355+273.3)*(Data!$I$15+(Data!$K$12/1000))/Data!$I$15*Data!$I$18</f>
        <v>0.67242273323170276</v>
      </c>
      <c r="K355" s="122"/>
      <c r="L355" s="119"/>
      <c r="M355" s="122"/>
    </row>
    <row r="356" spans="1:13">
      <c r="A356" s="1">
        <v>0.47086805555555555</v>
      </c>
      <c r="B356">
        <v>3885</v>
      </c>
      <c r="C356">
        <v>78</v>
      </c>
      <c r="D356">
        <v>274.5</v>
      </c>
      <c r="E356">
        <v>10.3</v>
      </c>
      <c r="G356" s="119"/>
      <c r="H356">
        <f t="shared" si="21"/>
        <v>15.232997452298122</v>
      </c>
      <c r="J356" s="120">
        <f>(Data!$I$16+273.3)/(D356+273.3)*(Data!$I$15+(Data!$K$12/1000))/Data!$I$15*Data!$I$18</f>
        <v>0.67254548290918226</v>
      </c>
      <c r="K356" s="122"/>
      <c r="L356" s="119"/>
      <c r="M356" s="122"/>
    </row>
    <row r="357" spans="1:13">
      <c r="A357" s="1">
        <v>0.47086805555555555</v>
      </c>
      <c r="B357">
        <v>3883</v>
      </c>
      <c r="C357">
        <v>77</v>
      </c>
      <c r="D357">
        <v>274.5</v>
      </c>
      <c r="E357">
        <v>10.3</v>
      </c>
      <c r="G357" s="119"/>
      <c r="H357">
        <f t="shared" si="21"/>
        <v>15.135035037778273</v>
      </c>
      <c r="J357" s="120">
        <f>(Data!$I$16+273.3)/(D357+273.3)*(Data!$I$15+(Data!$K$12/1000))/Data!$I$15*Data!$I$18</f>
        <v>0.67254548290918226</v>
      </c>
      <c r="K357" s="122"/>
      <c r="L357" s="119"/>
      <c r="M357" s="122"/>
    </row>
    <row r="358" spans="1:13">
      <c r="A358" s="1">
        <v>0.47087962962962965</v>
      </c>
      <c r="B358">
        <v>3883</v>
      </c>
      <c r="C358">
        <v>77</v>
      </c>
      <c r="D358">
        <v>274.7</v>
      </c>
      <c r="E358">
        <v>10.3</v>
      </c>
      <c r="G358" s="119"/>
      <c r="H358">
        <f t="shared" si="21"/>
        <v>15.13779766170158</v>
      </c>
      <c r="J358" s="120">
        <f>(Data!$I$16+273.3)/(D358+273.3)*(Data!$I$15+(Data!$K$12/1000))/Data!$I$15*Data!$I$18</f>
        <v>0.67230002835337588</v>
      </c>
      <c r="K358" s="122"/>
      <c r="L358" s="119"/>
      <c r="M358" s="122"/>
    </row>
    <row r="359" spans="1:13">
      <c r="A359" s="1">
        <v>0.47087962962962965</v>
      </c>
      <c r="B359">
        <v>3881</v>
      </c>
      <c r="C359">
        <v>73</v>
      </c>
      <c r="D359">
        <v>274.7</v>
      </c>
      <c r="E359">
        <v>10.3</v>
      </c>
      <c r="G359" s="119"/>
      <c r="H359">
        <f t="shared" si="21"/>
        <v>14.739364652381878</v>
      </c>
      <c r="J359" s="120">
        <f>(Data!$I$16+273.3)/(D359+273.3)*(Data!$I$15+(Data!$K$12/1000))/Data!$I$15*Data!$I$18</f>
        <v>0.67230002835337588</v>
      </c>
      <c r="K359" s="122"/>
      <c r="L359" s="119"/>
      <c r="M359" s="122"/>
    </row>
    <row r="360" spans="1:13">
      <c r="A360" s="1">
        <v>0.47087962962962965</v>
      </c>
      <c r="B360">
        <v>3881</v>
      </c>
      <c r="C360">
        <v>71</v>
      </c>
      <c r="D360">
        <v>275</v>
      </c>
      <c r="E360">
        <v>10.3</v>
      </c>
      <c r="G360" s="119"/>
      <c r="H360">
        <f t="shared" si="21"/>
        <v>14.54003163568211</v>
      </c>
      <c r="J360" s="120">
        <f>(Data!$I$16+273.3)/(D360+273.3)*(Data!$I$15+(Data!$K$12/1000))/Data!$I$15*Data!$I$18</f>
        <v>0.67193218226819262</v>
      </c>
      <c r="K360" s="122"/>
      <c r="L360" s="119"/>
      <c r="M360" s="122"/>
    </row>
    <row r="361" spans="1:13">
      <c r="A361" s="1">
        <v>0.47087962962962965</v>
      </c>
      <c r="B361">
        <v>3888</v>
      </c>
      <c r="C361">
        <v>71</v>
      </c>
      <c r="D361">
        <v>275</v>
      </c>
      <c r="E361">
        <v>10.3</v>
      </c>
      <c r="G361" s="119"/>
      <c r="H361">
        <f t="shared" si="21"/>
        <v>14.54003163568211</v>
      </c>
      <c r="J361" s="120">
        <f>(Data!$I$16+273.3)/(D361+273.3)*(Data!$I$15+(Data!$K$12/1000))/Data!$I$15*Data!$I$18</f>
        <v>0.67193218226819262</v>
      </c>
      <c r="K361" s="122"/>
      <c r="L361" s="119"/>
      <c r="M361" s="122"/>
    </row>
    <row r="362" spans="1:13">
      <c r="A362" s="1">
        <v>0.47087962962962965</v>
      </c>
      <c r="B362">
        <v>3892</v>
      </c>
      <c r="C362">
        <v>69</v>
      </c>
      <c r="D362">
        <v>275.10000000000002</v>
      </c>
      <c r="E362">
        <v>10.3</v>
      </c>
      <c r="G362" s="119"/>
      <c r="H362">
        <f t="shared" si="21"/>
        <v>14.335086654674377</v>
      </c>
      <c r="J362" s="120">
        <f>(Data!$I$16+273.3)/(D362+273.3)*(Data!$I$15+(Data!$K$12/1000))/Data!$I$15*Data!$I$18</f>
        <v>0.67180965634144774</v>
      </c>
      <c r="K362" s="122"/>
      <c r="L362" s="119"/>
      <c r="M362" s="122"/>
    </row>
    <row r="363" spans="1:13">
      <c r="A363" s="1">
        <v>0.47089120370370369</v>
      </c>
      <c r="B363">
        <v>3892</v>
      </c>
      <c r="C363">
        <v>69</v>
      </c>
      <c r="D363">
        <v>275.2</v>
      </c>
      <c r="E363">
        <v>10.199999999999999</v>
      </c>
      <c r="G363" s="119"/>
      <c r="H363">
        <f t="shared" si="21"/>
        <v>14.336393586951759</v>
      </c>
      <c r="J363" s="120">
        <f>(Data!$I$16+273.3)/(D363+273.3)*(Data!$I$15+(Data!$K$12/1000))/Data!$I$15*Data!$I$18</f>
        <v>0.67168717509143117</v>
      </c>
      <c r="K363" s="122"/>
      <c r="L363" s="119"/>
      <c r="M363" s="122"/>
    </row>
    <row r="364" spans="1:13">
      <c r="A364" s="1">
        <v>0.47089120370370369</v>
      </c>
      <c r="B364">
        <v>3892</v>
      </c>
      <c r="C364">
        <v>69</v>
      </c>
      <c r="D364">
        <v>275.10000000000002</v>
      </c>
      <c r="E364">
        <v>10.199999999999999</v>
      </c>
      <c r="G364" s="119"/>
      <c r="H364">
        <f t="shared" si="21"/>
        <v>14.335086654674377</v>
      </c>
      <c r="J364" s="120">
        <f>(Data!$I$16+273.3)/(D364+273.3)*(Data!$I$15+(Data!$K$12/1000))/Data!$I$15*Data!$I$18</f>
        <v>0.67180965634144774</v>
      </c>
      <c r="K364" s="122"/>
      <c r="L364" s="119"/>
      <c r="M364" s="122"/>
    </row>
    <row r="365" spans="1:13">
      <c r="A365" s="1">
        <v>0.47089120370370369</v>
      </c>
      <c r="B365">
        <v>3894</v>
      </c>
      <c r="C365">
        <v>69</v>
      </c>
      <c r="D365">
        <v>275</v>
      </c>
      <c r="E365">
        <v>10.199999999999999</v>
      </c>
      <c r="G365" s="119"/>
      <c r="H365">
        <f t="shared" si="21"/>
        <v>14.333779603232893</v>
      </c>
      <c r="J365" s="120">
        <f>(Data!$I$16+273.3)/(D365+273.3)*(Data!$I$15+(Data!$K$12/1000))/Data!$I$15*Data!$I$18</f>
        <v>0.67193218226819262</v>
      </c>
      <c r="K365" s="122"/>
      <c r="L365" s="119"/>
      <c r="M365" s="122"/>
    </row>
    <row r="366" spans="1:13">
      <c r="A366" s="1">
        <v>0.47089120370370369</v>
      </c>
      <c r="B366">
        <v>3911</v>
      </c>
      <c r="C366">
        <v>69</v>
      </c>
      <c r="D366">
        <v>275</v>
      </c>
      <c r="E366">
        <v>10.199999999999999</v>
      </c>
      <c r="G366" s="119"/>
      <c r="H366">
        <f t="shared" si="21"/>
        <v>14.333779603232893</v>
      </c>
      <c r="J366" s="120">
        <f>(Data!$I$16+273.3)/(D366+273.3)*(Data!$I$15+(Data!$K$12/1000))/Data!$I$15*Data!$I$18</f>
        <v>0.67193218226819262</v>
      </c>
      <c r="K366" s="122"/>
      <c r="L366" s="119"/>
      <c r="M366" s="122"/>
    </row>
    <row r="367" spans="1:13">
      <c r="A367" s="1">
        <v>0.47089120370370369</v>
      </c>
      <c r="B367">
        <v>3912</v>
      </c>
      <c r="C367">
        <v>69</v>
      </c>
      <c r="D367">
        <v>274.8</v>
      </c>
      <c r="E367">
        <v>10.199999999999999</v>
      </c>
      <c r="G367" s="119"/>
      <c r="H367">
        <f t="shared" si="21"/>
        <v>14.331165142727199</v>
      </c>
      <c r="J367" s="120">
        <f>(Data!$I$16+273.3)/(D367+273.3)*(Data!$I$15+(Data!$K$12/1000))/Data!$I$15*Data!$I$18</f>
        <v>0.67217736824968066</v>
      </c>
      <c r="K367" s="122"/>
      <c r="L367" s="119"/>
      <c r="M367" s="122"/>
    </row>
    <row r="368" spans="1:13">
      <c r="A368" s="1">
        <v>0.47090277777777773</v>
      </c>
      <c r="B368">
        <v>3921</v>
      </c>
      <c r="C368">
        <v>69</v>
      </c>
      <c r="D368">
        <v>274.8</v>
      </c>
      <c r="E368">
        <v>10.199999999999999</v>
      </c>
      <c r="G368" s="119"/>
      <c r="H368">
        <f t="shared" si="21"/>
        <v>14.331165142727199</v>
      </c>
      <c r="J368" s="120">
        <f>(Data!$I$16+273.3)/(D368+273.3)*(Data!$I$15+(Data!$K$12/1000))/Data!$I$15*Data!$I$18</f>
        <v>0.67217736824968066</v>
      </c>
      <c r="K368" s="122"/>
      <c r="L368" s="119"/>
      <c r="M368" s="122"/>
    </row>
    <row r="369" spans="1:13">
      <c r="A369" s="1">
        <v>0.47090277777777773</v>
      </c>
      <c r="B369">
        <v>3921</v>
      </c>
      <c r="C369">
        <v>69</v>
      </c>
      <c r="D369">
        <v>274.5</v>
      </c>
      <c r="E369">
        <v>10.199999999999999</v>
      </c>
      <c r="G369" s="119"/>
      <c r="H369">
        <f t="shared" si="21"/>
        <v>14.327242557422375</v>
      </c>
      <c r="J369" s="120">
        <f>(Data!$I$16+273.3)/(D369+273.3)*(Data!$I$15+(Data!$K$12/1000))/Data!$I$15*Data!$I$18</f>
        <v>0.67254548290918226</v>
      </c>
      <c r="K369" s="122"/>
      <c r="L369" s="119"/>
      <c r="M369" s="122"/>
    </row>
    <row r="370" spans="1:13">
      <c r="A370" s="1">
        <v>0.47090277777777773</v>
      </c>
      <c r="B370">
        <v>3918</v>
      </c>
      <c r="C370">
        <v>69</v>
      </c>
      <c r="D370">
        <v>274.5</v>
      </c>
      <c r="E370">
        <v>10.199999999999999</v>
      </c>
      <c r="G370" s="119"/>
      <c r="H370">
        <f t="shared" si="21"/>
        <v>14.327242557422375</v>
      </c>
      <c r="J370" s="120">
        <f>(Data!$I$16+273.3)/(D370+273.3)*(Data!$I$15+(Data!$K$12/1000))/Data!$I$15*Data!$I$18</f>
        <v>0.67254548290918226</v>
      </c>
      <c r="K370" s="122"/>
      <c r="L370" s="119"/>
      <c r="M370" s="122"/>
    </row>
    <row r="371" spans="1:13">
      <c r="A371" s="1">
        <v>0.47090277777777773</v>
      </c>
      <c r="B371">
        <v>3915</v>
      </c>
      <c r="C371">
        <v>69</v>
      </c>
      <c r="D371">
        <v>274.7</v>
      </c>
      <c r="E371">
        <v>10.199999999999999</v>
      </c>
      <c r="G371" s="119"/>
      <c r="H371">
        <f t="shared" si="21"/>
        <v>14.329857733597743</v>
      </c>
      <c r="J371" s="120">
        <f>(Data!$I$16+273.3)/(D371+273.3)*(Data!$I$15+(Data!$K$12/1000))/Data!$I$15*Data!$I$18</f>
        <v>0.67230002835337588</v>
      </c>
      <c r="K371" s="122"/>
      <c r="L371" s="119"/>
      <c r="M371" s="122"/>
    </row>
    <row r="372" spans="1:13">
      <c r="A372" s="1">
        <v>0.47090277777777773</v>
      </c>
      <c r="B372">
        <v>3914</v>
      </c>
      <c r="C372">
        <v>69</v>
      </c>
      <c r="D372">
        <v>274.8</v>
      </c>
      <c r="E372">
        <v>10.3</v>
      </c>
      <c r="G372" s="119"/>
      <c r="H372">
        <f t="shared" si="21"/>
        <v>14.331165142727199</v>
      </c>
      <c r="J372" s="120">
        <f>(Data!$I$16+273.3)/(D372+273.3)*(Data!$I$15+(Data!$K$12/1000))/Data!$I$15*Data!$I$18</f>
        <v>0.67217736824968066</v>
      </c>
      <c r="K372" s="122"/>
      <c r="L372" s="119"/>
      <c r="M372" s="122"/>
    </row>
    <row r="373" spans="1:13">
      <c r="A373" s="1">
        <v>0.47091435185185188</v>
      </c>
      <c r="B373">
        <v>3914</v>
      </c>
      <c r="C373">
        <v>70</v>
      </c>
      <c r="D373">
        <v>274.7</v>
      </c>
      <c r="E373">
        <v>10.3</v>
      </c>
      <c r="G373" s="119"/>
      <c r="H373">
        <f t="shared" si="21"/>
        <v>14.433323754001862</v>
      </c>
      <c r="J373" s="120">
        <f>(Data!$I$16+273.3)/(D373+273.3)*(Data!$I$15+(Data!$K$12/1000))/Data!$I$15*Data!$I$18</f>
        <v>0.67230002835337588</v>
      </c>
      <c r="K373" s="122"/>
      <c r="L373" s="119"/>
      <c r="M373" s="122"/>
    </row>
    <row r="374" spans="1:13">
      <c r="A374" s="1">
        <v>0.47091435185185188</v>
      </c>
      <c r="B374">
        <v>3913</v>
      </c>
      <c r="C374">
        <v>70</v>
      </c>
      <c r="D374">
        <v>274.60000000000002</v>
      </c>
      <c r="E374">
        <v>10.199999999999999</v>
      </c>
      <c r="G374" s="119"/>
      <c r="H374">
        <f t="shared" si="21"/>
        <v>14.432006784816767</v>
      </c>
      <c r="J374" s="120">
        <f>(Data!$I$16+273.3)/(D374+273.3)*(Data!$I$15+(Data!$K$12/1000))/Data!$I$15*Data!$I$18</f>
        <v>0.67242273323170276</v>
      </c>
      <c r="K374" s="122"/>
      <c r="L374" s="119"/>
      <c r="M374" s="122"/>
    </row>
    <row r="375" spans="1:13">
      <c r="A375" s="1">
        <v>0.47091435185185188</v>
      </c>
      <c r="B375">
        <v>3907</v>
      </c>
      <c r="C375">
        <v>70</v>
      </c>
      <c r="D375">
        <v>274.60000000000002</v>
      </c>
      <c r="E375">
        <v>10.199999999999999</v>
      </c>
      <c r="G375" s="119"/>
      <c r="H375">
        <f t="shared" si="21"/>
        <v>14.432006784816767</v>
      </c>
      <c r="J375" s="120">
        <f>(Data!$I$16+273.3)/(D375+273.3)*(Data!$I$15+(Data!$K$12/1000))/Data!$I$15*Data!$I$18</f>
        <v>0.67242273323170276</v>
      </c>
      <c r="K375" s="122"/>
      <c r="L375" s="119"/>
      <c r="M375" s="122"/>
    </row>
    <row r="376" spans="1:13">
      <c r="A376" s="1">
        <v>0.47091435185185188</v>
      </c>
      <c r="B376">
        <v>3907</v>
      </c>
      <c r="C376">
        <v>70</v>
      </c>
      <c r="D376">
        <v>274.60000000000002</v>
      </c>
      <c r="E376">
        <v>10.199999999999999</v>
      </c>
      <c r="G376" s="119"/>
      <c r="H376">
        <f t="shared" si="21"/>
        <v>14.432006784816767</v>
      </c>
      <c r="J376" s="120">
        <f>(Data!$I$16+273.3)/(D376+273.3)*(Data!$I$15+(Data!$K$12/1000))/Data!$I$15*Data!$I$18</f>
        <v>0.67242273323170276</v>
      </c>
      <c r="K376" s="122"/>
      <c r="L376" s="119"/>
      <c r="M376" s="122"/>
    </row>
    <row r="377" spans="1:13">
      <c r="A377" s="1">
        <v>0.47091435185185188</v>
      </c>
      <c r="B377">
        <v>3911</v>
      </c>
      <c r="C377">
        <v>70</v>
      </c>
      <c r="D377">
        <v>274.60000000000002</v>
      </c>
      <c r="E377">
        <v>10.199999999999999</v>
      </c>
      <c r="G377" s="119"/>
      <c r="H377">
        <f t="shared" si="21"/>
        <v>14.432006784816767</v>
      </c>
      <c r="J377" s="120">
        <f>(Data!$I$16+273.3)/(D377+273.3)*(Data!$I$15+(Data!$K$12/1000))/Data!$I$15*Data!$I$18</f>
        <v>0.67242273323170276</v>
      </c>
      <c r="K377" s="122"/>
      <c r="L377" s="119"/>
      <c r="M377" s="122"/>
    </row>
    <row r="378" spans="1:13">
      <c r="A378" s="1">
        <v>0.47092592592592591</v>
      </c>
      <c r="B378">
        <v>3911</v>
      </c>
      <c r="C378">
        <v>70</v>
      </c>
      <c r="D378">
        <v>274.8</v>
      </c>
      <c r="E378">
        <v>10.199999999999999</v>
      </c>
      <c r="G378" s="119"/>
      <c r="H378">
        <f t="shared" si="21"/>
        <v>14.434640603031017</v>
      </c>
      <c r="J378" s="120">
        <f>(Data!$I$16+273.3)/(D378+273.3)*(Data!$I$15+(Data!$K$12/1000))/Data!$I$15*Data!$I$18</f>
        <v>0.67217736824968066</v>
      </c>
      <c r="K378" s="122"/>
      <c r="L378" s="119"/>
      <c r="M378" s="122"/>
    </row>
    <row r="379" spans="1:13">
      <c r="A379" s="1">
        <v>0.47092592592592591</v>
      </c>
      <c r="B379">
        <v>3925</v>
      </c>
      <c r="C379">
        <v>70</v>
      </c>
      <c r="D379">
        <v>274.8</v>
      </c>
      <c r="E379">
        <v>10.199999999999999</v>
      </c>
      <c r="G379" s="119"/>
      <c r="H379">
        <f t="shared" si="21"/>
        <v>14.434640603031017</v>
      </c>
      <c r="J379" s="120">
        <f>(Data!$I$16+273.3)/(D379+273.3)*(Data!$I$15+(Data!$K$12/1000))/Data!$I$15*Data!$I$18</f>
        <v>0.67217736824968066</v>
      </c>
      <c r="K379" s="122"/>
      <c r="L379" s="119"/>
      <c r="M379" s="122"/>
    </row>
    <row r="380" spans="1:13">
      <c r="A380" s="1">
        <v>0.47092592592592591</v>
      </c>
      <c r="B380">
        <v>3938</v>
      </c>
      <c r="C380">
        <v>69</v>
      </c>
      <c r="D380">
        <v>274.89999999999998</v>
      </c>
      <c r="E380">
        <v>10.199999999999999</v>
      </c>
      <c r="G380" s="119"/>
      <c r="H380">
        <f t="shared" si="21"/>
        <v>14.332472432594708</v>
      </c>
      <c r="J380" s="120">
        <f>(Data!$I$16+273.3)/(D380+273.3)*(Data!$I$15+(Data!$K$12/1000))/Data!$I$15*Data!$I$18</f>
        <v>0.67205475289611449</v>
      </c>
      <c r="K380" s="122"/>
      <c r="L380" s="119"/>
      <c r="M380" s="122"/>
    </row>
    <row r="381" spans="1:13">
      <c r="A381" s="1">
        <v>0.47092592592592591</v>
      </c>
      <c r="B381">
        <v>3947</v>
      </c>
      <c r="C381">
        <v>69</v>
      </c>
      <c r="D381">
        <v>275</v>
      </c>
      <c r="E381">
        <v>10.199999999999999</v>
      </c>
      <c r="G381" s="119"/>
      <c r="H381">
        <f t="shared" si="21"/>
        <v>14.333779603232893</v>
      </c>
      <c r="J381" s="120">
        <f>(Data!$I$16+273.3)/(D381+273.3)*(Data!$I$15+(Data!$K$12/1000))/Data!$I$15*Data!$I$18</f>
        <v>0.67193218226819262</v>
      </c>
      <c r="K381" s="122"/>
      <c r="L381" s="119"/>
      <c r="M381" s="122"/>
    </row>
    <row r="382" spans="1:13">
      <c r="A382" s="1">
        <v>0.47092592592592591</v>
      </c>
      <c r="B382">
        <v>3956</v>
      </c>
      <c r="C382">
        <v>72</v>
      </c>
      <c r="D382">
        <v>274.89999999999998</v>
      </c>
      <c r="E382">
        <v>10.199999999999999</v>
      </c>
      <c r="G382" s="119"/>
      <c r="H382">
        <f t="shared" si="21"/>
        <v>14.640732912199166</v>
      </c>
      <c r="J382" s="120">
        <f>(Data!$I$16+273.3)/(D382+273.3)*(Data!$I$15+(Data!$K$12/1000))/Data!$I$15*Data!$I$18</f>
        <v>0.67205475289611449</v>
      </c>
      <c r="K382" s="122"/>
      <c r="L382" s="119"/>
      <c r="M382" s="122"/>
    </row>
    <row r="383" spans="1:13">
      <c r="A383" s="1">
        <v>0.47093750000000001</v>
      </c>
      <c r="B383">
        <v>3957</v>
      </c>
      <c r="C383">
        <v>72</v>
      </c>
      <c r="D383">
        <v>274.7</v>
      </c>
      <c r="E383">
        <v>10.199999999999999</v>
      </c>
      <c r="G383" s="119"/>
      <c r="H383">
        <f t="shared" si="21"/>
        <v>14.638061976682605</v>
      </c>
      <c r="J383" s="120">
        <f>(Data!$I$16+273.3)/(D383+273.3)*(Data!$I$15+(Data!$K$12/1000))/Data!$I$15*Data!$I$18</f>
        <v>0.67230002835337588</v>
      </c>
      <c r="K383" s="122"/>
      <c r="L383" s="119"/>
      <c r="M383" s="122"/>
    </row>
    <row r="384" spans="1:13">
      <c r="A384" s="1">
        <v>0.47093750000000001</v>
      </c>
      <c r="B384">
        <v>3979</v>
      </c>
      <c r="C384">
        <v>74</v>
      </c>
      <c r="D384">
        <v>274.7</v>
      </c>
      <c r="E384">
        <v>10.199999999999999</v>
      </c>
      <c r="G384" s="119"/>
      <c r="H384">
        <f t="shared" si="21"/>
        <v>14.839975817991341</v>
      </c>
      <c r="J384" s="120">
        <f>(Data!$I$16+273.3)/(D384+273.3)*(Data!$I$15+(Data!$K$12/1000))/Data!$I$15*Data!$I$18</f>
        <v>0.67230002835337588</v>
      </c>
      <c r="K384" s="122"/>
      <c r="L384" s="119"/>
      <c r="M384" s="122"/>
    </row>
    <row r="385" spans="1:13">
      <c r="A385" s="1">
        <v>0.47093750000000001</v>
      </c>
      <c r="B385">
        <v>3979</v>
      </c>
      <c r="C385">
        <v>75</v>
      </c>
      <c r="D385">
        <v>274.7</v>
      </c>
      <c r="E385">
        <v>10.199999999999999</v>
      </c>
      <c r="G385" s="119"/>
      <c r="H385">
        <f t="shared" si="21"/>
        <v>14.939909444211873</v>
      </c>
      <c r="J385" s="120">
        <f>(Data!$I$16+273.3)/(D385+273.3)*(Data!$I$15+(Data!$K$12/1000))/Data!$I$15*Data!$I$18</f>
        <v>0.67230002835337588</v>
      </c>
      <c r="K385" s="122"/>
      <c r="L385" s="119"/>
      <c r="M385" s="122"/>
    </row>
    <row r="386" spans="1:13">
      <c r="A386" s="1">
        <v>0.47093750000000001</v>
      </c>
      <c r="B386">
        <v>3989</v>
      </c>
      <c r="C386">
        <v>77</v>
      </c>
      <c r="D386">
        <v>274.7</v>
      </c>
      <c r="E386">
        <v>10.199999999999999</v>
      </c>
      <c r="G386" s="119"/>
      <c r="H386">
        <f t="shared" si="21"/>
        <v>15.13779766170158</v>
      </c>
      <c r="J386" s="120">
        <f>(Data!$I$16+273.3)/(D386+273.3)*(Data!$I$15+(Data!$K$12/1000))/Data!$I$15*Data!$I$18</f>
        <v>0.67230002835337588</v>
      </c>
      <c r="K386" s="122"/>
      <c r="L386" s="119"/>
      <c r="M386" s="122"/>
    </row>
    <row r="387" spans="1:13">
      <c r="A387" s="1">
        <v>0.47093750000000001</v>
      </c>
      <c r="B387">
        <v>3989</v>
      </c>
      <c r="C387">
        <v>78</v>
      </c>
      <c r="D387">
        <v>274.8</v>
      </c>
      <c r="E387">
        <v>10.199999999999999</v>
      </c>
      <c r="G387" s="119"/>
      <c r="H387">
        <f t="shared" si="21"/>
        <v>15.237168019782782</v>
      </c>
      <c r="J387" s="120">
        <f>(Data!$I$16+273.3)/(D387+273.3)*(Data!$I$15+(Data!$K$12/1000))/Data!$I$15*Data!$I$18</f>
        <v>0.67217736824968066</v>
      </c>
      <c r="K387" s="122"/>
      <c r="L387" s="119"/>
      <c r="M387" s="122"/>
    </row>
    <row r="388" spans="1:13">
      <c r="A388" s="1">
        <v>0.47094907407407405</v>
      </c>
      <c r="B388">
        <v>3982</v>
      </c>
      <c r="C388">
        <v>79</v>
      </c>
      <c r="D388">
        <v>274.8</v>
      </c>
      <c r="E388">
        <v>10.199999999999999</v>
      </c>
      <c r="G388" s="119"/>
      <c r="H388">
        <f t="shared" si="21"/>
        <v>15.334531106416122</v>
      </c>
      <c r="J388" s="120">
        <f>(Data!$I$16+273.3)/(D388+273.3)*(Data!$I$15+(Data!$K$12/1000))/Data!$I$15*Data!$I$18</f>
        <v>0.67217736824968066</v>
      </c>
      <c r="K388" s="122"/>
      <c r="L388" s="119"/>
      <c r="M388" s="122"/>
    </row>
    <row r="389" spans="1:13">
      <c r="A389" s="1">
        <v>0.47094907407407405</v>
      </c>
      <c r="B389">
        <v>3976</v>
      </c>
      <c r="C389">
        <v>80</v>
      </c>
      <c r="D389">
        <v>274.89999999999998</v>
      </c>
      <c r="E389">
        <v>10.3</v>
      </c>
      <c r="G389" s="119"/>
      <c r="H389">
        <f t="shared" si="21"/>
        <v>15.432687538913122</v>
      </c>
      <c r="J389" s="120">
        <f>(Data!$I$16+273.3)/(D389+273.3)*(Data!$I$15+(Data!$K$12/1000))/Data!$I$15*Data!$I$18</f>
        <v>0.67205475289611449</v>
      </c>
      <c r="K389" s="122"/>
      <c r="L389" s="119"/>
      <c r="M389" s="122"/>
    </row>
    <row r="390" spans="1:13">
      <c r="A390" s="1">
        <v>0.47094907407407405</v>
      </c>
      <c r="B390">
        <v>3975</v>
      </c>
      <c r="C390">
        <v>80</v>
      </c>
      <c r="D390">
        <v>275</v>
      </c>
      <c r="E390">
        <v>10.3</v>
      </c>
      <c r="G390" s="119"/>
      <c r="H390">
        <f t="shared" si="21"/>
        <v>15.434095052942123</v>
      </c>
      <c r="J390" s="120">
        <f>(Data!$I$16+273.3)/(D390+273.3)*(Data!$I$15+(Data!$K$12/1000))/Data!$I$15*Data!$I$18</f>
        <v>0.67193218226819262</v>
      </c>
      <c r="K390" s="122"/>
      <c r="L390" s="119"/>
      <c r="M390" s="122"/>
    </row>
    <row r="391" spans="1:13">
      <c r="A391" s="1">
        <v>0.47094907407407405</v>
      </c>
      <c r="B391">
        <v>3974</v>
      </c>
      <c r="C391">
        <v>75</v>
      </c>
      <c r="D391">
        <v>275</v>
      </c>
      <c r="E391">
        <v>10.3</v>
      </c>
      <c r="G391" s="119"/>
      <c r="H391">
        <f t="shared" si="21"/>
        <v>14.943998275956782</v>
      </c>
      <c r="J391" s="120">
        <f>(Data!$I$16+273.3)/(D391+273.3)*(Data!$I$15+(Data!$K$12/1000))/Data!$I$15*Data!$I$18</f>
        <v>0.67193218226819262</v>
      </c>
      <c r="K391" s="122"/>
      <c r="L391" s="119"/>
      <c r="M391" s="122"/>
    </row>
    <row r="392" spans="1:13">
      <c r="A392" s="1">
        <v>0.47094907407407405</v>
      </c>
      <c r="B392">
        <v>3974</v>
      </c>
      <c r="C392">
        <v>75</v>
      </c>
      <c r="D392">
        <v>274.89999999999998</v>
      </c>
      <c r="E392">
        <v>10.3</v>
      </c>
      <c r="G392" s="119"/>
      <c r="H392">
        <f t="shared" si="21"/>
        <v>14.94263545635831</v>
      </c>
      <c r="J392" s="120">
        <f>(Data!$I$16+273.3)/(D392+273.3)*(Data!$I$15+(Data!$K$12/1000))/Data!$I$15*Data!$I$18</f>
        <v>0.67205475289611449</v>
      </c>
      <c r="K392" s="122"/>
      <c r="L392" s="119"/>
      <c r="M392" s="122"/>
    </row>
    <row r="393" spans="1:13">
      <c r="A393" s="1">
        <v>0.47096064814814814</v>
      </c>
      <c r="B393">
        <v>3978</v>
      </c>
      <c r="C393">
        <v>77</v>
      </c>
      <c r="D393">
        <v>274.89999999999998</v>
      </c>
      <c r="E393">
        <v>10.3</v>
      </c>
      <c r="G393" s="119"/>
      <c r="H393">
        <f t="shared" ref="H393:H442" si="22">44.73*SQRT(C393/1000/J393)</f>
        <v>15.140559781542414</v>
      </c>
      <c r="J393" s="120">
        <f>(Data!$I$16+273.3)/(D393+273.3)*(Data!$I$15+(Data!$K$12/1000))/Data!$I$15*Data!$I$18</f>
        <v>0.67205475289611449</v>
      </c>
      <c r="K393" s="122"/>
      <c r="L393" s="119"/>
      <c r="M393" s="122"/>
    </row>
    <row r="394" spans="1:13">
      <c r="A394" s="1">
        <v>0.47096064814814814</v>
      </c>
      <c r="B394">
        <v>3978</v>
      </c>
      <c r="C394">
        <v>79</v>
      </c>
      <c r="D394">
        <v>274.8</v>
      </c>
      <c r="E394">
        <v>10.3</v>
      </c>
      <c r="G394" s="119"/>
      <c r="H394">
        <f t="shared" si="22"/>
        <v>15.334531106416122</v>
      </c>
      <c r="J394" s="120">
        <f>(Data!$I$16+273.3)/(D394+273.3)*(Data!$I$15+(Data!$K$12/1000))/Data!$I$15*Data!$I$18</f>
        <v>0.67217736824968066</v>
      </c>
      <c r="K394" s="122"/>
      <c r="L394" s="119"/>
      <c r="M394" s="122"/>
    </row>
    <row r="395" spans="1:13">
      <c r="A395" s="1">
        <v>0.47096064814814814</v>
      </c>
      <c r="B395">
        <v>3970</v>
      </c>
      <c r="C395">
        <v>79</v>
      </c>
      <c r="D395">
        <v>274.8</v>
      </c>
      <c r="E395">
        <v>10.3</v>
      </c>
      <c r="G395" s="119"/>
      <c r="H395">
        <f t="shared" si="22"/>
        <v>15.334531106416122</v>
      </c>
      <c r="J395" s="120">
        <f>(Data!$I$16+273.3)/(D395+273.3)*(Data!$I$15+(Data!$K$12/1000))/Data!$I$15*Data!$I$18</f>
        <v>0.67217736824968066</v>
      </c>
      <c r="K395" s="122"/>
      <c r="L395" s="119"/>
      <c r="M395" s="122"/>
    </row>
    <row r="396" spans="1:13">
      <c r="A396" s="1">
        <v>0.47096064814814814</v>
      </c>
      <c r="B396">
        <v>3970</v>
      </c>
      <c r="C396">
        <v>80</v>
      </c>
      <c r="D396">
        <v>275</v>
      </c>
      <c r="E396">
        <v>10.3</v>
      </c>
      <c r="G396" s="119"/>
      <c r="H396">
        <f t="shared" si="22"/>
        <v>15.434095052942123</v>
      </c>
      <c r="J396" s="120">
        <f>(Data!$I$16+273.3)/(D396+273.3)*(Data!$I$15+(Data!$K$12/1000))/Data!$I$15*Data!$I$18</f>
        <v>0.67193218226819262</v>
      </c>
      <c r="K396" s="122"/>
      <c r="L396" s="119"/>
      <c r="M396" s="122"/>
    </row>
    <row r="397" spans="1:13">
      <c r="A397" s="1">
        <v>0.47096064814814814</v>
      </c>
      <c r="B397">
        <v>3968</v>
      </c>
      <c r="C397">
        <v>80</v>
      </c>
      <c r="D397">
        <v>275</v>
      </c>
      <c r="E397">
        <v>10.3</v>
      </c>
      <c r="G397" s="119"/>
      <c r="H397">
        <f t="shared" si="22"/>
        <v>15.434095052942123</v>
      </c>
      <c r="J397" s="120">
        <f>(Data!$I$16+273.3)/(D397+273.3)*(Data!$I$15+(Data!$K$12/1000))/Data!$I$15*Data!$I$18</f>
        <v>0.67193218226819262</v>
      </c>
      <c r="K397" s="122"/>
      <c r="L397" s="119"/>
      <c r="M397" s="122"/>
    </row>
    <row r="398" spans="1:13">
      <c r="A398" s="1">
        <v>0.47097222222222218</v>
      </c>
      <c r="B398">
        <v>3967</v>
      </c>
      <c r="C398">
        <v>83</v>
      </c>
      <c r="D398">
        <v>275.10000000000002</v>
      </c>
      <c r="E398">
        <v>10.3</v>
      </c>
      <c r="G398" s="119"/>
      <c r="H398">
        <f t="shared" si="22"/>
        <v>15.722254549372368</v>
      </c>
      <c r="J398" s="120">
        <f>(Data!$I$16+273.3)/(D398+273.3)*(Data!$I$15+(Data!$K$12/1000))/Data!$I$15*Data!$I$18</f>
        <v>0.67180965634144774</v>
      </c>
      <c r="K398" s="122"/>
      <c r="L398" s="119"/>
      <c r="M398" s="122"/>
    </row>
    <row r="399" spans="1:13">
      <c r="A399" s="1">
        <v>0.47097222222222218</v>
      </c>
      <c r="B399">
        <v>3966</v>
      </c>
      <c r="C399">
        <v>83</v>
      </c>
      <c r="D399">
        <v>275.3</v>
      </c>
      <c r="E399">
        <v>10.3</v>
      </c>
      <c r="G399" s="119"/>
      <c r="H399">
        <f t="shared" si="22"/>
        <v>15.72512121993122</v>
      </c>
      <c r="J399" s="120">
        <f>(Data!$I$16+273.3)/(D399+273.3)*(Data!$I$15+(Data!$K$12/1000))/Data!$I$15*Data!$I$18</f>
        <v>0.67156473849371123</v>
      </c>
      <c r="K399" s="122"/>
      <c r="L399" s="119"/>
      <c r="M399" s="122"/>
    </row>
    <row r="400" spans="1:13">
      <c r="A400" s="1">
        <v>0.47097222222222218</v>
      </c>
      <c r="B400">
        <v>3964</v>
      </c>
      <c r="C400">
        <v>85</v>
      </c>
      <c r="D400">
        <v>275.2</v>
      </c>
      <c r="E400">
        <v>10.3</v>
      </c>
      <c r="G400" s="119"/>
      <c r="H400">
        <f t="shared" si="22"/>
        <v>15.912002302427352</v>
      </c>
      <c r="J400" s="120">
        <f>(Data!$I$16+273.3)/(D400+273.3)*(Data!$I$15+(Data!$K$12/1000))/Data!$I$15*Data!$I$18</f>
        <v>0.67168717509143117</v>
      </c>
      <c r="K400" s="122"/>
      <c r="L400" s="119"/>
      <c r="M400" s="122"/>
    </row>
    <row r="401" spans="1:13">
      <c r="A401" s="1">
        <v>0.47097222222222218</v>
      </c>
      <c r="B401">
        <v>3963</v>
      </c>
      <c r="C401">
        <v>85</v>
      </c>
      <c r="D401">
        <v>275.2</v>
      </c>
      <c r="E401">
        <v>10.3</v>
      </c>
      <c r="G401" s="119"/>
      <c r="H401">
        <f t="shared" si="22"/>
        <v>15.912002302427352</v>
      </c>
      <c r="J401" s="120">
        <f>(Data!$I$16+273.3)/(D401+273.3)*(Data!$I$15+(Data!$K$12/1000))/Data!$I$15*Data!$I$18</f>
        <v>0.67168717509143117</v>
      </c>
      <c r="K401" s="122"/>
      <c r="L401" s="119"/>
      <c r="M401" s="122"/>
    </row>
    <row r="402" spans="1:13">
      <c r="A402" s="1">
        <v>0.47097222222222218</v>
      </c>
      <c r="B402">
        <v>3956</v>
      </c>
      <c r="C402">
        <v>83</v>
      </c>
      <c r="D402">
        <v>275.2</v>
      </c>
      <c r="E402">
        <v>10.3</v>
      </c>
      <c r="G402" s="119"/>
      <c r="H402">
        <f t="shared" si="22"/>
        <v>15.723687949981567</v>
      </c>
      <c r="J402" s="120">
        <f>(Data!$I$16+273.3)/(D402+273.3)*(Data!$I$15+(Data!$K$12/1000))/Data!$I$15*Data!$I$18</f>
        <v>0.67168717509143117</v>
      </c>
      <c r="K402" s="122"/>
      <c r="L402" s="119"/>
      <c r="M402" s="122"/>
    </row>
    <row r="403" spans="1:13">
      <c r="A403" s="1">
        <v>0.47098379629629633</v>
      </c>
      <c r="B403">
        <v>3956</v>
      </c>
      <c r="C403">
        <v>81</v>
      </c>
      <c r="D403">
        <v>275.60000000000002</v>
      </c>
      <c r="E403">
        <v>10.3</v>
      </c>
      <c r="G403" s="119"/>
      <c r="H403">
        <f t="shared" si="22"/>
        <v>15.53875356049922</v>
      </c>
      <c r="J403" s="120">
        <f>(Data!$I$16+273.3)/(D403+273.3)*(Data!$I$15+(Data!$K$12/1000))/Data!$I$15*Data!$I$18</f>
        <v>0.67119769637028592</v>
      </c>
      <c r="K403" s="122"/>
      <c r="L403" s="119"/>
      <c r="M403" s="122"/>
    </row>
    <row r="404" spans="1:13">
      <c r="A404" s="1">
        <v>0.47098379629629633</v>
      </c>
      <c r="B404">
        <v>3963</v>
      </c>
      <c r="C404">
        <v>82</v>
      </c>
      <c r="D404">
        <v>275.60000000000002</v>
      </c>
      <c r="E404">
        <v>10.3</v>
      </c>
      <c r="G404" s="119"/>
      <c r="H404">
        <f t="shared" si="22"/>
        <v>15.634377561880498</v>
      </c>
      <c r="J404" s="120">
        <f>(Data!$I$16+273.3)/(D404+273.3)*(Data!$I$15+(Data!$K$12/1000))/Data!$I$15*Data!$I$18</f>
        <v>0.67119769637028592</v>
      </c>
      <c r="K404" s="122"/>
      <c r="L404" s="119"/>
      <c r="M404" s="122"/>
    </row>
    <row r="405" spans="1:13">
      <c r="A405" s="1">
        <v>0.47098379629629633</v>
      </c>
      <c r="B405">
        <v>3963</v>
      </c>
      <c r="C405">
        <v>82</v>
      </c>
      <c r="D405">
        <v>275.8</v>
      </c>
      <c r="E405">
        <v>10.3</v>
      </c>
      <c r="G405" s="119"/>
      <c r="H405">
        <f t="shared" si="22"/>
        <v>15.637225613195115</v>
      </c>
      <c r="J405" s="120">
        <f>(Data!$I$16+273.3)/(D405+273.3)*(Data!$I$15+(Data!$K$12/1000))/Data!$I$15*Data!$I$18</f>
        <v>0.67095322443571292</v>
      </c>
      <c r="K405" s="122"/>
      <c r="L405" s="119"/>
      <c r="M405" s="122"/>
    </row>
    <row r="406" spans="1:13">
      <c r="A406" s="1">
        <v>0.47098379629629633</v>
      </c>
      <c r="B406">
        <v>3966</v>
      </c>
      <c r="C406">
        <v>83</v>
      </c>
      <c r="D406">
        <v>275.8</v>
      </c>
      <c r="E406">
        <v>10.3</v>
      </c>
      <c r="G406" s="119"/>
      <c r="H406">
        <f t="shared" si="22"/>
        <v>15.73228561103595</v>
      </c>
      <c r="J406" s="120">
        <f>(Data!$I$16+273.3)/(D406+273.3)*(Data!$I$15+(Data!$K$12/1000))/Data!$I$15*Data!$I$18</f>
        <v>0.67095322443571292</v>
      </c>
      <c r="K406" s="122"/>
      <c r="L406" s="119"/>
      <c r="M406" s="122"/>
    </row>
    <row r="407" spans="1:13">
      <c r="A407" s="1">
        <v>0.47098379629629633</v>
      </c>
      <c r="B407">
        <v>3968</v>
      </c>
      <c r="C407">
        <v>85</v>
      </c>
      <c r="D407">
        <v>275.8</v>
      </c>
      <c r="E407">
        <v>10.3</v>
      </c>
      <c r="G407" s="119"/>
      <c r="H407">
        <f t="shared" si="22"/>
        <v>15.920702933152661</v>
      </c>
      <c r="J407" s="120">
        <f>(Data!$I$16+273.3)/(D407+273.3)*(Data!$I$15+(Data!$K$12/1000))/Data!$I$15*Data!$I$18</f>
        <v>0.67095322443571292</v>
      </c>
      <c r="K407" s="122"/>
      <c r="L407" s="119"/>
      <c r="M407" s="122"/>
    </row>
    <row r="408" spans="1:13">
      <c r="A408" s="1">
        <v>0.47099537037037037</v>
      </c>
      <c r="B408">
        <v>3964</v>
      </c>
      <c r="C408">
        <v>85</v>
      </c>
      <c r="D408">
        <v>275.7</v>
      </c>
      <c r="E408">
        <v>10.199999999999999</v>
      </c>
      <c r="G408" s="119"/>
      <c r="H408">
        <f t="shared" si="22"/>
        <v>15.919253158261602</v>
      </c>
      <c r="J408" s="120">
        <f>(Data!$I$16+273.3)/(D408+273.3)*(Data!$I$15+(Data!$K$12/1000))/Data!$I$15*Data!$I$18</f>
        <v>0.67107543813779613</v>
      </c>
      <c r="K408" s="122"/>
      <c r="L408" s="119"/>
      <c r="M408" s="122"/>
    </row>
    <row r="409" spans="1:13">
      <c r="A409" s="1">
        <v>0.47099537037037037</v>
      </c>
      <c r="B409">
        <v>3958</v>
      </c>
      <c r="C409">
        <v>79</v>
      </c>
      <c r="D409">
        <v>275.8</v>
      </c>
      <c r="E409">
        <v>10.199999999999999</v>
      </c>
      <c r="G409" s="119"/>
      <c r="H409">
        <f t="shared" si="22"/>
        <v>15.348513539435501</v>
      </c>
      <c r="J409" s="120">
        <f>(Data!$I$16+273.3)/(D409+273.3)*(Data!$I$15+(Data!$K$12/1000))/Data!$I$15*Data!$I$18</f>
        <v>0.67095322443571292</v>
      </c>
      <c r="K409" s="122"/>
      <c r="L409" s="119"/>
      <c r="M409" s="122"/>
    </row>
    <row r="410" spans="1:13">
      <c r="A410" s="1">
        <v>0.47099537037037037</v>
      </c>
      <c r="B410">
        <v>3958</v>
      </c>
      <c r="C410">
        <v>78</v>
      </c>
      <c r="D410">
        <v>275.8</v>
      </c>
      <c r="E410">
        <v>10.199999999999999</v>
      </c>
      <c r="G410" s="119"/>
      <c r="H410">
        <f t="shared" si="22"/>
        <v>15.251061674552082</v>
      </c>
      <c r="J410" s="120">
        <f>(Data!$I$16+273.3)/(D410+273.3)*(Data!$I$15+(Data!$K$12/1000))/Data!$I$15*Data!$I$18</f>
        <v>0.67095322443571292</v>
      </c>
      <c r="K410" s="122"/>
      <c r="L410" s="119"/>
      <c r="M410" s="122"/>
    </row>
    <row r="411" spans="1:13">
      <c r="A411" s="1">
        <v>0.47099537037037037</v>
      </c>
      <c r="B411">
        <v>3956</v>
      </c>
      <c r="C411">
        <v>78</v>
      </c>
      <c r="D411">
        <v>275.8</v>
      </c>
      <c r="E411">
        <v>10.199999999999999</v>
      </c>
      <c r="G411" s="119"/>
      <c r="H411">
        <f t="shared" si="22"/>
        <v>15.251061674552082</v>
      </c>
      <c r="J411" s="120">
        <f>(Data!$I$16+273.3)/(D411+273.3)*(Data!$I$15+(Data!$K$12/1000))/Data!$I$15*Data!$I$18</f>
        <v>0.67095322443571292</v>
      </c>
      <c r="K411" s="122"/>
      <c r="L411" s="119"/>
      <c r="M411" s="122"/>
    </row>
    <row r="412" spans="1:13">
      <c r="A412" s="1">
        <v>0.47099537037037037</v>
      </c>
      <c r="B412">
        <v>3956</v>
      </c>
      <c r="C412">
        <v>78</v>
      </c>
      <c r="D412">
        <v>275.89999999999998</v>
      </c>
      <c r="E412">
        <v>10.199999999999999</v>
      </c>
      <c r="G412" s="119"/>
      <c r="H412">
        <f t="shared" si="22"/>
        <v>15.252450343953962</v>
      </c>
      <c r="J412" s="120">
        <f>(Data!$I$16+273.3)/(D412+273.3)*(Data!$I$15+(Data!$K$12/1000))/Data!$I$15*Data!$I$18</f>
        <v>0.67083105523971231</v>
      </c>
      <c r="K412" s="122"/>
      <c r="L412" s="119"/>
      <c r="M412" s="122"/>
    </row>
    <row r="413" spans="1:13">
      <c r="A413" s="1">
        <v>0.47100694444444446</v>
      </c>
      <c r="B413">
        <v>3958</v>
      </c>
      <c r="C413">
        <v>79</v>
      </c>
      <c r="D413">
        <v>275.89999999999998</v>
      </c>
      <c r="E413">
        <v>10.199999999999999</v>
      </c>
      <c r="G413" s="119"/>
      <c r="H413">
        <f t="shared" si="22"/>
        <v>15.349911082214579</v>
      </c>
      <c r="J413" s="120">
        <f>(Data!$I$16+273.3)/(D413+273.3)*(Data!$I$15+(Data!$K$12/1000))/Data!$I$15*Data!$I$18</f>
        <v>0.67083105523971231</v>
      </c>
      <c r="K413" s="122"/>
      <c r="L413" s="119"/>
      <c r="M413" s="122"/>
    </row>
    <row r="414" spans="1:13">
      <c r="A414" s="1">
        <v>0.47100694444444446</v>
      </c>
      <c r="B414">
        <v>3958</v>
      </c>
      <c r="C414">
        <v>80</v>
      </c>
      <c r="D414">
        <v>275.8</v>
      </c>
      <c r="E414">
        <v>10.199999999999999</v>
      </c>
      <c r="G414" s="119"/>
      <c r="H414">
        <f t="shared" si="22"/>
        <v>15.445350547639842</v>
      </c>
      <c r="J414" s="120">
        <f>(Data!$I$16+273.3)/(D414+273.3)*(Data!$I$15+(Data!$K$12/1000))/Data!$I$15*Data!$I$18</f>
        <v>0.67095322443571292</v>
      </c>
      <c r="K414" s="122"/>
      <c r="L414" s="119"/>
      <c r="M414" s="122"/>
    </row>
    <row r="415" spans="1:13">
      <c r="A415" s="1">
        <v>0.47100694444444446</v>
      </c>
      <c r="B415">
        <v>3963</v>
      </c>
      <c r="C415">
        <v>80</v>
      </c>
      <c r="D415">
        <v>275.7</v>
      </c>
      <c r="E415">
        <v>10.199999999999999</v>
      </c>
      <c r="G415" s="119"/>
      <c r="H415">
        <f t="shared" si="22"/>
        <v>15.443944059402378</v>
      </c>
      <c r="J415" s="120">
        <f>(Data!$I$16+273.3)/(D415+273.3)*(Data!$I$15+(Data!$K$12/1000))/Data!$I$15*Data!$I$18</f>
        <v>0.67107543813779613</v>
      </c>
      <c r="K415" s="122"/>
      <c r="L415" s="119"/>
      <c r="M415" s="122"/>
    </row>
    <row r="416" spans="1:13">
      <c r="A416" s="1">
        <v>0.47100694444444446</v>
      </c>
      <c r="B416">
        <v>3967</v>
      </c>
      <c r="C416">
        <v>73</v>
      </c>
      <c r="D416">
        <v>275.8</v>
      </c>
      <c r="E416">
        <v>10.199999999999999</v>
      </c>
      <c r="G416" s="119"/>
      <c r="H416">
        <f t="shared" si="22"/>
        <v>14.754150394203455</v>
      </c>
      <c r="J416" s="120">
        <f>(Data!$I$16+273.3)/(D416+273.3)*(Data!$I$15+(Data!$K$12/1000))/Data!$I$15*Data!$I$18</f>
        <v>0.67095322443571292</v>
      </c>
      <c r="K416" s="122"/>
      <c r="L416" s="119"/>
      <c r="M416" s="122"/>
    </row>
    <row r="417" spans="1:13">
      <c r="A417" s="1">
        <v>0.47100694444444446</v>
      </c>
      <c r="B417">
        <v>3963</v>
      </c>
      <c r="C417">
        <v>73</v>
      </c>
      <c r="D417">
        <v>275.89999999999998</v>
      </c>
      <c r="E417">
        <v>10.199999999999999</v>
      </c>
      <c r="G417" s="119"/>
      <c r="H417">
        <f t="shared" si="22"/>
        <v>14.755493817870633</v>
      </c>
      <c r="J417" s="120">
        <f>(Data!$I$16+273.3)/(D417+273.3)*(Data!$I$15+(Data!$K$12/1000))/Data!$I$15*Data!$I$18</f>
        <v>0.67083105523971231</v>
      </c>
      <c r="K417" s="122"/>
      <c r="L417" s="119"/>
      <c r="M417" s="122"/>
    </row>
    <row r="418" spans="1:13">
      <c r="A418" s="1">
        <v>0.4710185185185185</v>
      </c>
      <c r="B418">
        <v>3956</v>
      </c>
      <c r="C418">
        <v>68</v>
      </c>
      <c r="D418">
        <v>275.8</v>
      </c>
      <c r="E418">
        <v>10.199999999999999</v>
      </c>
      <c r="G418" s="119"/>
      <c r="H418">
        <f t="shared" si="22"/>
        <v>14.239909603243856</v>
      </c>
      <c r="J418" s="120">
        <f>(Data!$I$16+273.3)/(D418+273.3)*(Data!$I$15+(Data!$K$12/1000))/Data!$I$15*Data!$I$18</f>
        <v>0.67095322443571292</v>
      </c>
      <c r="K418" s="122"/>
      <c r="L418" s="119"/>
      <c r="M418" s="122"/>
    </row>
    <row r="419" spans="1:13">
      <c r="A419" s="1">
        <v>0.4710185185185185</v>
      </c>
      <c r="B419">
        <v>3956</v>
      </c>
      <c r="C419">
        <v>67</v>
      </c>
      <c r="D419">
        <v>275.60000000000002</v>
      </c>
      <c r="E419">
        <v>10.3</v>
      </c>
      <c r="G419" s="119"/>
      <c r="H419">
        <f t="shared" si="22"/>
        <v>14.132242169763909</v>
      </c>
      <c r="J419" s="120">
        <f>(Data!$I$16+273.3)/(D419+273.3)*(Data!$I$15+(Data!$K$12/1000))/Data!$I$15*Data!$I$18</f>
        <v>0.67119769637028592</v>
      </c>
      <c r="K419" s="122"/>
      <c r="L419" s="119"/>
      <c r="M419" s="122"/>
    </row>
    <row r="420" spans="1:13">
      <c r="A420" s="1">
        <v>0.4710185185185185</v>
      </c>
      <c r="B420">
        <v>3956</v>
      </c>
      <c r="C420">
        <v>66</v>
      </c>
      <c r="D420">
        <v>275.60000000000002</v>
      </c>
      <c r="E420">
        <v>10.3</v>
      </c>
      <c r="G420" s="119"/>
      <c r="H420">
        <f t="shared" si="22"/>
        <v>14.026381187296604</v>
      </c>
      <c r="J420" s="120">
        <f>(Data!$I$16+273.3)/(D420+273.3)*(Data!$I$15+(Data!$K$12/1000))/Data!$I$15*Data!$I$18</f>
        <v>0.67119769637028592</v>
      </c>
      <c r="K420" s="122"/>
      <c r="L420" s="119"/>
      <c r="M420" s="122"/>
    </row>
    <row r="421" spans="1:13">
      <c r="A421" s="1">
        <v>0.4710185185185185</v>
      </c>
      <c r="B421">
        <v>3956</v>
      </c>
      <c r="C421">
        <v>65</v>
      </c>
      <c r="D421">
        <v>275.89999999999998</v>
      </c>
      <c r="E421">
        <v>10.199999999999999</v>
      </c>
      <c r="G421" s="119"/>
      <c r="H421">
        <f t="shared" si="22"/>
        <v>13.923518517685025</v>
      </c>
      <c r="J421" s="120">
        <f>(Data!$I$16+273.3)/(D421+273.3)*(Data!$I$15+(Data!$K$12/1000))/Data!$I$15*Data!$I$18</f>
        <v>0.67083105523971231</v>
      </c>
      <c r="K421" s="122"/>
      <c r="L421" s="119"/>
      <c r="M421" s="122"/>
    </row>
    <row r="422" spans="1:13">
      <c r="A422" s="1">
        <v>0.4710185185185185</v>
      </c>
      <c r="B422">
        <v>3951</v>
      </c>
      <c r="C422">
        <v>62</v>
      </c>
      <c r="D422">
        <v>275.89999999999998</v>
      </c>
      <c r="E422">
        <v>10.199999999999999</v>
      </c>
      <c r="G422" s="119"/>
      <c r="H422">
        <f t="shared" si="22"/>
        <v>13.598410999119714</v>
      </c>
      <c r="J422" s="120">
        <f>(Data!$I$16+273.3)/(D422+273.3)*(Data!$I$15+(Data!$K$12/1000))/Data!$I$15*Data!$I$18</f>
        <v>0.67083105523971231</v>
      </c>
      <c r="K422" s="122"/>
      <c r="L422" s="119"/>
      <c r="M422" s="122"/>
    </row>
    <row r="423" spans="1:13">
      <c r="A423" s="1">
        <v>0.4710300925925926</v>
      </c>
      <c r="B423">
        <v>3951</v>
      </c>
      <c r="C423">
        <v>59</v>
      </c>
      <c r="D423">
        <v>276.3</v>
      </c>
      <c r="E423">
        <v>10.199999999999999</v>
      </c>
      <c r="G423" s="119"/>
      <c r="H423">
        <f t="shared" si="22"/>
        <v>13.270168028580141</v>
      </c>
      <c r="J423" s="120">
        <f>(Data!$I$16+273.3)/(D423+273.3)*(Data!$I$15+(Data!$K$12/1000))/Data!$I$15*Data!$I$18</f>
        <v>0.67034282303065873</v>
      </c>
      <c r="K423" s="122"/>
      <c r="L423" s="119"/>
      <c r="M423" s="122"/>
    </row>
    <row r="424" spans="1:13">
      <c r="A424" s="1">
        <v>0.4710300925925926</v>
      </c>
      <c r="B424">
        <v>3949</v>
      </c>
      <c r="C424">
        <v>59</v>
      </c>
      <c r="D424">
        <v>276.3</v>
      </c>
      <c r="E424">
        <v>10.199999999999999</v>
      </c>
      <c r="G424" s="119"/>
      <c r="H424">
        <f t="shared" si="22"/>
        <v>13.270168028580141</v>
      </c>
      <c r="J424" s="120">
        <f>(Data!$I$16+273.3)/(D424+273.3)*(Data!$I$15+(Data!$K$12/1000))/Data!$I$15*Data!$I$18</f>
        <v>0.67034282303065873</v>
      </c>
      <c r="K424" s="122"/>
      <c r="L424" s="119"/>
      <c r="M424" s="122"/>
    </row>
    <row r="425" spans="1:13">
      <c r="A425" s="1">
        <v>0.4710300925925926</v>
      </c>
      <c r="B425">
        <v>3947</v>
      </c>
      <c r="C425">
        <v>61</v>
      </c>
      <c r="D425">
        <v>276.3</v>
      </c>
      <c r="E425">
        <v>10.199999999999999</v>
      </c>
      <c r="G425" s="119"/>
      <c r="H425">
        <f t="shared" si="22"/>
        <v>13.493211683062286</v>
      </c>
      <c r="J425" s="120">
        <f>(Data!$I$16+273.3)/(D425+273.3)*(Data!$I$15+(Data!$K$12/1000))/Data!$I$15*Data!$I$18</f>
        <v>0.67034282303065873</v>
      </c>
      <c r="K425" s="122"/>
      <c r="L425" s="119"/>
      <c r="M425" s="122"/>
    </row>
    <row r="426" spans="1:13">
      <c r="A426" s="1">
        <v>0.4710300925925926</v>
      </c>
      <c r="B426">
        <v>3948</v>
      </c>
      <c r="C426">
        <v>61</v>
      </c>
      <c r="D426">
        <v>276.3</v>
      </c>
      <c r="E426">
        <v>10.199999999999999</v>
      </c>
      <c r="G426" s="119"/>
      <c r="H426">
        <f t="shared" si="22"/>
        <v>13.493211683062286</v>
      </c>
      <c r="J426" s="120">
        <f>(Data!$I$16+273.3)/(D426+273.3)*(Data!$I$15+(Data!$K$12/1000))/Data!$I$15*Data!$I$18</f>
        <v>0.67034282303065873</v>
      </c>
      <c r="K426" s="122"/>
      <c r="L426" s="119"/>
      <c r="M426" s="122"/>
    </row>
    <row r="427" spans="1:13">
      <c r="A427" s="1">
        <v>0.4710300925925926</v>
      </c>
      <c r="B427">
        <v>3949</v>
      </c>
      <c r="C427">
        <v>61</v>
      </c>
      <c r="D427">
        <v>276</v>
      </c>
      <c r="E427">
        <v>10.199999999999999</v>
      </c>
      <c r="G427" s="119"/>
      <c r="H427">
        <f t="shared" si="22"/>
        <v>13.489528535270711</v>
      </c>
      <c r="J427" s="120">
        <f>(Data!$I$16+273.3)/(D427+273.3)*(Data!$I$15+(Data!$K$12/1000))/Data!$I$15*Data!$I$18</f>
        <v>0.67070893052548697</v>
      </c>
      <c r="K427" s="122"/>
      <c r="L427" s="119"/>
      <c r="M427" s="122"/>
    </row>
    <row r="428" spans="1:13">
      <c r="A428" s="1">
        <v>0.47104166666666664</v>
      </c>
      <c r="B428">
        <v>3949</v>
      </c>
      <c r="C428">
        <v>61</v>
      </c>
      <c r="D428">
        <v>275.60000000000002</v>
      </c>
      <c r="E428">
        <v>10.3</v>
      </c>
      <c r="G428" s="119"/>
      <c r="H428">
        <f t="shared" si="22"/>
        <v>13.484616106653601</v>
      </c>
      <c r="J428" s="120">
        <f>(Data!$I$16+273.3)/(D428+273.3)*(Data!$I$15+(Data!$K$12/1000))/Data!$I$15*Data!$I$18</f>
        <v>0.67119769637028592</v>
      </c>
      <c r="K428" s="122"/>
      <c r="L428" s="119"/>
      <c r="M428" s="122"/>
    </row>
    <row r="429" spans="1:13">
      <c r="A429" s="1">
        <v>0.47104166666666664</v>
      </c>
      <c r="B429">
        <v>3962</v>
      </c>
      <c r="C429">
        <v>61</v>
      </c>
      <c r="D429">
        <v>275.60000000000002</v>
      </c>
      <c r="E429">
        <v>10.3</v>
      </c>
      <c r="G429" s="119"/>
      <c r="H429">
        <f t="shared" si="22"/>
        <v>13.484616106653601</v>
      </c>
      <c r="J429" s="120">
        <f>(Data!$I$16+273.3)/(D429+273.3)*(Data!$I$15+(Data!$K$12/1000))/Data!$I$15*Data!$I$18</f>
        <v>0.67119769637028592</v>
      </c>
      <c r="K429" s="122"/>
      <c r="L429" s="119"/>
      <c r="M429" s="122"/>
    </row>
    <row r="430" spans="1:13">
      <c r="A430" s="1">
        <v>0.47104166666666664</v>
      </c>
      <c r="B430">
        <v>3962</v>
      </c>
      <c r="C430">
        <v>62</v>
      </c>
      <c r="D430">
        <v>275.5</v>
      </c>
      <c r="E430">
        <v>10.3</v>
      </c>
      <c r="G430" s="119"/>
      <c r="H430">
        <f t="shared" si="22"/>
        <v>13.593458017349469</v>
      </c>
      <c r="J430" s="120">
        <f>(Data!$I$16+273.3)/(D430+273.3)*(Data!$I$15+(Data!$K$12/1000))/Data!$I$15*Data!$I$18</f>
        <v>0.6713199991575256</v>
      </c>
      <c r="K430" s="122"/>
      <c r="L430" s="119"/>
      <c r="M430" s="122"/>
    </row>
    <row r="431" spans="1:13">
      <c r="A431" s="1">
        <v>0.47104166666666664</v>
      </c>
      <c r="B431">
        <v>3959</v>
      </c>
      <c r="C431">
        <v>60</v>
      </c>
      <c r="D431">
        <v>275.5</v>
      </c>
      <c r="E431">
        <v>10.3</v>
      </c>
      <c r="G431" s="119"/>
      <c r="H431">
        <f t="shared" si="22"/>
        <v>13.372411448133438</v>
      </c>
      <c r="J431" s="120">
        <f>(Data!$I$16+273.3)/(D431+273.3)*(Data!$I$15+(Data!$K$12/1000))/Data!$I$15*Data!$I$18</f>
        <v>0.6713199991575256</v>
      </c>
      <c r="K431" s="122"/>
      <c r="L431" s="119"/>
      <c r="M431" s="122"/>
    </row>
    <row r="432" spans="1:13">
      <c r="A432" s="1">
        <v>0.47104166666666664</v>
      </c>
      <c r="B432">
        <v>3959</v>
      </c>
      <c r="C432">
        <v>57</v>
      </c>
      <c r="D432">
        <v>275.39999999999998</v>
      </c>
      <c r="E432">
        <v>10.3</v>
      </c>
      <c r="G432" s="119"/>
      <c r="H432">
        <f t="shared" si="22"/>
        <v>13.032626890720184</v>
      </c>
      <c r="J432" s="120">
        <f>(Data!$I$16+273.3)/(D432+273.3)*(Data!$I$15+(Data!$K$12/1000))/Data!$I$15*Data!$I$18</f>
        <v>0.67144234652387458</v>
      </c>
      <c r="K432" s="122"/>
      <c r="L432" s="119"/>
      <c r="M432" s="122"/>
    </row>
    <row r="433" spans="1:13">
      <c r="A433" s="1">
        <v>0.47105324074074079</v>
      </c>
      <c r="B433">
        <v>3961</v>
      </c>
      <c r="C433">
        <v>57</v>
      </c>
      <c r="D433">
        <v>275.3</v>
      </c>
      <c r="E433">
        <v>10.3</v>
      </c>
      <c r="G433" s="119"/>
      <c r="H433">
        <f t="shared" si="22"/>
        <v>13.031439245309169</v>
      </c>
      <c r="J433" s="120">
        <f>(Data!$I$16+273.3)/(D433+273.3)*(Data!$I$15+(Data!$K$12/1000))/Data!$I$15*Data!$I$18</f>
        <v>0.67156473849371123</v>
      </c>
      <c r="K433" s="122"/>
      <c r="L433" s="119"/>
      <c r="M433" s="122"/>
    </row>
    <row r="434" spans="1:13">
      <c r="A434" s="1">
        <v>0.47105324074074079</v>
      </c>
      <c r="B434">
        <v>3964</v>
      </c>
      <c r="C434">
        <v>49</v>
      </c>
      <c r="D434">
        <v>275.39999999999998</v>
      </c>
      <c r="E434">
        <v>10.3</v>
      </c>
      <c r="G434" s="119"/>
      <c r="H434">
        <f t="shared" si="22"/>
        <v>12.083495210020416</v>
      </c>
      <c r="J434" s="120">
        <f>(Data!$I$16+273.3)/(D434+273.3)*(Data!$I$15+(Data!$K$12/1000))/Data!$I$15*Data!$I$18</f>
        <v>0.67144234652387458</v>
      </c>
      <c r="K434" s="122"/>
      <c r="L434" s="119"/>
      <c r="M434" s="122"/>
    </row>
    <row r="435" spans="1:13">
      <c r="A435" s="1">
        <v>0.47105324074074079</v>
      </c>
      <c r="B435">
        <v>3962</v>
      </c>
      <c r="C435">
        <v>49</v>
      </c>
      <c r="D435">
        <v>275.5</v>
      </c>
      <c r="E435">
        <v>10.3</v>
      </c>
      <c r="G435" s="119"/>
      <c r="H435">
        <f t="shared" si="22"/>
        <v>12.084596262025983</v>
      </c>
      <c r="J435" s="120">
        <f>(Data!$I$16+273.3)/(D435+273.3)*(Data!$I$15+(Data!$K$12/1000))/Data!$I$15*Data!$I$18</f>
        <v>0.6713199991575256</v>
      </c>
      <c r="K435" s="122"/>
      <c r="L435" s="119"/>
      <c r="M435" s="122"/>
    </row>
    <row r="436" spans="1:13">
      <c r="A436" s="1">
        <v>0.47105324074074079</v>
      </c>
      <c r="B436">
        <v>3958</v>
      </c>
      <c r="C436">
        <v>42</v>
      </c>
      <c r="D436">
        <v>275.5</v>
      </c>
      <c r="E436">
        <v>10.3</v>
      </c>
      <c r="G436" s="119"/>
      <c r="H436">
        <f t="shared" si="22"/>
        <v>11.188162117019898</v>
      </c>
      <c r="J436" s="120">
        <f>(Data!$I$16+273.3)/(D436+273.3)*(Data!$I$15+(Data!$K$12/1000))/Data!$I$15*Data!$I$18</f>
        <v>0.6713199991575256</v>
      </c>
      <c r="K436" s="122"/>
      <c r="L436" s="119"/>
      <c r="M436" s="122"/>
    </row>
    <row r="437" spans="1:13">
      <c r="A437" s="1">
        <v>0.47105324074074079</v>
      </c>
      <c r="B437">
        <v>3958</v>
      </c>
      <c r="C437">
        <v>41</v>
      </c>
      <c r="D437">
        <v>275.60000000000002</v>
      </c>
      <c r="E437">
        <v>10.3</v>
      </c>
      <c r="G437" s="119"/>
      <c r="H437">
        <f t="shared" si="22"/>
        <v>11.055174393636502</v>
      </c>
      <c r="J437" s="120">
        <f>(Data!$I$16+273.3)/(D437+273.3)*(Data!$I$15+(Data!$K$12/1000))/Data!$I$15*Data!$I$18</f>
        <v>0.67119769637028592</v>
      </c>
      <c r="K437" s="122"/>
      <c r="L437" s="119"/>
      <c r="M437" s="122"/>
    </row>
    <row r="438" spans="1:13">
      <c r="A438" s="1">
        <v>0.47106481481481483</v>
      </c>
      <c r="B438">
        <v>3944</v>
      </c>
      <c r="C438">
        <v>38</v>
      </c>
      <c r="D438">
        <v>275.5</v>
      </c>
      <c r="E438">
        <v>10.3</v>
      </c>
      <c r="G438" s="119"/>
      <c r="H438">
        <f t="shared" si="22"/>
        <v>10.642064916837073</v>
      </c>
      <c r="J438" s="120">
        <f>(Data!$I$16+273.3)/(D438+273.3)*(Data!$I$15+(Data!$K$12/1000))/Data!$I$15*Data!$I$18</f>
        <v>0.6713199991575256</v>
      </c>
      <c r="K438" s="122"/>
      <c r="L438" s="119"/>
      <c r="M438" s="122"/>
    </row>
    <row r="439" spans="1:13">
      <c r="A439" s="1">
        <v>0.47106481481481483</v>
      </c>
      <c r="B439">
        <v>3944</v>
      </c>
      <c r="C439">
        <v>36</v>
      </c>
      <c r="D439">
        <v>275.2</v>
      </c>
      <c r="E439">
        <v>10.3</v>
      </c>
      <c r="G439" s="119"/>
      <c r="H439">
        <f t="shared" si="22"/>
        <v>10.355393832831229</v>
      </c>
      <c r="J439" s="120">
        <f>(Data!$I$16+273.3)/(D439+273.3)*(Data!$I$15+(Data!$K$12/1000))/Data!$I$15*Data!$I$18</f>
        <v>0.67168717509143117</v>
      </c>
      <c r="K439" s="122"/>
      <c r="L439" s="119"/>
      <c r="M439" s="122"/>
    </row>
    <row r="440" spans="1:13">
      <c r="A440" s="1">
        <v>0.47106481481481483</v>
      </c>
      <c r="B440">
        <v>3960</v>
      </c>
      <c r="C440">
        <v>35</v>
      </c>
      <c r="D440">
        <v>275.2</v>
      </c>
      <c r="E440">
        <v>10.3</v>
      </c>
      <c r="G440" s="119"/>
      <c r="H440">
        <f t="shared" si="22"/>
        <v>10.210556016741213</v>
      </c>
      <c r="J440" s="120">
        <f>(Data!$I$16+273.3)/(D440+273.3)*(Data!$I$15+(Data!$K$12/1000))/Data!$I$15*Data!$I$18</f>
        <v>0.67168717509143117</v>
      </c>
      <c r="K440" s="122"/>
      <c r="L440" s="119"/>
      <c r="M440" s="122"/>
    </row>
    <row r="441" spans="1:13">
      <c r="A441" s="1">
        <v>0.47106481481481483</v>
      </c>
      <c r="B441">
        <v>3962</v>
      </c>
      <c r="C441">
        <v>33</v>
      </c>
      <c r="D441">
        <v>275.10000000000002</v>
      </c>
      <c r="E441">
        <v>10.3</v>
      </c>
      <c r="G441" s="119"/>
      <c r="H441">
        <f t="shared" si="22"/>
        <v>9.9136309396341797</v>
      </c>
      <c r="J441" s="120">
        <f>(Data!$I$16+273.3)/(D441+273.3)*(Data!$I$15+(Data!$K$12/1000))/Data!$I$15*Data!$I$18</f>
        <v>0.67180965634144774</v>
      </c>
      <c r="K441" s="122"/>
      <c r="L441" s="119"/>
      <c r="M441" s="122"/>
    </row>
    <row r="442" spans="1:13">
      <c r="A442" s="1">
        <v>0.47106481481481483</v>
      </c>
      <c r="B442">
        <v>3968</v>
      </c>
      <c r="C442">
        <v>33</v>
      </c>
      <c r="D442">
        <v>275</v>
      </c>
      <c r="E442">
        <v>10.3</v>
      </c>
      <c r="G442" s="119"/>
      <c r="H442">
        <f t="shared" si="22"/>
        <v>9.9127270298133237</v>
      </c>
      <c r="J442" s="120">
        <f>(Data!$I$16+273.3)/(D442+273.3)*(Data!$I$15+(Data!$K$12/1000))/Data!$I$15*Data!$I$18</f>
        <v>0.67193218226819262</v>
      </c>
      <c r="K442" s="122"/>
      <c r="L442" s="119"/>
      <c r="M442" s="122"/>
    </row>
  </sheetData>
  <phoneticPr fontId="0" type="noConversion"/>
  <conditionalFormatting sqref="B8:B4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4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2"/>
  <sheetViews>
    <sheetView topLeftCell="A128" workbookViewId="0">
      <selection activeCell="T6" sqref="T6:T207"/>
    </sheetView>
  </sheetViews>
  <sheetFormatPr defaultRowHeight="12.75"/>
  <cols>
    <col min="1" max="1" width="8.85546875" bestFit="1" customWidth="1"/>
    <col min="2" max="2" width="10" bestFit="1" customWidth="1"/>
    <col min="3" max="3" width="8.5703125" bestFit="1" customWidth="1"/>
    <col min="4" max="4" width="11.42578125" bestFit="1" customWidth="1"/>
    <col min="5" max="5" width="16.28515625" bestFit="1" customWidth="1"/>
  </cols>
  <sheetData>
    <row r="1" spans="1:25" s="107" customFormat="1">
      <c r="A1" s="23"/>
      <c r="B1" s="24" t="s">
        <v>67</v>
      </c>
      <c r="C1" s="25">
        <v>2</v>
      </c>
      <c r="D1" s="23"/>
      <c r="E1" s="23"/>
      <c r="O1"/>
      <c r="P1"/>
      <c r="Q1"/>
      <c r="R1"/>
      <c r="S1"/>
      <c r="T1"/>
      <c r="U1"/>
      <c r="V1"/>
    </row>
    <row r="2" spans="1:25" s="108" customFormat="1" ht="25.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5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5" s="107" customFormat="1" ht="15">
      <c r="A4" s="30" t="s">
        <v>56</v>
      </c>
      <c r="B4" s="23">
        <f>AVERAGE(B5:B440)</f>
        <v>4015.6189376443417</v>
      </c>
      <c r="C4" s="23">
        <f>AVERAGE(C5:C440)</f>
        <v>62.87066974595843</v>
      </c>
      <c r="D4" s="23">
        <f>AVERAGE(D5:D440)</f>
        <v>271.60969976905284</v>
      </c>
      <c r="E4" s="23">
        <f>AVERAGE(E5:E440)</f>
        <v>10.344341801385742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3">
        <f>SUM(U7:U207)</f>
        <v>14.591084164316962</v>
      </c>
      <c r="W4" s="109"/>
      <c r="X4" s="124">
        <f>SUM(W7:W205)</f>
        <v>14.31863163583605</v>
      </c>
      <c r="Y4" s="109"/>
    </row>
    <row r="5" spans="1:25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5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13.370287717554922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10.592501128810573</v>
      </c>
    </row>
    <row r="7" spans="1:25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10.590552724282215</v>
      </c>
      <c r="U7">
        <f t="shared" ref="U7:U70" si="1">(S7-S6)/2*(T6+T7)</f>
        <v>0.10591526926546393</v>
      </c>
      <c r="W7">
        <f>(S8-S6)/6*(T6+4*T7+T8)</f>
        <v>0.2118175491674055</v>
      </c>
    </row>
    <row r="8" spans="1:25">
      <c r="A8" s="1">
        <v>0.47219907407407408</v>
      </c>
      <c r="B8">
        <v>4002</v>
      </c>
      <c r="C8">
        <v>38</v>
      </c>
      <c r="D8">
        <v>270.39999999999998</v>
      </c>
      <c r="E8">
        <v>10.3</v>
      </c>
      <c r="G8" s="119">
        <v>1</v>
      </c>
      <c r="H8">
        <f>44.73*SQRT(C8/1000/J8)</f>
        <v>10.592501128810573</v>
      </c>
      <c r="J8" s="120">
        <f>(Data!$I$16+273.3)/(D8+273.3)*(Data!$I$15+(Data!$K$12/1000))/Data!$I$15*Data!$I$18</f>
        <v>0.6776170968137758</v>
      </c>
      <c r="K8" s="122">
        <f>-0.0000000656*G8^4+0.0000311*G8^3-0.0051645*G8^2+0.315642*G8+10.22</f>
        <v>10.530508534400001</v>
      </c>
      <c r="L8" s="119"/>
      <c r="M8" s="122"/>
      <c r="S8" s="121">
        <f t="shared" ref="S8:S71" si="2">IF(S7&gt;=$P$6,$S$6,S7+$R$6)</f>
        <v>0.02</v>
      </c>
      <c r="T8" s="122">
        <f t="shared" si="0"/>
        <v>10.590552724282215</v>
      </c>
      <c r="U8">
        <f t="shared" si="1"/>
        <v>0.10590552724282215</v>
      </c>
    </row>
    <row r="9" spans="1:25">
      <c r="A9" s="1">
        <v>0.47219907407407408</v>
      </c>
      <c r="B9">
        <v>4002</v>
      </c>
      <c r="C9">
        <v>38</v>
      </c>
      <c r="D9">
        <v>270.2</v>
      </c>
      <c r="E9">
        <v>10.3</v>
      </c>
      <c r="G9" s="119">
        <v>2</v>
      </c>
      <c r="H9">
        <f t="shared" ref="H9:H72" si="3">44.73*SQRT(C9/1000/J9)</f>
        <v>10.590552724282215</v>
      </c>
      <c r="J9" s="120">
        <f>(Data!$I$16+273.3)/(D9+273.3)*(Data!$I$15+(Data!$K$12/1000))/Data!$I$15*Data!$I$18</f>
        <v>0.67786644993127876</v>
      </c>
      <c r="K9" s="122">
        <f t="shared" ref="K9:K72" si="4">-0.0000000656*G9^4+0.0000311*G9^3-0.0051645*G9^2+0.315642*G9+10.22</f>
        <v>10.8308737504</v>
      </c>
      <c r="L9" s="119"/>
      <c r="M9" s="122"/>
      <c r="S9" s="121">
        <f t="shared" si="2"/>
        <v>0.03</v>
      </c>
      <c r="T9" s="122">
        <f t="shared" si="0"/>
        <v>10.866677388130791</v>
      </c>
      <c r="U9">
        <f t="shared" si="1"/>
        <v>0.10728615056206502</v>
      </c>
      <c r="W9">
        <f>(S10-S8)/6*(T8+4*T9+T10)</f>
        <v>0.21641313221645392</v>
      </c>
    </row>
    <row r="10" spans="1:25">
      <c r="A10" s="1">
        <v>0.47219907407407408</v>
      </c>
      <c r="B10">
        <v>4006</v>
      </c>
      <c r="C10">
        <v>38</v>
      </c>
      <c r="D10">
        <v>270.2</v>
      </c>
      <c r="E10">
        <v>10.3</v>
      </c>
      <c r="G10" s="119">
        <v>3</v>
      </c>
      <c r="H10">
        <f t="shared" si="3"/>
        <v>10.590552724282215</v>
      </c>
      <c r="J10" s="120">
        <f>(Data!$I$16+273.3)/(D10+273.3)*(Data!$I$15+(Data!$K$12/1000))/Data!$I$15*Data!$I$18</f>
        <v>0.67786644993127876</v>
      </c>
      <c r="K10" s="122">
        <f t="shared" si="4"/>
        <v>11.1212798864</v>
      </c>
      <c r="L10" s="119"/>
      <c r="M10" s="122"/>
      <c r="S10" s="121">
        <f t="shared" si="2"/>
        <v>0.04</v>
      </c>
      <c r="T10" s="122">
        <f t="shared" si="0"/>
        <v>10.866677388130791</v>
      </c>
      <c r="U10">
        <f t="shared" si="1"/>
        <v>0.10866677388130792</v>
      </c>
    </row>
    <row r="11" spans="1:25">
      <c r="A11" s="1">
        <v>0.47219907407407408</v>
      </c>
      <c r="B11">
        <v>4009</v>
      </c>
      <c r="C11">
        <v>40</v>
      </c>
      <c r="D11">
        <v>270.3</v>
      </c>
      <c r="E11">
        <v>10.3</v>
      </c>
      <c r="G11" s="119">
        <v>4</v>
      </c>
      <c r="H11">
        <f t="shared" si="3"/>
        <v>10.866677388130791</v>
      </c>
      <c r="J11" s="120">
        <f>(Data!$I$16+273.3)/(D11+273.3)*(Data!$I$15+(Data!$K$12/1000))/Data!$I$15*Data!$I$18</f>
        <v>0.67774175043717799</v>
      </c>
      <c r="K11" s="122">
        <f t="shared" si="4"/>
        <v>11.4019096064</v>
      </c>
      <c r="L11" s="119"/>
      <c r="M11" s="122"/>
      <c r="S11" s="121">
        <f t="shared" si="2"/>
        <v>0.05</v>
      </c>
      <c r="T11" s="122">
        <f t="shared" si="0"/>
        <v>11.397067394882084</v>
      </c>
      <c r="U11">
        <f t="shared" si="1"/>
        <v>0.11131872391506439</v>
      </c>
      <c r="W11">
        <f>(S12-S10)/6*(T10+4*T11+T12)</f>
        <v>0.22616988672981278</v>
      </c>
    </row>
    <row r="12" spans="1:25">
      <c r="A12" s="1">
        <v>0.47219907407407408</v>
      </c>
      <c r="B12">
        <v>4010</v>
      </c>
      <c r="C12">
        <v>40</v>
      </c>
      <c r="D12">
        <v>270.3</v>
      </c>
      <c r="E12">
        <v>10.3</v>
      </c>
      <c r="G12" s="119">
        <v>5</v>
      </c>
      <c r="H12">
        <f t="shared" si="3"/>
        <v>10.866677388130791</v>
      </c>
      <c r="J12" s="120">
        <f>(Data!$I$16+273.3)/(D12+273.3)*(Data!$I$15+(Data!$K$12/1000))/Data!$I$15*Data!$I$18</f>
        <v>0.67774175043717799</v>
      </c>
      <c r="K12" s="122">
        <f t="shared" si="4"/>
        <v>11.672944000000001</v>
      </c>
      <c r="L12" s="119"/>
      <c r="M12" s="122"/>
      <c r="S12" s="121">
        <f t="shared" si="2"/>
        <v>6.0000000000000005E-2</v>
      </c>
      <c r="T12" s="122">
        <f t="shared" si="0"/>
        <v>11.396019051284696</v>
      </c>
      <c r="U12">
        <f t="shared" si="1"/>
        <v>0.11396543223083394</v>
      </c>
    </row>
    <row r="13" spans="1:25">
      <c r="A13" s="1">
        <v>0.47221064814814812</v>
      </c>
      <c r="B13">
        <v>4010</v>
      </c>
      <c r="C13">
        <v>44</v>
      </c>
      <c r="D13">
        <v>270.3</v>
      </c>
      <c r="E13">
        <v>10.3</v>
      </c>
      <c r="G13" s="119">
        <v>6</v>
      </c>
      <c r="H13">
        <f t="shared" si="3"/>
        <v>11.397067394882084</v>
      </c>
      <c r="J13" s="120">
        <f>(Data!$I$16+273.3)/(D13+273.3)*(Data!$I$15+(Data!$K$12/1000))/Data!$I$15*Data!$I$18</f>
        <v>0.67774175043717799</v>
      </c>
      <c r="K13" s="122">
        <f t="shared" si="4"/>
        <v>11.9345625824</v>
      </c>
      <c r="L13" s="119"/>
      <c r="M13" s="122"/>
      <c r="S13" s="121">
        <f t="shared" si="2"/>
        <v>7.0000000000000007E-2</v>
      </c>
      <c r="T13" s="122">
        <f t="shared" si="0"/>
        <v>11.778114102986306</v>
      </c>
      <c r="U13">
        <f t="shared" si="1"/>
        <v>0.11587066577135505</v>
      </c>
      <c r="W13">
        <f>(S14-S12)/6*(T12+4*T13+T14)</f>
        <v>0.23510419176088676</v>
      </c>
    </row>
    <row r="14" spans="1:25">
      <c r="A14" s="1">
        <v>0.47221064814814812</v>
      </c>
      <c r="B14">
        <v>4010</v>
      </c>
      <c r="C14">
        <v>44</v>
      </c>
      <c r="D14">
        <v>270.2</v>
      </c>
      <c r="E14">
        <v>10.3</v>
      </c>
      <c r="G14" s="119">
        <v>7</v>
      </c>
      <c r="H14">
        <f t="shared" si="3"/>
        <v>11.396019051284696</v>
      </c>
      <c r="J14" s="120">
        <f>(Data!$I$16+273.3)/(D14+273.3)*(Data!$I$15+(Data!$K$12/1000))/Data!$I$15*Data!$I$18</f>
        <v>0.67786644993127876</v>
      </c>
      <c r="K14" s="122">
        <f t="shared" si="4"/>
        <v>12.186943294400001</v>
      </c>
      <c r="L14" s="119"/>
      <c r="M14" s="122"/>
      <c r="S14" s="121">
        <f t="shared" si="2"/>
        <v>0.08</v>
      </c>
      <c r="T14" s="122">
        <f t="shared" si="0"/>
        <v>12.022782065036123</v>
      </c>
      <c r="U14">
        <f t="shared" si="1"/>
        <v>0.11900448084011209</v>
      </c>
    </row>
    <row r="15" spans="1:25">
      <c r="A15" s="1">
        <v>0.47221064814814812</v>
      </c>
      <c r="B15">
        <v>4009</v>
      </c>
      <c r="C15">
        <v>47</v>
      </c>
      <c r="D15">
        <v>270.2</v>
      </c>
      <c r="E15">
        <v>10.3</v>
      </c>
      <c r="G15" s="119">
        <v>8</v>
      </c>
      <c r="H15">
        <f t="shared" si="3"/>
        <v>11.778114102986306</v>
      </c>
      <c r="J15" s="120">
        <f>(Data!$I$16+273.3)/(D15+273.3)*(Data!$I$15+(Data!$K$12/1000))/Data!$I$15*Data!$I$18</f>
        <v>0.67786644993127876</v>
      </c>
      <c r="K15" s="122">
        <f t="shared" si="4"/>
        <v>12.430262502400002</v>
      </c>
      <c r="L15" s="119"/>
      <c r="M15" s="122"/>
      <c r="S15" s="121">
        <f t="shared" si="2"/>
        <v>0.09</v>
      </c>
      <c r="T15" s="122">
        <f t="shared" si="0"/>
        <v>12.265691089917727</v>
      </c>
      <c r="U15">
        <f t="shared" si="1"/>
        <v>0.12144236577476918</v>
      </c>
      <c r="W15">
        <f>(S16-S14)/6*(T14+4*T15+T16)</f>
        <v>0.24489541781312177</v>
      </c>
    </row>
    <row r="16" spans="1:25">
      <c r="A16" s="1">
        <v>0.47221064814814812</v>
      </c>
      <c r="B16">
        <v>4009</v>
      </c>
      <c r="C16">
        <v>49</v>
      </c>
      <c r="D16">
        <v>269.89999999999998</v>
      </c>
      <c r="E16">
        <v>10.3</v>
      </c>
      <c r="G16" s="119">
        <v>9</v>
      </c>
      <c r="H16">
        <f t="shared" si="3"/>
        <v>12.022782065036123</v>
      </c>
      <c r="J16" s="120">
        <f>(Data!$I$16+273.3)/(D16+273.3)*(Data!$I$15+(Data!$K$12/1000))/Data!$I$15*Data!$I$18</f>
        <v>0.67824082389110829</v>
      </c>
      <c r="K16" s="122">
        <f t="shared" si="4"/>
        <v>12.6646949984</v>
      </c>
      <c r="L16" s="119"/>
      <c r="M16" s="122"/>
      <c r="S16" s="121">
        <f t="shared" si="2"/>
        <v>9.9999999999999992E-2</v>
      </c>
      <c r="T16" s="122">
        <f t="shared" si="0"/>
        <v>12.383078919229531</v>
      </c>
      <c r="U16">
        <f t="shared" si="1"/>
        <v>0.12324385004573622</v>
      </c>
    </row>
    <row r="17" spans="1:23">
      <c r="A17" s="1">
        <v>0.47221064814814812</v>
      </c>
      <c r="B17">
        <v>4004</v>
      </c>
      <c r="C17">
        <v>51</v>
      </c>
      <c r="D17">
        <v>269.89999999999998</v>
      </c>
      <c r="E17">
        <v>10.3</v>
      </c>
      <c r="G17" s="119">
        <v>10</v>
      </c>
      <c r="H17">
        <f t="shared" si="3"/>
        <v>12.265691089917727</v>
      </c>
      <c r="J17" s="120">
        <f>(Data!$I$16+273.3)/(D17+273.3)*(Data!$I$15+(Data!$K$12/1000))/Data!$I$15*Data!$I$18</f>
        <v>0.67824082389110829</v>
      </c>
      <c r="K17" s="122">
        <f t="shared" si="4"/>
        <v>12.890414</v>
      </c>
      <c r="L17" s="119"/>
      <c r="M17" s="122"/>
      <c r="S17" s="121">
        <f t="shared" si="2"/>
        <v>0.10999999999999999</v>
      </c>
      <c r="T17" s="122">
        <f t="shared" si="0"/>
        <v>12.383078919229531</v>
      </c>
      <c r="U17">
        <f t="shared" si="1"/>
        <v>0.12383078919229525</v>
      </c>
      <c r="W17">
        <f>(S18-S16)/6*(T16+4*T17+T18)</f>
        <v>0.24961244330953072</v>
      </c>
    </row>
    <row r="18" spans="1:23">
      <c r="A18" s="1">
        <v>0.47222222222222227</v>
      </c>
      <c r="B18">
        <v>4004</v>
      </c>
      <c r="C18">
        <v>52</v>
      </c>
      <c r="D18">
        <v>269.7</v>
      </c>
      <c r="E18">
        <v>10.4</v>
      </c>
      <c r="G18" s="119">
        <v>11</v>
      </c>
      <c r="H18">
        <f t="shared" si="3"/>
        <v>12.383078919229531</v>
      </c>
      <c r="J18" s="120">
        <f>(Data!$I$16+273.3)/(D18+273.3)*(Data!$I$15+(Data!$K$12/1000))/Data!$I$15*Data!$I$18</f>
        <v>0.67849063634926321</v>
      </c>
      <c r="K18" s="122">
        <f t="shared" si="4"/>
        <v>13.107591150400001</v>
      </c>
      <c r="L18" s="119"/>
      <c r="M18" s="122"/>
      <c r="S18" s="121">
        <f t="shared" si="2"/>
        <v>0.11999999999999998</v>
      </c>
      <c r="T18" s="122">
        <f t="shared" si="0"/>
        <v>12.968338396711601</v>
      </c>
      <c r="U18">
        <f t="shared" si="1"/>
        <v>0.12675708657970561</v>
      </c>
    </row>
    <row r="19" spans="1:23">
      <c r="A19" s="1">
        <v>0.47222222222222227</v>
      </c>
      <c r="B19">
        <v>4005</v>
      </c>
      <c r="C19">
        <v>52</v>
      </c>
      <c r="D19">
        <v>269.7</v>
      </c>
      <c r="E19">
        <v>10.4</v>
      </c>
      <c r="G19" s="119">
        <v>12</v>
      </c>
      <c r="H19">
        <f t="shared" si="3"/>
        <v>12.383078919229531</v>
      </c>
      <c r="J19" s="120">
        <f>(Data!$I$16+273.3)/(D19+273.3)*(Data!$I$15+(Data!$K$12/1000))/Data!$I$15*Data!$I$18</f>
        <v>0.67849063634926321</v>
      </c>
      <c r="K19" s="122">
        <f t="shared" si="4"/>
        <v>13.316396518400001</v>
      </c>
      <c r="L19" s="119"/>
      <c r="M19" s="122"/>
      <c r="S19" s="121">
        <f t="shared" si="2"/>
        <v>0.12999999999999998</v>
      </c>
      <c r="T19" s="122">
        <f t="shared" si="0"/>
        <v>12.971918338366191</v>
      </c>
      <c r="U19">
        <f t="shared" si="1"/>
        <v>0.12970128367538888</v>
      </c>
      <c r="W19">
        <f>(S20-S18)/6*(T18+4*T19+T20)</f>
        <v>0.2612747566830575</v>
      </c>
    </row>
    <row r="20" spans="1:23">
      <c r="A20" s="1">
        <v>0.47222222222222227</v>
      </c>
      <c r="B20">
        <v>4005</v>
      </c>
      <c r="C20">
        <v>57</v>
      </c>
      <c r="D20">
        <v>270</v>
      </c>
      <c r="E20">
        <v>10.4</v>
      </c>
      <c r="G20" s="119">
        <v>13</v>
      </c>
      <c r="H20">
        <f t="shared" si="3"/>
        <v>12.968338396711601</v>
      </c>
      <c r="J20" s="120">
        <f>(Data!$I$16+273.3)/(D20+273.3)*(Data!$I$15+(Data!$K$12/1000))/Data!$I$15*Data!$I$18</f>
        <v>0.67811598663289163</v>
      </c>
      <c r="K20" s="122">
        <f t="shared" si="4"/>
        <v>13.516998598400001</v>
      </c>
      <c r="L20" s="119"/>
      <c r="M20" s="122"/>
      <c r="S20" s="121">
        <f t="shared" si="2"/>
        <v>0.13999999999999999</v>
      </c>
      <c r="T20" s="122">
        <f t="shared" si="0"/>
        <v>13.526415254740867</v>
      </c>
      <c r="U20">
        <f t="shared" si="1"/>
        <v>0.13249166796553541</v>
      </c>
    </row>
    <row r="21" spans="1:23">
      <c r="A21" s="1">
        <v>0.47222222222222227</v>
      </c>
      <c r="B21">
        <v>4015</v>
      </c>
      <c r="C21">
        <v>57</v>
      </c>
      <c r="D21">
        <v>270.3</v>
      </c>
      <c r="E21">
        <v>10.4</v>
      </c>
      <c r="G21" s="119">
        <v>14</v>
      </c>
      <c r="H21">
        <f t="shared" si="3"/>
        <v>12.971918338366191</v>
      </c>
      <c r="J21" s="120">
        <f>(Data!$I$16+273.3)/(D21+273.3)*(Data!$I$15+(Data!$K$12/1000))/Data!$I$15*Data!$I$18</f>
        <v>0.67774175043717799</v>
      </c>
      <c r="K21" s="122">
        <f t="shared" si="4"/>
        <v>13.709564310400001</v>
      </c>
      <c r="L21" s="119"/>
      <c r="M21" s="122"/>
      <c r="S21" s="121">
        <f t="shared" si="2"/>
        <v>0.15</v>
      </c>
      <c r="T21" s="122">
        <f t="shared" si="0"/>
        <v>13.52268091097447</v>
      </c>
      <c r="U21">
        <f t="shared" si="1"/>
        <v>0.13524548082857679</v>
      </c>
      <c r="W21">
        <f>(S22-S20)/6*(T20+4*T21+T22)</f>
        <v>0.27154372263854087</v>
      </c>
    </row>
    <row r="22" spans="1:23">
      <c r="A22" s="1">
        <v>0.47222222222222227</v>
      </c>
      <c r="B22">
        <v>4025</v>
      </c>
      <c r="C22">
        <v>62</v>
      </c>
      <c r="D22">
        <v>270.10000000000002</v>
      </c>
      <c r="E22">
        <v>10.4</v>
      </c>
      <c r="G22" s="119">
        <v>15</v>
      </c>
      <c r="H22">
        <f t="shared" si="3"/>
        <v>13.526415254740867</v>
      </c>
      <c r="J22" s="120">
        <f>(Data!$I$16+273.3)/(D22+273.3)*(Data!$I$15+(Data!$K$12/1000))/Data!$I$15*Data!$I$18</f>
        <v>0.67799119532140217</v>
      </c>
      <c r="K22" s="122">
        <f t="shared" si="4"/>
        <v>13.894259</v>
      </c>
      <c r="L22" s="119"/>
      <c r="M22" s="122"/>
      <c r="S22" s="121">
        <f t="shared" si="2"/>
        <v>0.16</v>
      </c>
      <c r="T22" s="122">
        <f t="shared" si="0"/>
        <v>13.845977892923461</v>
      </c>
      <c r="U22">
        <f t="shared" si="1"/>
        <v>0.13684329401948978</v>
      </c>
    </row>
    <row r="23" spans="1:23">
      <c r="A23" s="1">
        <v>0.4722337962962963</v>
      </c>
      <c r="B23">
        <v>4025</v>
      </c>
      <c r="C23">
        <v>62</v>
      </c>
      <c r="D23">
        <v>269.8</v>
      </c>
      <c r="E23">
        <v>10.4</v>
      </c>
      <c r="G23" s="119">
        <v>16</v>
      </c>
      <c r="H23">
        <f t="shared" si="3"/>
        <v>13.52268091097447</v>
      </c>
      <c r="J23" s="120">
        <f>(Data!$I$16+273.3)/(D23+273.3)*(Data!$I$15+(Data!$K$12/1000))/Data!$I$15*Data!$I$18</f>
        <v>0.67836570712143252</v>
      </c>
      <c r="K23" s="122">
        <f t="shared" si="4"/>
        <v>14.071246438399999</v>
      </c>
      <c r="L23" s="119"/>
      <c r="M23" s="122"/>
      <c r="S23" s="121">
        <f t="shared" si="2"/>
        <v>0.17</v>
      </c>
      <c r="T23" s="122">
        <f t="shared" si="0"/>
        <v>14.160592501287443</v>
      </c>
      <c r="U23">
        <f t="shared" si="1"/>
        <v>0.14003285197105464</v>
      </c>
      <c r="W23">
        <f>(S24-S22)/6*(T22+4*T23+T24)</f>
        <v>0.28453314880421732</v>
      </c>
    </row>
    <row r="24" spans="1:23">
      <c r="A24" s="1">
        <v>0.4722337962962963</v>
      </c>
      <c r="B24">
        <v>4032</v>
      </c>
      <c r="C24">
        <v>65</v>
      </c>
      <c r="D24">
        <v>269.8</v>
      </c>
      <c r="E24">
        <v>10.4</v>
      </c>
      <c r="G24" s="119">
        <v>17</v>
      </c>
      <c r="H24">
        <f t="shared" si="3"/>
        <v>13.845977892923461</v>
      </c>
      <c r="J24" s="120">
        <f>(Data!$I$16+273.3)/(D24+273.3)*(Data!$I$15+(Data!$K$12/1000))/Data!$I$15*Data!$I$18</f>
        <v>0.67836570712143252</v>
      </c>
      <c r="K24" s="122">
        <f t="shared" si="4"/>
        <v>14.240688822400001</v>
      </c>
      <c r="L24" s="119"/>
      <c r="M24" s="122"/>
      <c r="S24" s="121">
        <f t="shared" si="2"/>
        <v>0.18000000000000002</v>
      </c>
      <c r="T24" s="122">
        <f t="shared" si="0"/>
        <v>14.871596743191891</v>
      </c>
      <c r="U24">
        <f t="shared" si="1"/>
        <v>0.14516094622239681</v>
      </c>
    </row>
    <row r="25" spans="1:23">
      <c r="A25" s="1">
        <v>0.4722337962962963</v>
      </c>
      <c r="B25">
        <v>4032</v>
      </c>
      <c r="C25">
        <v>68</v>
      </c>
      <c r="D25">
        <v>269.7</v>
      </c>
      <c r="E25">
        <v>10.4</v>
      </c>
      <c r="G25" s="119">
        <v>18</v>
      </c>
      <c r="H25">
        <f t="shared" si="3"/>
        <v>14.160592501287443</v>
      </c>
      <c r="J25" s="120">
        <f>(Data!$I$16+273.3)/(D25+273.3)*(Data!$I$15+(Data!$K$12/1000))/Data!$I$15*Data!$I$18</f>
        <v>0.67849063634926321</v>
      </c>
      <c r="K25" s="122">
        <f t="shared" si="4"/>
        <v>14.402746774400001</v>
      </c>
      <c r="L25" s="119"/>
      <c r="M25" s="122"/>
      <c r="S25" s="121">
        <f t="shared" si="2"/>
        <v>0.19000000000000003</v>
      </c>
      <c r="T25" s="122">
        <f t="shared" si="0"/>
        <v>15.551557187689584</v>
      </c>
      <c r="U25">
        <f t="shared" si="1"/>
        <v>0.15211576965440751</v>
      </c>
      <c r="W25">
        <f>(S26-S24)/6*(T24+4*T25+T26)</f>
        <v>0.30876460893879965</v>
      </c>
    </row>
    <row r="26" spans="1:23">
      <c r="A26" s="1">
        <v>0.4722337962962963</v>
      </c>
      <c r="B26">
        <v>4040</v>
      </c>
      <c r="C26">
        <v>75</v>
      </c>
      <c r="D26">
        <v>269.7</v>
      </c>
      <c r="E26">
        <v>10.3</v>
      </c>
      <c r="G26" s="119">
        <v>19</v>
      </c>
      <c r="H26">
        <f t="shared" si="3"/>
        <v>14.871596743191891</v>
      </c>
      <c r="J26" s="120">
        <f>(Data!$I$16+273.3)/(D26+273.3)*(Data!$I$15+(Data!$K$12/1000))/Data!$I$15*Data!$I$18</f>
        <v>0.67849063634926321</v>
      </c>
      <c r="K26" s="122">
        <f t="shared" si="4"/>
        <v>14.5575793424</v>
      </c>
      <c r="L26" s="119"/>
      <c r="M26" s="122"/>
      <c r="S26" s="121">
        <f t="shared" si="2"/>
        <v>0.20000000000000004</v>
      </c>
      <c r="T26" s="122">
        <f t="shared" si="0"/>
        <v>15.551557187689584</v>
      </c>
      <c r="U26">
        <f t="shared" si="1"/>
        <v>0.15551557187689596</v>
      </c>
    </row>
    <row r="27" spans="1:23">
      <c r="A27" s="1">
        <v>0.4722337962962963</v>
      </c>
      <c r="B27">
        <v>4040</v>
      </c>
      <c r="C27">
        <v>82</v>
      </c>
      <c r="D27">
        <v>269.8</v>
      </c>
      <c r="E27">
        <v>10.3</v>
      </c>
      <c r="G27" s="119">
        <v>20</v>
      </c>
      <c r="H27">
        <f t="shared" si="3"/>
        <v>15.551557187689584</v>
      </c>
      <c r="J27" s="120">
        <f>(Data!$I$16+273.3)/(D27+273.3)*(Data!$I$15+(Data!$K$12/1000))/Data!$I$15*Data!$I$18</f>
        <v>0.67836570712143252</v>
      </c>
      <c r="K27" s="122">
        <f t="shared" si="4"/>
        <v>14.705344</v>
      </c>
      <c r="L27" s="119"/>
      <c r="M27" s="122"/>
      <c r="S27" s="121">
        <f t="shared" si="2"/>
        <v>0.21000000000000005</v>
      </c>
      <c r="T27" s="122">
        <f t="shared" si="0"/>
        <v>15.927813446519002</v>
      </c>
      <c r="U27">
        <f t="shared" si="1"/>
        <v>0.15739685317104307</v>
      </c>
      <c r="W27">
        <f>(S28-S26)/6*(T26+4*T27+T28)</f>
        <v>0.31730696820766813</v>
      </c>
    </row>
    <row r="28" spans="1:23">
      <c r="A28" s="1">
        <v>0.4722453703703704</v>
      </c>
      <c r="B28">
        <v>4041</v>
      </c>
      <c r="C28">
        <v>82</v>
      </c>
      <c r="D28">
        <v>269.8</v>
      </c>
      <c r="E28">
        <v>10.3</v>
      </c>
      <c r="G28" s="119">
        <v>21</v>
      </c>
      <c r="H28">
        <f t="shared" si="3"/>
        <v>15.551557187689584</v>
      </c>
      <c r="J28" s="120">
        <f>(Data!$I$16+273.3)/(D28+273.3)*(Data!$I$15+(Data!$K$12/1000))/Data!$I$15*Data!$I$18</f>
        <v>0.67836570712143252</v>
      </c>
      <c r="K28" s="122">
        <f t="shared" si="4"/>
        <v>14.846196646400001</v>
      </c>
      <c r="L28" s="119"/>
      <c r="M28" s="122"/>
      <c r="S28" s="121">
        <f t="shared" si="2"/>
        <v>0.22000000000000006</v>
      </c>
      <c r="T28" s="122">
        <f t="shared" si="0"/>
        <v>15.929279488534766</v>
      </c>
      <c r="U28">
        <f t="shared" si="1"/>
        <v>0.15928546467526897</v>
      </c>
    </row>
    <row r="29" spans="1:23">
      <c r="A29" s="1">
        <v>0.4722453703703704</v>
      </c>
      <c r="B29">
        <v>4042</v>
      </c>
      <c r="C29">
        <v>86</v>
      </c>
      <c r="D29">
        <v>269.89999999999998</v>
      </c>
      <c r="E29">
        <v>10.3</v>
      </c>
      <c r="G29" s="119">
        <v>22</v>
      </c>
      <c r="H29">
        <f t="shared" si="3"/>
        <v>15.927813446519002</v>
      </c>
      <c r="J29" s="120">
        <f>(Data!$I$16+273.3)/(D29+273.3)*(Data!$I$15+(Data!$K$12/1000))/Data!$I$15*Data!$I$18</f>
        <v>0.67824082389110829</v>
      </c>
      <c r="K29" s="122">
        <f t="shared" si="4"/>
        <v>14.9802916064</v>
      </c>
      <c r="L29" s="119"/>
      <c r="M29" s="122"/>
      <c r="S29" s="121">
        <f t="shared" si="2"/>
        <v>0.23000000000000007</v>
      </c>
      <c r="T29" s="122">
        <f t="shared" si="0"/>
        <v>16.021623911348371</v>
      </c>
      <c r="U29">
        <f t="shared" si="1"/>
        <v>0.15975451699941584</v>
      </c>
      <c r="W29">
        <f>(S30-S28)/6*(T28+4*T29+T30)</f>
        <v>0.32012466348425567</v>
      </c>
    </row>
    <row r="30" spans="1:23">
      <c r="A30" s="1">
        <v>0.4722453703703704</v>
      </c>
      <c r="B30">
        <v>4043</v>
      </c>
      <c r="C30">
        <v>86</v>
      </c>
      <c r="D30">
        <v>270</v>
      </c>
      <c r="E30">
        <v>10.4</v>
      </c>
      <c r="G30" s="119">
        <v>23</v>
      </c>
      <c r="H30">
        <f t="shared" si="3"/>
        <v>15.929279488534766</v>
      </c>
      <c r="J30" s="120">
        <f>(Data!$I$16+273.3)/(D30+273.3)*(Data!$I$15+(Data!$K$12/1000))/Data!$I$15*Data!$I$18</f>
        <v>0.67811598663289163</v>
      </c>
      <c r="K30" s="122">
        <f t="shared" si="4"/>
        <v>15.1077816304</v>
      </c>
      <c r="L30" s="119"/>
      <c r="M30" s="122"/>
      <c r="S30" s="121">
        <f t="shared" si="2"/>
        <v>0.24000000000000007</v>
      </c>
      <c r="T30" s="122">
        <f t="shared" si="0"/>
        <v>16.021623911348371</v>
      </c>
      <c r="U30">
        <f t="shared" si="1"/>
        <v>0.16021623911348384</v>
      </c>
    </row>
    <row r="31" spans="1:23">
      <c r="A31" s="1">
        <v>0.4722453703703704</v>
      </c>
      <c r="B31">
        <v>4044</v>
      </c>
      <c r="C31">
        <v>87</v>
      </c>
      <c r="D31">
        <v>270</v>
      </c>
      <c r="E31">
        <v>10.4</v>
      </c>
      <c r="G31" s="119">
        <v>24</v>
      </c>
      <c r="H31">
        <f t="shared" si="3"/>
        <v>16.021623911348371</v>
      </c>
      <c r="J31" s="120">
        <f>(Data!$I$16+273.3)/(D31+273.3)*(Data!$I$15+(Data!$K$12/1000))/Data!$I$15*Data!$I$18</f>
        <v>0.67811598663289163</v>
      </c>
      <c r="K31" s="122">
        <f t="shared" si="4"/>
        <v>15.228817894400001</v>
      </c>
      <c r="L31" s="119"/>
      <c r="M31" s="122"/>
      <c r="S31" s="121">
        <f t="shared" si="2"/>
        <v>0.25000000000000006</v>
      </c>
      <c r="T31" s="122">
        <f t="shared" si="0"/>
        <v>16.294017916001479</v>
      </c>
      <c r="U31">
        <f t="shared" si="1"/>
        <v>0.16157820913674895</v>
      </c>
      <c r="W31">
        <f>(S32-S30)/6*(T30+4*T31+T32)</f>
        <v>0.32557254451348466</v>
      </c>
    </row>
    <row r="32" spans="1:23">
      <c r="A32" s="1">
        <v>0.4722453703703704</v>
      </c>
      <c r="B32">
        <v>4044</v>
      </c>
      <c r="C32">
        <v>87</v>
      </c>
      <c r="D32">
        <v>270</v>
      </c>
      <c r="E32">
        <v>10.4</v>
      </c>
      <c r="G32" s="119">
        <v>25</v>
      </c>
      <c r="H32">
        <f t="shared" si="3"/>
        <v>16.021623911348371</v>
      </c>
      <c r="J32" s="120">
        <f>(Data!$I$16+273.3)/(D32+273.3)*(Data!$I$15+(Data!$K$12/1000))/Data!$I$15*Data!$I$18</f>
        <v>0.67811598663289163</v>
      </c>
      <c r="K32" s="122">
        <f t="shared" si="4"/>
        <v>15.34355</v>
      </c>
      <c r="L32" s="119"/>
      <c r="M32" s="122"/>
      <c r="S32" s="121">
        <f t="shared" si="2"/>
        <v>0.26000000000000006</v>
      </c>
      <c r="T32" s="122">
        <f t="shared" si="0"/>
        <v>16.47406777869115</v>
      </c>
      <c r="U32">
        <f t="shared" si="1"/>
        <v>0.16384042847346331</v>
      </c>
    </row>
    <row r="33" spans="1:23">
      <c r="A33" s="1">
        <v>0.47225694444444444</v>
      </c>
      <c r="B33">
        <v>4046</v>
      </c>
      <c r="C33">
        <v>90</v>
      </c>
      <c r="D33">
        <v>269.89999999999998</v>
      </c>
      <c r="E33">
        <v>10.4</v>
      </c>
      <c r="G33" s="119">
        <v>26</v>
      </c>
      <c r="H33">
        <f t="shared" si="3"/>
        <v>16.294017916001479</v>
      </c>
      <c r="J33" s="120">
        <f>(Data!$I$16+273.3)/(D33+273.3)*(Data!$I$15+(Data!$K$12/1000))/Data!$I$15*Data!$I$18</f>
        <v>0.67824082389110829</v>
      </c>
      <c r="K33" s="122">
        <f t="shared" si="4"/>
        <v>15.452125974400001</v>
      </c>
      <c r="L33" s="119"/>
      <c r="M33" s="122"/>
      <c r="S33" s="121">
        <f t="shared" si="2"/>
        <v>0.27000000000000007</v>
      </c>
      <c r="T33" s="122">
        <f t="shared" si="0"/>
        <v>16.915810134360758</v>
      </c>
      <c r="U33">
        <f t="shared" si="1"/>
        <v>0.16694938956525968</v>
      </c>
      <c r="W33">
        <f>(S34-S32)/6*(T32+4*T33+T34)</f>
        <v>0.33825742373442175</v>
      </c>
    </row>
    <row r="34" spans="1:23">
      <c r="A34" s="1">
        <v>0.47225694444444444</v>
      </c>
      <c r="B34">
        <v>4046</v>
      </c>
      <c r="C34">
        <v>92</v>
      </c>
      <c r="D34">
        <v>269.89999999999998</v>
      </c>
      <c r="E34">
        <v>10.4</v>
      </c>
      <c r="G34" s="119">
        <v>27</v>
      </c>
      <c r="H34">
        <f t="shared" si="3"/>
        <v>16.47406777869115</v>
      </c>
      <c r="J34" s="120">
        <f>(Data!$I$16+273.3)/(D34+273.3)*(Data!$I$15+(Data!$K$12/1000))/Data!$I$15*Data!$I$18</f>
        <v>0.67824082389110829</v>
      </c>
      <c r="K34" s="122">
        <f t="shared" si="4"/>
        <v>15.5546922704</v>
      </c>
      <c r="L34" s="119"/>
      <c r="M34" s="122"/>
      <c r="S34" s="121">
        <f t="shared" si="2"/>
        <v>0.28000000000000008</v>
      </c>
      <c r="T34" s="122">
        <f t="shared" si="0"/>
        <v>17.339918804192255</v>
      </c>
      <c r="U34">
        <f t="shared" si="1"/>
        <v>0.17127864469276521</v>
      </c>
    </row>
    <row r="35" spans="1:23">
      <c r="A35" s="1">
        <v>0.47225694444444444</v>
      </c>
      <c r="B35">
        <v>4048</v>
      </c>
      <c r="C35">
        <v>97</v>
      </c>
      <c r="D35">
        <v>269.89999999999998</v>
      </c>
      <c r="E35">
        <v>10.3</v>
      </c>
      <c r="G35" s="119">
        <v>28</v>
      </c>
      <c r="H35">
        <f t="shared" si="3"/>
        <v>16.915810134360758</v>
      </c>
      <c r="J35" s="120">
        <f>(Data!$I$16+273.3)/(D35+273.3)*(Data!$I$15+(Data!$K$12/1000))/Data!$I$15*Data!$I$18</f>
        <v>0.67824082389110829</v>
      </c>
      <c r="K35" s="122">
        <f t="shared" si="4"/>
        <v>15.6513937664</v>
      </c>
      <c r="L35" s="119"/>
      <c r="M35" s="122"/>
      <c r="S35" s="121">
        <f t="shared" si="2"/>
        <v>0.29000000000000009</v>
      </c>
      <c r="T35" s="122">
        <f t="shared" si="0"/>
        <v>17.339918804192255</v>
      </c>
      <c r="U35">
        <f t="shared" si="1"/>
        <v>0.1733991880419227</v>
      </c>
      <c r="W35">
        <f>(S36-S34)/6*(T34+4*T35+T36)</f>
        <v>0.3465196440232553</v>
      </c>
    </row>
    <row r="36" spans="1:23">
      <c r="A36" s="1">
        <v>0.47225694444444444</v>
      </c>
      <c r="B36">
        <v>4048</v>
      </c>
      <c r="C36">
        <v>102</v>
      </c>
      <c r="D36">
        <v>269.5</v>
      </c>
      <c r="E36">
        <v>10.3</v>
      </c>
      <c r="G36" s="119">
        <v>29</v>
      </c>
      <c r="H36">
        <f t="shared" si="3"/>
        <v>17.339918804192255</v>
      </c>
      <c r="J36" s="120">
        <f>(Data!$I$16+273.3)/(D36+273.3)*(Data!$I$15+(Data!$K$12/1000))/Data!$I$15*Data!$I$18</f>
        <v>0.67874063289913433</v>
      </c>
      <c r="K36" s="122">
        <f t="shared" si="4"/>
        <v>15.7423737664</v>
      </c>
      <c r="L36" s="119"/>
      <c r="M36" s="122"/>
      <c r="S36" s="121">
        <f t="shared" si="2"/>
        <v>0.3000000000000001</v>
      </c>
      <c r="T36" s="122">
        <f t="shared" si="0"/>
        <v>17.256299186015223</v>
      </c>
      <c r="U36">
        <f t="shared" si="1"/>
        <v>0.17298108995103753</v>
      </c>
    </row>
    <row r="37" spans="1:23">
      <c r="A37" s="1">
        <v>0.47225694444444444</v>
      </c>
      <c r="B37">
        <v>4050</v>
      </c>
      <c r="C37">
        <v>102</v>
      </c>
      <c r="D37">
        <v>269.5</v>
      </c>
      <c r="E37">
        <v>10.3</v>
      </c>
      <c r="G37" s="119">
        <v>30</v>
      </c>
      <c r="H37">
        <f t="shared" si="3"/>
        <v>17.339918804192255</v>
      </c>
      <c r="J37" s="120">
        <f>(Data!$I$16+273.3)/(D37+273.3)*(Data!$I$15+(Data!$K$12/1000))/Data!$I$15*Data!$I$18</f>
        <v>0.67874063289913433</v>
      </c>
      <c r="K37" s="122">
        <f t="shared" si="4"/>
        <v>15.827774</v>
      </c>
      <c r="L37" s="119"/>
      <c r="M37" s="122"/>
      <c r="S37" s="121">
        <f t="shared" si="2"/>
        <v>0.31000000000000011</v>
      </c>
      <c r="T37" s="122">
        <f t="shared" si="0"/>
        <v>17.256299186015223</v>
      </c>
      <c r="U37">
        <f t="shared" si="1"/>
        <v>0.17256299186015239</v>
      </c>
      <c r="W37">
        <f>(S38-S36)/6*(T36+4*T37+T38)</f>
        <v>0.34597400485007146</v>
      </c>
    </row>
    <row r="38" spans="1:23">
      <c r="A38" s="1">
        <v>0.47226851851851853</v>
      </c>
      <c r="B38">
        <v>4051</v>
      </c>
      <c r="C38">
        <v>101</v>
      </c>
      <c r="D38">
        <v>269.60000000000002</v>
      </c>
      <c r="E38">
        <v>10.3</v>
      </c>
      <c r="G38" s="119">
        <v>31</v>
      </c>
      <c r="H38">
        <f t="shared" si="3"/>
        <v>17.256299186015223</v>
      </c>
      <c r="J38" s="120">
        <f>(Data!$I$16+273.3)/(D38+273.3)*(Data!$I$15+(Data!$K$12/1000))/Data!$I$15*Data!$I$18</f>
        <v>0.67861561160001838</v>
      </c>
      <c r="K38" s="122">
        <f t="shared" si="4"/>
        <v>15.9077346224</v>
      </c>
      <c r="L38" s="119"/>
      <c r="M38" s="122"/>
      <c r="S38" s="121">
        <f t="shared" si="2"/>
        <v>0.32000000000000012</v>
      </c>
      <c r="T38" s="122">
        <f t="shared" si="0"/>
        <v>17.510705524945216</v>
      </c>
      <c r="U38">
        <f t="shared" si="1"/>
        <v>0.17383502355480232</v>
      </c>
    </row>
    <row r="39" spans="1:23">
      <c r="A39" s="1">
        <v>0.47226851851851853</v>
      </c>
      <c r="B39">
        <v>4048</v>
      </c>
      <c r="C39">
        <v>101</v>
      </c>
      <c r="D39">
        <v>269.60000000000002</v>
      </c>
      <c r="E39">
        <v>10.3</v>
      </c>
      <c r="G39" s="119">
        <v>32</v>
      </c>
      <c r="H39">
        <f t="shared" si="3"/>
        <v>17.256299186015223</v>
      </c>
      <c r="J39" s="120">
        <f>(Data!$I$16+273.3)/(D39+273.3)*(Data!$I$15+(Data!$K$12/1000))/Data!$I$15*Data!$I$18</f>
        <v>0.67861561160001838</v>
      </c>
      <c r="K39" s="122">
        <f t="shared" si="4"/>
        <v>15.982394214399999</v>
      </c>
      <c r="L39" s="119"/>
      <c r="M39" s="122"/>
      <c r="S39" s="121">
        <f t="shared" si="2"/>
        <v>0.33000000000000013</v>
      </c>
      <c r="T39" s="122">
        <f t="shared" si="0"/>
        <v>17.512318151510772</v>
      </c>
      <c r="U39">
        <f t="shared" si="1"/>
        <v>0.17511511838228011</v>
      </c>
      <c r="W39">
        <f>(S40-S38)/6*(T38+4*T39+T40)</f>
        <v>0.3502409876083305</v>
      </c>
    </row>
    <row r="40" spans="1:23">
      <c r="A40" s="1">
        <v>0.47226851851851853</v>
      </c>
      <c r="B40">
        <v>4044</v>
      </c>
      <c r="C40">
        <v>104</v>
      </c>
      <c r="D40">
        <v>269.60000000000002</v>
      </c>
      <c r="E40">
        <v>10.3</v>
      </c>
      <c r="G40" s="119">
        <v>33</v>
      </c>
      <c r="H40">
        <f t="shared" si="3"/>
        <v>17.510705524945216</v>
      </c>
      <c r="J40" s="120">
        <f>(Data!$I$16+273.3)/(D40+273.3)*(Data!$I$15+(Data!$K$12/1000))/Data!$I$15*Data!$I$18</f>
        <v>0.67861561160001838</v>
      </c>
      <c r="K40" s="122">
        <f t="shared" si="4"/>
        <v>16.0518897824</v>
      </c>
      <c r="L40" s="119"/>
      <c r="M40" s="122"/>
      <c r="S40" s="121">
        <f t="shared" si="2"/>
        <v>0.34000000000000014</v>
      </c>
      <c r="T40" s="122">
        <f t="shared" si="0"/>
        <v>17.512318151510772</v>
      </c>
      <c r="U40">
        <f t="shared" si="1"/>
        <v>0.17512318151510789</v>
      </c>
    </row>
    <row r="41" spans="1:23">
      <c r="A41" s="1">
        <v>0.47226851851851853</v>
      </c>
      <c r="B41">
        <v>4044</v>
      </c>
      <c r="C41">
        <v>104</v>
      </c>
      <c r="D41">
        <v>269.7</v>
      </c>
      <c r="E41">
        <v>10.3</v>
      </c>
      <c r="G41" s="119">
        <v>34</v>
      </c>
      <c r="H41">
        <f t="shared" si="3"/>
        <v>17.512318151510772</v>
      </c>
      <c r="J41" s="120">
        <f>(Data!$I$16+273.3)/(D41+273.3)*(Data!$I$15+(Data!$K$12/1000))/Data!$I$15*Data!$I$18</f>
        <v>0.67849063634926321</v>
      </c>
      <c r="K41" s="122">
        <f t="shared" si="4"/>
        <v>16.116356758400002</v>
      </c>
      <c r="L41" s="119"/>
      <c r="M41" s="122"/>
      <c r="S41" s="121">
        <f t="shared" si="2"/>
        <v>0.35000000000000014</v>
      </c>
      <c r="T41" s="122">
        <f t="shared" si="0"/>
        <v>17.513930629590842</v>
      </c>
      <c r="U41">
        <f t="shared" si="1"/>
        <v>0.17513124390550822</v>
      </c>
      <c r="W41">
        <f>(S42-S40)/6*(T40+4*T41+T42)</f>
        <v>0.35027323766488355</v>
      </c>
    </row>
    <row r="42" spans="1:23">
      <c r="A42" s="1">
        <v>0.47226851851851853</v>
      </c>
      <c r="B42">
        <v>4035</v>
      </c>
      <c r="C42">
        <v>104</v>
      </c>
      <c r="D42">
        <v>269.7</v>
      </c>
      <c r="E42">
        <v>10.3</v>
      </c>
      <c r="G42" s="119">
        <v>35</v>
      </c>
      <c r="H42">
        <f t="shared" si="3"/>
        <v>17.512318151510772</v>
      </c>
      <c r="J42" s="120">
        <f>(Data!$I$16+273.3)/(D42+273.3)*(Data!$I$15+(Data!$K$12/1000))/Data!$I$15*Data!$I$18</f>
        <v>0.67849063634926321</v>
      </c>
      <c r="K42" s="122">
        <f t="shared" si="4"/>
        <v>16.175929</v>
      </c>
      <c r="L42" s="119"/>
      <c r="M42" s="122"/>
      <c r="S42" s="121">
        <f t="shared" si="2"/>
        <v>0.36000000000000015</v>
      </c>
      <c r="T42" s="122">
        <f t="shared" si="0"/>
        <v>17.513930629590842</v>
      </c>
      <c r="U42">
        <f t="shared" si="1"/>
        <v>0.17513930629590857</v>
      </c>
    </row>
    <row r="43" spans="1:23">
      <c r="A43" s="1">
        <v>0.47228009259259257</v>
      </c>
      <c r="B43">
        <v>4035</v>
      </c>
      <c r="C43">
        <v>104</v>
      </c>
      <c r="D43">
        <v>269.8</v>
      </c>
      <c r="E43">
        <v>10.3</v>
      </c>
      <c r="G43" s="119">
        <v>36</v>
      </c>
      <c r="H43">
        <f t="shared" si="3"/>
        <v>17.513930629590842</v>
      </c>
      <c r="J43" s="120">
        <f>(Data!$I$16+273.3)/(D43+273.3)*(Data!$I$15+(Data!$K$12/1000))/Data!$I$15*Data!$I$18</f>
        <v>0.67836570712143252</v>
      </c>
      <c r="K43" s="122">
        <f t="shared" si="4"/>
        <v>16.2307387904</v>
      </c>
      <c r="L43" s="119"/>
      <c r="M43" s="122"/>
      <c r="S43" s="121">
        <f t="shared" si="2"/>
        <v>0.37000000000000016</v>
      </c>
      <c r="T43" s="122">
        <f t="shared" si="0"/>
        <v>17.437546973516973</v>
      </c>
      <c r="U43">
        <f t="shared" si="1"/>
        <v>0.17475738801553925</v>
      </c>
      <c r="W43">
        <f>(S44-S42)/6*(T42+4*T43+T44)</f>
        <v>0.34900555165725267</v>
      </c>
    </row>
    <row r="44" spans="1:23">
      <c r="A44" s="1">
        <v>0.47228009259259257</v>
      </c>
      <c r="B44">
        <v>4036</v>
      </c>
      <c r="C44">
        <v>104</v>
      </c>
      <c r="D44">
        <v>269.8</v>
      </c>
      <c r="E44">
        <v>10.3</v>
      </c>
      <c r="G44" s="119">
        <v>37</v>
      </c>
      <c r="H44">
        <f t="shared" si="3"/>
        <v>17.513930629590842</v>
      </c>
      <c r="J44" s="120">
        <f>(Data!$I$16+273.3)/(D44+273.3)*(Data!$I$15+(Data!$K$12/1000))/Data!$I$15*Data!$I$18</f>
        <v>0.67836570712143252</v>
      </c>
      <c r="K44" s="122">
        <f t="shared" si="4"/>
        <v>16.2809168384</v>
      </c>
      <c r="L44" s="119"/>
      <c r="M44" s="122"/>
      <c r="S44" s="121">
        <f t="shared" si="2"/>
        <v>0.38000000000000017</v>
      </c>
      <c r="T44" s="122">
        <f t="shared" si="0"/>
        <v>17.437546973516973</v>
      </c>
      <c r="U44">
        <f t="shared" si="1"/>
        <v>0.17437546973516987</v>
      </c>
    </row>
    <row r="45" spans="1:23">
      <c r="A45" s="1">
        <v>0.47228009259259257</v>
      </c>
      <c r="B45">
        <v>4036</v>
      </c>
      <c r="C45">
        <v>103</v>
      </c>
      <c r="D45">
        <v>270.3</v>
      </c>
      <c r="E45">
        <v>10.3</v>
      </c>
      <c r="G45" s="119">
        <v>38</v>
      </c>
      <c r="H45">
        <f t="shared" si="3"/>
        <v>17.437546973516973</v>
      </c>
      <c r="J45" s="120">
        <f>(Data!$I$16+273.3)/(D45+273.3)*(Data!$I$15+(Data!$K$12/1000))/Data!$I$15*Data!$I$18</f>
        <v>0.67774175043717799</v>
      </c>
      <c r="K45" s="122">
        <f t="shared" si="4"/>
        <v>16.3265922784</v>
      </c>
      <c r="L45" s="119"/>
      <c r="M45" s="122"/>
      <c r="S45" s="121">
        <f t="shared" si="2"/>
        <v>0.39000000000000018</v>
      </c>
      <c r="T45" s="122">
        <f t="shared" si="0"/>
        <v>16.923593602372314</v>
      </c>
      <c r="U45">
        <f t="shared" si="1"/>
        <v>0.17180570287944658</v>
      </c>
      <c r="W45">
        <f>(S46-S44)/6*(T44+4*T45+T46)</f>
        <v>0.34019542456811752</v>
      </c>
    </row>
    <row r="46" spans="1:23">
      <c r="A46" s="1">
        <v>0.47228009259259257</v>
      </c>
      <c r="B46">
        <v>4039</v>
      </c>
      <c r="C46">
        <v>103</v>
      </c>
      <c r="D46">
        <v>270.3</v>
      </c>
      <c r="E46">
        <v>10.4</v>
      </c>
      <c r="G46" s="119">
        <v>39</v>
      </c>
      <c r="H46">
        <f t="shared" si="3"/>
        <v>17.437546973516973</v>
      </c>
      <c r="J46" s="120">
        <f>(Data!$I$16+273.3)/(D46+273.3)*(Data!$I$15+(Data!$K$12/1000))/Data!$I$15*Data!$I$18</f>
        <v>0.67774175043717799</v>
      </c>
      <c r="K46" s="122">
        <f t="shared" si="4"/>
        <v>16.3678926704</v>
      </c>
      <c r="L46" s="119"/>
      <c r="M46" s="122"/>
      <c r="S46" s="121">
        <f t="shared" si="2"/>
        <v>0.40000000000000019</v>
      </c>
      <c r="T46" s="122">
        <f t="shared" si="0"/>
        <v>16.926705987428949</v>
      </c>
      <c r="U46">
        <f t="shared" si="1"/>
        <v>0.16925149794900649</v>
      </c>
    </row>
    <row r="47" spans="1:23">
      <c r="A47" s="1">
        <v>0.47228009259259257</v>
      </c>
      <c r="B47">
        <v>4043</v>
      </c>
      <c r="C47">
        <v>97</v>
      </c>
      <c r="D47">
        <v>270.39999999999998</v>
      </c>
      <c r="E47">
        <v>10.4</v>
      </c>
      <c r="G47" s="119">
        <v>40</v>
      </c>
      <c r="H47">
        <f t="shared" si="3"/>
        <v>16.923593602372314</v>
      </c>
      <c r="J47" s="120">
        <f>(Data!$I$16+273.3)/(D47+273.3)*(Data!$I$15+(Data!$K$12/1000))/Data!$I$15*Data!$I$18</f>
        <v>0.6776170968137758</v>
      </c>
      <c r="K47" s="122">
        <f t="shared" si="4"/>
        <v>16.404944</v>
      </c>
      <c r="L47" s="119"/>
      <c r="M47" s="122"/>
      <c r="S47" s="121">
        <f t="shared" si="2"/>
        <v>0.4100000000000002</v>
      </c>
      <c r="T47" s="122">
        <f t="shared" si="0"/>
        <v>17.100317770876753</v>
      </c>
      <c r="U47">
        <f t="shared" si="1"/>
        <v>0.17013511879152865</v>
      </c>
      <c r="W47">
        <f>(S48-S46)/6*(T46+4*T47+T48)</f>
        <v>0.34142764947270932</v>
      </c>
    </row>
    <row r="48" spans="1:23">
      <c r="A48" s="1">
        <v>0.47229166666666672</v>
      </c>
      <c r="B48">
        <v>4042</v>
      </c>
      <c r="C48">
        <v>97</v>
      </c>
      <c r="D48">
        <v>270.60000000000002</v>
      </c>
      <c r="E48">
        <v>10.4</v>
      </c>
      <c r="G48" s="119">
        <v>41</v>
      </c>
      <c r="H48">
        <f t="shared" si="3"/>
        <v>16.926705987428949</v>
      </c>
      <c r="J48" s="120">
        <f>(Data!$I$16+273.3)/(D48+273.3)*(Data!$I$15+(Data!$K$12/1000))/Data!$I$15*Data!$I$18</f>
        <v>0.67736792707786342</v>
      </c>
      <c r="K48" s="122">
        <f t="shared" si="4"/>
        <v>16.437870678399999</v>
      </c>
      <c r="L48" s="119"/>
      <c r="M48" s="122"/>
      <c r="S48" s="121">
        <f t="shared" si="2"/>
        <v>0.42000000000000021</v>
      </c>
      <c r="T48" s="122">
        <f t="shared" si="0"/>
        <v>17.100317770876753</v>
      </c>
      <c r="U48">
        <f t="shared" si="1"/>
        <v>0.17100317770876769</v>
      </c>
    </row>
    <row r="49" spans="1:23">
      <c r="A49" s="1">
        <v>0.47229166666666672</v>
      </c>
      <c r="B49">
        <v>4042</v>
      </c>
      <c r="C49">
        <v>99</v>
      </c>
      <c r="D49">
        <v>270.60000000000002</v>
      </c>
      <c r="E49">
        <v>10.4</v>
      </c>
      <c r="G49" s="119">
        <v>42</v>
      </c>
      <c r="H49">
        <f t="shared" si="3"/>
        <v>17.100317770876753</v>
      </c>
      <c r="J49" s="120">
        <f>(Data!$I$16+273.3)/(D49+273.3)*(Data!$I$15+(Data!$K$12/1000))/Data!$I$15*Data!$I$18</f>
        <v>0.67736792707786342</v>
      </c>
      <c r="K49" s="122">
        <f t="shared" si="4"/>
        <v>16.4667955424</v>
      </c>
      <c r="L49" s="119"/>
      <c r="M49" s="122"/>
      <c r="S49" s="121">
        <f t="shared" si="2"/>
        <v>0.43000000000000022</v>
      </c>
      <c r="T49" s="122">
        <f t="shared" si="0"/>
        <v>17.013733327077663</v>
      </c>
      <c r="U49">
        <f t="shared" si="1"/>
        <v>0.17057025548977223</v>
      </c>
      <c r="W49">
        <f>(S50-S48)/6*(T48+4*T49+T50)</f>
        <v>0.3405737073942765</v>
      </c>
    </row>
    <row r="50" spans="1:23">
      <c r="A50" s="1">
        <v>0.47229166666666672</v>
      </c>
      <c r="B50">
        <v>4041</v>
      </c>
      <c r="C50">
        <v>99</v>
      </c>
      <c r="D50">
        <v>270.60000000000002</v>
      </c>
      <c r="E50">
        <v>10.4</v>
      </c>
      <c r="G50" s="119">
        <v>43</v>
      </c>
      <c r="H50">
        <f t="shared" si="3"/>
        <v>17.100317770876753</v>
      </c>
      <c r="J50" s="120">
        <f>(Data!$I$16+273.3)/(D50+273.3)*(Data!$I$15+(Data!$K$12/1000))/Data!$I$15*Data!$I$18</f>
        <v>0.67736792707786342</v>
      </c>
      <c r="K50" s="122">
        <f t="shared" si="4"/>
        <v>16.491839854399998</v>
      </c>
      <c r="L50" s="119"/>
      <c r="M50" s="122"/>
      <c r="S50" s="121">
        <f t="shared" si="2"/>
        <v>0.44000000000000022</v>
      </c>
      <c r="T50" s="122">
        <f t="shared" si="0"/>
        <v>17.016861139095457</v>
      </c>
      <c r="U50">
        <f t="shared" si="1"/>
        <v>0.17015297233086576</v>
      </c>
    </row>
    <row r="51" spans="1:23">
      <c r="A51" s="1">
        <v>0.47229166666666672</v>
      </c>
      <c r="B51">
        <v>4035</v>
      </c>
      <c r="C51">
        <v>98</v>
      </c>
      <c r="D51">
        <v>270.60000000000002</v>
      </c>
      <c r="E51">
        <v>10.4</v>
      </c>
      <c r="G51" s="119">
        <v>44</v>
      </c>
      <c r="H51">
        <f t="shared" si="3"/>
        <v>17.013733327077663</v>
      </c>
      <c r="J51" s="120">
        <f>(Data!$I$16+273.3)/(D51+273.3)*(Data!$I$15+(Data!$K$12/1000))/Data!$I$15*Data!$I$18</f>
        <v>0.67736792707786342</v>
      </c>
      <c r="K51" s="122">
        <f t="shared" si="4"/>
        <v>16.5131233024</v>
      </c>
      <c r="L51" s="119"/>
      <c r="M51" s="122"/>
      <c r="S51" s="121">
        <f t="shared" si="2"/>
        <v>0.45000000000000023</v>
      </c>
      <c r="T51" s="122">
        <f t="shared" si="0"/>
        <v>16.929817800303372</v>
      </c>
      <c r="U51">
        <f t="shared" si="1"/>
        <v>0.16973339469699431</v>
      </c>
      <c r="W51">
        <f>(S52-S50)/6*(T50+4*T51+T52)</f>
        <v>0.33830168959837326</v>
      </c>
    </row>
    <row r="52" spans="1:23">
      <c r="A52" s="1">
        <v>0.47229166666666672</v>
      </c>
      <c r="B52">
        <v>4035</v>
      </c>
      <c r="C52">
        <v>98</v>
      </c>
      <c r="D52">
        <v>270.8</v>
      </c>
      <c r="E52">
        <v>10.4</v>
      </c>
      <c r="G52" s="119">
        <v>45</v>
      </c>
      <c r="H52">
        <f t="shared" si="3"/>
        <v>17.016861139095457</v>
      </c>
      <c r="J52" s="120">
        <f>(Data!$I$16+273.3)/(D52+273.3)*(Data!$I$15+(Data!$K$12/1000))/Data!$I$15*Data!$I$18</f>
        <v>0.6771189405213196</v>
      </c>
      <c r="K52" s="122">
        <f t="shared" si="4"/>
        <v>16.530763999999998</v>
      </c>
      <c r="L52" s="119"/>
      <c r="M52" s="122"/>
      <c r="S52" s="121">
        <f t="shared" si="2"/>
        <v>0.46000000000000024</v>
      </c>
      <c r="T52" s="122">
        <f t="shared" si="0"/>
        <v>16.754374539202956</v>
      </c>
      <c r="U52">
        <f t="shared" si="1"/>
        <v>0.16842096169753176</v>
      </c>
    </row>
    <row r="53" spans="1:23">
      <c r="A53" s="1">
        <v>0.47230324074074076</v>
      </c>
      <c r="B53">
        <v>4036</v>
      </c>
      <c r="C53">
        <v>97</v>
      </c>
      <c r="D53">
        <v>270.8</v>
      </c>
      <c r="E53">
        <v>10.4</v>
      </c>
      <c r="G53" s="119">
        <v>46</v>
      </c>
      <c r="H53">
        <f t="shared" si="3"/>
        <v>16.929817800303372</v>
      </c>
      <c r="J53" s="120">
        <f>(Data!$I$16+273.3)/(D53+273.3)*(Data!$I$15+(Data!$K$12/1000))/Data!$I$15*Data!$I$18</f>
        <v>0.6771189405213196</v>
      </c>
      <c r="K53" s="122">
        <f t="shared" si="4"/>
        <v>16.544878486399998</v>
      </c>
      <c r="L53" s="119"/>
      <c r="M53" s="122"/>
      <c r="S53" s="121">
        <f t="shared" si="2"/>
        <v>0.47000000000000025</v>
      </c>
      <c r="T53" s="122">
        <f t="shared" si="0"/>
        <v>16.754374539202956</v>
      </c>
      <c r="U53">
        <f t="shared" si="1"/>
        <v>0.16754374539202971</v>
      </c>
      <c r="W53">
        <f>(S54-S52)/6*(T52+4*T53+T54)</f>
        <v>0.33360293963738819</v>
      </c>
    </row>
    <row r="54" spans="1:23">
      <c r="A54" s="1">
        <v>0.47230324074074076</v>
      </c>
      <c r="B54">
        <v>4036</v>
      </c>
      <c r="C54">
        <v>95</v>
      </c>
      <c r="D54">
        <v>270.8</v>
      </c>
      <c r="E54">
        <v>10.4</v>
      </c>
      <c r="G54" s="119">
        <v>47</v>
      </c>
      <c r="H54">
        <f t="shared" si="3"/>
        <v>16.754374539202956</v>
      </c>
      <c r="J54" s="120">
        <f>(Data!$I$16+273.3)/(D54+273.3)*(Data!$I$15+(Data!$K$12/1000))/Data!$I$15*Data!$I$18</f>
        <v>0.6771189405213196</v>
      </c>
      <c r="K54" s="122">
        <f t="shared" si="4"/>
        <v>16.5555817264</v>
      </c>
      <c r="L54" s="119"/>
      <c r="M54" s="122"/>
      <c r="S54" s="121">
        <f t="shared" si="2"/>
        <v>0.48000000000000026</v>
      </c>
      <c r="T54" s="122">
        <f t="shared" si="0"/>
        <v>16.309009195201583</v>
      </c>
      <c r="U54">
        <f t="shared" si="1"/>
        <v>0.16531691867202283</v>
      </c>
    </row>
    <row r="55" spans="1:23">
      <c r="A55" s="1">
        <v>0.47230324074074076</v>
      </c>
      <c r="B55">
        <v>4030</v>
      </c>
      <c r="C55">
        <v>95</v>
      </c>
      <c r="D55">
        <v>270.8</v>
      </c>
      <c r="E55">
        <v>10.4</v>
      </c>
      <c r="G55" s="119">
        <v>48</v>
      </c>
      <c r="H55">
        <f t="shared" si="3"/>
        <v>16.754374539202956</v>
      </c>
      <c r="J55" s="120">
        <f>(Data!$I$16+273.3)/(D55+273.3)*(Data!$I$15+(Data!$K$12/1000))/Data!$I$15*Data!$I$18</f>
        <v>0.6771189405213196</v>
      </c>
      <c r="K55" s="122">
        <f t="shared" si="4"/>
        <v>16.562987110399998</v>
      </c>
      <c r="L55" s="119"/>
      <c r="M55" s="122"/>
      <c r="S55" s="121">
        <f t="shared" si="2"/>
        <v>0.49000000000000027</v>
      </c>
      <c r="T55" s="122">
        <f t="shared" si="0"/>
        <v>16.310507565290205</v>
      </c>
      <c r="U55">
        <f t="shared" si="1"/>
        <v>0.16309758380245909</v>
      </c>
      <c r="W55">
        <f>(S56-S54)/6*(T54+4*T55+T56)</f>
        <v>0.32650134654854251</v>
      </c>
    </row>
    <row r="56" spans="1:23">
      <c r="A56" s="1">
        <v>0.47230324074074076</v>
      </c>
      <c r="B56">
        <v>4025</v>
      </c>
      <c r="C56">
        <v>90</v>
      </c>
      <c r="D56">
        <v>270.89999999999998</v>
      </c>
      <c r="E56">
        <v>10.4</v>
      </c>
      <c r="G56" s="119">
        <v>49</v>
      </c>
      <c r="H56">
        <f t="shared" si="3"/>
        <v>16.309009195201583</v>
      </c>
      <c r="J56" s="120">
        <f>(Data!$I$16+273.3)/(D56+273.3)*(Data!$I$15+(Data!$K$12/1000))/Data!$I$15*Data!$I$18</f>
        <v>0.67699451587219761</v>
      </c>
      <c r="K56" s="122">
        <f t="shared" si="4"/>
        <v>16.567206454400001</v>
      </c>
      <c r="L56" s="119"/>
      <c r="M56" s="122"/>
      <c r="S56" s="121">
        <f t="shared" si="2"/>
        <v>0.50000000000000022</v>
      </c>
      <c r="T56" s="122">
        <f t="shared" si="0"/>
        <v>16.399364508200534</v>
      </c>
      <c r="U56">
        <f t="shared" si="1"/>
        <v>0.16354936036745296</v>
      </c>
    </row>
    <row r="57" spans="1:23">
      <c r="A57" s="1">
        <v>0.47230324074074076</v>
      </c>
      <c r="B57">
        <v>4019</v>
      </c>
      <c r="C57">
        <v>90</v>
      </c>
      <c r="D57">
        <v>271</v>
      </c>
      <c r="E57">
        <v>10.4</v>
      </c>
      <c r="G57" s="119">
        <v>50</v>
      </c>
      <c r="H57">
        <f t="shared" si="3"/>
        <v>16.310507565290205</v>
      </c>
      <c r="J57" s="120">
        <f>(Data!$I$16+273.3)/(D57+273.3)*(Data!$I$15+(Data!$K$12/1000))/Data!$I$15*Data!$I$18</f>
        <v>0.67687013694221931</v>
      </c>
      <c r="K57" s="122">
        <f t="shared" si="4"/>
        <v>16.568350000000002</v>
      </c>
      <c r="L57" s="119"/>
      <c r="M57" s="122"/>
      <c r="S57" s="121">
        <f t="shared" si="2"/>
        <v>0.51000000000000023</v>
      </c>
      <c r="T57" s="122">
        <f t="shared" si="0"/>
        <v>16.487709646052334</v>
      </c>
      <c r="U57">
        <f t="shared" si="1"/>
        <v>0.16443537077126449</v>
      </c>
      <c r="W57">
        <f>(S58-S56)/6*(T56+4*T57+T58)</f>
        <v>0.32945970912820766</v>
      </c>
    </row>
    <row r="58" spans="1:23">
      <c r="A58" s="1">
        <v>0.4723148148148148</v>
      </c>
      <c r="B58">
        <v>4011</v>
      </c>
      <c r="C58">
        <v>91</v>
      </c>
      <c r="D58">
        <v>270.89999999999998</v>
      </c>
      <c r="E58">
        <v>10.4</v>
      </c>
      <c r="G58" s="119">
        <v>51</v>
      </c>
      <c r="H58">
        <f t="shared" si="3"/>
        <v>16.399364508200534</v>
      </c>
      <c r="J58" s="120">
        <f>(Data!$I$16+273.3)/(D58+273.3)*(Data!$I$15+(Data!$K$12/1000))/Data!$I$15*Data!$I$18</f>
        <v>0.67699451587219761</v>
      </c>
      <c r="K58" s="122">
        <f t="shared" si="4"/>
        <v>16.566526414400002</v>
      </c>
      <c r="L58" s="119"/>
      <c r="M58" s="122"/>
      <c r="S58" s="121">
        <f t="shared" si="2"/>
        <v>0.52000000000000024</v>
      </c>
      <c r="T58" s="122">
        <f t="shared" si="0"/>
        <v>16.487709646052334</v>
      </c>
      <c r="U58">
        <f t="shared" si="1"/>
        <v>0.16487709646052348</v>
      </c>
    </row>
    <row r="59" spans="1:23">
      <c r="A59" s="1">
        <v>0.4723148148148148</v>
      </c>
      <c r="B59">
        <v>4010</v>
      </c>
      <c r="C59">
        <v>92</v>
      </c>
      <c r="D59">
        <v>270.8</v>
      </c>
      <c r="E59">
        <v>10.4</v>
      </c>
      <c r="G59" s="119">
        <v>52</v>
      </c>
      <c r="H59">
        <f t="shared" si="3"/>
        <v>16.487709646052334</v>
      </c>
      <c r="J59" s="120">
        <f>(Data!$I$16+273.3)/(D59+273.3)*(Data!$I$15+(Data!$K$12/1000))/Data!$I$15*Data!$I$18</f>
        <v>0.6771189405213196</v>
      </c>
      <c r="K59" s="122">
        <f t="shared" si="4"/>
        <v>16.5618427904</v>
      </c>
      <c r="L59" s="119"/>
      <c r="M59" s="122"/>
      <c r="S59" s="121">
        <f t="shared" si="2"/>
        <v>0.53000000000000025</v>
      </c>
      <c r="T59" s="122">
        <f t="shared" si="0"/>
        <v>16.575551162374328</v>
      </c>
      <c r="U59">
        <f t="shared" si="1"/>
        <v>0.16531630404213346</v>
      </c>
      <c r="W59">
        <f>(S60-S58)/6*(T58+4*T59+T60)</f>
        <v>0.33031975445838485</v>
      </c>
    </row>
    <row r="60" spans="1:23">
      <c r="A60" s="1">
        <v>0.4723148148148148</v>
      </c>
      <c r="B60">
        <v>4000</v>
      </c>
      <c r="C60">
        <v>92</v>
      </c>
      <c r="D60">
        <v>270.8</v>
      </c>
      <c r="E60">
        <v>10.4</v>
      </c>
      <c r="G60" s="119">
        <v>53</v>
      </c>
      <c r="H60">
        <f t="shared" si="3"/>
        <v>16.487709646052334</v>
      </c>
      <c r="J60" s="120">
        <f>(Data!$I$16+273.3)/(D60+273.3)*(Data!$I$15+(Data!$K$12/1000))/Data!$I$15*Data!$I$18</f>
        <v>0.6771189405213196</v>
      </c>
      <c r="K60" s="122">
        <f t="shared" si="4"/>
        <v>16.554404646400002</v>
      </c>
      <c r="L60" s="119"/>
      <c r="M60" s="122"/>
      <c r="S60" s="121">
        <f t="shared" si="2"/>
        <v>0.54000000000000026</v>
      </c>
      <c r="T60" s="122">
        <f t="shared" si="0"/>
        <v>16.306012041965726</v>
      </c>
      <c r="U60">
        <f t="shared" si="1"/>
        <v>0.1644078160217004</v>
      </c>
    </row>
    <row r="61" spans="1:23">
      <c r="A61" s="1">
        <v>0.4723148148148148</v>
      </c>
      <c r="B61">
        <v>4000</v>
      </c>
      <c r="C61">
        <v>93</v>
      </c>
      <c r="D61">
        <v>270.7</v>
      </c>
      <c r="E61">
        <v>10.4</v>
      </c>
      <c r="G61" s="119">
        <v>54</v>
      </c>
      <c r="H61">
        <f t="shared" si="3"/>
        <v>16.575551162374328</v>
      </c>
      <c r="J61" s="120">
        <f>(Data!$I$16+273.3)/(D61+273.3)*(Data!$I$15+(Data!$K$12/1000))/Data!$I$15*Data!$I$18</f>
        <v>0.67724341091479789</v>
      </c>
      <c r="K61" s="122">
        <f t="shared" si="4"/>
        <v>16.544315926399996</v>
      </c>
      <c r="L61" s="119"/>
      <c r="M61" s="122"/>
      <c r="S61" s="121">
        <f t="shared" si="2"/>
        <v>0.55000000000000027</v>
      </c>
      <c r="T61" s="122">
        <f t="shared" si="0"/>
        <v>15.94246780001578</v>
      </c>
      <c r="U61">
        <f t="shared" si="1"/>
        <v>0.16124239920990768</v>
      </c>
      <c r="W61">
        <f>(S62-S60)/6*(T60+4*T61+T62)</f>
        <v>0.32006117014014901</v>
      </c>
    </row>
    <row r="62" spans="1:23">
      <c r="A62" s="1">
        <v>0.4723148148148148</v>
      </c>
      <c r="B62">
        <v>3985</v>
      </c>
      <c r="C62">
        <v>90</v>
      </c>
      <c r="D62">
        <v>270.7</v>
      </c>
      <c r="E62">
        <v>10.4</v>
      </c>
      <c r="G62" s="119">
        <v>55</v>
      </c>
      <c r="H62">
        <f t="shared" si="3"/>
        <v>16.306012041965726</v>
      </c>
      <c r="J62" s="120">
        <f>(Data!$I$16+273.3)/(D62+273.3)*(Data!$I$15+(Data!$K$12/1000))/Data!$I$15*Data!$I$18</f>
        <v>0.67724341091479789</v>
      </c>
      <c r="K62" s="122">
        <f t="shared" si="4"/>
        <v>16.531678999999997</v>
      </c>
      <c r="L62" s="119"/>
      <c r="M62" s="122"/>
      <c r="S62" s="121">
        <f t="shared" si="2"/>
        <v>0.56000000000000028</v>
      </c>
      <c r="T62" s="122">
        <f t="shared" si="0"/>
        <v>15.94246780001578</v>
      </c>
      <c r="U62">
        <f t="shared" si="1"/>
        <v>0.15942467800015794</v>
      </c>
    </row>
    <row r="63" spans="1:23">
      <c r="A63" s="1">
        <v>0.47232638888888889</v>
      </c>
      <c r="B63">
        <v>3984</v>
      </c>
      <c r="C63">
        <v>86</v>
      </c>
      <c r="D63">
        <v>270.89999999999998</v>
      </c>
      <c r="E63">
        <v>10.4</v>
      </c>
      <c r="G63" s="119">
        <v>56</v>
      </c>
      <c r="H63">
        <f t="shared" si="3"/>
        <v>15.94246780001578</v>
      </c>
      <c r="J63" s="120">
        <f>(Data!$I$16+273.3)/(D63+273.3)*(Data!$I$15+(Data!$K$12/1000))/Data!$I$15*Data!$I$18</f>
        <v>0.67699451587219761</v>
      </c>
      <c r="K63" s="122">
        <f t="shared" si="4"/>
        <v>16.516594662400003</v>
      </c>
      <c r="L63" s="119"/>
      <c r="M63" s="122"/>
      <c r="S63" s="121">
        <f t="shared" si="2"/>
        <v>0.57000000000000028</v>
      </c>
      <c r="T63" s="122">
        <f t="shared" si="0"/>
        <v>15.377694005348253</v>
      </c>
      <c r="U63">
        <f t="shared" si="1"/>
        <v>0.1566008090268203</v>
      </c>
      <c r="W63">
        <f>(S64-S62)/6*(T62+4*T63+T64)</f>
        <v>0.30943645942252374</v>
      </c>
    </row>
    <row r="64" spans="1:23">
      <c r="A64" s="1">
        <v>0.47232638888888889</v>
      </c>
      <c r="B64">
        <v>3981</v>
      </c>
      <c r="C64">
        <v>86</v>
      </c>
      <c r="D64">
        <v>270.89999999999998</v>
      </c>
      <c r="E64">
        <v>10.4</v>
      </c>
      <c r="G64" s="119">
        <v>57</v>
      </c>
      <c r="H64">
        <f t="shared" si="3"/>
        <v>15.94246780001578</v>
      </c>
      <c r="J64" s="120">
        <f>(Data!$I$16+273.3)/(D64+273.3)*(Data!$I$15+(Data!$K$12/1000))/Data!$I$15*Data!$I$18</f>
        <v>0.67699451587219761</v>
      </c>
      <c r="K64" s="122">
        <f t="shared" si="4"/>
        <v>16.499162134400002</v>
      </c>
      <c r="L64" s="119"/>
      <c r="M64" s="122"/>
      <c r="S64" s="121">
        <f t="shared" si="2"/>
        <v>0.58000000000000029</v>
      </c>
      <c r="T64" s="122">
        <f t="shared" si="0"/>
        <v>15.377694005348253</v>
      </c>
      <c r="U64">
        <f t="shared" si="1"/>
        <v>0.15377694005348266</v>
      </c>
    </row>
    <row r="65" spans="1:23">
      <c r="A65" s="1">
        <v>0.47232638888888889</v>
      </c>
      <c r="B65">
        <v>3978</v>
      </c>
      <c r="C65">
        <v>80</v>
      </c>
      <c r="D65">
        <v>271</v>
      </c>
      <c r="E65">
        <v>10.4</v>
      </c>
      <c r="G65" s="119">
        <v>58</v>
      </c>
      <c r="H65">
        <f t="shared" si="3"/>
        <v>15.377694005348253</v>
      </c>
      <c r="J65" s="120">
        <f>(Data!$I$16+273.3)/(D65+273.3)*(Data!$I$15+(Data!$K$12/1000))/Data!$I$15*Data!$I$18</f>
        <v>0.67687013694221931</v>
      </c>
      <c r="K65" s="122">
        <f t="shared" si="4"/>
        <v>16.479479062400003</v>
      </c>
      <c r="L65" s="119"/>
      <c r="M65" s="122"/>
      <c r="S65" s="121">
        <f t="shared" si="2"/>
        <v>0.5900000000000003</v>
      </c>
      <c r="T65" s="122">
        <f t="shared" si="0"/>
        <v>15.086607229179924</v>
      </c>
      <c r="U65">
        <f t="shared" si="1"/>
        <v>0.15232150617264104</v>
      </c>
      <c r="W65">
        <f>(S66-S64)/6*(T64+4*T65+T66)</f>
        <v>0.30270243383749312</v>
      </c>
    </row>
    <row r="66" spans="1:23">
      <c r="A66" s="1">
        <v>0.47232638888888889</v>
      </c>
      <c r="B66">
        <v>3976</v>
      </c>
      <c r="C66">
        <v>80</v>
      </c>
      <c r="D66">
        <v>271</v>
      </c>
      <c r="E66">
        <v>10.4</v>
      </c>
      <c r="G66" s="119">
        <v>59</v>
      </c>
      <c r="H66">
        <f t="shared" si="3"/>
        <v>15.377694005348253</v>
      </c>
      <c r="J66" s="120">
        <f>(Data!$I$16+273.3)/(D66+273.3)*(Data!$I$15+(Data!$K$12/1000))/Data!$I$15*Data!$I$18</f>
        <v>0.67687013694221931</v>
      </c>
      <c r="K66" s="122">
        <f t="shared" si="4"/>
        <v>16.457641518399999</v>
      </c>
      <c r="L66" s="119"/>
      <c r="M66" s="122"/>
      <c r="S66" s="121">
        <f t="shared" si="2"/>
        <v>0.60000000000000031</v>
      </c>
      <c r="T66" s="122">
        <f t="shared" si="0"/>
        <v>15.086607229179924</v>
      </c>
      <c r="U66">
        <f t="shared" si="1"/>
        <v>0.15086607229179938</v>
      </c>
    </row>
    <row r="67" spans="1:23">
      <c r="A67" s="1">
        <v>0.47232638888888889</v>
      </c>
      <c r="B67">
        <v>3975</v>
      </c>
      <c r="C67">
        <v>77</v>
      </c>
      <c r="D67">
        <v>271</v>
      </c>
      <c r="E67">
        <v>10.4</v>
      </c>
      <c r="G67" s="119">
        <v>60</v>
      </c>
      <c r="H67">
        <f t="shared" si="3"/>
        <v>15.086607229179924</v>
      </c>
      <c r="J67" s="120">
        <f>(Data!$I$16+273.3)/(D67+273.3)*(Data!$I$15+(Data!$K$12/1000))/Data!$I$15*Data!$I$18</f>
        <v>0.67687013694221931</v>
      </c>
      <c r="K67" s="122">
        <f t="shared" si="4"/>
        <v>16.433743999999997</v>
      </c>
      <c r="L67" s="119"/>
      <c r="M67" s="122"/>
      <c r="S67" s="121">
        <f t="shared" si="2"/>
        <v>0.61000000000000032</v>
      </c>
      <c r="T67" s="122">
        <f t="shared" si="0"/>
        <v>14.890755889298353</v>
      </c>
      <c r="U67">
        <f t="shared" si="1"/>
        <v>0.1498868155923915</v>
      </c>
      <c r="W67">
        <f>(S68-S66)/6*(T66+4*T67+T68)</f>
        <v>0.29781516316933571</v>
      </c>
    </row>
    <row r="68" spans="1:23">
      <c r="A68" s="1">
        <v>0.47233796296296293</v>
      </c>
      <c r="B68">
        <v>3975</v>
      </c>
      <c r="C68">
        <v>77</v>
      </c>
      <c r="D68">
        <v>271</v>
      </c>
      <c r="E68">
        <v>10.4</v>
      </c>
      <c r="G68" s="119">
        <v>61</v>
      </c>
      <c r="H68">
        <f t="shared" si="3"/>
        <v>15.086607229179924</v>
      </c>
      <c r="J68" s="120">
        <f>(Data!$I$16+273.3)/(D68+273.3)*(Data!$I$15+(Data!$K$12/1000))/Data!$I$15*Data!$I$18</f>
        <v>0.67687013694221931</v>
      </c>
      <c r="K68" s="122">
        <f t="shared" si="4"/>
        <v>16.407879430400001</v>
      </c>
      <c r="L68" s="119"/>
      <c r="M68" s="122"/>
      <c r="S68" s="121">
        <f t="shared" si="2"/>
        <v>0.62000000000000033</v>
      </c>
      <c r="T68" s="122">
        <f t="shared" si="0"/>
        <v>14.694918164427312</v>
      </c>
      <c r="U68">
        <f t="shared" si="1"/>
        <v>0.14792837026862846</v>
      </c>
    </row>
    <row r="69" spans="1:23">
      <c r="A69" s="1">
        <v>0.47233796296296293</v>
      </c>
      <c r="B69">
        <v>3978</v>
      </c>
      <c r="C69">
        <v>75</v>
      </c>
      <c r="D69">
        <v>271.10000000000002</v>
      </c>
      <c r="E69">
        <v>10.4</v>
      </c>
      <c r="G69" s="119">
        <v>62</v>
      </c>
      <c r="H69">
        <f t="shared" si="3"/>
        <v>14.890755889298353</v>
      </c>
      <c r="J69" s="120">
        <f>(Data!$I$16+273.3)/(D69+273.3)*(Data!$I$15+(Data!$K$12/1000))/Data!$I$15*Data!$I$18</f>
        <v>0.6767458037061902</v>
      </c>
      <c r="K69" s="122">
        <f t="shared" si="4"/>
        <v>16.380139158399999</v>
      </c>
      <c r="L69" s="119"/>
      <c r="M69" s="122"/>
      <c r="S69" s="121">
        <f t="shared" si="2"/>
        <v>0.63000000000000034</v>
      </c>
      <c r="T69" s="122">
        <f t="shared" si="0"/>
        <v>14.694918164427312</v>
      </c>
      <c r="U69">
        <f t="shared" si="1"/>
        <v>0.14694918164427326</v>
      </c>
      <c r="W69">
        <f>(S70-S68)/6*(T68+4*T69+T70)</f>
        <v>0.29388487242929184</v>
      </c>
    </row>
    <row r="70" spans="1:23">
      <c r="A70" s="1">
        <v>0.47233796296296293</v>
      </c>
      <c r="B70">
        <v>3978</v>
      </c>
      <c r="C70">
        <v>73</v>
      </c>
      <c r="D70">
        <v>271.39999999999998</v>
      </c>
      <c r="E70">
        <v>10.4</v>
      </c>
      <c r="G70" s="119">
        <v>63</v>
      </c>
      <c r="H70">
        <f t="shared" si="3"/>
        <v>14.694918164427312</v>
      </c>
      <c r="J70" s="120">
        <f>(Data!$I$16+273.3)/(D70+273.3)*(Data!$I$15+(Data!$K$12/1000))/Data!$I$15*Data!$I$18</f>
        <v>0.67637307791013401</v>
      </c>
      <c r="K70" s="122">
        <f t="shared" si="4"/>
        <v>16.350612958399999</v>
      </c>
      <c r="L70" s="119"/>
      <c r="M70" s="122"/>
      <c r="S70" s="121">
        <f t="shared" si="2"/>
        <v>0.64000000000000035</v>
      </c>
      <c r="T70" s="122">
        <f t="shared" si="0"/>
        <v>14.690870906650915</v>
      </c>
      <c r="U70">
        <f t="shared" si="1"/>
        <v>0.14692894535539128</v>
      </c>
    </row>
    <row r="71" spans="1:23">
      <c r="A71" s="1">
        <v>0.47233796296296293</v>
      </c>
      <c r="B71">
        <v>3994</v>
      </c>
      <c r="C71">
        <v>73</v>
      </c>
      <c r="D71">
        <v>271.39999999999998</v>
      </c>
      <c r="E71">
        <v>10.4</v>
      </c>
      <c r="G71" s="119">
        <v>64</v>
      </c>
      <c r="H71">
        <f t="shared" si="3"/>
        <v>14.694918164427312</v>
      </c>
      <c r="J71" s="120">
        <f>(Data!$I$16+273.3)/(D71+273.3)*(Data!$I$15+(Data!$K$12/1000))/Data!$I$15*Data!$I$18</f>
        <v>0.67637307791013401</v>
      </c>
      <c r="K71" s="122">
        <f t="shared" si="4"/>
        <v>16.319389030399996</v>
      </c>
      <c r="L71" s="119"/>
      <c r="M71" s="122"/>
      <c r="S71" s="121">
        <f t="shared" si="2"/>
        <v>0.65000000000000036</v>
      </c>
      <c r="T71" s="122">
        <f t="shared" ref="T71:T134" si="5">H73</f>
        <v>14.689521572925297</v>
      </c>
      <c r="U71">
        <f t="shared" ref="U71:U134" si="6">(S71-S70)/2*(T70+T71)</f>
        <v>0.1469019623978812</v>
      </c>
      <c r="W71">
        <f>(S72-S70)/6*(T70+4*T71+T72)</f>
        <v>0.29312838765466404</v>
      </c>
    </row>
    <row r="72" spans="1:23">
      <c r="A72" s="1">
        <v>0.47233796296296293</v>
      </c>
      <c r="B72">
        <v>3995</v>
      </c>
      <c r="C72">
        <v>73</v>
      </c>
      <c r="D72">
        <v>271.10000000000002</v>
      </c>
      <c r="E72">
        <v>10.4</v>
      </c>
      <c r="G72" s="119">
        <v>65</v>
      </c>
      <c r="H72">
        <f t="shared" si="3"/>
        <v>14.690870906650915</v>
      </c>
      <c r="J72" s="120">
        <f>(Data!$I$16+273.3)/(D72+273.3)*(Data!$I$15+(Data!$K$12/1000))/Data!$I$15*Data!$I$18</f>
        <v>0.6767458037061902</v>
      </c>
      <c r="K72" s="122">
        <f t="shared" si="4"/>
        <v>16.286553999999995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14.489559098047025</v>
      </c>
      <c r="U72">
        <f t="shared" si="6"/>
        <v>0.14589540335486173</v>
      </c>
    </row>
    <row r="73" spans="1:23">
      <c r="A73" s="1">
        <v>0.47234953703703703</v>
      </c>
      <c r="B73">
        <v>3997</v>
      </c>
      <c r="C73">
        <v>73</v>
      </c>
      <c r="D73">
        <v>271</v>
      </c>
      <c r="E73">
        <v>10.4</v>
      </c>
      <c r="G73" s="119">
        <v>66</v>
      </c>
      <c r="H73">
        <f t="shared" ref="H73:H136" si="8">44.73*SQRT(C73/1000/J73)</f>
        <v>14.689521572925297</v>
      </c>
      <c r="J73" s="120">
        <f>(Data!$I$16+273.3)/(D73+273.3)*(Data!$I$15+(Data!$K$12/1000))/Data!$I$15*Data!$I$18</f>
        <v>0.67687013694221931</v>
      </c>
      <c r="K73" s="122">
        <f t="shared" ref="K73:K136" si="9">-0.0000000656*G73^4+0.0000311*G73^3-0.0051645*G73^2+0.315642*G73+10.22</f>
        <v>16.252192918399999</v>
      </c>
      <c r="L73" s="119"/>
      <c r="M73" s="122"/>
      <c r="S73" s="121">
        <f t="shared" si="7"/>
        <v>0.67000000000000037</v>
      </c>
      <c r="T73" s="122">
        <f t="shared" si="5"/>
        <v>14.490889574988264</v>
      </c>
      <c r="U73">
        <f t="shared" si="6"/>
        <v>0.14490224336517657</v>
      </c>
      <c r="W73">
        <f>(S74-S72)/6*(T72+4*T73+T74)</f>
        <v>0.29048895533455982</v>
      </c>
    </row>
    <row r="74" spans="1:23">
      <c r="A74" s="1">
        <v>0.47234953703703703</v>
      </c>
      <c r="B74">
        <v>3999</v>
      </c>
      <c r="C74">
        <v>71</v>
      </c>
      <c r="D74">
        <v>271.2</v>
      </c>
      <c r="E74">
        <v>10.4</v>
      </c>
      <c r="G74" s="119">
        <v>67</v>
      </c>
      <c r="H74">
        <f t="shared" si="8"/>
        <v>14.489559098047025</v>
      </c>
      <c r="J74" s="120">
        <f>(Data!$I$16+273.3)/(D74+273.3)*(Data!$I$15+(Data!$K$12/1000))/Data!$I$15*Data!$I$18</f>
        <v>0.67662151613893473</v>
      </c>
      <c r="K74" s="122">
        <f t="shared" si="9"/>
        <v>16.2163892624</v>
      </c>
      <c r="L74" s="119"/>
      <c r="M74" s="122"/>
      <c r="S74" s="121">
        <f t="shared" si="7"/>
        <v>0.68000000000000038</v>
      </c>
      <c r="T74" s="122">
        <f t="shared" si="5"/>
        <v>14.693569202367792</v>
      </c>
      <c r="U74">
        <f t="shared" si="6"/>
        <v>0.14592229388678041</v>
      </c>
    </row>
    <row r="75" spans="1:23">
      <c r="A75" s="1">
        <v>0.47234953703703703</v>
      </c>
      <c r="B75">
        <v>3995</v>
      </c>
      <c r="C75">
        <v>71</v>
      </c>
      <c r="D75">
        <v>271.3</v>
      </c>
      <c r="E75">
        <v>10.4</v>
      </c>
      <c r="G75" s="119">
        <v>68</v>
      </c>
      <c r="H75">
        <f t="shared" si="8"/>
        <v>14.490889574988264</v>
      </c>
      <c r="J75" s="120">
        <f>(Data!$I$16+273.3)/(D75+273.3)*(Data!$I$15+(Data!$K$12/1000))/Data!$I$15*Data!$I$18</f>
        <v>0.6764972742152956</v>
      </c>
      <c r="K75" s="122">
        <f t="shared" si="9"/>
        <v>16.179224934399997</v>
      </c>
      <c r="L75" s="119"/>
      <c r="M75" s="122"/>
      <c r="S75" s="121">
        <f t="shared" si="7"/>
        <v>0.69000000000000039</v>
      </c>
      <c r="T75" s="122">
        <f t="shared" si="5"/>
        <v>14.792509472621321</v>
      </c>
      <c r="U75">
        <f t="shared" si="6"/>
        <v>0.14743039337494571</v>
      </c>
      <c r="W75">
        <f>(S76-S74)/6*(T74+4*T75+T76)</f>
        <v>0.29618227541461978</v>
      </c>
    </row>
    <row r="76" spans="1:23">
      <c r="A76" s="1">
        <v>0.47234953703703703</v>
      </c>
      <c r="B76">
        <v>3990</v>
      </c>
      <c r="C76">
        <v>73</v>
      </c>
      <c r="D76">
        <v>271.3</v>
      </c>
      <c r="E76">
        <v>10.4</v>
      </c>
      <c r="G76" s="119">
        <v>69</v>
      </c>
      <c r="H76">
        <f t="shared" si="8"/>
        <v>14.693569202367792</v>
      </c>
      <c r="J76" s="120">
        <f>(Data!$I$16+273.3)/(D76+273.3)*(Data!$I$15+(Data!$K$12/1000))/Data!$I$15*Data!$I$18</f>
        <v>0.6764972742152956</v>
      </c>
      <c r="K76" s="122">
        <f t="shared" si="9"/>
        <v>16.140780262399996</v>
      </c>
      <c r="L76" s="119"/>
      <c r="M76" s="122"/>
      <c r="S76" s="121">
        <f t="shared" si="7"/>
        <v>0.7000000000000004</v>
      </c>
      <c r="T76" s="122">
        <f t="shared" si="5"/>
        <v>14.991075531532786</v>
      </c>
      <c r="U76">
        <f t="shared" si="6"/>
        <v>0.14891792502077067</v>
      </c>
    </row>
    <row r="77" spans="1:23">
      <c r="A77" s="1">
        <v>0.47234953703703703</v>
      </c>
      <c r="B77">
        <v>3989</v>
      </c>
      <c r="C77">
        <v>74</v>
      </c>
      <c r="D77">
        <v>271.2</v>
      </c>
      <c r="E77">
        <v>10.4</v>
      </c>
      <c r="G77" s="119">
        <v>70</v>
      </c>
      <c r="H77">
        <f t="shared" si="8"/>
        <v>14.792509472621321</v>
      </c>
      <c r="J77" s="120">
        <f>(Data!$I$16+273.3)/(D77+273.3)*(Data!$I$15+(Data!$K$12/1000))/Data!$I$15*Data!$I$18</f>
        <v>0.67662151613893473</v>
      </c>
      <c r="K77" s="122">
        <f t="shared" si="9"/>
        <v>16.101134000000002</v>
      </c>
      <c r="L77" s="119"/>
      <c r="M77" s="122"/>
      <c r="S77" s="121">
        <f t="shared" si="7"/>
        <v>0.71000000000000041</v>
      </c>
      <c r="T77" s="122">
        <f t="shared" si="5"/>
        <v>15.182861285188654</v>
      </c>
      <c r="U77">
        <f t="shared" si="6"/>
        <v>0.15086968408360735</v>
      </c>
      <c r="W77">
        <f>(S78-S76)/6*(T76+4*T77+T78)</f>
        <v>0.30366267333589514</v>
      </c>
    </row>
    <row r="78" spans="1:23">
      <c r="A78" s="1">
        <v>0.47236111111111106</v>
      </c>
      <c r="B78">
        <v>3981</v>
      </c>
      <c r="C78">
        <v>76</v>
      </c>
      <c r="D78">
        <v>271.2</v>
      </c>
      <c r="E78">
        <v>10.4</v>
      </c>
      <c r="G78" s="119">
        <v>71</v>
      </c>
      <c r="H78">
        <f t="shared" si="8"/>
        <v>14.991075531532786</v>
      </c>
      <c r="J78" s="120">
        <f>(Data!$I$16+273.3)/(D78+273.3)*(Data!$I$15+(Data!$K$12/1000))/Data!$I$15*Data!$I$18</f>
        <v>0.67662151613893473</v>
      </c>
      <c r="K78" s="122">
        <f t="shared" si="9"/>
        <v>16.060363326399994</v>
      </c>
      <c r="L78" s="119"/>
      <c r="M78" s="122"/>
      <c r="S78" s="121">
        <f t="shared" si="7"/>
        <v>0.72000000000000042</v>
      </c>
      <c r="T78" s="122">
        <f t="shared" si="5"/>
        <v>15.376281328481063</v>
      </c>
      <c r="U78">
        <f t="shared" si="6"/>
        <v>0.15279571306834872</v>
      </c>
    </row>
    <row r="79" spans="1:23">
      <c r="A79" s="1">
        <v>0.47236111111111106</v>
      </c>
      <c r="B79">
        <v>3981</v>
      </c>
      <c r="C79">
        <v>78</v>
      </c>
      <c r="D79">
        <v>270.89999999999998</v>
      </c>
      <c r="E79">
        <v>10.4</v>
      </c>
      <c r="G79" s="119">
        <v>72</v>
      </c>
      <c r="H79">
        <f t="shared" si="8"/>
        <v>15.182861285188654</v>
      </c>
      <c r="J79" s="120">
        <f>(Data!$I$16+273.3)/(D79+273.3)*(Data!$I$15+(Data!$K$12/1000))/Data!$I$15*Data!$I$18</f>
        <v>0.67699451587219761</v>
      </c>
      <c r="K79" s="122">
        <f t="shared" si="9"/>
        <v>16.0185438464</v>
      </c>
      <c r="L79" s="119"/>
      <c r="M79" s="122"/>
      <c r="S79" s="121">
        <f t="shared" si="7"/>
        <v>0.73000000000000043</v>
      </c>
      <c r="T79" s="122">
        <f t="shared" si="5"/>
        <v>15.850964165619589</v>
      </c>
      <c r="U79">
        <f t="shared" si="6"/>
        <v>0.1561362274705034</v>
      </c>
      <c r="W79">
        <f>(S80-S78)/6*(T78+4*T79+T80)</f>
        <v>0.31544186058935292</v>
      </c>
    </row>
    <row r="80" spans="1:23">
      <c r="A80" s="1">
        <v>0.47236111111111106</v>
      </c>
      <c r="B80">
        <v>3973</v>
      </c>
      <c r="C80">
        <v>80</v>
      </c>
      <c r="D80">
        <v>270.89999999999998</v>
      </c>
      <c r="E80">
        <v>10.4</v>
      </c>
      <c r="G80" s="119">
        <v>73</v>
      </c>
      <c r="H80">
        <f t="shared" si="8"/>
        <v>15.376281328481063</v>
      </c>
      <c r="J80" s="120">
        <f>(Data!$I$16+273.3)/(D80+273.3)*(Data!$I$15+(Data!$K$12/1000))/Data!$I$15*Data!$I$18</f>
        <v>0.67699451587219761</v>
      </c>
      <c r="K80" s="122">
        <f t="shared" si="9"/>
        <v>15.975749590400001</v>
      </c>
      <c r="L80" s="119"/>
      <c r="M80" s="122"/>
      <c r="S80" s="121">
        <f t="shared" si="7"/>
        <v>0.74000000000000044</v>
      </c>
      <c r="T80" s="122">
        <f t="shared" si="5"/>
        <v>15.852420185846389</v>
      </c>
      <c r="U80">
        <f t="shared" si="6"/>
        <v>0.15851692175733004</v>
      </c>
    </row>
    <row r="81" spans="1:23">
      <c r="A81" s="1">
        <v>0.47236111111111106</v>
      </c>
      <c r="B81">
        <v>3972</v>
      </c>
      <c r="C81">
        <v>85</v>
      </c>
      <c r="D81">
        <v>271</v>
      </c>
      <c r="E81">
        <v>10.4</v>
      </c>
      <c r="G81" s="119">
        <v>74</v>
      </c>
      <c r="H81">
        <f t="shared" si="8"/>
        <v>15.850964165619589</v>
      </c>
      <c r="J81" s="120">
        <f>(Data!$I$16+273.3)/(D81+273.3)*(Data!$I$15+(Data!$K$12/1000))/Data!$I$15*Data!$I$18</f>
        <v>0.67687013694221931</v>
      </c>
      <c r="K81" s="122">
        <f t="shared" si="9"/>
        <v>15.932053014400003</v>
      </c>
      <c r="L81" s="119"/>
      <c r="M81" s="122"/>
      <c r="S81" s="121">
        <f t="shared" si="7"/>
        <v>0.75000000000000044</v>
      </c>
      <c r="T81" s="122">
        <f t="shared" si="5"/>
        <v>15.573018475587061</v>
      </c>
      <c r="U81">
        <f t="shared" si="6"/>
        <v>0.1571271933071674</v>
      </c>
      <c r="W81">
        <f>(S82-S80)/6*(T80+4*T81+T82)</f>
        <v>0.31239647421605121</v>
      </c>
    </row>
    <row r="82" spans="1:23">
      <c r="A82" s="1">
        <v>0.47236111111111106</v>
      </c>
      <c r="B82">
        <v>3981</v>
      </c>
      <c r="C82">
        <v>85</v>
      </c>
      <c r="D82">
        <v>271.10000000000002</v>
      </c>
      <c r="E82">
        <v>10.4</v>
      </c>
      <c r="G82" s="119">
        <v>75</v>
      </c>
      <c r="H82">
        <f t="shared" si="8"/>
        <v>15.852420185846389</v>
      </c>
      <c r="J82" s="120">
        <f>(Data!$I$16+273.3)/(D82+273.3)*(Data!$I$15+(Data!$K$12/1000))/Data!$I$15*Data!$I$18</f>
        <v>0.6767458037061902</v>
      </c>
      <c r="K82" s="122">
        <f t="shared" si="9"/>
        <v>15.887524999999998</v>
      </c>
      <c r="L82" s="119"/>
      <c r="M82" s="122"/>
      <c r="S82" s="121">
        <f t="shared" si="7"/>
        <v>0.76000000000000045</v>
      </c>
      <c r="T82" s="122">
        <f t="shared" si="5"/>
        <v>15.574448176620653</v>
      </c>
      <c r="U82">
        <f t="shared" si="6"/>
        <v>0.1557373332610387</v>
      </c>
    </row>
    <row r="83" spans="1:23">
      <c r="A83" s="1">
        <v>0.47237268518518521</v>
      </c>
      <c r="B83">
        <v>3991</v>
      </c>
      <c r="C83">
        <v>82</v>
      </c>
      <c r="D83">
        <v>271.3</v>
      </c>
      <c r="E83">
        <v>10.4</v>
      </c>
      <c r="G83" s="119">
        <v>76</v>
      </c>
      <c r="H83">
        <f t="shared" si="8"/>
        <v>15.573018475587061</v>
      </c>
      <c r="J83" s="120">
        <f>(Data!$I$16+273.3)/(D83+273.3)*(Data!$I$15+(Data!$K$12/1000))/Data!$I$15*Data!$I$18</f>
        <v>0.6764972742152956</v>
      </c>
      <c r="K83" s="122">
        <f t="shared" si="9"/>
        <v>15.842234854399999</v>
      </c>
      <c r="L83" s="119"/>
      <c r="M83" s="122"/>
      <c r="S83" s="121">
        <f t="shared" si="7"/>
        <v>0.77000000000000046</v>
      </c>
      <c r="T83" s="122">
        <f t="shared" si="5"/>
        <v>15.574448176620653</v>
      </c>
      <c r="U83">
        <f t="shared" si="6"/>
        <v>0.15574448176620667</v>
      </c>
      <c r="W83">
        <f>(S84-S82)/6*(T82+4*T83+T84)</f>
        <v>0.31148419786230136</v>
      </c>
    </row>
    <row r="84" spans="1:23">
      <c r="A84" s="1">
        <v>0.47237268518518521</v>
      </c>
      <c r="B84">
        <v>3996</v>
      </c>
      <c r="C84">
        <v>82</v>
      </c>
      <c r="D84">
        <v>271.39999999999998</v>
      </c>
      <c r="E84">
        <v>10.4</v>
      </c>
      <c r="G84" s="119">
        <v>77</v>
      </c>
      <c r="H84">
        <f t="shared" si="8"/>
        <v>15.574448176620653</v>
      </c>
      <c r="J84" s="120">
        <f>(Data!$I$16+273.3)/(D84+273.3)*(Data!$I$15+(Data!$K$12/1000))/Data!$I$15*Data!$I$18</f>
        <v>0.67637307791013401</v>
      </c>
      <c r="K84" s="122">
        <f t="shared" si="9"/>
        <v>15.796250310399996</v>
      </c>
      <c r="L84" s="119"/>
      <c r="M84" s="122"/>
      <c r="S84" s="121">
        <f t="shared" si="7"/>
        <v>0.78000000000000047</v>
      </c>
      <c r="T84" s="122">
        <f t="shared" si="5"/>
        <v>15.573018475587061</v>
      </c>
      <c r="U84">
        <f t="shared" si="6"/>
        <v>0.1557373332610387</v>
      </c>
    </row>
    <row r="85" spans="1:23">
      <c r="A85" s="1">
        <v>0.47237268518518521</v>
      </c>
      <c r="B85">
        <v>4003</v>
      </c>
      <c r="C85">
        <v>82</v>
      </c>
      <c r="D85">
        <v>271.39999999999998</v>
      </c>
      <c r="E85">
        <v>10.4</v>
      </c>
      <c r="G85" s="119">
        <v>78</v>
      </c>
      <c r="H85">
        <f t="shared" si="8"/>
        <v>15.574448176620653</v>
      </c>
      <c r="J85" s="120">
        <f>(Data!$I$16+273.3)/(D85+273.3)*(Data!$I$15+(Data!$K$12/1000))/Data!$I$15*Data!$I$18</f>
        <v>0.67637307791013401</v>
      </c>
      <c r="K85" s="122">
        <f t="shared" si="9"/>
        <v>15.749637526399995</v>
      </c>
      <c r="L85" s="119"/>
      <c r="M85" s="122"/>
      <c r="S85" s="121">
        <f t="shared" si="7"/>
        <v>0.79000000000000048</v>
      </c>
      <c r="T85" s="122">
        <f t="shared" si="5"/>
        <v>15.573018475587061</v>
      </c>
      <c r="U85">
        <f t="shared" si="6"/>
        <v>0.15573018475587075</v>
      </c>
      <c r="W85">
        <f>(S86-S84)/6*(T84+4*T85+T86)</f>
        <v>0.31114287380197708</v>
      </c>
    </row>
    <row r="86" spans="1:23">
      <c r="A86" s="1">
        <v>0.47237268518518521</v>
      </c>
      <c r="B86">
        <v>4003</v>
      </c>
      <c r="C86">
        <v>82</v>
      </c>
      <c r="D86">
        <v>271.3</v>
      </c>
      <c r="E86">
        <v>10.4</v>
      </c>
      <c r="G86" s="119">
        <v>79</v>
      </c>
      <c r="H86">
        <f t="shared" si="8"/>
        <v>15.573018475587061</v>
      </c>
      <c r="J86" s="120">
        <f>(Data!$I$16+273.3)/(D86+273.3)*(Data!$I$15+(Data!$K$12/1000))/Data!$I$15*Data!$I$18</f>
        <v>0.6764972742152956</v>
      </c>
      <c r="K86" s="122">
        <f t="shared" si="9"/>
        <v>15.702461086399998</v>
      </c>
      <c r="L86" s="119"/>
      <c r="M86" s="122"/>
      <c r="S86" s="121">
        <f t="shared" si="7"/>
        <v>0.80000000000000049</v>
      </c>
      <c r="T86" s="122">
        <f t="shared" si="5"/>
        <v>15.477769762657736</v>
      </c>
      <c r="U86">
        <f t="shared" si="6"/>
        <v>0.15525394119122413</v>
      </c>
    </row>
    <row r="87" spans="1:23">
      <c r="A87" s="1">
        <v>0.47237268518518521</v>
      </c>
      <c r="B87">
        <v>4001</v>
      </c>
      <c r="C87">
        <v>82</v>
      </c>
      <c r="D87">
        <v>271.3</v>
      </c>
      <c r="E87">
        <v>10.4</v>
      </c>
      <c r="G87" s="119">
        <v>80</v>
      </c>
      <c r="H87">
        <f t="shared" si="8"/>
        <v>15.573018475587061</v>
      </c>
      <c r="J87" s="120">
        <f>(Data!$I$16+273.3)/(D87+273.3)*(Data!$I$15+(Data!$K$12/1000))/Data!$I$15*Data!$I$18</f>
        <v>0.6764972742152956</v>
      </c>
      <c r="K87" s="122">
        <f t="shared" si="9"/>
        <v>15.654784000000001</v>
      </c>
      <c r="L87" s="119"/>
      <c r="M87" s="122"/>
      <c r="S87" s="121">
        <f t="shared" si="7"/>
        <v>0.8100000000000005</v>
      </c>
      <c r="T87" s="122">
        <f t="shared" si="5"/>
        <v>15.667688152886814</v>
      </c>
      <c r="U87">
        <f t="shared" si="6"/>
        <v>0.15572728957772289</v>
      </c>
      <c r="W87">
        <f>(S88-S86)/6*(T86+4*T87+T88)</f>
        <v>0.31334132815519111</v>
      </c>
    </row>
    <row r="88" spans="1:23">
      <c r="A88" s="1">
        <v>0.47238425925925925</v>
      </c>
      <c r="B88">
        <v>4001</v>
      </c>
      <c r="C88">
        <v>81</v>
      </c>
      <c r="D88">
        <v>271.3</v>
      </c>
      <c r="E88">
        <v>10.4</v>
      </c>
      <c r="G88" s="119">
        <v>81</v>
      </c>
      <c r="H88">
        <f t="shared" si="8"/>
        <v>15.477769762657736</v>
      </c>
      <c r="J88" s="120">
        <f>(Data!$I$16+273.3)/(D88+273.3)*(Data!$I$15+(Data!$K$12/1000))/Data!$I$15*Data!$I$18</f>
        <v>0.6764972742152956</v>
      </c>
      <c r="K88" s="122">
        <f t="shared" si="9"/>
        <v>15.606667702399998</v>
      </c>
      <c r="L88" s="119"/>
      <c r="M88" s="122"/>
      <c r="S88" s="121">
        <f t="shared" si="7"/>
        <v>0.82000000000000051</v>
      </c>
      <c r="T88" s="122">
        <f t="shared" si="5"/>
        <v>15.853876072352268</v>
      </c>
      <c r="U88">
        <f t="shared" si="6"/>
        <v>0.15760782112619556</v>
      </c>
    </row>
    <row r="89" spans="1:23">
      <c r="A89" s="1">
        <v>0.47238425925925925</v>
      </c>
      <c r="B89">
        <v>4003</v>
      </c>
      <c r="C89">
        <v>83</v>
      </c>
      <c r="D89">
        <v>271.3</v>
      </c>
      <c r="E89">
        <v>10.4</v>
      </c>
      <c r="G89" s="119">
        <v>82</v>
      </c>
      <c r="H89">
        <f t="shared" si="8"/>
        <v>15.667688152886814</v>
      </c>
      <c r="J89" s="120">
        <f>(Data!$I$16+273.3)/(D89+273.3)*(Data!$I$15+(Data!$K$12/1000))/Data!$I$15*Data!$I$18</f>
        <v>0.6764972742152956</v>
      </c>
      <c r="K89" s="122">
        <f t="shared" si="9"/>
        <v>15.558172054399998</v>
      </c>
      <c r="L89" s="119"/>
      <c r="M89" s="122"/>
      <c r="S89" s="121">
        <f t="shared" si="7"/>
        <v>0.83000000000000052</v>
      </c>
      <c r="T89" s="122">
        <f t="shared" si="5"/>
        <v>15.852420185846389</v>
      </c>
      <c r="U89">
        <f t="shared" si="6"/>
        <v>0.15853148129099343</v>
      </c>
      <c r="W89">
        <f>(S90-S88)/6*(T88+4*T89+T90)</f>
        <v>0.31579020975218425</v>
      </c>
    </row>
    <row r="90" spans="1:23">
      <c r="A90" s="1">
        <v>0.47238425925925925</v>
      </c>
      <c r="B90">
        <v>4004</v>
      </c>
      <c r="C90">
        <v>85</v>
      </c>
      <c r="D90">
        <v>271.2</v>
      </c>
      <c r="E90">
        <v>10.4</v>
      </c>
      <c r="G90" s="119">
        <v>83</v>
      </c>
      <c r="H90">
        <f t="shared" si="8"/>
        <v>15.853876072352268</v>
      </c>
      <c r="J90" s="120">
        <f>(Data!$I$16+273.3)/(D90+273.3)*(Data!$I$15+(Data!$K$12/1000))/Data!$I$15*Data!$I$18</f>
        <v>0.67662151613893473</v>
      </c>
      <c r="K90" s="122">
        <f t="shared" si="9"/>
        <v>15.509355342399997</v>
      </c>
      <c r="L90" s="119"/>
      <c r="M90" s="122"/>
      <c r="S90" s="121">
        <f t="shared" si="7"/>
        <v>0.84000000000000052</v>
      </c>
      <c r="T90" s="122">
        <f t="shared" si="5"/>
        <v>15.473506109917368</v>
      </c>
      <c r="U90">
        <f t="shared" si="6"/>
        <v>0.15662963147881892</v>
      </c>
    </row>
    <row r="91" spans="1:23">
      <c r="A91" s="1">
        <v>0.47238425925925925</v>
      </c>
      <c r="B91">
        <v>4000</v>
      </c>
      <c r="C91">
        <v>85</v>
      </c>
      <c r="D91">
        <v>271.10000000000002</v>
      </c>
      <c r="E91">
        <v>10.4</v>
      </c>
      <c r="G91" s="119">
        <v>84</v>
      </c>
      <c r="H91">
        <f t="shared" si="8"/>
        <v>15.852420185846389</v>
      </c>
      <c r="J91" s="120">
        <f>(Data!$I$16+273.3)/(D91+273.3)*(Data!$I$15+(Data!$K$12/1000))/Data!$I$15*Data!$I$18</f>
        <v>0.6767458037061902</v>
      </c>
      <c r="K91" s="122">
        <f t="shared" si="9"/>
        <v>15.460274278400002</v>
      </c>
      <c r="L91" s="119"/>
      <c r="M91" s="122"/>
      <c r="S91" s="121">
        <f t="shared" si="7"/>
        <v>0.85000000000000053</v>
      </c>
      <c r="T91" s="122">
        <f t="shared" si="5"/>
        <v>15.473506109917368</v>
      </c>
      <c r="U91">
        <f t="shared" si="6"/>
        <v>0.15473506109917382</v>
      </c>
      <c r="W91">
        <f>(S92-S90)/6*(T90+4*T91+T92)</f>
        <v>0.30751850309179574</v>
      </c>
    </row>
    <row r="92" spans="1:23">
      <c r="A92" s="1">
        <v>0.47238425925925925</v>
      </c>
      <c r="B92">
        <v>3996</v>
      </c>
      <c r="C92">
        <v>81</v>
      </c>
      <c r="D92">
        <v>271</v>
      </c>
      <c r="E92">
        <v>10.4</v>
      </c>
      <c r="G92" s="119">
        <v>85</v>
      </c>
      <c r="H92">
        <f t="shared" si="8"/>
        <v>15.473506109917368</v>
      </c>
      <c r="J92" s="120">
        <f>(Data!$I$16+273.3)/(D92+273.3)*(Data!$I$15+(Data!$K$12/1000))/Data!$I$15*Data!$I$18</f>
        <v>0.67687013694221931</v>
      </c>
      <c r="K92" s="122">
        <f t="shared" si="9"/>
        <v>15.410983999999994</v>
      </c>
      <c r="L92" s="119"/>
      <c r="M92" s="122"/>
      <c r="S92" s="121">
        <f t="shared" si="7"/>
        <v>0.86000000000000054</v>
      </c>
      <c r="T92" s="122">
        <f t="shared" si="5"/>
        <v>14.888020377951802</v>
      </c>
      <c r="U92">
        <f t="shared" si="6"/>
        <v>0.15180763243934597</v>
      </c>
    </row>
    <row r="93" spans="1:23">
      <c r="A93" s="1">
        <v>0.47239583333333335</v>
      </c>
      <c r="B93">
        <v>3990</v>
      </c>
      <c r="C93">
        <v>81</v>
      </c>
      <c r="D93">
        <v>271</v>
      </c>
      <c r="E93">
        <v>10.4</v>
      </c>
      <c r="G93" s="119">
        <v>86</v>
      </c>
      <c r="H93">
        <f t="shared" si="8"/>
        <v>15.473506109917368</v>
      </c>
      <c r="J93" s="120">
        <f>(Data!$I$16+273.3)/(D93+273.3)*(Data!$I$15+(Data!$K$12/1000))/Data!$I$15*Data!$I$18</f>
        <v>0.67687013694221931</v>
      </c>
      <c r="K93" s="122">
        <f t="shared" si="9"/>
        <v>15.3615380704</v>
      </c>
      <c r="L93" s="119"/>
      <c r="M93" s="122"/>
      <c r="S93" s="121">
        <f t="shared" si="7"/>
        <v>0.87000000000000055</v>
      </c>
      <c r="T93" s="122">
        <f t="shared" si="5"/>
        <v>14.685472827869868</v>
      </c>
      <c r="U93">
        <f t="shared" si="6"/>
        <v>0.14786746602910847</v>
      </c>
      <c r="W93">
        <f>(S94-S92)/6*(T92+4*T93+T94)</f>
        <v>0.29404817412179179</v>
      </c>
    </row>
    <row r="94" spans="1:23">
      <c r="A94" s="1">
        <v>0.47239583333333335</v>
      </c>
      <c r="B94">
        <v>3979</v>
      </c>
      <c r="C94">
        <v>75</v>
      </c>
      <c r="D94">
        <v>270.89999999999998</v>
      </c>
      <c r="E94">
        <v>10.4</v>
      </c>
      <c r="G94" s="119">
        <v>87</v>
      </c>
      <c r="H94">
        <f t="shared" si="8"/>
        <v>14.888020377951802</v>
      </c>
      <c r="J94" s="120">
        <f>(Data!$I$16+273.3)/(D94+273.3)*(Data!$I$15+(Data!$K$12/1000))/Data!$I$15*Data!$I$18</f>
        <v>0.67699451587219761</v>
      </c>
      <c r="K94" s="122">
        <f t="shared" si="9"/>
        <v>15.311988478399998</v>
      </c>
      <c r="L94" s="119"/>
      <c r="M94" s="122"/>
      <c r="S94" s="121">
        <f t="shared" si="7"/>
        <v>0.88000000000000056</v>
      </c>
      <c r="T94" s="122">
        <f t="shared" si="5"/>
        <v>14.584540547106204</v>
      </c>
      <c r="U94">
        <f t="shared" si="6"/>
        <v>0.1463500668748805</v>
      </c>
    </row>
    <row r="95" spans="1:23">
      <c r="A95" s="1">
        <v>0.47239583333333335</v>
      </c>
      <c r="B95">
        <v>3980</v>
      </c>
      <c r="C95">
        <v>73</v>
      </c>
      <c r="D95">
        <v>270.7</v>
      </c>
      <c r="E95">
        <v>10.4</v>
      </c>
      <c r="G95" s="119">
        <v>88</v>
      </c>
      <c r="H95">
        <f t="shared" si="8"/>
        <v>14.685472827869868</v>
      </c>
      <c r="J95" s="120">
        <f>(Data!$I$16+273.3)/(D95+273.3)*(Data!$I$15+(Data!$K$12/1000))/Data!$I$15*Data!$I$18</f>
        <v>0.67724341091479789</v>
      </c>
      <c r="K95" s="122">
        <f t="shared" si="9"/>
        <v>15.2623856384</v>
      </c>
      <c r="L95" s="119"/>
      <c r="M95" s="122"/>
      <c r="S95" s="121">
        <f t="shared" si="7"/>
        <v>0.89000000000000057</v>
      </c>
      <c r="T95" s="122">
        <f t="shared" si="5"/>
        <v>14.588561465405395</v>
      </c>
      <c r="U95">
        <f t="shared" si="6"/>
        <v>0.14586551006255813</v>
      </c>
      <c r="W95">
        <f>(S96-S94)/6*(T94+4*T95+T96)</f>
        <v>0.29175782624711083</v>
      </c>
    </row>
    <row r="96" spans="1:23">
      <c r="A96" s="1">
        <v>0.47239583333333335</v>
      </c>
      <c r="B96">
        <v>3989</v>
      </c>
      <c r="C96">
        <v>72</v>
      </c>
      <c r="D96">
        <v>270.7</v>
      </c>
      <c r="E96">
        <v>10.4</v>
      </c>
      <c r="G96" s="119">
        <v>89</v>
      </c>
      <c r="H96">
        <f t="shared" si="8"/>
        <v>14.584540547106204</v>
      </c>
      <c r="J96" s="120">
        <f>(Data!$I$16+273.3)/(D96+273.3)*(Data!$I$15+(Data!$K$12/1000))/Data!$I$15*Data!$I$18</f>
        <v>0.67724341091479789</v>
      </c>
      <c r="K96" s="122">
        <f t="shared" si="9"/>
        <v>15.212778390399999</v>
      </c>
      <c r="L96" s="119"/>
      <c r="M96" s="122"/>
      <c r="S96" s="121">
        <f t="shared" si="7"/>
        <v>0.90000000000000058</v>
      </c>
      <c r="T96" s="122">
        <f t="shared" si="5"/>
        <v>14.588561465405395</v>
      </c>
      <c r="U96">
        <f t="shared" si="6"/>
        <v>0.14588561465405409</v>
      </c>
    </row>
    <row r="97" spans="1:23">
      <c r="A97" s="1">
        <v>0.47239583333333335</v>
      </c>
      <c r="B97">
        <v>3989</v>
      </c>
      <c r="C97">
        <v>72</v>
      </c>
      <c r="D97">
        <v>271</v>
      </c>
      <c r="E97">
        <v>10.4</v>
      </c>
      <c r="G97" s="119">
        <v>90</v>
      </c>
      <c r="H97">
        <f t="shared" si="8"/>
        <v>14.588561465405395</v>
      </c>
      <c r="J97" s="120">
        <f>(Data!$I$16+273.3)/(D97+273.3)*(Data!$I$15+(Data!$K$12/1000))/Data!$I$15*Data!$I$18</f>
        <v>0.67687013694221931</v>
      </c>
      <c r="K97" s="122">
        <f t="shared" si="9"/>
        <v>15.163213999999995</v>
      </c>
      <c r="L97" s="119"/>
      <c r="M97" s="122"/>
      <c r="S97" s="121">
        <f t="shared" si="7"/>
        <v>0.91000000000000059</v>
      </c>
      <c r="T97" s="122">
        <f t="shared" si="5"/>
        <v>14.689521572925297</v>
      </c>
      <c r="U97">
        <f t="shared" si="6"/>
        <v>0.14639041519165358</v>
      </c>
      <c r="W97">
        <f>(S98-S96)/6*(T96+4*T97+T98)</f>
        <v>0.29378813421964461</v>
      </c>
    </row>
    <row r="98" spans="1:23">
      <c r="A98" s="1">
        <v>0.47240740740740739</v>
      </c>
      <c r="B98">
        <v>3990</v>
      </c>
      <c r="C98">
        <v>72</v>
      </c>
      <c r="D98">
        <v>271</v>
      </c>
      <c r="E98">
        <v>10.4</v>
      </c>
      <c r="G98" s="119">
        <v>91</v>
      </c>
      <c r="H98">
        <f t="shared" si="8"/>
        <v>14.588561465405395</v>
      </c>
      <c r="J98" s="120">
        <f>(Data!$I$16+273.3)/(D98+273.3)*(Data!$I$15+(Data!$K$12/1000))/Data!$I$15*Data!$I$18</f>
        <v>0.67687013694221931</v>
      </c>
      <c r="K98" s="122">
        <f t="shared" si="9"/>
        <v>15.113738158399999</v>
      </c>
      <c r="L98" s="119"/>
      <c r="M98" s="122"/>
      <c r="S98" s="121">
        <f t="shared" si="7"/>
        <v>0.9200000000000006</v>
      </c>
      <c r="T98" s="122">
        <f t="shared" si="5"/>
        <v>14.789792508786737</v>
      </c>
      <c r="U98">
        <f t="shared" si="6"/>
        <v>0.1473965704085603</v>
      </c>
    </row>
    <row r="99" spans="1:23">
      <c r="A99" s="1">
        <v>0.47240740740740739</v>
      </c>
      <c r="B99">
        <v>3990</v>
      </c>
      <c r="C99">
        <v>73</v>
      </c>
      <c r="D99">
        <v>271</v>
      </c>
      <c r="E99">
        <v>10.4</v>
      </c>
      <c r="G99" s="119">
        <v>92</v>
      </c>
      <c r="H99">
        <f t="shared" si="8"/>
        <v>14.689521572925297</v>
      </c>
      <c r="J99" s="120">
        <f>(Data!$I$16+273.3)/(D99+273.3)*(Data!$I$15+(Data!$K$12/1000))/Data!$I$15*Data!$I$18</f>
        <v>0.67687013694221931</v>
      </c>
      <c r="K99" s="122">
        <f t="shared" si="9"/>
        <v>15.064394982399994</v>
      </c>
      <c r="L99" s="119"/>
      <c r="M99" s="122"/>
      <c r="S99" s="121">
        <f t="shared" si="7"/>
        <v>0.9300000000000006</v>
      </c>
      <c r="T99" s="122">
        <f t="shared" si="5"/>
        <v>15.187045620746998</v>
      </c>
      <c r="U99">
        <f t="shared" si="6"/>
        <v>0.14988419064766881</v>
      </c>
      <c r="W99">
        <f>(S100-S98)/6*(T98+4*T99+T100)</f>
        <v>0.30242138378290601</v>
      </c>
    </row>
    <row r="100" spans="1:23">
      <c r="A100" s="1">
        <v>0.47240740740740739</v>
      </c>
      <c r="B100">
        <v>3990</v>
      </c>
      <c r="C100">
        <v>74</v>
      </c>
      <c r="D100">
        <v>271</v>
      </c>
      <c r="E100">
        <v>10.4</v>
      </c>
      <c r="G100" s="119">
        <v>93</v>
      </c>
      <c r="H100">
        <f t="shared" si="8"/>
        <v>14.789792508786737</v>
      </c>
      <c r="J100" s="120">
        <f>(Data!$I$16+273.3)/(D100+273.3)*(Data!$I$15+(Data!$K$12/1000))/Data!$I$15*Data!$I$18</f>
        <v>0.67687013694221931</v>
      </c>
      <c r="K100" s="122">
        <f t="shared" si="9"/>
        <v>15.015227014399995</v>
      </c>
      <c r="L100" s="119"/>
      <c r="M100" s="122"/>
      <c r="S100" s="121">
        <f t="shared" si="7"/>
        <v>0.94000000000000061</v>
      </c>
      <c r="T100" s="122">
        <f t="shared" si="5"/>
        <v>15.188440143097004</v>
      </c>
      <c r="U100">
        <f t="shared" si="6"/>
        <v>0.15187742881922014</v>
      </c>
    </row>
    <row r="101" spans="1:23">
      <c r="A101" s="1">
        <v>0.47240740740740739</v>
      </c>
      <c r="B101">
        <v>3989</v>
      </c>
      <c r="C101">
        <v>78</v>
      </c>
      <c r="D101">
        <v>271.2</v>
      </c>
      <c r="E101">
        <v>10.4</v>
      </c>
      <c r="G101" s="119">
        <v>94</v>
      </c>
      <c r="H101">
        <f t="shared" si="8"/>
        <v>15.187045620746998</v>
      </c>
      <c r="J101" s="120">
        <f>(Data!$I$16+273.3)/(D101+273.3)*(Data!$I$15+(Data!$K$12/1000))/Data!$I$15*Data!$I$18</f>
        <v>0.67662151613893473</v>
      </c>
      <c r="K101" s="122">
        <f t="shared" si="9"/>
        <v>14.966275222399995</v>
      </c>
      <c r="L101" s="119"/>
      <c r="M101" s="122"/>
      <c r="S101" s="121">
        <f t="shared" si="7"/>
        <v>0.95000000000000062</v>
      </c>
      <c r="T101" s="122">
        <f t="shared" si="5"/>
        <v>14.79386776741989</v>
      </c>
      <c r="U101">
        <f t="shared" si="6"/>
        <v>0.1499115395525846</v>
      </c>
      <c r="W101">
        <f>(S102-S100)/6*(T100+4*T101+T102)</f>
        <v>0.29685826805048149</v>
      </c>
    </row>
    <row r="102" spans="1:23">
      <c r="A102" s="1">
        <v>0.47240740740740739</v>
      </c>
      <c r="B102">
        <v>3987</v>
      </c>
      <c r="C102">
        <v>78</v>
      </c>
      <c r="D102">
        <v>271.3</v>
      </c>
      <c r="E102">
        <v>10.4</v>
      </c>
      <c r="G102" s="119">
        <v>95</v>
      </c>
      <c r="H102">
        <f t="shared" si="8"/>
        <v>15.188440143097004</v>
      </c>
      <c r="J102" s="120">
        <f>(Data!$I$16+273.3)/(D102+273.3)*(Data!$I$15+(Data!$K$12/1000))/Data!$I$15*Data!$I$18</f>
        <v>0.6764972742152956</v>
      </c>
      <c r="K102" s="122">
        <f t="shared" si="9"/>
        <v>14.917578999999995</v>
      </c>
      <c r="L102" s="119"/>
      <c r="M102" s="122"/>
      <c r="S102" s="121">
        <f t="shared" si="7"/>
        <v>0.96000000000000063</v>
      </c>
      <c r="T102" s="122">
        <f t="shared" si="5"/>
        <v>14.693569202367792</v>
      </c>
      <c r="U102">
        <f t="shared" si="6"/>
        <v>0.14743718484893853</v>
      </c>
    </row>
    <row r="103" spans="1:23">
      <c r="A103" s="1">
        <v>0.47241898148148148</v>
      </c>
      <c r="B103">
        <v>3984</v>
      </c>
      <c r="C103">
        <v>74</v>
      </c>
      <c r="D103">
        <v>271.3</v>
      </c>
      <c r="E103">
        <v>10.4</v>
      </c>
      <c r="G103" s="119">
        <v>96</v>
      </c>
      <c r="H103">
        <f t="shared" si="8"/>
        <v>14.79386776741989</v>
      </c>
      <c r="J103" s="120">
        <f>(Data!$I$16+273.3)/(D103+273.3)*(Data!$I$15+(Data!$K$12/1000))/Data!$I$15*Data!$I$18</f>
        <v>0.6764972742152956</v>
      </c>
      <c r="K103" s="122">
        <f t="shared" si="9"/>
        <v>14.869176166399994</v>
      </c>
      <c r="L103" s="119"/>
      <c r="M103" s="122"/>
      <c r="S103" s="121">
        <f t="shared" si="7"/>
        <v>0.97000000000000064</v>
      </c>
      <c r="T103" s="122">
        <f t="shared" si="5"/>
        <v>14.59258127575918</v>
      </c>
      <c r="U103">
        <f t="shared" si="6"/>
        <v>0.14643075239063499</v>
      </c>
      <c r="W103">
        <f>(S104-S102)/6*(T102+4*T103+T104)</f>
        <v>0.29218378589142568</v>
      </c>
    </row>
    <row r="104" spans="1:23">
      <c r="A104" s="1">
        <v>0.47241898148148148</v>
      </c>
      <c r="B104">
        <v>3984</v>
      </c>
      <c r="C104">
        <v>73</v>
      </c>
      <c r="D104">
        <v>271.3</v>
      </c>
      <c r="E104">
        <v>10.3</v>
      </c>
      <c r="G104" s="119">
        <v>97</v>
      </c>
      <c r="H104">
        <f t="shared" si="8"/>
        <v>14.693569202367792</v>
      </c>
      <c r="J104" s="120">
        <f>(Data!$I$16+273.3)/(D104+273.3)*(Data!$I$15+(Data!$K$12/1000))/Data!$I$15*Data!$I$18</f>
        <v>0.6764972742152956</v>
      </c>
      <c r="K104" s="122">
        <f t="shared" si="9"/>
        <v>14.8211029664</v>
      </c>
      <c r="L104" s="119"/>
      <c r="M104" s="122"/>
      <c r="S104" s="121">
        <f t="shared" si="7"/>
        <v>0.98000000000000065</v>
      </c>
      <c r="T104" s="122">
        <f t="shared" si="5"/>
        <v>14.591241462023099</v>
      </c>
      <c r="U104">
        <f t="shared" si="6"/>
        <v>0.14591911368891153</v>
      </c>
    </row>
    <row r="105" spans="1:23">
      <c r="A105" s="1">
        <v>0.47241898148148148</v>
      </c>
      <c r="B105">
        <v>3983</v>
      </c>
      <c r="C105">
        <v>72</v>
      </c>
      <c r="D105">
        <v>271.3</v>
      </c>
      <c r="E105">
        <v>10.3</v>
      </c>
      <c r="G105" s="119">
        <v>98</v>
      </c>
      <c r="H105">
        <f t="shared" si="8"/>
        <v>14.59258127575918</v>
      </c>
      <c r="J105" s="120">
        <f>(Data!$I$16+273.3)/(D105+273.3)*(Data!$I$15+(Data!$K$12/1000))/Data!$I$15*Data!$I$18</f>
        <v>0.6764972742152956</v>
      </c>
      <c r="K105" s="122">
        <f t="shared" si="9"/>
        <v>14.7733940704</v>
      </c>
      <c r="L105" s="119"/>
      <c r="M105" s="122"/>
      <c r="S105" s="121">
        <f t="shared" si="7"/>
        <v>0.99000000000000066</v>
      </c>
      <c r="T105" s="122">
        <f t="shared" si="5"/>
        <v>14.284023024388745</v>
      </c>
      <c r="U105">
        <f t="shared" si="6"/>
        <v>0.14437632243205933</v>
      </c>
      <c r="W105">
        <f>(S106-S104)/6*(T104+4*T105+T106)</f>
        <v>0.28459565535381859</v>
      </c>
    </row>
    <row r="106" spans="1:23">
      <c r="A106" s="1">
        <v>0.47241898148148148</v>
      </c>
      <c r="B106">
        <v>3983</v>
      </c>
      <c r="C106">
        <v>72</v>
      </c>
      <c r="D106">
        <v>271.2</v>
      </c>
      <c r="E106">
        <v>10.3</v>
      </c>
      <c r="G106" s="119">
        <v>99</v>
      </c>
      <c r="H106">
        <f t="shared" si="8"/>
        <v>14.591241462023099</v>
      </c>
      <c r="J106" s="120">
        <f>(Data!$I$16+273.3)/(D106+273.3)*(Data!$I$15+(Data!$K$12/1000))/Data!$I$15*Data!$I$18</f>
        <v>0.67662151613893473</v>
      </c>
      <c r="K106" s="122">
        <f t="shared" si="9"/>
        <v>14.726082574399998</v>
      </c>
      <c r="L106" s="119"/>
      <c r="M106" s="122"/>
      <c r="S106" s="121">
        <f t="shared" si="7"/>
        <v>1.0000000000000007</v>
      </c>
      <c r="T106" s="122">
        <f t="shared" si="5"/>
        <v>13.651363046567409</v>
      </c>
      <c r="U106">
        <f t="shared" si="6"/>
        <v>0.1396769303547809</v>
      </c>
    </row>
    <row r="107" spans="1:23">
      <c r="A107" s="1">
        <v>0.47241898148148148</v>
      </c>
      <c r="B107">
        <v>3991</v>
      </c>
      <c r="C107">
        <v>69</v>
      </c>
      <c r="D107">
        <v>271.2</v>
      </c>
      <c r="E107">
        <v>10.3</v>
      </c>
      <c r="G107" s="119">
        <v>100</v>
      </c>
      <c r="H107">
        <f t="shared" si="8"/>
        <v>14.284023024388745</v>
      </c>
      <c r="J107" s="120">
        <f>(Data!$I$16+273.3)/(D107+273.3)*(Data!$I$15+(Data!$K$12/1000))/Data!$I$15*Data!$I$18</f>
        <v>0.67662151613893473</v>
      </c>
      <c r="K107" s="122">
        <f t="shared" si="9"/>
        <v>14.679200000000003</v>
      </c>
      <c r="L107" s="119"/>
      <c r="M107" s="122"/>
      <c r="S107" s="121">
        <f t="shared" si="7"/>
        <v>0</v>
      </c>
      <c r="T107" s="122">
        <f t="shared" si="5"/>
        <v>13.75928063934264</v>
      </c>
      <c r="U107">
        <f t="shared" si="6"/>
        <v>-13.705321842955033</v>
      </c>
      <c r="W107">
        <f>(S108-S106)/6*(T106+4*T107+T108)</f>
        <v>-13.724596904522837</v>
      </c>
    </row>
    <row r="108" spans="1:23">
      <c r="A108" s="1">
        <v>0.47243055555555552</v>
      </c>
      <c r="B108">
        <v>3993</v>
      </c>
      <c r="C108">
        <v>63</v>
      </c>
      <c r="D108">
        <v>271.39999999999998</v>
      </c>
      <c r="E108">
        <v>10.3</v>
      </c>
      <c r="G108" s="119">
        <v>101</v>
      </c>
      <c r="H108">
        <f t="shared" si="8"/>
        <v>13.651363046567409</v>
      </c>
      <c r="J108" s="120">
        <f>(Data!$I$16+273.3)/(D108+273.3)*(Data!$I$15+(Data!$K$12/1000))/Data!$I$15*Data!$I$18</f>
        <v>0.67637307791013401</v>
      </c>
      <c r="K108" s="122">
        <f t="shared" si="9"/>
        <v>14.63277629439999</v>
      </c>
      <c r="L108" s="119"/>
      <c r="M108" s="122"/>
      <c r="S108" s="121">
        <f t="shared" si="7"/>
        <v>0.01</v>
      </c>
      <c r="T108" s="122">
        <f t="shared" si="5"/>
        <v>14.490889574988264</v>
      </c>
      <c r="U108">
        <f t="shared" si="6"/>
        <v>0.14125085107165453</v>
      </c>
    </row>
    <row r="109" spans="1:23">
      <c r="A109" s="1">
        <v>0.47243055555555552</v>
      </c>
      <c r="B109">
        <v>4001</v>
      </c>
      <c r="C109">
        <v>64</v>
      </c>
      <c r="D109">
        <v>271.39999999999998</v>
      </c>
      <c r="E109">
        <v>10.3</v>
      </c>
      <c r="G109" s="119">
        <v>102</v>
      </c>
      <c r="H109">
        <f t="shared" si="8"/>
        <v>13.75928063934264</v>
      </c>
      <c r="J109" s="120">
        <f>(Data!$I$16+273.3)/(D109+273.3)*(Data!$I$15+(Data!$K$12/1000))/Data!$I$15*Data!$I$18</f>
        <v>0.67637307791013401</v>
      </c>
      <c r="K109" s="122">
        <f t="shared" si="9"/>
        <v>14.586839830400001</v>
      </c>
      <c r="L109" s="119"/>
      <c r="M109" s="122"/>
      <c r="S109" s="121">
        <f t="shared" si="7"/>
        <v>0.02</v>
      </c>
      <c r="T109" s="122">
        <f t="shared" si="5"/>
        <v>14.490889574988264</v>
      </c>
      <c r="U109">
        <f t="shared" si="6"/>
        <v>0.14490889574988264</v>
      </c>
      <c r="W109">
        <f>(S110-S108)/6*(T108+4*T109+T110)</f>
        <v>0.29115979591050151</v>
      </c>
    </row>
    <row r="110" spans="1:23">
      <c r="A110" s="1">
        <v>0.47243055555555552</v>
      </c>
      <c r="B110">
        <v>4007</v>
      </c>
      <c r="C110">
        <v>71</v>
      </c>
      <c r="D110">
        <v>271.3</v>
      </c>
      <c r="E110">
        <v>10.3</v>
      </c>
      <c r="G110" s="119">
        <v>103</v>
      </c>
      <c r="H110">
        <f t="shared" si="8"/>
        <v>14.490889574988264</v>
      </c>
      <c r="J110" s="120">
        <f>(Data!$I$16+273.3)/(D110+273.3)*(Data!$I$15+(Data!$K$12/1000))/Data!$I$15*Data!$I$18</f>
        <v>0.6764972742152956</v>
      </c>
      <c r="K110" s="122">
        <f t="shared" si="9"/>
        <v>14.541417406399995</v>
      </c>
      <c r="L110" s="119"/>
      <c r="M110" s="122"/>
      <c r="S110" s="121">
        <f t="shared" si="7"/>
        <v>0.03</v>
      </c>
      <c r="T110" s="122">
        <f t="shared" si="5"/>
        <v>14.893490898209155</v>
      </c>
      <c r="U110">
        <f t="shared" si="6"/>
        <v>0.14692190236598707</v>
      </c>
    </row>
    <row r="111" spans="1:23">
      <c r="A111" s="1">
        <v>0.47243055555555552</v>
      </c>
      <c r="B111">
        <v>4012</v>
      </c>
      <c r="C111">
        <v>71</v>
      </c>
      <c r="D111">
        <v>271.3</v>
      </c>
      <c r="E111">
        <v>10.3</v>
      </c>
      <c r="G111" s="119">
        <v>104</v>
      </c>
      <c r="H111">
        <f t="shared" si="8"/>
        <v>14.490889574988264</v>
      </c>
      <c r="J111" s="120">
        <f>(Data!$I$16+273.3)/(D111+273.3)*(Data!$I$15+(Data!$K$12/1000))/Data!$I$15*Data!$I$18</f>
        <v>0.6764972742152956</v>
      </c>
      <c r="K111" s="122">
        <f t="shared" si="9"/>
        <v>14.496534246399998</v>
      </c>
      <c r="L111" s="119"/>
      <c r="M111" s="122"/>
      <c r="S111" s="121">
        <f t="shared" si="7"/>
        <v>0.04</v>
      </c>
      <c r="T111" s="122">
        <f t="shared" si="5"/>
        <v>14.995204735723899</v>
      </c>
      <c r="U111">
        <f t="shared" si="6"/>
        <v>0.1494434781696653</v>
      </c>
      <c r="W111">
        <f>(S112-S110)/6*(T110+4*T111+T112)</f>
        <v>0.29989281613932628</v>
      </c>
    </row>
    <row r="112" spans="1:23">
      <c r="A112" s="1">
        <v>0.47243055555555552</v>
      </c>
      <c r="B112">
        <v>4020</v>
      </c>
      <c r="C112">
        <v>75</v>
      </c>
      <c r="D112">
        <v>271.3</v>
      </c>
      <c r="E112">
        <v>10.3</v>
      </c>
      <c r="G112" s="119">
        <v>105</v>
      </c>
      <c r="H112">
        <f t="shared" si="8"/>
        <v>14.893490898209155</v>
      </c>
      <c r="J112" s="120">
        <f>(Data!$I$16+273.3)/(D112+273.3)*(Data!$I$15+(Data!$K$12/1000))/Data!$I$15*Data!$I$18</f>
        <v>0.6764972742152956</v>
      </c>
      <c r="K112" s="122">
        <f t="shared" si="9"/>
        <v>14.452213999999996</v>
      </c>
      <c r="L112" s="119"/>
      <c r="M112" s="122"/>
      <c r="S112" s="121">
        <f t="shared" si="7"/>
        <v>0.05</v>
      </c>
      <c r="T112" s="122">
        <f t="shared" si="5"/>
        <v>15.093535000693128</v>
      </c>
      <c r="U112">
        <f t="shared" si="6"/>
        <v>0.15044369868208515</v>
      </c>
    </row>
    <row r="113" spans="1:23">
      <c r="A113" s="1">
        <v>0.47244212962962967</v>
      </c>
      <c r="B113">
        <v>4020</v>
      </c>
      <c r="C113">
        <v>76</v>
      </c>
      <c r="D113">
        <v>271.5</v>
      </c>
      <c r="E113">
        <v>10.3</v>
      </c>
      <c r="G113" s="119">
        <v>106</v>
      </c>
      <c r="H113">
        <f t="shared" si="8"/>
        <v>14.995204735723899</v>
      </c>
      <c r="J113" s="120">
        <f>(Data!$I$16+273.3)/(D113+273.3)*(Data!$I$15+(Data!$K$12/1000))/Data!$I$15*Data!$I$18</f>
        <v>0.67624892719832963</v>
      </c>
      <c r="K113" s="122">
        <f t="shared" si="9"/>
        <v>14.408478742399998</v>
      </c>
      <c r="L113" s="119"/>
      <c r="M113" s="122"/>
      <c r="S113" s="121">
        <f t="shared" si="7"/>
        <v>6.0000000000000005E-2</v>
      </c>
      <c r="T113" s="122">
        <f t="shared" si="5"/>
        <v>15.187045620746998</v>
      </c>
      <c r="U113">
        <f t="shared" si="6"/>
        <v>0.15140290310720067</v>
      </c>
      <c r="W113">
        <f>(S114-S112)/6*(T112+4*T113+T114)</f>
        <v>0.30310365401048078</v>
      </c>
    </row>
    <row r="114" spans="1:23">
      <c r="A114" s="1">
        <v>0.47244212962962967</v>
      </c>
      <c r="B114">
        <v>4018</v>
      </c>
      <c r="C114">
        <v>77</v>
      </c>
      <c r="D114">
        <v>271.5</v>
      </c>
      <c r="E114">
        <v>10.3</v>
      </c>
      <c r="G114" s="119">
        <v>107</v>
      </c>
      <c r="H114">
        <f t="shared" si="8"/>
        <v>15.093535000693128</v>
      </c>
      <c r="J114" s="120">
        <f>(Data!$I$16+273.3)/(D114+273.3)*(Data!$I$15+(Data!$K$12/1000))/Data!$I$15*Data!$I$18</f>
        <v>0.67624892719832963</v>
      </c>
      <c r="K114" s="122">
        <f t="shared" si="9"/>
        <v>14.365348974400002</v>
      </c>
      <c r="L114" s="119"/>
      <c r="M114" s="122"/>
      <c r="S114" s="121">
        <f t="shared" si="7"/>
        <v>7.0000000000000007E-2</v>
      </c>
      <c r="T114" s="122">
        <f t="shared" si="5"/>
        <v>15.089378719463097</v>
      </c>
      <c r="U114">
        <f t="shared" si="6"/>
        <v>0.1513821217010505</v>
      </c>
    </row>
    <row r="115" spans="1:23">
      <c r="A115" s="1">
        <v>0.47244212962962967</v>
      </c>
      <c r="B115">
        <v>4018</v>
      </c>
      <c r="C115">
        <v>78</v>
      </c>
      <c r="D115">
        <v>271.2</v>
      </c>
      <c r="E115">
        <v>10.3</v>
      </c>
      <c r="G115" s="119">
        <v>108</v>
      </c>
      <c r="H115">
        <f t="shared" si="8"/>
        <v>15.187045620746998</v>
      </c>
      <c r="J115" s="120">
        <f>(Data!$I$16+273.3)/(D115+273.3)*(Data!$I$15+(Data!$K$12/1000))/Data!$I$15*Data!$I$18</f>
        <v>0.67662151613893473</v>
      </c>
      <c r="K115" s="122">
        <f t="shared" si="9"/>
        <v>14.322843622399995</v>
      </c>
      <c r="L115" s="119"/>
      <c r="M115" s="122"/>
      <c r="S115" s="121">
        <f t="shared" si="7"/>
        <v>0.08</v>
      </c>
      <c r="T115" s="122">
        <f t="shared" si="5"/>
        <v>14.589901525249807</v>
      </c>
      <c r="U115">
        <f t="shared" si="6"/>
        <v>0.14839640122356446</v>
      </c>
      <c r="W115">
        <f>(S116-S114)/6*(T114+4*T115+T116)</f>
        <v>0.29345848761955895</v>
      </c>
    </row>
    <row r="116" spans="1:23">
      <c r="A116" s="1">
        <v>0.47244212962962967</v>
      </c>
      <c r="B116">
        <v>4003</v>
      </c>
      <c r="C116">
        <v>77</v>
      </c>
      <c r="D116">
        <v>271.2</v>
      </c>
      <c r="E116">
        <v>10.3</v>
      </c>
      <c r="G116" s="119">
        <v>109</v>
      </c>
      <c r="H116">
        <f t="shared" si="8"/>
        <v>15.089378719463097</v>
      </c>
      <c r="J116" s="120">
        <f>(Data!$I$16+273.3)/(D116+273.3)*(Data!$I$15+(Data!$K$12/1000))/Data!$I$15*Data!$I$18</f>
        <v>0.67662151613893473</v>
      </c>
      <c r="K116" s="122">
        <f t="shared" si="9"/>
        <v>14.280980038400005</v>
      </c>
      <c r="L116" s="119"/>
      <c r="M116" s="122"/>
      <c r="S116" s="121">
        <f t="shared" si="7"/>
        <v>0.09</v>
      </c>
      <c r="T116" s="122">
        <f t="shared" si="5"/>
        <v>14.588561465405395</v>
      </c>
      <c r="U116">
        <f t="shared" si="6"/>
        <v>0.14589231495327593</v>
      </c>
    </row>
    <row r="117" spans="1:23">
      <c r="A117" s="1">
        <v>0.47244212962962967</v>
      </c>
      <c r="B117">
        <v>3999</v>
      </c>
      <c r="C117">
        <v>72</v>
      </c>
      <c r="D117">
        <v>271.10000000000002</v>
      </c>
      <c r="E117">
        <v>10.3</v>
      </c>
      <c r="G117" s="119">
        <v>110</v>
      </c>
      <c r="H117">
        <f t="shared" si="8"/>
        <v>14.589901525249807</v>
      </c>
      <c r="J117" s="120">
        <f>(Data!$I$16+273.3)/(D117+273.3)*(Data!$I$15+(Data!$K$12/1000))/Data!$I$15*Data!$I$18</f>
        <v>0.6767458037061902</v>
      </c>
      <c r="K117" s="122">
        <f t="shared" si="9"/>
        <v>14.239773999999995</v>
      </c>
      <c r="L117" s="119"/>
      <c r="M117" s="122"/>
      <c r="S117" s="121">
        <f t="shared" si="7"/>
        <v>9.9999999999999992E-2</v>
      </c>
      <c r="T117" s="122">
        <f t="shared" si="5"/>
        <v>15.281281180274023</v>
      </c>
      <c r="U117">
        <f t="shared" si="6"/>
        <v>0.14934921322839703</v>
      </c>
      <c r="W117">
        <f>(S118-S116)/6*(T116+4*T117+T118)</f>
        <v>0.30331187848967955</v>
      </c>
    </row>
    <row r="118" spans="1:23">
      <c r="A118" s="1">
        <v>0.47245370370370371</v>
      </c>
      <c r="B118">
        <v>3990</v>
      </c>
      <c r="C118">
        <v>72</v>
      </c>
      <c r="D118">
        <v>271</v>
      </c>
      <c r="E118">
        <v>10.3</v>
      </c>
      <c r="G118" s="119">
        <v>111</v>
      </c>
      <c r="H118">
        <f t="shared" si="8"/>
        <v>14.588561465405395</v>
      </c>
      <c r="J118" s="120">
        <f>(Data!$I$16+273.3)/(D118+273.3)*(Data!$I$15+(Data!$K$12/1000))/Data!$I$15*Data!$I$18</f>
        <v>0.67687013694221931</v>
      </c>
      <c r="K118" s="122">
        <f t="shared" si="9"/>
        <v>14.199239710399995</v>
      </c>
      <c r="L118" s="119"/>
      <c r="M118" s="122"/>
      <c r="S118" s="121">
        <f t="shared" si="7"/>
        <v>0.10999999999999999</v>
      </c>
      <c r="T118" s="122">
        <f t="shared" si="5"/>
        <v>15.279877360402404</v>
      </c>
      <c r="U118">
        <f t="shared" si="6"/>
        <v>0.15280579270338207</v>
      </c>
    </row>
    <row r="119" spans="1:23">
      <c r="A119" s="1">
        <v>0.47245370370370371</v>
      </c>
      <c r="B119">
        <v>3981</v>
      </c>
      <c r="C119">
        <v>79</v>
      </c>
      <c r="D119">
        <v>271</v>
      </c>
      <c r="E119">
        <v>10.3</v>
      </c>
      <c r="G119" s="119">
        <v>112</v>
      </c>
      <c r="H119">
        <f t="shared" si="8"/>
        <v>15.281281180274023</v>
      </c>
      <c r="J119" s="120">
        <f>(Data!$I$16+273.3)/(D119+273.3)*(Data!$I$15+(Data!$K$12/1000))/Data!$I$15*Data!$I$18</f>
        <v>0.67687013694221931</v>
      </c>
      <c r="K119" s="122">
        <f t="shared" si="9"/>
        <v>14.159389798400001</v>
      </c>
      <c r="L119" s="119"/>
      <c r="M119" s="122"/>
      <c r="S119" s="121">
        <f t="shared" si="7"/>
        <v>0.11999999999999998</v>
      </c>
      <c r="T119" s="122">
        <f t="shared" si="5"/>
        <v>14.889388196446852</v>
      </c>
      <c r="U119">
        <f t="shared" si="6"/>
        <v>0.1508463277842462</v>
      </c>
      <c r="W119">
        <f>(S120-S118)/6*(T118+4*T119+T120)</f>
        <v>0.29876646539603696</v>
      </c>
    </row>
    <row r="120" spans="1:23">
      <c r="A120" s="1">
        <v>0.47245370370370371</v>
      </c>
      <c r="B120">
        <v>3975</v>
      </c>
      <c r="C120">
        <v>79</v>
      </c>
      <c r="D120">
        <v>270.89999999999998</v>
      </c>
      <c r="E120">
        <v>10.3</v>
      </c>
      <c r="G120" s="119">
        <v>113</v>
      </c>
      <c r="H120">
        <f t="shared" si="8"/>
        <v>15.279877360402404</v>
      </c>
      <c r="J120" s="120">
        <f>(Data!$I$16+273.3)/(D120+273.3)*(Data!$I$15+(Data!$K$12/1000))/Data!$I$15*Data!$I$18</f>
        <v>0.67699451587219761</v>
      </c>
      <c r="K120" s="122">
        <f t="shared" si="9"/>
        <v>14.120235318399994</v>
      </c>
      <c r="L120" s="119"/>
      <c r="M120" s="122"/>
      <c r="S120" s="121">
        <f t="shared" si="7"/>
        <v>0.12999999999999998</v>
      </c>
      <c r="T120" s="122">
        <f t="shared" si="5"/>
        <v>14.792509472621321</v>
      </c>
      <c r="U120">
        <f t="shared" si="6"/>
        <v>0.14840948834534079</v>
      </c>
    </row>
    <row r="121" spans="1:23">
      <c r="A121" s="1">
        <v>0.47245370370370371</v>
      </c>
      <c r="B121">
        <v>3960</v>
      </c>
      <c r="C121">
        <v>75</v>
      </c>
      <c r="D121">
        <v>271</v>
      </c>
      <c r="E121">
        <v>10.3</v>
      </c>
      <c r="G121" s="119">
        <v>114</v>
      </c>
      <c r="H121">
        <f t="shared" si="8"/>
        <v>14.889388196446852</v>
      </c>
      <c r="J121" s="120">
        <f>(Data!$I$16+273.3)/(D121+273.3)*(Data!$I$15+(Data!$K$12/1000))/Data!$I$15*Data!$I$18</f>
        <v>0.67687013694221931</v>
      </c>
      <c r="K121" s="122">
        <f t="shared" si="9"/>
        <v>14.081785750399996</v>
      </c>
      <c r="L121" s="119"/>
      <c r="M121" s="122"/>
      <c r="S121" s="121">
        <f t="shared" si="7"/>
        <v>0.13999999999999999</v>
      </c>
      <c r="T121" s="122">
        <f t="shared" si="5"/>
        <v>14.591241462023099</v>
      </c>
      <c r="U121">
        <f t="shared" si="6"/>
        <v>0.14691875467322221</v>
      </c>
      <c r="W121">
        <f>(S122-S120)/6*(T120+4*T121+T122)</f>
        <v>0.29214347418241199</v>
      </c>
    </row>
    <row r="122" spans="1:23">
      <c r="A122" s="1">
        <v>0.47245370370370371</v>
      </c>
      <c r="B122">
        <v>3959</v>
      </c>
      <c r="C122">
        <v>74</v>
      </c>
      <c r="D122">
        <v>271.2</v>
      </c>
      <c r="E122">
        <v>10.3</v>
      </c>
      <c r="G122" s="119">
        <v>115</v>
      </c>
      <c r="H122">
        <f t="shared" si="8"/>
        <v>14.792509472621321</v>
      </c>
      <c r="J122" s="120">
        <f>(Data!$I$16+273.3)/(D122+273.3)*(Data!$I$15+(Data!$K$12/1000))/Data!$I$15*Data!$I$18</f>
        <v>0.67662151613893473</v>
      </c>
      <c r="K122" s="122">
        <f t="shared" si="9"/>
        <v>14.044048999999996</v>
      </c>
      <c r="L122" s="119"/>
      <c r="M122" s="122"/>
      <c r="S122" s="121">
        <f t="shared" si="7"/>
        <v>0.15</v>
      </c>
      <c r="T122" s="122">
        <f t="shared" si="5"/>
        <v>14.48556693400981</v>
      </c>
      <c r="U122">
        <f t="shared" si="6"/>
        <v>0.14538404198016466</v>
      </c>
    </row>
    <row r="123" spans="1:23">
      <c r="A123" s="1">
        <v>0.4724652777777778</v>
      </c>
      <c r="B123">
        <v>3943</v>
      </c>
      <c r="C123">
        <v>72</v>
      </c>
      <c r="D123">
        <v>271.2</v>
      </c>
      <c r="E123">
        <v>10.3</v>
      </c>
      <c r="G123" s="119">
        <v>116</v>
      </c>
      <c r="H123">
        <f t="shared" si="8"/>
        <v>14.591241462023099</v>
      </c>
      <c r="J123" s="120">
        <f>(Data!$I$16+273.3)/(D123+273.3)*(Data!$I$15+(Data!$K$12/1000))/Data!$I$15*Data!$I$18</f>
        <v>0.67662151613893473</v>
      </c>
      <c r="K123" s="122">
        <f t="shared" si="9"/>
        <v>14.007031398399997</v>
      </c>
      <c r="L123" s="119"/>
      <c r="M123" s="122"/>
      <c r="S123" s="121">
        <f t="shared" si="7"/>
        <v>0.16</v>
      </c>
      <c r="T123" s="122">
        <f t="shared" si="5"/>
        <v>14.383194153456353</v>
      </c>
      <c r="U123">
        <f t="shared" si="6"/>
        <v>0.14434380543733094</v>
      </c>
      <c r="W123">
        <f>(S124-S122)/6*(T122+4*T123+T124)</f>
        <v>0.28696650472351226</v>
      </c>
    </row>
    <row r="124" spans="1:23">
      <c r="A124" s="1">
        <v>0.4724652777777778</v>
      </c>
      <c r="B124">
        <v>3943</v>
      </c>
      <c r="C124">
        <v>71</v>
      </c>
      <c r="D124">
        <v>270.89999999999998</v>
      </c>
      <c r="E124">
        <v>10.3</v>
      </c>
      <c r="G124" s="119">
        <v>117</v>
      </c>
      <c r="H124">
        <f t="shared" si="8"/>
        <v>14.48556693400981</v>
      </c>
      <c r="J124" s="120">
        <f>(Data!$I$16+273.3)/(D124+273.3)*(Data!$I$15+(Data!$K$12/1000))/Data!$I$15*Data!$I$18</f>
        <v>0.67699451587219761</v>
      </c>
      <c r="K124" s="122">
        <f t="shared" si="9"/>
        <v>13.970737702399996</v>
      </c>
      <c r="L124" s="119"/>
      <c r="M124" s="122"/>
      <c r="S124" s="121">
        <f t="shared" si="7"/>
        <v>0.17</v>
      </c>
      <c r="T124" s="122">
        <f t="shared" si="5"/>
        <v>14.071607869218381</v>
      </c>
      <c r="U124">
        <f t="shared" si="6"/>
        <v>0.14227401011337379</v>
      </c>
    </row>
    <row r="125" spans="1:23">
      <c r="A125" s="1">
        <v>0.4724652777777778</v>
      </c>
      <c r="B125">
        <v>3945</v>
      </c>
      <c r="C125">
        <v>70</v>
      </c>
      <c r="D125">
        <v>270.89999999999998</v>
      </c>
      <c r="E125">
        <v>10.3</v>
      </c>
      <c r="G125" s="119">
        <v>118</v>
      </c>
      <c r="H125">
        <f t="shared" si="8"/>
        <v>14.383194153456353</v>
      </c>
      <c r="J125" s="120">
        <f>(Data!$I$16+273.3)/(D125+273.3)*(Data!$I$15+(Data!$K$12/1000))/Data!$I$15*Data!$I$18</f>
        <v>0.67699451587219761</v>
      </c>
      <c r="K125" s="122">
        <f t="shared" si="9"/>
        <v>13.935171094399992</v>
      </c>
      <c r="L125" s="119"/>
      <c r="M125" s="122"/>
      <c r="S125" s="121">
        <f t="shared" si="7"/>
        <v>0.18000000000000002</v>
      </c>
      <c r="T125" s="122">
        <f t="shared" si="5"/>
        <v>13.967484210148655</v>
      </c>
      <c r="U125">
        <f t="shared" si="6"/>
        <v>0.14019546039683531</v>
      </c>
      <c r="W125">
        <f>(S126-S124)/6*(T124+4*T125+T126)</f>
        <v>0.27715857705523272</v>
      </c>
    </row>
    <row r="126" spans="1:23">
      <c r="A126" s="1">
        <v>0.4724652777777778</v>
      </c>
      <c r="B126">
        <v>3946</v>
      </c>
      <c r="C126">
        <v>67</v>
      </c>
      <c r="D126">
        <v>270.89999999999998</v>
      </c>
      <c r="E126">
        <v>10.3</v>
      </c>
      <c r="G126" s="119">
        <v>119</v>
      </c>
      <c r="H126">
        <f t="shared" si="8"/>
        <v>14.071607869218381</v>
      </c>
      <c r="J126" s="120">
        <f>(Data!$I$16+273.3)/(D126+273.3)*(Data!$I$15+(Data!$K$12/1000))/Data!$I$15*Data!$I$18</f>
        <v>0.67699451587219761</v>
      </c>
      <c r="K126" s="122">
        <f t="shared" si="9"/>
        <v>13.900333182399992</v>
      </c>
      <c r="L126" s="119"/>
      <c r="M126" s="122"/>
      <c r="S126" s="121">
        <f t="shared" si="7"/>
        <v>0.19000000000000003</v>
      </c>
      <c r="T126" s="122">
        <f t="shared" si="5"/>
        <v>13.206028406756745</v>
      </c>
      <c r="U126">
        <f t="shared" si="6"/>
        <v>0.1358675630845271</v>
      </c>
    </row>
    <row r="127" spans="1:23">
      <c r="A127" s="1">
        <v>0.4724652777777778</v>
      </c>
      <c r="B127">
        <v>3950</v>
      </c>
      <c r="C127">
        <v>66</v>
      </c>
      <c r="D127">
        <v>271</v>
      </c>
      <c r="E127">
        <v>10.3</v>
      </c>
      <c r="G127" s="119">
        <v>120</v>
      </c>
      <c r="H127">
        <f t="shared" si="8"/>
        <v>13.967484210148655</v>
      </c>
      <c r="J127" s="120">
        <f>(Data!$I$16+273.3)/(D127+273.3)*(Data!$I$15+(Data!$K$12/1000))/Data!$I$15*Data!$I$18</f>
        <v>0.67687013694221931</v>
      </c>
      <c r="K127" s="122">
        <f t="shared" si="9"/>
        <v>13.86622399999999</v>
      </c>
      <c r="L127" s="119"/>
      <c r="M127" s="122"/>
      <c r="S127" s="121">
        <f t="shared" si="7"/>
        <v>0.20000000000000004</v>
      </c>
      <c r="T127" s="122">
        <f t="shared" si="5"/>
        <v>13.207241471417989</v>
      </c>
      <c r="U127">
        <f t="shared" si="6"/>
        <v>0.13206634939087378</v>
      </c>
      <c r="W127">
        <f>(S128-S126)/6*(T126+4*T127+T128)</f>
        <v>0.26414078587948919</v>
      </c>
    </row>
    <row r="128" spans="1:23">
      <c r="A128" s="1">
        <v>0.47247685185185184</v>
      </c>
      <c r="B128">
        <v>3953</v>
      </c>
      <c r="C128">
        <v>59</v>
      </c>
      <c r="D128">
        <v>271</v>
      </c>
      <c r="E128">
        <v>10.3</v>
      </c>
      <c r="G128" s="119">
        <v>121</v>
      </c>
      <c r="H128">
        <f t="shared" si="8"/>
        <v>13.206028406756745</v>
      </c>
      <c r="J128" s="120">
        <f>(Data!$I$16+273.3)/(D128+273.3)*(Data!$I$15+(Data!$K$12/1000))/Data!$I$15*Data!$I$18</f>
        <v>0.67687013694221931</v>
      </c>
      <c r="K128" s="122">
        <f t="shared" si="9"/>
        <v>13.832842006399995</v>
      </c>
      <c r="L128" s="119"/>
      <c r="M128" s="122"/>
      <c r="S128" s="121">
        <f t="shared" si="7"/>
        <v>0.21000000000000005</v>
      </c>
      <c r="T128" s="122">
        <f t="shared" si="5"/>
        <v>13.207241471417989</v>
      </c>
      <c r="U128">
        <f t="shared" si="6"/>
        <v>0.13207241471418002</v>
      </c>
    </row>
    <row r="129" spans="1:23">
      <c r="A129" s="1">
        <v>0.47247685185185184</v>
      </c>
      <c r="B129">
        <v>3959</v>
      </c>
      <c r="C129">
        <v>59</v>
      </c>
      <c r="D129">
        <v>271.10000000000002</v>
      </c>
      <c r="E129">
        <v>10.3</v>
      </c>
      <c r="G129" s="119">
        <v>122</v>
      </c>
      <c r="H129">
        <f t="shared" si="8"/>
        <v>13.207241471417989</v>
      </c>
      <c r="J129" s="120">
        <f>(Data!$I$16+273.3)/(D129+273.3)*(Data!$I$15+(Data!$K$12/1000))/Data!$I$15*Data!$I$18</f>
        <v>0.6767458037061902</v>
      </c>
      <c r="K129" s="122">
        <f t="shared" si="9"/>
        <v>13.800184086400003</v>
      </c>
      <c r="L129" s="119"/>
      <c r="M129" s="122"/>
      <c r="S129" s="121">
        <f t="shared" si="7"/>
        <v>0.22000000000000006</v>
      </c>
      <c r="T129" s="122">
        <f t="shared" si="5"/>
        <v>13.209667266547529</v>
      </c>
      <c r="U129">
        <f t="shared" si="6"/>
        <v>0.13208454368982769</v>
      </c>
      <c r="W129">
        <f>(S130-S128)/6*(T128+4*T129+T130)</f>
        <v>0.2663699866792007</v>
      </c>
    </row>
    <row r="130" spans="1:23">
      <c r="A130" s="1">
        <v>0.47247685185185184</v>
      </c>
      <c r="B130">
        <v>3971</v>
      </c>
      <c r="C130">
        <v>59</v>
      </c>
      <c r="D130">
        <v>271.10000000000002</v>
      </c>
      <c r="E130">
        <v>10.3</v>
      </c>
      <c r="G130" s="119">
        <v>123</v>
      </c>
      <c r="H130">
        <f t="shared" si="8"/>
        <v>13.207241471417989</v>
      </c>
      <c r="J130" s="120">
        <f>(Data!$I$16+273.3)/(D130+273.3)*(Data!$I$15+(Data!$K$12/1000))/Data!$I$15*Data!$I$18</f>
        <v>0.6767458037061902</v>
      </c>
      <c r="K130" s="122">
        <f t="shared" si="9"/>
        <v>13.768245550399998</v>
      </c>
      <c r="L130" s="119"/>
      <c r="M130" s="122"/>
      <c r="S130" s="121">
        <f t="shared" si="7"/>
        <v>0.23000000000000007</v>
      </c>
      <c r="T130" s="122">
        <f t="shared" si="5"/>
        <v>13.865085466152038</v>
      </c>
      <c r="U130">
        <f t="shared" si="6"/>
        <v>0.13537376366349796</v>
      </c>
    </row>
    <row r="131" spans="1:23">
      <c r="A131" s="1">
        <v>0.47247685185185184</v>
      </c>
      <c r="B131">
        <v>3971</v>
      </c>
      <c r="C131">
        <v>59</v>
      </c>
      <c r="D131">
        <v>271.3</v>
      </c>
      <c r="E131">
        <v>10.3</v>
      </c>
      <c r="G131" s="119">
        <v>124</v>
      </c>
      <c r="H131">
        <f t="shared" si="8"/>
        <v>13.209667266547529</v>
      </c>
      <c r="J131" s="120">
        <f>(Data!$I$16+273.3)/(D131+273.3)*(Data!$I$15+(Data!$K$12/1000))/Data!$I$15*Data!$I$18</f>
        <v>0.6764972742152956</v>
      </c>
      <c r="K131" s="122">
        <f t="shared" si="9"/>
        <v>13.737020134399993</v>
      </c>
      <c r="L131" s="119"/>
      <c r="M131" s="122"/>
      <c r="S131" s="121">
        <f t="shared" si="7"/>
        <v>0.24000000000000007</v>
      </c>
      <c r="T131" s="122">
        <f t="shared" si="5"/>
        <v>14.284023024388745</v>
      </c>
      <c r="U131">
        <f t="shared" si="6"/>
        <v>0.14074554245270404</v>
      </c>
      <c r="W131">
        <f>(S132-S130)/6*(T130+4*T131+T132)</f>
        <v>0.28428400196031905</v>
      </c>
    </row>
    <row r="132" spans="1:23">
      <c r="A132" s="1">
        <v>0.47247685185185184</v>
      </c>
      <c r="B132">
        <v>3985</v>
      </c>
      <c r="C132">
        <v>65</v>
      </c>
      <c r="D132">
        <v>271.3</v>
      </c>
      <c r="E132">
        <v>10.3</v>
      </c>
      <c r="G132" s="119">
        <v>125</v>
      </c>
      <c r="H132">
        <f t="shared" si="8"/>
        <v>13.865085466152038</v>
      </c>
      <c r="J132" s="120">
        <f>(Data!$I$16+273.3)/(D132+273.3)*(Data!$I$15+(Data!$K$12/1000))/Data!$I$15*Data!$I$18</f>
        <v>0.6764972742152956</v>
      </c>
      <c r="K132" s="122">
        <f t="shared" si="9"/>
        <v>13.706499999999993</v>
      </c>
      <c r="L132" s="119"/>
      <c r="M132" s="122"/>
      <c r="S132" s="121">
        <f t="shared" si="7"/>
        <v>0.25000000000000006</v>
      </c>
      <c r="T132" s="122">
        <f t="shared" si="5"/>
        <v>14.284023024388745</v>
      </c>
      <c r="U132">
        <f t="shared" si="6"/>
        <v>0.14284023024388717</v>
      </c>
    </row>
    <row r="133" spans="1:23">
      <c r="A133" s="1">
        <v>0.47248842592592594</v>
      </c>
      <c r="B133">
        <v>3985</v>
      </c>
      <c r="C133">
        <v>69</v>
      </c>
      <c r="D133">
        <v>271.2</v>
      </c>
      <c r="E133">
        <v>10.3</v>
      </c>
      <c r="G133" s="119">
        <v>126</v>
      </c>
      <c r="H133">
        <f t="shared" si="8"/>
        <v>14.284023024388745</v>
      </c>
      <c r="J133" s="120">
        <f>(Data!$I$16+273.3)/(D133+273.3)*(Data!$I$15+(Data!$K$12/1000))/Data!$I$15*Data!$I$18</f>
        <v>0.67662151613893473</v>
      </c>
      <c r="K133" s="122">
        <f t="shared" si="9"/>
        <v>13.676675734399987</v>
      </c>
      <c r="L133" s="119"/>
      <c r="M133" s="122"/>
      <c r="S133" s="121">
        <f t="shared" si="7"/>
        <v>0.26000000000000006</v>
      </c>
      <c r="T133" s="122">
        <f t="shared" si="5"/>
        <v>14.285334628360509</v>
      </c>
      <c r="U133">
        <f t="shared" si="6"/>
        <v>0.14284678826374639</v>
      </c>
      <c r="W133">
        <f>(S134-S132)/6*(T132+4*T133+T134)</f>
        <v>0.28570669216583211</v>
      </c>
    </row>
    <row r="134" spans="1:23">
      <c r="A134" s="1">
        <v>0.47248842592592594</v>
      </c>
      <c r="B134">
        <v>3984</v>
      </c>
      <c r="C134">
        <v>69</v>
      </c>
      <c r="D134">
        <v>271.2</v>
      </c>
      <c r="E134">
        <v>10.3</v>
      </c>
      <c r="G134" s="119">
        <v>127</v>
      </c>
      <c r="H134">
        <f t="shared" si="8"/>
        <v>14.284023024388745</v>
      </c>
      <c r="J134" s="120">
        <f>(Data!$I$16+273.3)/(D134+273.3)*(Data!$I$15+(Data!$K$12/1000))/Data!$I$15*Data!$I$18</f>
        <v>0.67662151613893473</v>
      </c>
      <c r="K134" s="122">
        <f t="shared" si="9"/>
        <v>13.64753635039999</v>
      </c>
      <c r="L134" s="119"/>
      <c r="M134" s="122"/>
      <c r="S134" s="121">
        <f t="shared" si="7"/>
        <v>0.27000000000000007</v>
      </c>
      <c r="T134" s="122">
        <f t="shared" si="5"/>
        <v>14.286646111918779</v>
      </c>
      <c r="U134">
        <f t="shared" si="6"/>
        <v>0.14285990370139656</v>
      </c>
    </row>
    <row r="135" spans="1:23">
      <c r="A135" s="1">
        <v>0.47248842592592594</v>
      </c>
      <c r="B135">
        <v>3984</v>
      </c>
      <c r="C135">
        <v>69</v>
      </c>
      <c r="D135">
        <v>271.3</v>
      </c>
      <c r="E135">
        <v>10.3</v>
      </c>
      <c r="G135" s="119">
        <v>128</v>
      </c>
      <c r="H135">
        <f t="shared" si="8"/>
        <v>14.285334628360509</v>
      </c>
      <c r="J135" s="120">
        <f>(Data!$I$16+273.3)/(D135+273.3)*(Data!$I$15+(Data!$K$12/1000))/Data!$I$15*Data!$I$18</f>
        <v>0.6764972742152956</v>
      </c>
      <c r="K135" s="122">
        <f t="shared" si="9"/>
        <v>13.619069286399993</v>
      </c>
      <c r="L135" s="119"/>
      <c r="M135" s="122"/>
      <c r="S135" s="121">
        <f t="shared" si="7"/>
        <v>0.28000000000000008</v>
      </c>
      <c r="T135" s="122">
        <f t="shared" ref="T135:T198" si="10">H137</f>
        <v>14.892123456540919</v>
      </c>
      <c r="U135">
        <f t="shared" ref="U135:U198" si="11">(S135-S134)/2*(T134+T135)</f>
        <v>0.14589384784229864</v>
      </c>
      <c r="W135">
        <f>(S136-S134)/6*(T134+4*T135+T136)</f>
        <v>0.29581965275793626</v>
      </c>
    </row>
    <row r="136" spans="1:23">
      <c r="A136" s="1">
        <v>0.47248842592592594</v>
      </c>
      <c r="B136">
        <v>3985</v>
      </c>
      <c r="C136">
        <v>69</v>
      </c>
      <c r="D136">
        <v>271.39999999999998</v>
      </c>
      <c r="E136">
        <v>10.3</v>
      </c>
      <c r="G136" s="119">
        <v>129</v>
      </c>
      <c r="H136">
        <f t="shared" si="8"/>
        <v>14.286646111918779</v>
      </c>
      <c r="J136" s="120">
        <f>(Data!$I$16+273.3)/(D136+273.3)*(Data!$I$15+(Data!$K$12/1000))/Data!$I$15*Data!$I$18</f>
        <v>0.67637307791013401</v>
      </c>
      <c r="K136" s="122">
        <f t="shared" si="9"/>
        <v>13.591260406399991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14.890755889298353</v>
      </c>
      <c r="U136">
        <f t="shared" si="11"/>
        <v>0.14891439672919649</v>
      </c>
    </row>
    <row r="137" spans="1:23">
      <c r="A137" s="1">
        <v>0.47248842592592594</v>
      </c>
      <c r="B137">
        <v>3986</v>
      </c>
      <c r="C137">
        <v>75</v>
      </c>
      <c r="D137">
        <v>271.2</v>
      </c>
      <c r="E137">
        <v>10.3</v>
      </c>
      <c r="G137" s="119">
        <v>130</v>
      </c>
      <c r="H137">
        <f t="shared" ref="H137:H200" si="13">44.73*SQRT(C137/1000/J137)</f>
        <v>14.892123456540919</v>
      </c>
      <c r="J137" s="120">
        <f>(Data!$I$16+273.3)/(D137+273.3)*(Data!$I$15+(Data!$K$12/1000))/Data!$I$15*Data!$I$18</f>
        <v>0.67662151613893473</v>
      </c>
      <c r="K137" s="122">
        <f t="shared" ref="K137:K200" si="14">-0.0000000656*G137^4+0.0000311*G137^3-0.0051645*G137^2+0.315642*G137+10.22</f>
        <v>13.564093999999978</v>
      </c>
      <c r="L137" s="119"/>
      <c r="M137" s="122"/>
      <c r="S137" s="121">
        <f t="shared" si="12"/>
        <v>0.3000000000000001</v>
      </c>
      <c r="T137" s="122">
        <f t="shared" si="10"/>
        <v>14.989698877364722</v>
      </c>
      <c r="U137">
        <f t="shared" si="11"/>
        <v>0.1494022738333155</v>
      </c>
      <c r="W137">
        <f>(S138-S136)/6*(T136+4*T137+T138)</f>
        <v>0.29947334486016486</v>
      </c>
    </row>
    <row r="138" spans="1:23">
      <c r="A138" s="1">
        <v>0.47249999999999998</v>
      </c>
      <c r="B138">
        <v>3987</v>
      </c>
      <c r="C138">
        <v>75</v>
      </c>
      <c r="D138">
        <v>271.10000000000002</v>
      </c>
      <c r="E138">
        <v>10.3</v>
      </c>
      <c r="G138" s="119">
        <v>131</v>
      </c>
      <c r="H138">
        <f t="shared" si="13"/>
        <v>14.890755889298353</v>
      </c>
      <c r="J138" s="120">
        <f>(Data!$I$16+273.3)/(D138+273.3)*(Data!$I$15+(Data!$K$12/1000))/Data!$I$15*Data!$I$18</f>
        <v>0.6767458037061902</v>
      </c>
      <c r="K138" s="122">
        <f t="shared" si="14"/>
        <v>13.537552782399979</v>
      </c>
      <c r="L138" s="119"/>
      <c r="M138" s="122"/>
      <c r="S138" s="121">
        <f t="shared" si="12"/>
        <v>0.31000000000000011</v>
      </c>
      <c r="T138" s="122">
        <f t="shared" si="10"/>
        <v>14.99245205929213</v>
      </c>
      <c r="U138">
        <f t="shared" si="11"/>
        <v>0.14991075468328438</v>
      </c>
    </row>
    <row r="139" spans="1:23">
      <c r="A139" s="1">
        <v>0.47249999999999998</v>
      </c>
      <c r="B139">
        <v>3987</v>
      </c>
      <c r="C139">
        <v>76</v>
      </c>
      <c r="D139">
        <v>271.10000000000002</v>
      </c>
      <c r="E139">
        <v>10.3</v>
      </c>
      <c r="G139" s="119">
        <v>132</v>
      </c>
      <c r="H139">
        <f t="shared" si="13"/>
        <v>14.989698877364722</v>
      </c>
      <c r="J139" s="120">
        <f>(Data!$I$16+273.3)/(D139+273.3)*(Data!$I$15+(Data!$K$12/1000))/Data!$I$15*Data!$I$18</f>
        <v>0.6767458037061902</v>
      </c>
      <c r="K139" s="122">
        <f t="shared" si="14"/>
        <v>13.511617894399992</v>
      </c>
      <c r="L139" s="119"/>
      <c r="M139" s="122"/>
      <c r="S139" s="121">
        <f t="shared" si="12"/>
        <v>0.32000000000000012</v>
      </c>
      <c r="T139" s="122">
        <f t="shared" si="10"/>
        <v>14.79386776741989</v>
      </c>
      <c r="U139">
        <f t="shared" si="11"/>
        <v>0.14893159913356024</v>
      </c>
      <c r="W139">
        <f>(S140-S138)/6*(T138+4*T139+T140)</f>
        <v>0.29620497443779853</v>
      </c>
    </row>
    <row r="140" spans="1:23">
      <c r="A140" s="1">
        <v>0.47249999999999998</v>
      </c>
      <c r="B140">
        <v>3987</v>
      </c>
      <c r="C140">
        <v>76</v>
      </c>
      <c r="D140">
        <v>271.3</v>
      </c>
      <c r="E140">
        <v>10.3</v>
      </c>
      <c r="G140" s="119">
        <v>133</v>
      </c>
      <c r="H140">
        <f t="shared" si="13"/>
        <v>14.99245205929213</v>
      </c>
      <c r="J140" s="120">
        <f>(Data!$I$16+273.3)/(D140+273.3)*(Data!$I$15+(Data!$K$12/1000))/Data!$I$15*Data!$I$18</f>
        <v>0.6764972742152956</v>
      </c>
      <c r="K140" s="122">
        <f t="shared" si="14"/>
        <v>13.486268902399987</v>
      </c>
      <c r="L140" s="119"/>
      <c r="M140" s="122"/>
      <c r="S140" s="121">
        <f t="shared" si="12"/>
        <v>0.33000000000000013</v>
      </c>
      <c r="T140" s="122">
        <f t="shared" si="10"/>
        <v>14.693569202367792</v>
      </c>
      <c r="U140">
        <f t="shared" si="11"/>
        <v>0.14743718484893853</v>
      </c>
    </row>
    <row r="141" spans="1:23">
      <c r="A141" s="1">
        <v>0.47249999999999998</v>
      </c>
      <c r="B141">
        <v>3987</v>
      </c>
      <c r="C141">
        <v>74</v>
      </c>
      <c r="D141">
        <v>271.3</v>
      </c>
      <c r="E141">
        <v>10.3</v>
      </c>
      <c r="G141" s="119">
        <v>134</v>
      </c>
      <c r="H141">
        <f t="shared" si="13"/>
        <v>14.79386776741989</v>
      </c>
      <c r="J141" s="120">
        <f>(Data!$I$16+273.3)/(D141+273.3)*(Data!$I$15+(Data!$K$12/1000))/Data!$I$15*Data!$I$18</f>
        <v>0.6764972742152956</v>
      </c>
      <c r="K141" s="122">
        <f t="shared" si="14"/>
        <v>13.461483798399991</v>
      </c>
      <c r="L141" s="119"/>
      <c r="M141" s="122"/>
      <c r="S141" s="121">
        <f t="shared" si="12"/>
        <v>0.34000000000000014</v>
      </c>
      <c r="T141" s="122">
        <f t="shared" si="10"/>
        <v>14.79386776741989</v>
      </c>
      <c r="U141">
        <f t="shared" si="11"/>
        <v>0.14743718484893853</v>
      </c>
      <c r="W141">
        <f>(S142-S140)/6*(T140+4*T141+T142)</f>
        <v>0.29652806330503512</v>
      </c>
    </row>
    <row r="142" spans="1:23">
      <c r="A142" s="1">
        <v>0.47249999999999998</v>
      </c>
      <c r="B142">
        <v>3987</v>
      </c>
      <c r="C142">
        <v>73</v>
      </c>
      <c r="D142">
        <v>271.3</v>
      </c>
      <c r="E142">
        <v>10.3</v>
      </c>
      <c r="G142" s="119">
        <v>135</v>
      </c>
      <c r="H142">
        <f t="shared" si="13"/>
        <v>14.693569202367792</v>
      </c>
      <c r="J142" s="120">
        <f>(Data!$I$16+273.3)/(D142+273.3)*(Data!$I$15+(Data!$K$12/1000))/Data!$I$15*Data!$I$18</f>
        <v>0.6764972742152956</v>
      </c>
      <c r="K142" s="122">
        <f t="shared" si="14"/>
        <v>13.437238999999979</v>
      </c>
      <c r="L142" s="119"/>
      <c r="M142" s="122"/>
      <c r="S142" s="121">
        <f t="shared" si="12"/>
        <v>0.35000000000000014</v>
      </c>
      <c r="T142" s="122">
        <f t="shared" si="10"/>
        <v>15.089378719463097</v>
      </c>
      <c r="U142">
        <f t="shared" si="11"/>
        <v>0.14941623243441507</v>
      </c>
    </row>
    <row r="143" spans="1:23">
      <c r="A143" s="1">
        <v>0.47251157407407413</v>
      </c>
      <c r="B143">
        <v>3983</v>
      </c>
      <c r="C143">
        <v>74</v>
      </c>
      <c r="D143">
        <v>271.3</v>
      </c>
      <c r="E143">
        <v>10.3</v>
      </c>
      <c r="G143" s="119">
        <v>136</v>
      </c>
      <c r="H143">
        <f t="shared" si="13"/>
        <v>14.79386776741989</v>
      </c>
      <c r="J143" s="120">
        <f>(Data!$I$16+273.3)/(D143+273.3)*(Data!$I$15+(Data!$K$12/1000))/Data!$I$15*Data!$I$18</f>
        <v>0.6764972742152956</v>
      </c>
      <c r="K143" s="122">
        <f t="shared" si="14"/>
        <v>13.413509350399993</v>
      </c>
      <c r="L143" s="119"/>
      <c r="M143" s="122"/>
      <c r="S143" s="121">
        <f t="shared" si="12"/>
        <v>0.36000000000000015</v>
      </c>
      <c r="T143" s="122">
        <f t="shared" si="10"/>
        <v>15.089378719463097</v>
      </c>
      <c r="U143">
        <f t="shared" si="11"/>
        <v>0.15089378719463112</v>
      </c>
      <c r="W143">
        <f>(S144-S142)/6*(T142+4*T143+T144)</f>
        <v>0.30078895368700764</v>
      </c>
    </row>
    <row r="144" spans="1:23">
      <c r="A144" s="1">
        <v>0.47251157407407413</v>
      </c>
      <c r="B144">
        <v>3982</v>
      </c>
      <c r="C144">
        <v>77</v>
      </c>
      <c r="D144">
        <v>271.2</v>
      </c>
      <c r="E144">
        <v>10.3</v>
      </c>
      <c r="G144" s="119">
        <v>137</v>
      </c>
      <c r="H144">
        <f t="shared" si="13"/>
        <v>15.089378719463097</v>
      </c>
      <c r="J144" s="120">
        <f>(Data!$I$16+273.3)/(D144+273.3)*(Data!$I$15+(Data!$K$12/1000))/Data!$I$15*Data!$I$18</f>
        <v>0.67662151613893473</v>
      </c>
      <c r="K144" s="122">
        <f t="shared" si="14"/>
        <v>13.390268118399989</v>
      </c>
      <c r="L144" s="119"/>
      <c r="M144" s="122"/>
      <c r="S144" s="121">
        <f t="shared" si="12"/>
        <v>0.37000000000000016</v>
      </c>
      <c r="T144" s="122">
        <f t="shared" si="10"/>
        <v>14.789792508786737</v>
      </c>
      <c r="U144">
        <f t="shared" si="11"/>
        <v>0.14939585614124931</v>
      </c>
    </row>
    <row r="145" spans="1:23">
      <c r="A145" s="1">
        <v>0.47251157407407413</v>
      </c>
      <c r="B145">
        <v>3982</v>
      </c>
      <c r="C145">
        <v>77</v>
      </c>
      <c r="D145">
        <v>271.2</v>
      </c>
      <c r="E145">
        <v>10.3</v>
      </c>
      <c r="G145" s="119">
        <v>138</v>
      </c>
      <c r="H145">
        <f t="shared" si="13"/>
        <v>15.089378719463097</v>
      </c>
      <c r="J145" s="120">
        <f>(Data!$I$16+273.3)/(D145+273.3)*(Data!$I$15+(Data!$K$12/1000))/Data!$I$15*Data!$I$18</f>
        <v>0.67662151613893473</v>
      </c>
      <c r="K145" s="122">
        <f t="shared" si="14"/>
        <v>13.367486998399984</v>
      </c>
      <c r="L145" s="119"/>
      <c r="M145" s="122"/>
      <c r="S145" s="121">
        <f t="shared" si="12"/>
        <v>0.38000000000000017</v>
      </c>
      <c r="T145" s="122">
        <f t="shared" si="10"/>
        <v>14.787075045739675</v>
      </c>
      <c r="U145">
        <f t="shared" si="11"/>
        <v>0.14788433777263219</v>
      </c>
      <c r="W145">
        <f>(S146-S144)/6*(T144+4*T145+T146)</f>
        <v>0.29474553208585108</v>
      </c>
    </row>
    <row r="146" spans="1:23">
      <c r="A146" s="1">
        <v>0.47251157407407413</v>
      </c>
      <c r="B146">
        <v>3982</v>
      </c>
      <c r="C146">
        <v>74</v>
      </c>
      <c r="D146">
        <v>271</v>
      </c>
      <c r="E146">
        <v>10.3</v>
      </c>
      <c r="G146" s="119">
        <v>139</v>
      </c>
      <c r="H146">
        <f t="shared" si="13"/>
        <v>14.789792508786737</v>
      </c>
      <c r="J146" s="120">
        <f>(Data!$I$16+273.3)/(D146+273.3)*(Data!$I$15+(Data!$K$12/1000))/Data!$I$15*Data!$I$18</f>
        <v>0.67687013694221931</v>
      </c>
      <c r="K146" s="122">
        <f t="shared" si="14"/>
        <v>13.345136110399986</v>
      </c>
      <c r="L146" s="119"/>
      <c r="M146" s="122"/>
      <c r="S146" s="121">
        <f t="shared" si="12"/>
        <v>0.39000000000000018</v>
      </c>
      <c r="T146" s="122">
        <f t="shared" si="10"/>
        <v>14.48556693400981</v>
      </c>
      <c r="U146">
        <f t="shared" si="11"/>
        <v>0.14636320989874757</v>
      </c>
    </row>
    <row r="147" spans="1:23">
      <c r="A147" s="1">
        <v>0.47251157407407413</v>
      </c>
      <c r="B147">
        <v>3981</v>
      </c>
      <c r="C147">
        <v>74</v>
      </c>
      <c r="D147">
        <v>270.8</v>
      </c>
      <c r="E147">
        <v>10.3</v>
      </c>
      <c r="G147" s="119">
        <v>140</v>
      </c>
      <c r="H147">
        <f t="shared" si="13"/>
        <v>14.787075045739675</v>
      </c>
      <c r="J147" s="120">
        <f>(Data!$I$16+273.3)/(D147+273.3)*(Data!$I$15+(Data!$K$12/1000))/Data!$I$15*Data!$I$18</f>
        <v>0.6771189405213196</v>
      </c>
      <c r="K147" s="122">
        <f t="shared" si="14"/>
        <v>13.323183999999992</v>
      </c>
      <c r="L147" s="119"/>
      <c r="M147" s="122"/>
      <c r="S147" s="121">
        <f t="shared" si="12"/>
        <v>0.40000000000000019</v>
      </c>
      <c r="T147" s="122">
        <f t="shared" si="10"/>
        <v>14.280087489660682</v>
      </c>
      <c r="U147">
        <f t="shared" si="11"/>
        <v>0.14382827211835258</v>
      </c>
      <c r="W147">
        <f>(S148-S146)/6*(T146+4*T147+T148)</f>
        <v>0.28559174920623664</v>
      </c>
    </row>
    <row r="148" spans="1:23">
      <c r="A148" s="1">
        <v>0.47252314814814816</v>
      </c>
      <c r="B148">
        <v>3977</v>
      </c>
      <c r="C148">
        <v>71</v>
      </c>
      <c r="D148">
        <v>270.89999999999998</v>
      </c>
      <c r="E148">
        <v>10.3</v>
      </c>
      <c r="G148" s="119">
        <v>141</v>
      </c>
      <c r="H148">
        <f t="shared" si="13"/>
        <v>14.48556693400981</v>
      </c>
      <c r="J148" s="120">
        <f>(Data!$I$16+273.3)/(D148+273.3)*(Data!$I$15+(Data!$K$12/1000))/Data!$I$15*Data!$I$18</f>
        <v>0.67699451587219761</v>
      </c>
      <c r="K148" s="122">
        <f t="shared" si="14"/>
        <v>13.301597638399999</v>
      </c>
      <c r="L148" s="119"/>
      <c r="M148" s="122"/>
      <c r="S148" s="121">
        <f t="shared" si="12"/>
        <v>0.4100000000000002</v>
      </c>
      <c r="T148" s="122">
        <f t="shared" si="10"/>
        <v>14.071607869218381</v>
      </c>
      <c r="U148">
        <f t="shared" si="11"/>
        <v>0.14175847679439543</v>
      </c>
    </row>
    <row r="149" spans="1:23">
      <c r="A149" s="1">
        <v>0.47252314814814816</v>
      </c>
      <c r="B149">
        <v>3977</v>
      </c>
      <c r="C149">
        <v>69</v>
      </c>
      <c r="D149">
        <v>270.89999999999998</v>
      </c>
      <c r="E149">
        <v>10.3</v>
      </c>
      <c r="G149" s="119">
        <v>142</v>
      </c>
      <c r="H149">
        <f t="shared" si="13"/>
        <v>14.280087489660682</v>
      </c>
      <c r="J149" s="120">
        <f>(Data!$I$16+273.3)/(D149+273.3)*(Data!$I$15+(Data!$K$12/1000))/Data!$I$15*Data!$I$18</f>
        <v>0.67699451587219761</v>
      </c>
      <c r="K149" s="122">
        <f t="shared" si="14"/>
        <v>13.280342422399984</v>
      </c>
      <c r="L149" s="119"/>
      <c r="M149" s="122"/>
      <c r="S149" s="121">
        <f t="shared" si="12"/>
        <v>0.42000000000000021</v>
      </c>
      <c r="T149" s="122">
        <f t="shared" si="10"/>
        <v>13.863812447238631</v>
      </c>
      <c r="U149">
        <f t="shared" si="11"/>
        <v>0.13967710158228519</v>
      </c>
      <c r="W149">
        <f>(S150-S148)/6*(T148+4*T149+T150)</f>
        <v>0.27796890035137201</v>
      </c>
    </row>
    <row r="150" spans="1:23">
      <c r="A150" s="1">
        <v>0.47252314814814816</v>
      </c>
      <c r="B150">
        <v>3976</v>
      </c>
      <c r="C150">
        <v>67</v>
      </c>
      <c r="D150">
        <v>270.89999999999998</v>
      </c>
      <c r="E150">
        <v>10.3</v>
      </c>
      <c r="G150" s="119">
        <v>143</v>
      </c>
      <c r="H150">
        <f t="shared" si="13"/>
        <v>14.071607869218381</v>
      </c>
      <c r="J150" s="120">
        <f>(Data!$I$16+273.3)/(D150+273.3)*(Data!$I$15+(Data!$K$12/1000))/Data!$I$15*Data!$I$18</f>
        <v>0.67699451587219761</v>
      </c>
      <c r="K150" s="122">
        <f t="shared" si="14"/>
        <v>13.259382174400004</v>
      </c>
      <c r="L150" s="119"/>
      <c r="M150" s="122"/>
      <c r="S150" s="121">
        <f t="shared" si="12"/>
        <v>0.43000000000000022</v>
      </c>
      <c r="T150" s="122">
        <f t="shared" si="10"/>
        <v>13.863812447238631</v>
      </c>
      <c r="U150">
        <f t="shared" si="11"/>
        <v>0.13863812447238644</v>
      </c>
    </row>
    <row r="151" spans="1:23">
      <c r="A151" s="1">
        <v>0.47252314814814816</v>
      </c>
      <c r="B151">
        <v>3976</v>
      </c>
      <c r="C151">
        <v>65</v>
      </c>
      <c r="D151">
        <v>271.2</v>
      </c>
      <c r="E151">
        <v>10.3</v>
      </c>
      <c r="G151" s="119">
        <v>144</v>
      </c>
      <c r="H151">
        <f t="shared" si="13"/>
        <v>13.863812447238631</v>
      </c>
      <c r="J151" s="120">
        <f>(Data!$I$16+273.3)/(D151+273.3)*(Data!$I$15+(Data!$K$12/1000))/Data!$I$15*Data!$I$18</f>
        <v>0.67662151613893473</v>
      </c>
      <c r="K151" s="122">
        <f t="shared" si="14"/>
        <v>13.238679142399997</v>
      </c>
      <c r="L151" s="119"/>
      <c r="M151" s="122"/>
      <c r="S151" s="121">
        <f t="shared" si="12"/>
        <v>0.44000000000000022</v>
      </c>
      <c r="T151" s="122">
        <f t="shared" si="10"/>
        <v>13.54134233147877</v>
      </c>
      <c r="U151">
        <f t="shared" si="11"/>
        <v>0.13702577389358714</v>
      </c>
      <c r="W151">
        <f>(S152-S150)/6*(T150+4*T151+T152)</f>
        <v>0.27190589095006351</v>
      </c>
    </row>
    <row r="152" spans="1:23">
      <c r="A152" s="1">
        <v>0.47252314814814816</v>
      </c>
      <c r="B152">
        <v>3973</v>
      </c>
      <c r="C152">
        <v>65</v>
      </c>
      <c r="D152">
        <v>271.2</v>
      </c>
      <c r="E152">
        <v>10.3</v>
      </c>
      <c r="G152" s="119">
        <v>145</v>
      </c>
      <c r="H152">
        <f t="shared" si="13"/>
        <v>13.863812447238631</v>
      </c>
      <c r="J152" s="120">
        <f>(Data!$I$16+273.3)/(D152+273.3)*(Data!$I$15+(Data!$K$12/1000))/Data!$I$15*Data!$I$18</f>
        <v>0.67662151613893473</v>
      </c>
      <c r="K152" s="122">
        <f t="shared" si="14"/>
        <v>13.218193999999992</v>
      </c>
      <c r="L152" s="119"/>
      <c r="M152" s="122"/>
      <c r="S152" s="121">
        <f t="shared" si="12"/>
        <v>0.45000000000000023</v>
      </c>
      <c r="T152" s="122">
        <f t="shared" si="10"/>
        <v>13.542585511865274</v>
      </c>
      <c r="U152">
        <f t="shared" si="11"/>
        <v>0.13541963921672034</v>
      </c>
    </row>
    <row r="153" spans="1:23">
      <c r="A153" s="1">
        <v>0.4725347222222222</v>
      </c>
      <c r="B153">
        <v>3972</v>
      </c>
      <c r="C153">
        <v>62</v>
      </c>
      <c r="D153">
        <v>271.3</v>
      </c>
      <c r="E153">
        <v>10.3</v>
      </c>
      <c r="G153" s="119">
        <v>146</v>
      </c>
      <c r="H153">
        <f t="shared" si="13"/>
        <v>13.54134233147877</v>
      </c>
      <c r="J153" s="120">
        <f>(Data!$I$16+273.3)/(D153+273.3)*(Data!$I$15+(Data!$K$12/1000))/Data!$I$15*Data!$I$18</f>
        <v>0.6764972742152956</v>
      </c>
      <c r="K153" s="122">
        <f t="shared" si="14"/>
        <v>13.1978858464</v>
      </c>
      <c r="L153" s="119"/>
      <c r="M153" s="122"/>
      <c r="S153" s="121">
        <f t="shared" si="12"/>
        <v>0.46000000000000024</v>
      </c>
      <c r="T153" s="122">
        <f t="shared" si="10"/>
        <v>13.098444931142454</v>
      </c>
      <c r="U153">
        <f t="shared" si="11"/>
        <v>0.13320515221503876</v>
      </c>
      <c r="W153">
        <f>(S154-S152)/6*(T152+4*T153+T154)</f>
        <v>0.26344535919448847</v>
      </c>
    </row>
    <row r="154" spans="1:23">
      <c r="A154" s="1">
        <v>0.4725347222222222</v>
      </c>
      <c r="B154">
        <v>3971</v>
      </c>
      <c r="C154">
        <v>62</v>
      </c>
      <c r="D154">
        <v>271.39999999999998</v>
      </c>
      <c r="E154">
        <v>10.3</v>
      </c>
      <c r="G154" s="119">
        <v>147</v>
      </c>
      <c r="H154">
        <f t="shared" si="13"/>
        <v>13.542585511865274</v>
      </c>
      <c r="J154" s="120">
        <f>(Data!$I$16+273.3)/(D154+273.3)*(Data!$I$15+(Data!$K$12/1000))/Data!$I$15*Data!$I$18</f>
        <v>0.67637307791013401</v>
      </c>
      <c r="K154" s="122">
        <f t="shared" si="14"/>
        <v>13.17771220639999</v>
      </c>
      <c r="L154" s="119"/>
      <c r="M154" s="122"/>
      <c r="S154" s="121">
        <f t="shared" si="12"/>
        <v>0.47000000000000025</v>
      </c>
      <c r="T154" s="122">
        <f t="shared" si="10"/>
        <v>13.097242521911378</v>
      </c>
      <c r="U154">
        <f t="shared" si="11"/>
        <v>0.13097843726526928</v>
      </c>
    </row>
    <row r="155" spans="1:23">
      <c r="A155" s="1">
        <v>0.4725347222222222</v>
      </c>
      <c r="B155">
        <v>3970</v>
      </c>
      <c r="C155">
        <v>58</v>
      </c>
      <c r="D155">
        <v>271.39999999999998</v>
      </c>
      <c r="E155">
        <v>10.3</v>
      </c>
      <c r="G155" s="119">
        <v>148</v>
      </c>
      <c r="H155">
        <f t="shared" si="13"/>
        <v>13.098444931142454</v>
      </c>
      <c r="J155" s="120">
        <f>(Data!$I$16+273.3)/(D155+273.3)*(Data!$I$15+(Data!$K$12/1000))/Data!$I$15*Data!$I$18</f>
        <v>0.67637307791013401</v>
      </c>
      <c r="K155" s="122">
        <f t="shared" si="14"/>
        <v>13.157629030399997</v>
      </c>
      <c r="L155" s="119"/>
      <c r="M155" s="122"/>
      <c r="S155" s="121">
        <f t="shared" si="12"/>
        <v>0.48000000000000026</v>
      </c>
      <c r="T155" s="122">
        <f t="shared" si="10"/>
        <v>12.869447014052149</v>
      </c>
      <c r="U155">
        <f t="shared" si="11"/>
        <v>0.12983344767981775</v>
      </c>
      <c r="W155">
        <f>(S156-S154)/6*(T154+4*T155+T156)</f>
        <v>0.25815219696114355</v>
      </c>
    </row>
    <row r="156" spans="1:23">
      <c r="A156" s="1">
        <v>0.4725347222222222</v>
      </c>
      <c r="B156">
        <v>3972</v>
      </c>
      <c r="C156">
        <v>58</v>
      </c>
      <c r="D156">
        <v>271.3</v>
      </c>
      <c r="E156">
        <v>10.3</v>
      </c>
      <c r="G156" s="119">
        <v>149</v>
      </c>
      <c r="H156">
        <f t="shared" si="13"/>
        <v>13.097242521911378</v>
      </c>
      <c r="J156" s="120">
        <f>(Data!$I$16+273.3)/(D156+273.3)*(Data!$I$15+(Data!$K$12/1000))/Data!$I$15*Data!$I$18</f>
        <v>0.6764972742152956</v>
      </c>
      <c r="K156" s="122">
        <f t="shared" si="14"/>
        <v>13.137590694399998</v>
      </c>
      <c r="L156" s="119"/>
      <c r="M156" s="122"/>
      <c r="S156" s="121">
        <f t="shared" si="12"/>
        <v>0.49000000000000027</v>
      </c>
      <c r="T156" s="122">
        <f t="shared" si="10"/>
        <v>12.870628510223016</v>
      </c>
      <c r="U156">
        <f t="shared" si="11"/>
        <v>0.12870037762137593</v>
      </c>
    </row>
    <row r="157" spans="1:23">
      <c r="A157" s="1">
        <v>0.4725347222222222</v>
      </c>
      <c r="B157">
        <v>3978</v>
      </c>
      <c r="C157">
        <v>56</v>
      </c>
      <c r="D157">
        <v>271.3</v>
      </c>
      <c r="E157">
        <v>10.3</v>
      </c>
      <c r="G157" s="119">
        <v>150</v>
      </c>
      <c r="H157">
        <f t="shared" si="13"/>
        <v>12.869447014052149</v>
      </c>
      <c r="J157" s="120">
        <f>(Data!$I$16+273.3)/(D157+273.3)*(Data!$I$15+(Data!$K$12/1000))/Data!$I$15*Data!$I$18</f>
        <v>0.6764972742152956</v>
      </c>
      <c r="K157" s="122">
        <f t="shared" si="14"/>
        <v>13.117549999999996</v>
      </c>
      <c r="L157" s="119"/>
      <c r="M157" s="122"/>
      <c r="S157" s="121">
        <f t="shared" si="12"/>
        <v>0.50000000000000022</v>
      </c>
      <c r="T157" s="122">
        <f t="shared" si="10"/>
        <v>12.402447964662205</v>
      </c>
      <c r="U157">
        <f t="shared" si="11"/>
        <v>0.12636538237442552</v>
      </c>
      <c r="W157">
        <f>(S158-S156)/6*(T156+4*T157+T158)</f>
        <v>0.24839930309432168</v>
      </c>
    </row>
    <row r="158" spans="1:23">
      <c r="A158" s="1">
        <v>0.4725462962962963</v>
      </c>
      <c r="B158">
        <v>3979</v>
      </c>
      <c r="C158">
        <v>56</v>
      </c>
      <c r="D158">
        <v>271.39999999999998</v>
      </c>
      <c r="E158">
        <v>10.3</v>
      </c>
      <c r="G158" s="119">
        <v>151</v>
      </c>
      <c r="H158">
        <f t="shared" si="13"/>
        <v>12.870628510223016</v>
      </c>
      <c r="J158" s="120">
        <f>(Data!$I$16+273.3)/(D158+273.3)*(Data!$I$15+(Data!$K$12/1000))/Data!$I$15*Data!$I$18</f>
        <v>0.67637307791013401</v>
      </c>
      <c r="K158" s="122">
        <f t="shared" si="14"/>
        <v>13.097458174399991</v>
      </c>
      <c r="L158" s="119"/>
      <c r="M158" s="122"/>
      <c r="S158" s="121">
        <f t="shared" si="12"/>
        <v>0.51000000000000023</v>
      </c>
      <c r="T158" s="122">
        <f t="shared" si="10"/>
        <v>12.039370559424809</v>
      </c>
      <c r="U158">
        <f t="shared" si="11"/>
        <v>0.12220909262043517</v>
      </c>
    </row>
    <row r="159" spans="1:23">
      <c r="A159" s="1">
        <v>0.4725462962962963</v>
      </c>
      <c r="B159">
        <v>3998</v>
      </c>
      <c r="C159">
        <v>52</v>
      </c>
      <c r="D159">
        <v>271.39999999999998</v>
      </c>
      <c r="E159">
        <v>10.3</v>
      </c>
      <c r="G159" s="119">
        <v>152</v>
      </c>
      <c r="H159">
        <f t="shared" si="13"/>
        <v>12.402447964662205</v>
      </c>
      <c r="J159" s="120">
        <f>(Data!$I$16+273.3)/(D159+273.3)*(Data!$I$15+(Data!$K$12/1000))/Data!$I$15*Data!$I$18</f>
        <v>0.67637307791013401</v>
      </c>
      <c r="K159" s="122">
        <f t="shared" si="14"/>
        <v>13.077264870399988</v>
      </c>
      <c r="L159" s="119"/>
      <c r="M159" s="122"/>
      <c r="S159" s="121">
        <f t="shared" si="12"/>
        <v>0.52000000000000024</v>
      </c>
      <c r="T159" s="122">
        <f t="shared" si="10"/>
        <v>12.161600805409945</v>
      </c>
      <c r="U159">
        <f t="shared" si="11"/>
        <v>0.12100485682417388</v>
      </c>
      <c r="W159">
        <f>(S160-S158)/6*(T158+4*T159+T160)</f>
        <v>0.24403068890926449</v>
      </c>
    </row>
    <row r="160" spans="1:23">
      <c r="A160" s="1">
        <v>0.4725462962962963</v>
      </c>
      <c r="B160">
        <v>3998</v>
      </c>
      <c r="C160">
        <v>49</v>
      </c>
      <c r="D160">
        <v>271.39999999999998</v>
      </c>
      <c r="E160">
        <v>10.3</v>
      </c>
      <c r="G160" s="119">
        <v>153</v>
      </c>
      <c r="H160">
        <f t="shared" si="13"/>
        <v>12.039370559424809</v>
      </c>
      <c r="J160" s="120">
        <f>(Data!$I$16+273.3)/(D160+273.3)*(Data!$I$15+(Data!$K$12/1000))/Data!$I$15*Data!$I$18</f>
        <v>0.67637307791013401</v>
      </c>
      <c r="K160" s="122">
        <f t="shared" si="14"/>
        <v>13.056918166399976</v>
      </c>
      <c r="L160" s="119"/>
      <c r="M160" s="122"/>
      <c r="S160" s="121">
        <f t="shared" si="12"/>
        <v>0.53000000000000025</v>
      </c>
      <c r="T160" s="122">
        <f t="shared" si="10"/>
        <v>12.523432891714696</v>
      </c>
      <c r="U160">
        <f t="shared" si="11"/>
        <v>0.12342516848562332</v>
      </c>
    </row>
    <row r="161" spans="1:23">
      <c r="A161" s="1">
        <v>0.4725462962962963</v>
      </c>
      <c r="B161">
        <v>4004</v>
      </c>
      <c r="C161">
        <v>50</v>
      </c>
      <c r="D161">
        <v>271.39999999999998</v>
      </c>
      <c r="E161">
        <v>10.3</v>
      </c>
      <c r="G161" s="119">
        <v>154</v>
      </c>
      <c r="H161">
        <f t="shared" si="13"/>
        <v>12.161600805409945</v>
      </c>
      <c r="J161" s="120">
        <f>(Data!$I$16+273.3)/(D161+273.3)*(Data!$I$15+(Data!$K$12/1000))/Data!$I$15*Data!$I$18</f>
        <v>0.67637307791013401</v>
      </c>
      <c r="K161" s="122">
        <f t="shared" si="14"/>
        <v>13.036364566399977</v>
      </c>
      <c r="L161" s="119"/>
      <c r="M161" s="122"/>
      <c r="S161" s="121">
        <f t="shared" si="12"/>
        <v>0.54000000000000026</v>
      </c>
      <c r="T161" s="122">
        <f t="shared" si="10"/>
        <v>12.524581988647126</v>
      </c>
      <c r="U161">
        <f t="shared" si="11"/>
        <v>0.12524007440180923</v>
      </c>
      <c r="W161">
        <f>(S162-S160)/6*(T160+4*T161+T162)</f>
        <v>0.25048780944983468</v>
      </c>
    </row>
    <row r="162" spans="1:23">
      <c r="A162" s="1">
        <v>0.4725462962962963</v>
      </c>
      <c r="B162">
        <v>4007</v>
      </c>
      <c r="C162">
        <v>53</v>
      </c>
      <c r="D162">
        <v>271.60000000000002</v>
      </c>
      <c r="E162">
        <v>10.3</v>
      </c>
      <c r="G162" s="119">
        <v>155</v>
      </c>
      <c r="H162">
        <f t="shared" si="13"/>
        <v>12.523432891714696</v>
      </c>
      <c r="J162" s="120">
        <f>(Data!$I$16+273.3)/(D162+273.3)*(Data!$I$15+(Data!$K$12/1000))/Data!$I$15*Data!$I$18</f>
        <v>0.67612482205478064</v>
      </c>
      <c r="K162" s="122">
        <f t="shared" si="14"/>
        <v>13.01554899999998</v>
      </c>
      <c r="L162" s="119"/>
      <c r="M162" s="122"/>
      <c r="S162" s="121">
        <f t="shared" si="12"/>
        <v>0.55000000000000027</v>
      </c>
      <c r="T162" s="122">
        <f t="shared" si="10"/>
        <v>12.524581988647126</v>
      </c>
      <c r="U162">
        <f t="shared" si="11"/>
        <v>0.12524581988647138</v>
      </c>
    </row>
    <row r="163" spans="1:23">
      <c r="A163" s="1">
        <v>0.47255787037037034</v>
      </c>
      <c r="B163">
        <v>4001</v>
      </c>
      <c r="C163">
        <v>53</v>
      </c>
      <c r="D163">
        <v>271.7</v>
      </c>
      <c r="E163">
        <v>10.3</v>
      </c>
      <c r="G163" s="119">
        <v>156</v>
      </c>
      <c r="H163">
        <f t="shared" si="13"/>
        <v>12.524581988647126</v>
      </c>
      <c r="J163" s="120">
        <f>(Data!$I$16+273.3)/(D163+273.3)*(Data!$I$15+(Data!$K$12/1000))/Data!$I$15*Data!$I$18</f>
        <v>0.67600076245440366</v>
      </c>
      <c r="K163" s="122">
        <f t="shared" si="14"/>
        <v>12.994414822399976</v>
      </c>
      <c r="L163" s="119"/>
      <c r="M163" s="122"/>
      <c r="S163" s="121">
        <f t="shared" si="12"/>
        <v>0.56000000000000028</v>
      </c>
      <c r="T163" s="122">
        <f t="shared" si="10"/>
        <v>12.524581988647126</v>
      </c>
      <c r="U163">
        <f t="shared" si="11"/>
        <v>0.12524581988647138</v>
      </c>
      <c r="W163">
        <f>(S164-S162)/6*(T162+4*T163+T164)</f>
        <v>0.2476370650747767</v>
      </c>
    </row>
    <row r="164" spans="1:23">
      <c r="A164" s="1">
        <v>0.47255787037037034</v>
      </c>
      <c r="B164">
        <v>3995</v>
      </c>
      <c r="C164">
        <v>53</v>
      </c>
      <c r="D164">
        <v>271.7</v>
      </c>
      <c r="E164">
        <v>10.3</v>
      </c>
      <c r="G164" s="119">
        <v>157</v>
      </c>
      <c r="H164">
        <f t="shared" si="13"/>
        <v>12.524581988647126</v>
      </c>
      <c r="J164" s="120">
        <f>(Data!$I$16+273.3)/(D164+273.3)*(Data!$I$15+(Data!$K$12/1000))/Data!$I$15*Data!$I$18</f>
        <v>0.67600076245440366</v>
      </c>
      <c r="K164" s="122">
        <f t="shared" si="14"/>
        <v>12.972903814399993</v>
      </c>
      <c r="L164" s="119"/>
      <c r="M164" s="122"/>
      <c r="S164" s="121">
        <f t="shared" si="12"/>
        <v>0.57000000000000028</v>
      </c>
      <c r="T164" s="122">
        <f t="shared" si="10"/>
        <v>11.668209579197324</v>
      </c>
      <c r="U164">
        <f t="shared" si="11"/>
        <v>0.12096395783922237</v>
      </c>
    </row>
    <row r="165" spans="1:23">
      <c r="A165" s="1">
        <v>0.47255787037037034</v>
      </c>
      <c r="B165">
        <v>3993</v>
      </c>
      <c r="C165">
        <v>53</v>
      </c>
      <c r="D165">
        <v>271.7</v>
      </c>
      <c r="E165">
        <v>10.3</v>
      </c>
      <c r="G165" s="119">
        <v>158</v>
      </c>
      <c r="H165">
        <f t="shared" si="13"/>
        <v>12.524581988647126</v>
      </c>
      <c r="J165" s="120">
        <f>(Data!$I$16+273.3)/(D165+273.3)*(Data!$I$15+(Data!$K$12/1000))/Data!$I$15*Data!$I$18</f>
        <v>0.67600076245440366</v>
      </c>
      <c r="K165" s="122">
        <f t="shared" si="14"/>
        <v>12.950956182399986</v>
      </c>
      <c r="L165" s="119"/>
      <c r="M165" s="122"/>
      <c r="S165" s="121">
        <f t="shared" si="12"/>
        <v>0.58000000000000029</v>
      </c>
      <c r="T165" s="122">
        <f t="shared" si="10"/>
        <v>11.151405872742494</v>
      </c>
      <c r="U165">
        <f t="shared" si="11"/>
        <v>0.11409807725969918</v>
      </c>
      <c r="W165">
        <f>(S166-S164)/6*(T164+4*T165+T166)</f>
        <v>0.22430561451388314</v>
      </c>
    </row>
    <row r="166" spans="1:23">
      <c r="A166" s="1">
        <v>0.47255787037037034</v>
      </c>
      <c r="B166">
        <v>3985</v>
      </c>
      <c r="C166">
        <v>46</v>
      </c>
      <c r="D166">
        <v>271.7</v>
      </c>
      <c r="E166">
        <v>10.3</v>
      </c>
      <c r="G166" s="119">
        <v>159</v>
      </c>
      <c r="H166">
        <f t="shared" si="13"/>
        <v>11.668209579197324</v>
      </c>
      <c r="J166" s="120">
        <f>(Data!$I$16+273.3)/(D166+273.3)*(Data!$I$15+(Data!$K$12/1000))/Data!$I$15*Data!$I$18</f>
        <v>0.67600076245440366</v>
      </c>
      <c r="K166" s="122">
        <f t="shared" si="14"/>
        <v>12.92851055839998</v>
      </c>
      <c r="L166" s="119"/>
      <c r="M166" s="122"/>
      <c r="S166" s="121">
        <f t="shared" si="12"/>
        <v>0.5900000000000003</v>
      </c>
      <c r="T166" s="122">
        <f t="shared" si="10"/>
        <v>11.017851283997588</v>
      </c>
      <c r="U166">
        <f t="shared" si="11"/>
        <v>0.1108462857837005</v>
      </c>
    </row>
    <row r="167" spans="1:23">
      <c r="A167" s="1">
        <v>0.47255787037037034</v>
      </c>
      <c r="B167">
        <v>3986</v>
      </c>
      <c r="C167">
        <v>42</v>
      </c>
      <c r="D167">
        <v>271.89999999999998</v>
      </c>
      <c r="E167">
        <v>10.3</v>
      </c>
      <c r="G167" s="119">
        <v>160</v>
      </c>
      <c r="H167">
        <f t="shared" si="13"/>
        <v>11.151405872742494</v>
      </c>
      <c r="J167" s="120">
        <f>(Data!$I$16+273.3)/(D167+273.3)*(Data!$I$15+(Data!$K$12/1000))/Data!$I$15*Data!$I$18</f>
        <v>0.67575277978292358</v>
      </c>
      <c r="K167" s="122">
        <f t="shared" si="14"/>
        <v>12.905503999999995</v>
      </c>
      <c r="L167" s="119"/>
      <c r="M167" s="122"/>
      <c r="S167" s="121">
        <f t="shared" si="12"/>
        <v>0.60000000000000031</v>
      </c>
      <c r="T167" s="122">
        <f t="shared" si="10"/>
        <v>11.020882190831498</v>
      </c>
      <c r="U167">
        <f t="shared" si="11"/>
        <v>0.11019366737414553</v>
      </c>
      <c r="W167">
        <f>(S168-S166)/6*(T166+4*T167+T168)</f>
        <v>0.22085284522168697</v>
      </c>
    </row>
    <row r="168" spans="1:23">
      <c r="A168" s="1">
        <v>0.47256944444444443</v>
      </c>
      <c r="B168">
        <v>4003</v>
      </c>
      <c r="C168">
        <v>41</v>
      </c>
      <c r="D168">
        <v>271.89999999999998</v>
      </c>
      <c r="E168">
        <v>10.3</v>
      </c>
      <c r="G168" s="119">
        <v>161</v>
      </c>
      <c r="H168">
        <f t="shared" si="13"/>
        <v>11.017851283997588</v>
      </c>
      <c r="J168" s="120">
        <f>(Data!$I$16+273.3)/(D168+273.3)*(Data!$I$15+(Data!$K$12/1000))/Data!$I$15*Data!$I$18</f>
        <v>0.67575277978292358</v>
      </c>
      <c r="K168" s="122">
        <f t="shared" si="14"/>
        <v>12.881871990400002</v>
      </c>
      <c r="L168" s="119"/>
      <c r="M168" s="122"/>
      <c r="S168" s="121">
        <f t="shared" si="12"/>
        <v>0.61000000000000032</v>
      </c>
      <c r="T168" s="122">
        <f t="shared" si="10"/>
        <v>11.154473519182458</v>
      </c>
      <c r="U168">
        <f t="shared" si="11"/>
        <v>0.11087677855006989</v>
      </c>
    </row>
    <row r="169" spans="1:23">
      <c r="A169" s="1">
        <v>0.47256944444444443</v>
      </c>
      <c r="B169">
        <v>4003</v>
      </c>
      <c r="C169">
        <v>41</v>
      </c>
      <c r="D169">
        <v>272.2</v>
      </c>
      <c r="E169">
        <v>10.3</v>
      </c>
      <c r="G169" s="119">
        <v>162</v>
      </c>
      <c r="H169">
        <f t="shared" si="13"/>
        <v>11.020882190831498</v>
      </c>
      <c r="J169" s="120">
        <f>(Data!$I$16+273.3)/(D169+273.3)*(Data!$I$15+(Data!$K$12/1000))/Data!$I$15*Data!$I$18</f>
        <v>0.67538114672346472</v>
      </c>
      <c r="K169" s="122">
        <f t="shared" si="14"/>
        <v>12.857548438399983</v>
      </c>
      <c r="L169" s="119"/>
      <c r="M169" s="122"/>
      <c r="S169" s="121">
        <f t="shared" si="12"/>
        <v>0.62000000000000033</v>
      </c>
      <c r="T169" s="122">
        <f t="shared" si="10"/>
        <v>11.797601757994117</v>
      </c>
      <c r="U169">
        <f t="shared" si="11"/>
        <v>0.11476037638588298</v>
      </c>
      <c r="W169">
        <f>(S170-S168)/6*(T168+4*T169+T170)</f>
        <v>0.23380466835409855</v>
      </c>
    </row>
    <row r="170" spans="1:23">
      <c r="A170" s="1">
        <v>0.47256944444444443</v>
      </c>
      <c r="B170">
        <v>4008</v>
      </c>
      <c r="C170">
        <v>42</v>
      </c>
      <c r="D170">
        <v>272.2</v>
      </c>
      <c r="E170">
        <v>10.3</v>
      </c>
      <c r="G170" s="119">
        <v>163</v>
      </c>
      <c r="H170">
        <f t="shared" si="13"/>
        <v>11.154473519182458</v>
      </c>
      <c r="J170" s="120">
        <f>(Data!$I$16+273.3)/(D170+273.3)*(Data!$I$15+(Data!$K$12/1000))/Data!$I$15*Data!$I$18</f>
        <v>0.67538114672346472</v>
      </c>
      <c r="K170" s="122">
        <f t="shared" si="14"/>
        <v>12.832465678399979</v>
      </c>
      <c r="L170" s="119"/>
      <c r="M170" s="122"/>
      <c r="S170" s="121">
        <f t="shared" si="12"/>
        <v>0.63000000000000034</v>
      </c>
      <c r="T170" s="122">
        <f t="shared" si="10"/>
        <v>11.796519955070567</v>
      </c>
      <c r="U170">
        <f t="shared" si="11"/>
        <v>0.11797060856532353</v>
      </c>
    </row>
    <row r="171" spans="1:23">
      <c r="A171" s="1">
        <v>0.47256944444444443</v>
      </c>
      <c r="B171">
        <v>4011</v>
      </c>
      <c r="C171">
        <v>47</v>
      </c>
      <c r="D171">
        <v>272</v>
      </c>
      <c r="E171">
        <v>10.3</v>
      </c>
      <c r="G171" s="119">
        <v>164</v>
      </c>
      <c r="H171">
        <f t="shared" si="13"/>
        <v>11.797601757994117</v>
      </c>
      <c r="J171" s="120">
        <f>(Data!$I$16+273.3)/(D171+273.3)*(Data!$I$15+(Data!$K$12/1000))/Data!$I$15*Data!$I$18</f>
        <v>0.67562885666174588</v>
      </c>
      <c r="K171" s="122">
        <f t="shared" si="14"/>
        <v>12.806554470399989</v>
      </c>
      <c r="L171" s="119"/>
      <c r="M171" s="122"/>
      <c r="S171" s="121">
        <f t="shared" si="12"/>
        <v>0.64000000000000035</v>
      </c>
      <c r="T171" s="122">
        <f t="shared" si="10"/>
        <v>12.408138988668705</v>
      </c>
      <c r="U171">
        <f t="shared" si="11"/>
        <v>0.12102329471869647</v>
      </c>
      <c r="W171">
        <f>(S172-S170)/6*(T170+4*T171+T172)</f>
        <v>0.24612025634149401</v>
      </c>
    </row>
    <row r="172" spans="1:23">
      <c r="A172" s="1">
        <v>0.47256944444444443</v>
      </c>
      <c r="B172">
        <v>4011</v>
      </c>
      <c r="C172">
        <v>47</v>
      </c>
      <c r="D172">
        <v>271.89999999999998</v>
      </c>
      <c r="E172">
        <v>10.3</v>
      </c>
      <c r="G172" s="119">
        <v>165</v>
      </c>
      <c r="H172">
        <f t="shared" si="13"/>
        <v>11.796519955070567</v>
      </c>
      <c r="J172" s="120">
        <f>(Data!$I$16+273.3)/(D172+273.3)*(Data!$I$15+(Data!$K$12/1000))/Data!$I$15*Data!$I$18</f>
        <v>0.67575277978292358</v>
      </c>
      <c r="K172" s="122">
        <f t="shared" si="14"/>
        <v>12.779743999999996</v>
      </c>
      <c r="L172" s="119"/>
      <c r="M172" s="122"/>
      <c r="S172" s="121">
        <f t="shared" si="12"/>
        <v>0.65000000000000036</v>
      </c>
      <c r="T172" s="122">
        <f t="shared" si="10"/>
        <v>12.407000992702752</v>
      </c>
      <c r="U172">
        <f t="shared" si="11"/>
        <v>0.12407569990685741</v>
      </c>
    </row>
    <row r="173" spans="1:23">
      <c r="A173" s="1">
        <v>0.47258101851851847</v>
      </c>
      <c r="B173">
        <v>4011</v>
      </c>
      <c r="C173">
        <v>52</v>
      </c>
      <c r="D173">
        <v>271.89999999999998</v>
      </c>
      <c r="E173">
        <v>10.3</v>
      </c>
      <c r="G173" s="119">
        <v>166</v>
      </c>
      <c r="H173">
        <f t="shared" si="13"/>
        <v>12.408138988668705</v>
      </c>
      <c r="J173" s="120">
        <f>(Data!$I$16+273.3)/(D173+273.3)*(Data!$I$15+(Data!$K$12/1000))/Data!$I$15*Data!$I$18</f>
        <v>0.67575277978292358</v>
      </c>
      <c r="K173" s="122">
        <f t="shared" si="14"/>
        <v>12.751961878399991</v>
      </c>
      <c r="L173" s="119"/>
      <c r="M173" s="122"/>
      <c r="S173" s="121">
        <f t="shared" si="12"/>
        <v>0.66000000000000036</v>
      </c>
      <c r="T173" s="122">
        <f t="shared" si="10"/>
        <v>13.215729806343752</v>
      </c>
      <c r="U173">
        <f t="shared" si="11"/>
        <v>0.12811365399523264</v>
      </c>
      <c r="W173">
        <f>(S174-S172)/6*(T172+4*T173+T174)</f>
        <v>0.26380456342124398</v>
      </c>
    </row>
    <row r="174" spans="1:23">
      <c r="A174" s="1">
        <v>0.47258101851851847</v>
      </c>
      <c r="B174">
        <v>4012</v>
      </c>
      <c r="C174">
        <v>52</v>
      </c>
      <c r="D174">
        <v>271.8</v>
      </c>
      <c r="E174">
        <v>10.3</v>
      </c>
      <c r="G174" s="119">
        <v>167</v>
      </c>
      <c r="H174">
        <f t="shared" si="13"/>
        <v>12.407000992702752</v>
      </c>
      <c r="J174" s="120">
        <f>(Data!$I$16+273.3)/(D174+273.3)*(Data!$I$15+(Data!$K$12/1000))/Data!$I$15*Data!$I$18</f>
        <v>0.67587674837213341</v>
      </c>
      <c r="K174" s="122">
        <f t="shared" si="14"/>
        <v>12.723134142400008</v>
      </c>
      <c r="L174" s="119"/>
      <c r="M174" s="122"/>
      <c r="S174" s="121">
        <f t="shared" si="12"/>
        <v>0.67000000000000037</v>
      </c>
      <c r="T174" s="122">
        <f t="shared" si="10"/>
        <v>13.871448808295364</v>
      </c>
      <c r="U174">
        <f t="shared" si="11"/>
        <v>0.1354358930731957</v>
      </c>
    </row>
    <row r="175" spans="1:23">
      <c r="A175" s="1">
        <v>0.47258101851851847</v>
      </c>
      <c r="B175">
        <v>4019</v>
      </c>
      <c r="C175">
        <v>59</v>
      </c>
      <c r="D175">
        <v>271.8</v>
      </c>
      <c r="E175">
        <v>10.3</v>
      </c>
      <c r="G175" s="119">
        <v>168</v>
      </c>
      <c r="H175">
        <f t="shared" si="13"/>
        <v>13.215729806343752</v>
      </c>
      <c r="J175" s="120">
        <f>(Data!$I$16+273.3)/(D175+273.3)*(Data!$I$15+(Data!$K$12/1000))/Data!$I$15*Data!$I$18</f>
        <v>0.67587674837213341</v>
      </c>
      <c r="K175" s="122">
        <f t="shared" si="14"/>
        <v>12.69318525439998</v>
      </c>
      <c r="L175" s="119"/>
      <c r="M175" s="122"/>
      <c r="S175" s="121">
        <f t="shared" si="12"/>
        <v>0.68000000000000038</v>
      </c>
      <c r="T175" s="122">
        <f t="shared" si="10"/>
        <v>13.327256929644678</v>
      </c>
      <c r="U175">
        <f t="shared" si="11"/>
        <v>0.13599352868970033</v>
      </c>
      <c r="W175">
        <f>(S176-S174)/6*(T174+4*T175+T176)</f>
        <v>0.2672422085619468</v>
      </c>
    </row>
    <row r="176" spans="1:23">
      <c r="A176" s="1">
        <v>0.47258101851851847</v>
      </c>
      <c r="B176">
        <v>4019</v>
      </c>
      <c r="C176">
        <v>65</v>
      </c>
      <c r="D176">
        <v>271.8</v>
      </c>
      <c r="E176">
        <v>10.3</v>
      </c>
      <c r="G176" s="119">
        <v>169</v>
      </c>
      <c r="H176">
        <f t="shared" si="13"/>
        <v>13.871448808295364</v>
      </c>
      <c r="J176" s="120">
        <f>(Data!$I$16+273.3)/(D176+273.3)*(Data!$I$15+(Data!$K$12/1000))/Data!$I$15*Data!$I$18</f>
        <v>0.67587674837213341</v>
      </c>
      <c r="K176" s="122">
        <f t="shared" si="14"/>
        <v>12.662038102399977</v>
      </c>
      <c r="L176" s="119"/>
      <c r="M176" s="122"/>
      <c r="S176" s="121">
        <f t="shared" si="12"/>
        <v>0.69000000000000039</v>
      </c>
      <c r="T176" s="122">
        <f t="shared" si="10"/>
        <v>12.992186041709903</v>
      </c>
      <c r="U176">
        <f t="shared" si="11"/>
        <v>0.13159721485677303</v>
      </c>
    </row>
    <row r="177" spans="1:23">
      <c r="A177" s="1">
        <v>0.47258101851851847</v>
      </c>
      <c r="B177">
        <v>4014</v>
      </c>
      <c r="C177">
        <v>60</v>
      </c>
      <c r="D177">
        <v>271.8</v>
      </c>
      <c r="E177">
        <v>10.3</v>
      </c>
      <c r="G177" s="119">
        <v>170</v>
      </c>
      <c r="H177">
        <f t="shared" si="13"/>
        <v>13.327256929644678</v>
      </c>
      <c r="J177" s="120">
        <f>(Data!$I$16+273.3)/(D177+273.3)*(Data!$I$15+(Data!$K$12/1000))/Data!$I$15*Data!$I$18</f>
        <v>0.67587674837213341</v>
      </c>
      <c r="K177" s="122">
        <f t="shared" si="14"/>
        <v>12.629613999999977</v>
      </c>
      <c r="L177" s="119"/>
      <c r="M177" s="122"/>
      <c r="S177" s="121">
        <f t="shared" si="12"/>
        <v>0.7000000000000004</v>
      </c>
      <c r="T177" s="122">
        <f t="shared" si="10"/>
        <v>12.877715210866564</v>
      </c>
      <c r="U177">
        <f t="shared" si="11"/>
        <v>0.12934950626288247</v>
      </c>
      <c r="W177">
        <f>(S178-S176)/6*(T176+4*T177+T178)</f>
        <v>0.25433910115635022</v>
      </c>
    </row>
    <row r="178" spans="1:23">
      <c r="A178" s="1">
        <v>0.47259259259259262</v>
      </c>
      <c r="B178">
        <v>4014</v>
      </c>
      <c r="C178">
        <v>57</v>
      </c>
      <c r="D178">
        <v>272</v>
      </c>
      <c r="E178">
        <v>10.3</v>
      </c>
      <c r="G178" s="119">
        <v>171</v>
      </c>
      <c r="H178">
        <f t="shared" si="13"/>
        <v>12.992186041709903</v>
      </c>
      <c r="J178" s="120">
        <f>(Data!$I$16+273.3)/(D178+273.3)*(Data!$I$15+(Data!$K$12/1000))/Data!$I$15*Data!$I$18</f>
        <v>0.67562885666174588</v>
      </c>
      <c r="K178" s="122">
        <f t="shared" si="14"/>
        <v>12.595832686399996</v>
      </c>
      <c r="L178" s="119"/>
      <c r="M178" s="122"/>
      <c r="S178" s="121">
        <f t="shared" si="12"/>
        <v>0.71000000000000041</v>
      </c>
      <c r="T178" s="122">
        <f t="shared" si="10"/>
        <v>11.798683461728844</v>
      </c>
      <c r="U178">
        <f t="shared" si="11"/>
        <v>0.12338199336297714</v>
      </c>
    </row>
    <row r="179" spans="1:23">
      <c r="A179" s="1">
        <v>0.47259259259259262</v>
      </c>
      <c r="B179">
        <v>4016</v>
      </c>
      <c r="C179">
        <v>56</v>
      </c>
      <c r="D179">
        <v>272</v>
      </c>
      <c r="E179">
        <v>10.3</v>
      </c>
      <c r="G179" s="119">
        <v>172</v>
      </c>
      <c r="H179">
        <f t="shared" si="13"/>
        <v>12.877715210866564</v>
      </c>
      <c r="J179" s="120">
        <f>(Data!$I$16+273.3)/(D179+273.3)*(Data!$I$15+(Data!$K$12/1000))/Data!$I$15*Data!$I$18</f>
        <v>0.67562885666174588</v>
      </c>
      <c r="K179" s="122">
        <f t="shared" si="14"/>
        <v>12.560612326399985</v>
      </c>
      <c r="L179" s="119"/>
      <c r="M179" s="122"/>
      <c r="S179" s="121">
        <f t="shared" si="12"/>
        <v>0.72000000000000042</v>
      </c>
      <c r="T179" s="122">
        <f t="shared" si="10"/>
        <v>11.799765066302022</v>
      </c>
      <c r="U179">
        <f t="shared" si="11"/>
        <v>0.11799224264015443</v>
      </c>
      <c r="W179">
        <f>(S180-S178)/6*(T178+4*T179+T180)</f>
        <v>0.23641521103254742</v>
      </c>
    </row>
    <row r="180" spans="1:23">
      <c r="A180" s="1">
        <v>0.47259259259259262</v>
      </c>
      <c r="B180">
        <v>4018</v>
      </c>
      <c r="C180">
        <v>47</v>
      </c>
      <c r="D180">
        <v>272.10000000000002</v>
      </c>
      <c r="E180">
        <v>10.3</v>
      </c>
      <c r="G180" s="119">
        <v>173</v>
      </c>
      <c r="H180">
        <f t="shared" si="13"/>
        <v>11.798683461728844</v>
      </c>
      <c r="J180" s="120">
        <f>(Data!$I$16+273.3)/(D180+273.3)*(Data!$I$15+(Data!$K$12/1000))/Data!$I$15*Data!$I$18</f>
        <v>0.67550497898358985</v>
      </c>
      <c r="K180" s="122">
        <f t="shared" si="14"/>
        <v>12.523869510399978</v>
      </c>
      <c r="L180" s="119"/>
      <c r="M180" s="122"/>
      <c r="S180" s="121">
        <f t="shared" si="12"/>
        <v>0.73000000000000043</v>
      </c>
      <c r="T180" s="122">
        <f t="shared" si="10"/>
        <v>11.926819582827235</v>
      </c>
      <c r="U180">
        <f t="shared" si="11"/>
        <v>0.11863292324564639</v>
      </c>
    </row>
    <row r="181" spans="1:23">
      <c r="A181" s="1">
        <v>0.47259259259259262</v>
      </c>
      <c r="B181">
        <v>4023</v>
      </c>
      <c r="C181">
        <v>47</v>
      </c>
      <c r="D181">
        <v>272.2</v>
      </c>
      <c r="E181">
        <v>10.3</v>
      </c>
      <c r="G181" s="119">
        <v>174</v>
      </c>
      <c r="H181">
        <f t="shared" si="13"/>
        <v>11.799765066302022</v>
      </c>
      <c r="J181" s="120">
        <f>(Data!$I$16+273.3)/(D181+273.3)*(Data!$I$15+(Data!$K$12/1000))/Data!$I$15*Data!$I$18</f>
        <v>0.67538114672346472</v>
      </c>
      <c r="K181" s="122">
        <f t="shared" si="14"/>
        <v>12.485519254400005</v>
      </c>
      <c r="L181" s="119"/>
      <c r="M181" s="122"/>
      <c r="S181" s="121">
        <f t="shared" si="12"/>
        <v>0.74000000000000044</v>
      </c>
      <c r="T181" s="122">
        <f t="shared" si="10"/>
        <v>11.927912332802759</v>
      </c>
      <c r="U181">
        <f t="shared" si="11"/>
        <v>0.11927365957815007</v>
      </c>
      <c r="W181">
        <f>(S182-S180)/6*(T180+4*T181+T182)</f>
        <v>0.24017811229314154</v>
      </c>
    </row>
    <row r="182" spans="1:23">
      <c r="A182" s="1">
        <v>0.47259259259259262</v>
      </c>
      <c r="B182">
        <v>4028</v>
      </c>
      <c r="C182">
        <v>48</v>
      </c>
      <c r="D182">
        <v>272.39999999999998</v>
      </c>
      <c r="E182">
        <v>10.3</v>
      </c>
      <c r="G182" s="119">
        <v>175</v>
      </c>
      <c r="H182">
        <f t="shared" si="13"/>
        <v>11.926819582827235</v>
      </c>
      <c r="J182" s="120">
        <f>(Data!$I$16+273.3)/(D182+273.3)*(Data!$I$15+(Data!$K$12/1000))/Data!$I$15*Data!$I$18</f>
        <v>0.67513361835743069</v>
      </c>
      <c r="K182" s="122">
        <f t="shared" si="14"/>
        <v>12.445474999999982</v>
      </c>
      <c r="L182" s="119"/>
      <c r="M182" s="122"/>
      <c r="S182" s="121">
        <f t="shared" si="12"/>
        <v>0.75000000000000044</v>
      </c>
      <c r="T182" s="122">
        <f t="shared" si="10"/>
        <v>12.414964773904133</v>
      </c>
      <c r="U182">
        <f t="shared" si="11"/>
        <v>0.12171438553353457</v>
      </c>
    </row>
    <row r="183" spans="1:23">
      <c r="A183" s="1">
        <v>0.47260416666666666</v>
      </c>
      <c r="B183">
        <v>4027</v>
      </c>
      <c r="C183">
        <v>48</v>
      </c>
      <c r="D183">
        <v>272.5</v>
      </c>
      <c r="E183">
        <v>10.3</v>
      </c>
      <c r="G183" s="119">
        <v>176</v>
      </c>
      <c r="H183">
        <f t="shared" si="13"/>
        <v>11.927912332802759</v>
      </c>
      <c r="J183" s="120">
        <f>(Data!$I$16+273.3)/(D183+273.3)*(Data!$I$15+(Data!$K$12/1000))/Data!$I$15*Data!$I$18</f>
        <v>0.6750099222016307</v>
      </c>
      <c r="K183" s="122">
        <f t="shared" si="14"/>
        <v>12.403648614399978</v>
      </c>
      <c r="L183" s="119"/>
      <c r="M183" s="122"/>
      <c r="S183" s="121">
        <f t="shared" si="12"/>
        <v>0.76000000000000045</v>
      </c>
      <c r="T183" s="122">
        <f t="shared" si="10"/>
        <v>12.768067341064965</v>
      </c>
      <c r="U183">
        <f t="shared" si="11"/>
        <v>0.12591516057484561</v>
      </c>
      <c r="W183">
        <f>(S184-S182)/6*(T182+4*T183+T184)</f>
        <v>0.25220369561612649</v>
      </c>
    </row>
    <row r="184" spans="1:23">
      <c r="A184" s="1">
        <v>0.47260416666666666</v>
      </c>
      <c r="B184">
        <v>4025</v>
      </c>
      <c r="C184">
        <v>52</v>
      </c>
      <c r="D184">
        <v>272.5</v>
      </c>
      <c r="E184">
        <v>10.3</v>
      </c>
      <c r="G184" s="119">
        <v>177</v>
      </c>
      <c r="H184">
        <f t="shared" si="13"/>
        <v>12.414964773904133</v>
      </c>
      <c r="J184" s="120">
        <f>(Data!$I$16+273.3)/(D184+273.3)*(Data!$I$15+(Data!$K$12/1000))/Data!$I$15*Data!$I$18</f>
        <v>0.6750099222016307</v>
      </c>
      <c r="K184" s="122">
        <f t="shared" si="14"/>
        <v>12.359950390399982</v>
      </c>
      <c r="L184" s="119"/>
      <c r="M184" s="122"/>
      <c r="S184" s="121">
        <f t="shared" si="12"/>
        <v>0.77000000000000046</v>
      </c>
      <c r="T184" s="122">
        <f t="shared" si="10"/>
        <v>12.173874546673888</v>
      </c>
      <c r="U184">
        <f t="shared" si="11"/>
        <v>0.12470970943869437</v>
      </c>
    </row>
    <row r="185" spans="1:23">
      <c r="A185" s="1">
        <v>0.47260416666666666</v>
      </c>
      <c r="B185">
        <v>4025</v>
      </c>
      <c r="C185">
        <v>55</v>
      </c>
      <c r="D185">
        <v>272.5</v>
      </c>
      <c r="E185">
        <v>10.3</v>
      </c>
      <c r="G185" s="119">
        <v>178</v>
      </c>
      <c r="H185">
        <f t="shared" si="13"/>
        <v>12.768067341064965</v>
      </c>
      <c r="J185" s="120">
        <f>(Data!$I$16+273.3)/(D185+273.3)*(Data!$I$15+(Data!$K$12/1000))/Data!$I$15*Data!$I$18</f>
        <v>0.6750099222016307</v>
      </c>
      <c r="K185" s="122">
        <f t="shared" si="14"/>
        <v>12.314289046399994</v>
      </c>
      <c r="L185" s="119"/>
      <c r="M185" s="122"/>
      <c r="S185" s="121">
        <f t="shared" si="12"/>
        <v>0.78000000000000047</v>
      </c>
      <c r="T185" s="122">
        <f t="shared" si="10"/>
        <v>11.671420571207618</v>
      </c>
      <c r="U185">
        <f t="shared" si="11"/>
        <v>0.11922647558940763</v>
      </c>
      <c r="W185">
        <f>(S186-S184)/6*(T184+4*T185+T186)</f>
        <v>0.23510325800904008</v>
      </c>
    </row>
    <row r="186" spans="1:23">
      <c r="A186" s="1">
        <v>0.47260416666666666</v>
      </c>
      <c r="B186">
        <v>4012</v>
      </c>
      <c r="C186">
        <v>50</v>
      </c>
      <c r="D186">
        <v>272.5</v>
      </c>
      <c r="E186">
        <v>10.3</v>
      </c>
      <c r="G186" s="119">
        <v>179</v>
      </c>
      <c r="H186">
        <f t="shared" si="13"/>
        <v>12.173874546673888</v>
      </c>
      <c r="J186" s="120">
        <f>(Data!$I$16+273.3)/(D186+273.3)*(Data!$I$15+(Data!$K$12/1000))/Data!$I$15*Data!$I$18</f>
        <v>0.6750099222016307</v>
      </c>
      <c r="K186" s="122">
        <f t="shared" si="14"/>
        <v>12.266571726399976</v>
      </c>
      <c r="L186" s="119"/>
      <c r="M186" s="122"/>
      <c r="S186" s="121">
        <f t="shared" si="12"/>
        <v>0.79000000000000048</v>
      </c>
      <c r="T186" s="122">
        <f t="shared" si="10"/>
        <v>11.671420571207618</v>
      </c>
      <c r="U186">
        <f t="shared" si="11"/>
        <v>0.11671420571207627</v>
      </c>
    </row>
    <row r="187" spans="1:23">
      <c r="A187" s="1">
        <v>0.47260416666666666</v>
      </c>
      <c r="B187">
        <v>4012</v>
      </c>
      <c r="C187">
        <v>46</v>
      </c>
      <c r="D187">
        <v>272</v>
      </c>
      <c r="E187">
        <v>10.3</v>
      </c>
      <c r="G187" s="119">
        <v>180</v>
      </c>
      <c r="H187">
        <f t="shared" si="13"/>
        <v>11.671420571207618</v>
      </c>
      <c r="J187" s="120">
        <f>(Data!$I$16+273.3)/(D187+273.3)*(Data!$I$15+(Data!$K$12/1000))/Data!$I$15*Data!$I$18</f>
        <v>0.67562885666174588</v>
      </c>
      <c r="K187" s="122">
        <f t="shared" si="14"/>
        <v>12.216703999999959</v>
      </c>
      <c r="L187" s="119"/>
      <c r="M187" s="122"/>
      <c r="S187" s="121">
        <f t="shared" si="12"/>
        <v>0.80000000000000049</v>
      </c>
      <c r="T187" s="122">
        <f t="shared" si="10"/>
        <v>11.285449162427124</v>
      </c>
      <c r="U187">
        <f t="shared" si="11"/>
        <v>0.1147843486681738</v>
      </c>
      <c r="W187">
        <f>(S188-S186)/6*(T186+4*T187+T188)</f>
        <v>0.22699555461114435</v>
      </c>
    </row>
    <row r="188" spans="1:23">
      <c r="A188" s="1">
        <v>0.47261574074074075</v>
      </c>
      <c r="B188">
        <v>4010</v>
      </c>
      <c r="C188">
        <v>46</v>
      </c>
      <c r="D188">
        <v>272</v>
      </c>
      <c r="E188">
        <v>10.3</v>
      </c>
      <c r="G188" s="119">
        <v>181</v>
      </c>
      <c r="H188">
        <f t="shared" si="13"/>
        <v>11.671420571207618</v>
      </c>
      <c r="J188" s="120">
        <f>(Data!$I$16+273.3)/(D188+273.3)*(Data!$I$15+(Data!$K$12/1000))/Data!$I$15*Data!$I$18</f>
        <v>0.67562885666174588</v>
      </c>
      <c r="K188" s="122">
        <f t="shared" si="14"/>
        <v>12.164589862399973</v>
      </c>
      <c r="L188" s="119"/>
      <c r="M188" s="122"/>
      <c r="S188" s="121">
        <f t="shared" si="12"/>
        <v>0.8100000000000005</v>
      </c>
      <c r="T188" s="122">
        <f t="shared" si="10"/>
        <v>11.285449162427124</v>
      </c>
      <c r="U188">
        <f t="shared" si="11"/>
        <v>0.11285449162427134</v>
      </c>
    </row>
    <row r="189" spans="1:23">
      <c r="A189" s="1">
        <v>0.47261574074074075</v>
      </c>
      <c r="B189">
        <v>4009</v>
      </c>
      <c r="C189">
        <v>43</v>
      </c>
      <c r="D189">
        <v>272.10000000000002</v>
      </c>
      <c r="E189">
        <v>10.3</v>
      </c>
      <c r="G189" s="119">
        <v>182</v>
      </c>
      <c r="H189">
        <f t="shared" si="13"/>
        <v>11.285449162427124</v>
      </c>
      <c r="J189" s="120">
        <f>(Data!$I$16+273.3)/(D189+273.3)*(Data!$I$15+(Data!$K$12/1000))/Data!$I$15*Data!$I$18</f>
        <v>0.67550497898358985</v>
      </c>
      <c r="K189" s="122">
        <f t="shared" si="14"/>
        <v>12.110131734399973</v>
      </c>
      <c r="L189" s="119"/>
      <c r="M189" s="122"/>
      <c r="S189" s="121">
        <f t="shared" si="12"/>
        <v>0.82000000000000051</v>
      </c>
      <c r="T189" s="122">
        <f t="shared" si="10"/>
        <v>11.021892307894326</v>
      </c>
      <c r="U189">
        <f t="shared" si="11"/>
        <v>0.11153670735160735</v>
      </c>
      <c r="W189">
        <f>(S190-S188)/6*(T188+4*T189+T190)</f>
        <v>0.22131973575465502</v>
      </c>
    </row>
    <row r="190" spans="1:23">
      <c r="A190" s="1">
        <v>0.47261574074074075</v>
      </c>
      <c r="B190">
        <v>4009</v>
      </c>
      <c r="C190">
        <v>43</v>
      </c>
      <c r="D190">
        <v>272.10000000000002</v>
      </c>
      <c r="E190">
        <v>10.3</v>
      </c>
      <c r="G190" s="119">
        <v>183</v>
      </c>
      <c r="H190">
        <f t="shared" si="13"/>
        <v>11.285449162427124</v>
      </c>
      <c r="J190" s="120">
        <f>(Data!$I$16+273.3)/(D190+273.3)*(Data!$I$15+(Data!$K$12/1000))/Data!$I$15*Data!$I$18</f>
        <v>0.67550497898358985</v>
      </c>
      <c r="K190" s="122">
        <f t="shared" si="14"/>
        <v>12.053230462399997</v>
      </c>
      <c r="L190" s="119"/>
      <c r="M190" s="122"/>
      <c r="S190" s="121">
        <f t="shared" si="12"/>
        <v>0.83000000000000052</v>
      </c>
      <c r="T190" s="122">
        <f t="shared" si="10"/>
        <v>11.022902332392016</v>
      </c>
      <c r="U190">
        <f t="shared" si="11"/>
        <v>0.1102239732014318</v>
      </c>
    </row>
    <row r="191" spans="1:23">
      <c r="A191" s="1">
        <v>0.47261574074074075</v>
      </c>
      <c r="B191">
        <v>4008</v>
      </c>
      <c r="C191">
        <v>41</v>
      </c>
      <c r="D191">
        <v>272.3</v>
      </c>
      <c r="E191">
        <v>10.3</v>
      </c>
      <c r="G191" s="119">
        <v>184</v>
      </c>
      <c r="H191">
        <f t="shared" si="13"/>
        <v>11.021892307894326</v>
      </c>
      <c r="J191" s="120">
        <f>(Data!$I$16+273.3)/(D191+273.3)*(Data!$I$15+(Data!$K$12/1000))/Data!$I$15*Data!$I$18</f>
        <v>0.67525735985639657</v>
      </c>
      <c r="K191" s="122">
        <f t="shared" si="14"/>
        <v>11.99378531839996</v>
      </c>
      <c r="L191" s="119"/>
      <c r="M191" s="122"/>
      <c r="S191" s="121">
        <f t="shared" si="12"/>
        <v>0.84000000000000052</v>
      </c>
      <c r="T191" s="122">
        <f t="shared" si="10"/>
        <v>11.288552544628621</v>
      </c>
      <c r="U191">
        <f t="shared" si="11"/>
        <v>0.11155727438510328</v>
      </c>
      <c r="W191">
        <f>(S192-S190)/6*(T190+4*T191+T192)</f>
        <v>0.2253136004810147</v>
      </c>
    </row>
    <row r="192" spans="1:23">
      <c r="A192" s="1">
        <v>0.47261574074074075</v>
      </c>
      <c r="B192">
        <v>4010</v>
      </c>
      <c r="C192">
        <v>41</v>
      </c>
      <c r="D192">
        <v>272.39999999999998</v>
      </c>
      <c r="E192">
        <v>10.3</v>
      </c>
      <c r="G192" s="119">
        <v>185</v>
      </c>
      <c r="H192">
        <f t="shared" si="13"/>
        <v>11.022902332392016</v>
      </c>
      <c r="J192" s="120">
        <f>(Data!$I$16+273.3)/(D192+273.3)*(Data!$I$15+(Data!$K$12/1000))/Data!$I$15*Data!$I$18</f>
        <v>0.67513361835743069</v>
      </c>
      <c r="K192" s="122">
        <f t="shared" si="14"/>
        <v>11.931693999999988</v>
      </c>
      <c r="L192" s="119"/>
      <c r="M192" s="122"/>
      <c r="S192" s="121">
        <f t="shared" si="12"/>
        <v>0.85000000000000053</v>
      </c>
      <c r="T192" s="122">
        <f t="shared" si="10"/>
        <v>11.416967633397855</v>
      </c>
      <c r="U192">
        <f t="shared" si="11"/>
        <v>0.11352760089013247</v>
      </c>
    </row>
    <row r="193" spans="1:23">
      <c r="A193" s="1">
        <v>0.47262731481481479</v>
      </c>
      <c r="B193">
        <v>4035</v>
      </c>
      <c r="C193">
        <v>43</v>
      </c>
      <c r="D193">
        <v>272.39999999999998</v>
      </c>
      <c r="E193">
        <v>10.3</v>
      </c>
      <c r="G193" s="119">
        <v>186</v>
      </c>
      <c r="H193">
        <f t="shared" si="13"/>
        <v>11.288552544628621</v>
      </c>
      <c r="J193" s="120">
        <f>(Data!$I$16+273.3)/(D193+273.3)*(Data!$I$15+(Data!$K$12/1000))/Data!$I$15*Data!$I$18</f>
        <v>0.67513361835743069</v>
      </c>
      <c r="K193" s="122">
        <f t="shared" si="14"/>
        <v>11.866852630399984</v>
      </c>
      <c r="L193" s="119"/>
      <c r="M193" s="122"/>
      <c r="S193" s="121">
        <f t="shared" si="12"/>
        <v>0.86000000000000054</v>
      </c>
      <c r="T193" s="122">
        <f t="shared" si="10"/>
        <v>11.545977012276182</v>
      </c>
      <c r="U193">
        <f t="shared" si="11"/>
        <v>0.11481472322837027</v>
      </c>
      <c r="W193">
        <f>(S194-S192)/6*(T192+4*T193+T194)</f>
        <v>0.23092192067575038</v>
      </c>
    </row>
    <row r="194" spans="1:23">
      <c r="A194" s="1">
        <v>0.47262731481481479</v>
      </c>
      <c r="B194">
        <v>4035</v>
      </c>
      <c r="C194">
        <v>44</v>
      </c>
      <c r="D194">
        <v>272.2</v>
      </c>
      <c r="E194">
        <v>10.3</v>
      </c>
      <c r="G194" s="119">
        <v>187</v>
      </c>
      <c r="H194">
        <f t="shared" si="13"/>
        <v>11.416967633397855</v>
      </c>
      <c r="J194" s="120">
        <f>(Data!$I$16+273.3)/(D194+273.3)*(Data!$I$15+(Data!$K$12/1000))/Data!$I$15*Data!$I$18</f>
        <v>0.67538114672346472</v>
      </c>
      <c r="K194" s="122">
        <f t="shared" si="14"/>
        <v>11.799155758399978</v>
      </c>
      <c r="L194" s="119"/>
      <c r="M194" s="122"/>
      <c r="S194" s="121">
        <f t="shared" si="12"/>
        <v>0.87000000000000055</v>
      </c>
      <c r="T194" s="122">
        <f t="shared" si="10"/>
        <v>11.67570052022247</v>
      </c>
      <c r="U194">
        <f t="shared" si="11"/>
        <v>0.11610838766249337</v>
      </c>
    </row>
    <row r="195" spans="1:23">
      <c r="A195" s="1">
        <v>0.47262731481481479</v>
      </c>
      <c r="B195">
        <v>4039</v>
      </c>
      <c r="C195">
        <v>45</v>
      </c>
      <c r="D195">
        <v>272.2</v>
      </c>
      <c r="E195">
        <v>10.3</v>
      </c>
      <c r="G195" s="119">
        <v>188</v>
      </c>
      <c r="H195">
        <f t="shared" si="13"/>
        <v>11.545977012276182</v>
      </c>
      <c r="J195" s="120">
        <f>(Data!$I$16+273.3)/(D195+273.3)*(Data!$I$15+(Data!$K$12/1000))/Data!$I$15*Data!$I$18</f>
        <v>0.67538114672346472</v>
      </c>
      <c r="K195" s="122">
        <f t="shared" si="14"/>
        <v>11.728496358399967</v>
      </c>
      <c r="L195" s="119"/>
      <c r="M195" s="122"/>
      <c r="S195" s="121">
        <f t="shared" si="12"/>
        <v>0.88000000000000056</v>
      </c>
      <c r="T195" s="122">
        <f t="shared" si="10"/>
        <v>11.67570052022247</v>
      </c>
      <c r="U195">
        <f t="shared" si="11"/>
        <v>0.1167570052022248</v>
      </c>
      <c r="W195">
        <f>(S196-S194)/6*(T194+4*T195+T196)</f>
        <v>0.23350331102232741</v>
      </c>
    </row>
    <row r="196" spans="1:23">
      <c r="A196" s="1">
        <v>0.47262731481481479</v>
      </c>
      <c r="B196">
        <v>4039</v>
      </c>
      <c r="C196">
        <v>46</v>
      </c>
      <c r="D196">
        <v>272.39999999999998</v>
      </c>
      <c r="E196">
        <v>10.3</v>
      </c>
      <c r="G196" s="119">
        <v>189</v>
      </c>
      <c r="H196">
        <f t="shared" si="13"/>
        <v>11.67570052022247</v>
      </c>
      <c r="J196" s="120">
        <f>(Data!$I$16+273.3)/(D196+273.3)*(Data!$I$15+(Data!$K$12/1000))/Data!$I$15*Data!$I$18</f>
        <v>0.67513361835743069</v>
      </c>
      <c r="K196" s="122">
        <f t="shared" si="14"/>
        <v>11.654765830400004</v>
      </c>
      <c r="L196" s="119"/>
      <c r="M196" s="122"/>
      <c r="S196" s="121">
        <f t="shared" si="12"/>
        <v>0.89000000000000057</v>
      </c>
      <c r="T196" s="122">
        <f t="shared" si="10"/>
        <v>11.67249070558581</v>
      </c>
      <c r="U196">
        <f t="shared" si="11"/>
        <v>0.11674095612904149</v>
      </c>
    </row>
    <row r="197" spans="1:23">
      <c r="A197" s="1">
        <v>0.47262731481481479</v>
      </c>
      <c r="B197">
        <v>4035</v>
      </c>
      <c r="C197">
        <v>46</v>
      </c>
      <c r="D197">
        <v>272.39999999999998</v>
      </c>
      <c r="E197">
        <v>10.3</v>
      </c>
      <c r="G197" s="119">
        <v>190</v>
      </c>
      <c r="H197">
        <f t="shared" si="13"/>
        <v>11.67570052022247</v>
      </c>
      <c r="J197" s="120">
        <f>(Data!$I$16+273.3)/(D197+273.3)*(Data!$I$15+(Data!$K$12/1000))/Data!$I$15*Data!$I$18</f>
        <v>0.67513361835743069</v>
      </c>
      <c r="K197" s="122">
        <f t="shared" si="14"/>
        <v>11.577853999999968</v>
      </c>
      <c r="L197" s="119"/>
      <c r="M197" s="122"/>
      <c r="S197" s="121">
        <f t="shared" si="12"/>
        <v>0.90000000000000058</v>
      </c>
      <c r="T197" s="122">
        <f t="shared" si="10"/>
        <v>11.670350338701475</v>
      </c>
      <c r="U197">
        <f t="shared" si="11"/>
        <v>0.11671420522143652</v>
      </c>
      <c r="W197">
        <f>(S198-S196)/6*(T196+4*T197+T198)</f>
        <v>0.23342127588659192</v>
      </c>
    </row>
    <row r="198" spans="1:23">
      <c r="A198" s="1">
        <v>0.47263888888888889</v>
      </c>
      <c r="B198">
        <v>4032</v>
      </c>
      <c r="C198">
        <v>46</v>
      </c>
      <c r="D198">
        <v>272.10000000000002</v>
      </c>
      <c r="E198">
        <v>10.3</v>
      </c>
      <c r="G198" s="119">
        <v>191</v>
      </c>
      <c r="H198">
        <f t="shared" si="13"/>
        <v>11.67249070558581</v>
      </c>
      <c r="J198" s="120">
        <f>(Data!$I$16+273.3)/(D198+273.3)*(Data!$I$15+(Data!$K$12/1000))/Data!$I$15*Data!$I$18</f>
        <v>0.67550497898358985</v>
      </c>
      <c r="K198" s="122">
        <f t="shared" si="14"/>
        <v>11.497649118399979</v>
      </c>
      <c r="L198" s="119"/>
      <c r="M198" s="122"/>
      <c r="S198" s="121">
        <f t="shared" si="12"/>
        <v>0.91000000000000059</v>
      </c>
      <c r="T198" s="122">
        <f t="shared" si="10"/>
        <v>11.67249070558581</v>
      </c>
      <c r="U198">
        <f t="shared" si="11"/>
        <v>0.11671420522143652</v>
      </c>
    </row>
    <row r="199" spans="1:23">
      <c r="A199" s="1">
        <v>0.47263888888888889</v>
      </c>
      <c r="B199">
        <v>4024</v>
      </c>
      <c r="C199">
        <v>46</v>
      </c>
      <c r="D199">
        <v>271.89999999999998</v>
      </c>
      <c r="E199">
        <v>10.3</v>
      </c>
      <c r="G199" s="119">
        <v>192</v>
      </c>
      <c r="H199">
        <f t="shared" si="13"/>
        <v>11.670350338701475</v>
      </c>
      <c r="J199" s="120">
        <f>(Data!$I$16+273.3)/(D199+273.3)*(Data!$I$15+(Data!$K$12/1000))/Data!$I$15*Data!$I$18</f>
        <v>0.67575277978292358</v>
      </c>
      <c r="K199" s="122">
        <f t="shared" si="14"/>
        <v>11.414037862399967</v>
      </c>
      <c r="L199" s="119"/>
      <c r="M199" s="122"/>
      <c r="S199" s="121">
        <f t="shared" si="12"/>
        <v>0.9200000000000006</v>
      </c>
      <c r="T199" s="122">
        <f t="shared" ref="T199:T207" si="15">H201</f>
        <v>11.673560741863032</v>
      </c>
      <c r="U199">
        <f t="shared" ref="U199:U207" si="16">(S199-S198)/2*(T198+T199)</f>
        <v>0.11673025723724433</v>
      </c>
      <c r="W199">
        <f>(S200-S198)/6*(T198+4*T199+T200)</f>
        <v>0.2334676480496701</v>
      </c>
    </row>
    <row r="200" spans="1:23">
      <c r="A200" s="1">
        <v>0.47263888888888889</v>
      </c>
      <c r="B200">
        <v>4015</v>
      </c>
      <c r="C200">
        <v>46</v>
      </c>
      <c r="D200">
        <v>272.10000000000002</v>
      </c>
      <c r="E200">
        <v>10.3</v>
      </c>
      <c r="G200" s="119">
        <v>193</v>
      </c>
      <c r="H200">
        <f t="shared" si="13"/>
        <v>11.67249070558581</v>
      </c>
      <c r="J200" s="120">
        <f>(Data!$I$16+273.3)/(D200+273.3)*(Data!$I$15+(Data!$K$12/1000))/Data!$I$15*Data!$I$18</f>
        <v>0.67550497898358985</v>
      </c>
      <c r="K200" s="122">
        <f t="shared" si="14"/>
        <v>11.326905334399983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11.673560741863032</v>
      </c>
      <c r="U200">
        <f t="shared" si="16"/>
        <v>0.11673560741863041</v>
      </c>
    </row>
    <row r="201" spans="1:23">
      <c r="A201" s="1">
        <v>0.47263888888888889</v>
      </c>
      <c r="B201">
        <v>4014</v>
      </c>
      <c r="C201">
        <v>46</v>
      </c>
      <c r="D201">
        <v>272.2</v>
      </c>
      <c r="E201">
        <v>10.3</v>
      </c>
      <c r="G201" s="119">
        <v>194</v>
      </c>
      <c r="H201">
        <f t="shared" ref="H201:H264" si="18">44.73*SQRT(C201/1000/J201)</f>
        <v>11.673560741863032</v>
      </c>
      <c r="J201" s="120">
        <f>(Data!$I$16+273.3)/(D201+273.3)*(Data!$I$15+(Data!$K$12/1000))/Data!$I$15*Data!$I$18</f>
        <v>0.67538114672346472</v>
      </c>
      <c r="K201" s="122">
        <f t="shared" ref="K201:K217" si="19">-0.0000000656*G201^4+0.0000311*G201^3-0.0051645*G201^2+0.315642*G201+10.22</f>
        <v>11.236135062400004</v>
      </c>
      <c r="L201" s="119"/>
      <c r="M201" s="122"/>
      <c r="S201" s="121">
        <f t="shared" si="17"/>
        <v>0.94000000000000061</v>
      </c>
      <c r="T201" s="122">
        <f t="shared" si="15"/>
        <v>11.670350338701475</v>
      </c>
      <c r="U201">
        <f t="shared" si="16"/>
        <v>0.11671955540282264</v>
      </c>
      <c r="W201">
        <f>(S202-S200)/6*(T200+4*T201+T202)</f>
        <v>0.23341770811790155</v>
      </c>
    </row>
    <row r="202" spans="1:23">
      <c r="A202" s="1">
        <v>0.47263888888888889</v>
      </c>
      <c r="B202">
        <v>3998</v>
      </c>
      <c r="C202">
        <v>46</v>
      </c>
      <c r="D202">
        <v>272.2</v>
      </c>
      <c r="E202">
        <v>10.3</v>
      </c>
      <c r="G202" s="119">
        <v>195</v>
      </c>
      <c r="H202">
        <f t="shared" si="18"/>
        <v>11.673560741863032</v>
      </c>
      <c r="J202" s="120">
        <f>(Data!$I$16+273.3)/(D202+273.3)*(Data!$I$15+(Data!$K$12/1000))/Data!$I$15*Data!$I$18</f>
        <v>0.67538114672346472</v>
      </c>
      <c r="K202" s="122">
        <f t="shared" si="19"/>
        <v>11.14160899999994</v>
      </c>
      <c r="L202" s="119"/>
      <c r="M202" s="122"/>
      <c r="S202" s="121">
        <f t="shared" si="17"/>
        <v>0.95000000000000062</v>
      </c>
      <c r="T202" s="122">
        <f t="shared" si="15"/>
        <v>11.670350338701475</v>
      </c>
      <c r="U202">
        <f t="shared" si="16"/>
        <v>0.11670350338701485</v>
      </c>
    </row>
    <row r="203" spans="1:23">
      <c r="A203" s="1">
        <v>0.47265046296296293</v>
      </c>
      <c r="B203">
        <v>3998</v>
      </c>
      <c r="C203">
        <v>46</v>
      </c>
      <c r="D203">
        <v>271.89999999999998</v>
      </c>
      <c r="E203">
        <v>10.4</v>
      </c>
      <c r="G203" s="119">
        <v>196</v>
      </c>
      <c r="H203">
        <f t="shared" si="18"/>
        <v>11.670350338701475</v>
      </c>
      <c r="J203" s="120">
        <f>(Data!$I$16+273.3)/(D203+273.3)*(Data!$I$15+(Data!$K$12/1000))/Data!$I$15*Data!$I$18</f>
        <v>0.67575277978292358</v>
      </c>
      <c r="K203" s="122">
        <f t="shared" si="19"/>
        <v>11.04320752639997</v>
      </c>
      <c r="L203" s="119"/>
      <c r="M203" s="122"/>
      <c r="S203" s="121">
        <f t="shared" si="17"/>
        <v>0.96000000000000063</v>
      </c>
      <c r="T203" s="122">
        <f t="shared" si="15"/>
        <v>11.670350338701475</v>
      </c>
      <c r="U203">
        <f t="shared" si="16"/>
        <v>0.11670350338701485</v>
      </c>
      <c r="W203">
        <f>(S204-S202)/6*(T202+4*T203+T204)</f>
        <v>0.2334070067740297</v>
      </c>
    </row>
    <row r="204" spans="1:23">
      <c r="A204" s="1">
        <v>0.47265046296296293</v>
      </c>
      <c r="B204">
        <v>3995</v>
      </c>
      <c r="C204">
        <v>46</v>
      </c>
      <c r="D204">
        <v>271.89999999999998</v>
      </c>
      <c r="E204">
        <v>10.4</v>
      </c>
      <c r="G204" s="119">
        <v>197</v>
      </c>
      <c r="H204">
        <f t="shared" si="18"/>
        <v>11.670350338701475</v>
      </c>
      <c r="J204" s="120">
        <f>(Data!$I$16+273.3)/(D204+273.3)*(Data!$I$15+(Data!$K$12/1000))/Data!$I$15*Data!$I$18</f>
        <v>0.67575277978292358</v>
      </c>
      <c r="K204" s="122">
        <f t="shared" si="19"/>
        <v>10.940809446399941</v>
      </c>
      <c r="L204" s="119"/>
      <c r="M204" s="122"/>
      <c r="S204" s="121">
        <f t="shared" si="17"/>
        <v>0.97000000000000064</v>
      </c>
      <c r="T204" s="122">
        <f t="shared" si="15"/>
        <v>11.670350338701475</v>
      </c>
      <c r="U204">
        <f t="shared" si="16"/>
        <v>0.11670350338701485</v>
      </c>
    </row>
    <row r="205" spans="1:23">
      <c r="A205" s="1">
        <v>0.47265046296296293</v>
      </c>
      <c r="B205">
        <v>3995</v>
      </c>
      <c r="C205">
        <v>46</v>
      </c>
      <c r="D205">
        <v>271.89999999999998</v>
      </c>
      <c r="E205">
        <v>10.4</v>
      </c>
      <c r="G205" s="119">
        <v>198</v>
      </c>
      <c r="H205">
        <f t="shared" si="18"/>
        <v>11.670350338701475</v>
      </c>
      <c r="J205" s="120">
        <f>(Data!$I$16+273.3)/(D205+273.3)*(Data!$I$15+(Data!$K$12/1000))/Data!$I$15*Data!$I$18</f>
        <v>0.67575277978292358</v>
      </c>
      <c r="K205" s="122">
        <f t="shared" si="19"/>
        <v>10.83429199039997</v>
      </c>
      <c r="L205" s="119"/>
      <c r="M205" s="122"/>
      <c r="S205" s="121">
        <f t="shared" si="17"/>
        <v>0.98000000000000065</v>
      </c>
      <c r="T205" s="122">
        <f t="shared" si="15"/>
        <v>11.797601757994117</v>
      </c>
      <c r="U205">
        <f t="shared" si="16"/>
        <v>0.11733976048347805</v>
      </c>
      <c r="W205">
        <f>(S206-S204)/6*(T204+4*T205+T206)</f>
        <v>0.23553146944135617</v>
      </c>
    </row>
    <row r="206" spans="1:23">
      <c r="A206" s="1">
        <v>0.47265046296296293</v>
      </c>
      <c r="B206">
        <v>3997</v>
      </c>
      <c r="C206">
        <v>46</v>
      </c>
      <c r="D206">
        <v>271.89999999999998</v>
      </c>
      <c r="E206">
        <v>10.4</v>
      </c>
      <c r="G206" s="119">
        <v>199</v>
      </c>
      <c r="H206">
        <f t="shared" si="18"/>
        <v>11.670350338701475</v>
      </c>
      <c r="J206" s="120">
        <f>(Data!$I$16+273.3)/(D206+273.3)*(Data!$I$15+(Data!$K$12/1000))/Data!$I$15*Data!$I$18</f>
        <v>0.67575277978292358</v>
      </c>
      <c r="K206" s="122">
        <f t="shared" si="19"/>
        <v>10.723530814399959</v>
      </c>
      <c r="L206" s="119"/>
      <c r="M206" s="122"/>
      <c r="S206" s="121">
        <f t="shared" si="17"/>
        <v>0.99000000000000066</v>
      </c>
      <c r="T206" s="122">
        <f t="shared" si="15"/>
        <v>11.798683461728844</v>
      </c>
      <c r="U206">
        <f t="shared" si="16"/>
        <v>0.11798142609861491</v>
      </c>
    </row>
    <row r="207" spans="1:23">
      <c r="A207" s="1">
        <v>0.47265046296296293</v>
      </c>
      <c r="B207">
        <v>3999</v>
      </c>
      <c r="C207">
        <v>47</v>
      </c>
      <c r="D207">
        <v>272</v>
      </c>
      <c r="E207">
        <v>10.4</v>
      </c>
      <c r="G207" s="119">
        <v>200</v>
      </c>
      <c r="H207">
        <f t="shared" si="18"/>
        <v>11.797601757994117</v>
      </c>
      <c r="J207" s="120">
        <f>(Data!$I$16+273.3)/(D207+273.3)*(Data!$I$15+(Data!$K$12/1000))/Data!$I$15*Data!$I$18</f>
        <v>0.67562885666174588</v>
      </c>
      <c r="K207" s="122">
        <f t="shared" si="19"/>
        <v>10.608399999999991</v>
      </c>
      <c r="L207" s="119"/>
      <c r="M207" s="122"/>
      <c r="S207" s="121">
        <f t="shared" si="17"/>
        <v>1.0000000000000007</v>
      </c>
      <c r="T207" s="122">
        <f t="shared" si="15"/>
        <v>11.418014053603839</v>
      </c>
      <c r="U207">
        <f t="shared" si="16"/>
        <v>0.11608348757666352</v>
      </c>
    </row>
    <row r="208" spans="1:23">
      <c r="A208" s="1">
        <v>0.47266203703703707</v>
      </c>
      <c r="B208">
        <v>3999</v>
      </c>
      <c r="C208">
        <v>47</v>
      </c>
      <c r="D208">
        <v>272.10000000000002</v>
      </c>
      <c r="E208">
        <v>10.4</v>
      </c>
      <c r="G208" s="119">
        <v>201</v>
      </c>
      <c r="H208">
        <f t="shared" si="18"/>
        <v>11.798683461728844</v>
      </c>
      <c r="J208" s="120">
        <f>(Data!$I$16+273.3)/(D208+273.3)*(Data!$I$15+(Data!$K$12/1000))/Data!$I$15*Data!$I$18</f>
        <v>0.67550497898358985</v>
      </c>
      <c r="K208" s="122">
        <f t="shared" si="19"/>
        <v>10.488772054399989</v>
      </c>
      <c r="L208" s="119"/>
      <c r="M208" s="122"/>
      <c r="S208" s="121"/>
      <c r="T208" s="122"/>
    </row>
    <row r="209" spans="1:20">
      <c r="A209" s="1">
        <v>0.47266203703703707</v>
      </c>
      <c r="B209">
        <v>4000</v>
      </c>
      <c r="C209">
        <v>44</v>
      </c>
      <c r="D209">
        <v>272.3</v>
      </c>
      <c r="E209">
        <v>10.4</v>
      </c>
      <c r="G209" s="119">
        <v>202</v>
      </c>
      <c r="H209">
        <f t="shared" si="18"/>
        <v>11.418014053603839</v>
      </c>
      <c r="J209" s="120">
        <f>(Data!$I$16+273.3)/(D209+273.3)*(Data!$I$15+(Data!$K$12/1000))/Data!$I$15*Data!$I$18</f>
        <v>0.67525735985639657</v>
      </c>
      <c r="K209" s="122">
        <f t="shared" si="19"/>
        <v>10.364517910399941</v>
      </c>
      <c r="L209" s="119"/>
      <c r="M209" s="122"/>
      <c r="S209" s="121"/>
      <c r="T209" s="122"/>
    </row>
    <row r="210" spans="1:20">
      <c r="A210" s="1">
        <v>0.47266203703703707</v>
      </c>
      <c r="B210">
        <v>4001</v>
      </c>
      <c r="C210">
        <v>44</v>
      </c>
      <c r="D210">
        <v>272.39999999999998</v>
      </c>
      <c r="E210">
        <v>10.4</v>
      </c>
      <c r="G210" s="119">
        <v>203</v>
      </c>
      <c r="H210">
        <f t="shared" si="18"/>
        <v>11.419060377917935</v>
      </c>
      <c r="J210" s="120">
        <f>(Data!$I$16+273.3)/(D210+273.3)*(Data!$I$15+(Data!$K$12/1000))/Data!$I$15*Data!$I$18</f>
        <v>0.67513361835743069</v>
      </c>
      <c r="K210" s="122">
        <f t="shared" si="19"/>
        <v>10.23550692639998</v>
      </c>
      <c r="L210" s="119"/>
      <c r="M210" s="122"/>
      <c r="S210" s="121"/>
      <c r="T210" s="122"/>
    </row>
    <row r="211" spans="1:20">
      <c r="A211" s="1">
        <v>0.47266203703703707</v>
      </c>
      <c r="B211">
        <v>4016</v>
      </c>
      <c r="C211">
        <v>40</v>
      </c>
      <c r="D211">
        <v>272.39999999999998</v>
      </c>
      <c r="E211">
        <v>10.4</v>
      </c>
      <c r="G211" s="119">
        <v>204</v>
      </c>
      <c r="H211">
        <f t="shared" si="18"/>
        <v>10.887646874681387</v>
      </c>
      <c r="J211" s="120">
        <f>(Data!$I$16+273.3)/(D211+273.3)*(Data!$I$15+(Data!$K$12/1000))/Data!$I$15*Data!$I$18</f>
        <v>0.67513361835743069</v>
      </c>
      <c r="K211" s="122">
        <f t="shared" si="19"/>
        <v>10.10160688639998</v>
      </c>
      <c r="L211" s="119"/>
      <c r="M211" s="122"/>
      <c r="S211" s="121"/>
      <c r="T211" s="122"/>
    </row>
    <row r="212" spans="1:20">
      <c r="A212" s="1">
        <v>0.47266203703703707</v>
      </c>
      <c r="B212">
        <v>4016</v>
      </c>
      <c r="C212">
        <v>36</v>
      </c>
      <c r="D212">
        <v>272.2</v>
      </c>
      <c r="E212">
        <v>10.4</v>
      </c>
      <c r="G212" s="119">
        <v>205</v>
      </c>
      <c r="H212">
        <f t="shared" si="18"/>
        <v>10.327035786439785</v>
      </c>
      <c r="J212" s="120">
        <f>(Data!$I$16+273.3)/(D212+273.3)*(Data!$I$15+(Data!$K$12/1000))/Data!$I$15*Data!$I$18</f>
        <v>0.67538114672346472</v>
      </c>
      <c r="K212" s="122">
        <f t="shared" si="19"/>
        <v>9.9626840000000119</v>
      </c>
      <c r="L212" s="119"/>
      <c r="M212" s="122"/>
      <c r="S212" s="121"/>
      <c r="T212" s="122"/>
    </row>
    <row r="213" spans="1:20">
      <c r="A213" s="1">
        <v>0.47267361111111111</v>
      </c>
      <c r="B213">
        <v>4028</v>
      </c>
      <c r="C213">
        <v>33</v>
      </c>
      <c r="D213">
        <v>272.2</v>
      </c>
      <c r="E213">
        <v>10.4</v>
      </c>
      <c r="G213" s="119">
        <v>206</v>
      </c>
      <c r="H213">
        <f t="shared" si="18"/>
        <v>9.8873840047072434</v>
      </c>
      <c r="J213" s="120">
        <f>(Data!$I$16+273.3)/(D213+273.3)*(Data!$I$15+(Data!$K$12/1000))/Data!$I$15*Data!$I$18</f>
        <v>0.67538114672346472</v>
      </c>
      <c r="K213" s="122">
        <f t="shared" si="19"/>
        <v>9.818602902399947</v>
      </c>
      <c r="L213" s="119"/>
      <c r="M213" s="122"/>
      <c r="S213" s="121"/>
      <c r="T213" s="122"/>
    </row>
    <row r="214" spans="1:20">
      <c r="A214" s="1">
        <v>0.47267361111111111</v>
      </c>
      <c r="B214">
        <v>4029</v>
      </c>
      <c r="C214">
        <v>29</v>
      </c>
      <c r="D214">
        <v>272.39999999999998</v>
      </c>
      <c r="E214">
        <v>10.4</v>
      </c>
      <c r="G214" s="119">
        <v>207</v>
      </c>
      <c r="H214">
        <f t="shared" si="18"/>
        <v>9.2704972622360202</v>
      </c>
      <c r="J214" s="120">
        <f>(Data!$I$16+273.3)/(D214+273.3)*(Data!$I$15+(Data!$K$12/1000))/Data!$I$15*Data!$I$18</f>
        <v>0.67513361835743069</v>
      </c>
      <c r="K214" s="122">
        <f t="shared" si="19"/>
        <v>9.6692266543999654</v>
      </c>
      <c r="L214" s="119"/>
      <c r="M214" s="122"/>
      <c r="S214" s="121"/>
      <c r="T214" s="122"/>
    </row>
    <row r="215" spans="1:20">
      <c r="A215" s="1">
        <v>0.47267361111111111</v>
      </c>
      <c r="B215">
        <v>4034</v>
      </c>
      <c r="C215">
        <v>29</v>
      </c>
      <c r="D215">
        <v>272.5</v>
      </c>
      <c r="E215">
        <v>10.4</v>
      </c>
      <c r="G215" s="119">
        <v>208</v>
      </c>
      <c r="H215">
        <f t="shared" si="18"/>
        <v>9.2713466366720159</v>
      </c>
      <c r="J215" s="120">
        <f>(Data!$I$16+273.3)/(D215+273.3)*(Data!$I$15+(Data!$K$12/1000))/Data!$I$15*Data!$I$18</f>
        <v>0.6750099222016307</v>
      </c>
      <c r="K215" s="122">
        <f t="shared" si="19"/>
        <v>9.5144167423999608</v>
      </c>
      <c r="L215" s="119"/>
      <c r="M215" s="122"/>
      <c r="T215" s="122"/>
    </row>
    <row r="216" spans="1:20">
      <c r="A216" s="1">
        <v>0.47267361111111111</v>
      </c>
      <c r="B216">
        <v>4039</v>
      </c>
      <c r="C216">
        <v>27</v>
      </c>
      <c r="D216">
        <v>272.39999999999998</v>
      </c>
      <c r="E216">
        <v>10.4</v>
      </c>
      <c r="G216" s="119">
        <v>209</v>
      </c>
      <c r="H216">
        <f t="shared" si="18"/>
        <v>8.9451146871204266</v>
      </c>
      <c r="J216" s="120">
        <f>(Data!$I$16+273.3)/(D216+273.3)*(Data!$I$15+(Data!$K$12/1000))/Data!$I$15*Data!$I$18</f>
        <v>0.67513361835743069</v>
      </c>
      <c r="K216" s="122">
        <f t="shared" si="19"/>
        <v>9.3540330783999384</v>
      </c>
      <c r="L216" s="119"/>
      <c r="M216" s="122"/>
      <c r="T216" s="122"/>
    </row>
    <row r="217" spans="1:20">
      <c r="A217" s="1">
        <v>0.47267361111111111</v>
      </c>
      <c r="B217">
        <v>4048</v>
      </c>
      <c r="C217">
        <v>27</v>
      </c>
      <c r="D217">
        <v>272.39999999999998</v>
      </c>
      <c r="E217">
        <v>10.4</v>
      </c>
      <c r="G217" s="119">
        <v>210</v>
      </c>
      <c r="H217">
        <f t="shared" si="18"/>
        <v>8.9451146871204266</v>
      </c>
      <c r="J217" s="120">
        <f>(Data!$I$16+273.3)/(D217+273.3)*(Data!$I$15+(Data!$K$12/1000))/Data!$I$15*Data!$I$18</f>
        <v>0.67513361835743069</v>
      </c>
      <c r="K217" s="122">
        <f t="shared" si="19"/>
        <v>9.1879339999999576</v>
      </c>
      <c r="L217" s="119"/>
      <c r="M217" s="122"/>
    </row>
    <row r="218" spans="1:20">
      <c r="A218" s="1">
        <v>0.47268518518518521</v>
      </c>
      <c r="B218">
        <v>4057</v>
      </c>
      <c r="C218">
        <v>32</v>
      </c>
      <c r="D218">
        <v>272.2</v>
      </c>
      <c r="E218">
        <v>10.4</v>
      </c>
      <c r="G218" s="119"/>
      <c r="H218">
        <f t="shared" si="18"/>
        <v>9.7364227121969655</v>
      </c>
      <c r="J218" s="120">
        <f>(Data!$I$16+273.3)/(D218+273.3)*(Data!$I$15+(Data!$K$12/1000))/Data!$I$15*Data!$I$18</f>
        <v>0.67538114672346472</v>
      </c>
      <c r="K218" s="122"/>
      <c r="L218" s="119"/>
      <c r="M218" s="122"/>
    </row>
    <row r="219" spans="1:20">
      <c r="A219" s="1">
        <v>0.47268518518518521</v>
      </c>
      <c r="B219">
        <v>4057</v>
      </c>
      <c r="C219">
        <v>32</v>
      </c>
      <c r="D219">
        <v>272.10000000000002</v>
      </c>
      <c r="E219">
        <v>10.4</v>
      </c>
      <c r="G219" s="119"/>
      <c r="H219">
        <f t="shared" si="18"/>
        <v>9.7355302402475044</v>
      </c>
      <c r="J219" s="120">
        <f>(Data!$I$16+273.3)/(D219+273.3)*(Data!$I$15+(Data!$K$12/1000))/Data!$I$15*Data!$I$18</f>
        <v>0.67550497898358985</v>
      </c>
      <c r="K219" s="122"/>
      <c r="L219" s="119"/>
      <c r="M219" s="122"/>
    </row>
    <row r="220" spans="1:20">
      <c r="A220" s="1">
        <v>0.47268518518518521</v>
      </c>
      <c r="B220">
        <v>4048</v>
      </c>
      <c r="C220">
        <v>35</v>
      </c>
      <c r="D220">
        <v>272.10000000000002</v>
      </c>
      <c r="E220">
        <v>10.4</v>
      </c>
      <c r="G220" s="119"/>
      <c r="H220">
        <f t="shared" si="18"/>
        <v>10.181661236410966</v>
      </c>
      <c r="J220" s="120">
        <f>(Data!$I$16+273.3)/(D220+273.3)*(Data!$I$15+(Data!$K$12/1000))/Data!$I$15*Data!$I$18</f>
        <v>0.67550497898358985</v>
      </c>
      <c r="K220" s="122"/>
      <c r="L220" s="119"/>
      <c r="M220" s="122"/>
    </row>
    <row r="221" spans="1:20">
      <c r="A221" s="1">
        <v>0.47268518518518521</v>
      </c>
      <c r="B221">
        <v>4048</v>
      </c>
      <c r="C221">
        <v>37</v>
      </c>
      <c r="D221">
        <v>272.10000000000002</v>
      </c>
      <c r="E221">
        <v>10.4</v>
      </c>
      <c r="G221" s="119"/>
      <c r="H221">
        <f t="shared" si="18"/>
        <v>10.468524721717335</v>
      </c>
      <c r="J221" s="120">
        <f>(Data!$I$16+273.3)/(D221+273.3)*(Data!$I$15+(Data!$K$12/1000))/Data!$I$15*Data!$I$18</f>
        <v>0.67550497898358985</v>
      </c>
      <c r="K221" s="122"/>
      <c r="L221" s="119"/>
      <c r="M221" s="122"/>
    </row>
    <row r="222" spans="1:20">
      <c r="A222" s="1">
        <v>0.47268518518518521</v>
      </c>
      <c r="B222">
        <v>4029</v>
      </c>
      <c r="C222">
        <v>35</v>
      </c>
      <c r="D222">
        <v>272.10000000000002</v>
      </c>
      <c r="E222">
        <v>10.4</v>
      </c>
      <c r="G222" s="119"/>
      <c r="H222">
        <f t="shared" si="18"/>
        <v>10.181661236410966</v>
      </c>
      <c r="J222" s="120">
        <f>(Data!$I$16+273.3)/(D222+273.3)*(Data!$I$15+(Data!$K$12/1000))/Data!$I$15*Data!$I$18</f>
        <v>0.67550497898358985</v>
      </c>
      <c r="K222" s="122"/>
      <c r="L222" s="119"/>
      <c r="M222" s="122"/>
    </row>
    <row r="223" spans="1:20">
      <c r="A223" s="1">
        <v>0.47269675925925925</v>
      </c>
      <c r="B223">
        <v>4028</v>
      </c>
      <c r="C223">
        <v>32</v>
      </c>
      <c r="D223">
        <v>272</v>
      </c>
      <c r="E223">
        <v>10.4</v>
      </c>
      <c r="G223" s="119"/>
      <c r="H223">
        <f t="shared" si="18"/>
        <v>9.7346376864761801</v>
      </c>
      <c r="J223" s="120">
        <f>(Data!$I$16+273.3)/(D223+273.3)*(Data!$I$15+(Data!$K$12/1000))/Data!$I$15*Data!$I$18</f>
        <v>0.67562885666174588</v>
      </c>
      <c r="K223" s="122"/>
      <c r="L223" s="119"/>
      <c r="M223" s="122"/>
    </row>
    <row r="224" spans="1:20">
      <c r="A224" s="1">
        <v>0.47269675925925925</v>
      </c>
      <c r="B224">
        <v>4020</v>
      </c>
      <c r="C224">
        <v>32</v>
      </c>
      <c r="D224">
        <v>272</v>
      </c>
      <c r="E224">
        <v>10.4</v>
      </c>
      <c r="G224" s="119"/>
      <c r="H224">
        <f t="shared" si="18"/>
        <v>9.7346376864761801</v>
      </c>
      <c r="J224" s="120">
        <f>(Data!$I$16+273.3)/(D224+273.3)*(Data!$I$15+(Data!$K$12/1000))/Data!$I$15*Data!$I$18</f>
        <v>0.67562885666174588</v>
      </c>
      <c r="K224" s="122"/>
      <c r="L224" s="119"/>
      <c r="M224" s="122"/>
    </row>
    <row r="225" spans="1:13">
      <c r="A225" s="1">
        <v>0.47269675925925925</v>
      </c>
      <c r="B225">
        <v>4014</v>
      </c>
      <c r="C225">
        <v>34</v>
      </c>
      <c r="D225">
        <v>272</v>
      </c>
      <c r="E225">
        <v>10.4</v>
      </c>
      <c r="G225" s="119"/>
      <c r="H225">
        <f t="shared" si="18"/>
        <v>10.034234852114906</v>
      </c>
      <c r="J225" s="120">
        <f>(Data!$I$16+273.3)/(D225+273.3)*(Data!$I$15+(Data!$K$12/1000))/Data!$I$15*Data!$I$18</f>
        <v>0.67562885666174588</v>
      </c>
      <c r="K225" s="122"/>
      <c r="L225" s="119"/>
      <c r="M225" s="122"/>
    </row>
    <row r="226" spans="1:13">
      <c r="A226" s="1">
        <v>0.47269675925925925</v>
      </c>
      <c r="B226">
        <v>4008</v>
      </c>
      <c r="C226">
        <v>34</v>
      </c>
      <c r="D226">
        <v>271.89999999999998</v>
      </c>
      <c r="E226">
        <v>10.4</v>
      </c>
      <c r="G226" s="119"/>
      <c r="H226">
        <f t="shared" si="18"/>
        <v>10.033314744382736</v>
      </c>
      <c r="J226" s="120">
        <f>(Data!$I$16+273.3)/(D226+273.3)*(Data!$I$15+(Data!$K$12/1000))/Data!$I$15*Data!$I$18</f>
        <v>0.67575277978292358</v>
      </c>
      <c r="K226" s="122"/>
      <c r="L226" s="119"/>
      <c r="M226" s="122"/>
    </row>
    <row r="227" spans="1:13">
      <c r="A227" s="1">
        <v>0.47269675925925925</v>
      </c>
      <c r="B227">
        <v>4000</v>
      </c>
      <c r="C227">
        <v>24</v>
      </c>
      <c r="D227">
        <v>272</v>
      </c>
      <c r="E227">
        <v>10.4</v>
      </c>
      <c r="G227" s="119"/>
      <c r="H227">
        <f t="shared" si="18"/>
        <v>8.4304435331257466</v>
      </c>
      <c r="J227" s="120">
        <f>(Data!$I$16+273.3)/(D227+273.3)*(Data!$I$15+(Data!$K$12/1000))/Data!$I$15*Data!$I$18</f>
        <v>0.67562885666174588</v>
      </c>
      <c r="K227" s="122"/>
      <c r="L227" s="119"/>
      <c r="M227" s="122"/>
    </row>
    <row r="228" spans="1:13">
      <c r="A228" s="1">
        <v>0.47270833333333334</v>
      </c>
      <c r="B228">
        <v>4000</v>
      </c>
      <c r="C228">
        <v>23</v>
      </c>
      <c r="D228">
        <v>272.10000000000002</v>
      </c>
      <c r="E228">
        <v>10.4</v>
      </c>
      <c r="G228" s="119"/>
      <c r="H228">
        <f t="shared" si="18"/>
        <v>8.2536973312566744</v>
      </c>
      <c r="J228" s="120">
        <f>(Data!$I$16+273.3)/(D228+273.3)*(Data!$I$15+(Data!$K$12/1000))/Data!$I$15*Data!$I$18</f>
        <v>0.67550497898358985</v>
      </c>
      <c r="K228" s="122"/>
      <c r="L228" s="119"/>
      <c r="M228" s="122"/>
    </row>
    <row r="229" spans="1:13">
      <c r="A229" s="1">
        <v>0.47270833333333334</v>
      </c>
      <c r="B229">
        <v>4009</v>
      </c>
      <c r="C229">
        <v>20</v>
      </c>
      <c r="D229">
        <v>272.10000000000002</v>
      </c>
      <c r="E229">
        <v>10.4</v>
      </c>
      <c r="G229" s="119"/>
      <c r="H229">
        <f t="shared" si="18"/>
        <v>7.6966124471570954</v>
      </c>
      <c r="J229" s="120">
        <f>(Data!$I$16+273.3)/(D229+273.3)*(Data!$I$15+(Data!$K$12/1000))/Data!$I$15*Data!$I$18</f>
        <v>0.67550497898358985</v>
      </c>
      <c r="K229" s="122"/>
      <c r="L229" s="119"/>
      <c r="M229" s="122"/>
    </row>
    <row r="230" spans="1:13">
      <c r="A230" s="1">
        <v>0.47270833333333334</v>
      </c>
      <c r="B230">
        <v>4009</v>
      </c>
      <c r="C230">
        <v>18</v>
      </c>
      <c r="D230">
        <v>272.7</v>
      </c>
      <c r="E230">
        <v>10.4</v>
      </c>
      <c r="G230" s="119"/>
      <c r="H230">
        <f t="shared" si="18"/>
        <v>7.3056628840525653</v>
      </c>
      <c r="J230" s="120">
        <f>(Data!$I$16+273.3)/(D230+273.3)*(Data!$I$15+(Data!$K$12/1000))/Data!$I$15*Data!$I$18</f>
        <v>0.67476266581987177</v>
      </c>
      <c r="K230" s="122"/>
      <c r="L230" s="119"/>
      <c r="M230" s="122"/>
    </row>
    <row r="231" spans="1:13">
      <c r="A231" s="1">
        <v>0.47270833333333334</v>
      </c>
      <c r="B231">
        <v>4022</v>
      </c>
      <c r="C231">
        <v>22</v>
      </c>
      <c r="D231">
        <v>272.7</v>
      </c>
      <c r="E231">
        <v>10.4</v>
      </c>
      <c r="G231" s="119"/>
      <c r="H231">
        <f t="shared" si="18"/>
        <v>8.0767142104093566</v>
      </c>
      <c r="J231" s="120">
        <f>(Data!$I$16+273.3)/(D231+273.3)*(Data!$I$15+(Data!$K$12/1000))/Data!$I$15*Data!$I$18</f>
        <v>0.67476266581987177</v>
      </c>
      <c r="K231" s="122"/>
      <c r="L231" s="119"/>
      <c r="M231" s="122"/>
    </row>
    <row r="232" spans="1:13">
      <c r="A232" s="1">
        <v>0.47270833333333334</v>
      </c>
      <c r="B232">
        <v>4024</v>
      </c>
      <c r="C232">
        <v>28</v>
      </c>
      <c r="D232">
        <v>272.7</v>
      </c>
      <c r="E232">
        <v>10.4</v>
      </c>
      <c r="G232" s="119"/>
      <c r="H232">
        <f t="shared" si="18"/>
        <v>9.1117624984651666</v>
      </c>
      <c r="J232" s="120">
        <f>(Data!$I$16+273.3)/(D232+273.3)*(Data!$I$15+(Data!$K$12/1000))/Data!$I$15*Data!$I$18</f>
        <v>0.67476266581987177</v>
      </c>
      <c r="K232" s="122"/>
      <c r="L232" s="119"/>
      <c r="M232" s="122"/>
    </row>
    <row r="233" spans="1:13">
      <c r="A233" s="1">
        <v>0.47271990740740738</v>
      </c>
      <c r="B233">
        <v>4029</v>
      </c>
      <c r="C233">
        <v>28</v>
      </c>
      <c r="D233">
        <v>272.7</v>
      </c>
      <c r="E233">
        <v>10.4</v>
      </c>
      <c r="G233" s="119"/>
      <c r="H233">
        <f t="shared" si="18"/>
        <v>9.1117624984651666</v>
      </c>
      <c r="J233" s="120">
        <f>(Data!$I$16+273.3)/(D233+273.3)*(Data!$I$15+(Data!$K$12/1000))/Data!$I$15*Data!$I$18</f>
        <v>0.67476266581987177</v>
      </c>
      <c r="K233" s="122"/>
      <c r="L233" s="119"/>
      <c r="M233" s="122"/>
    </row>
    <row r="234" spans="1:13">
      <c r="A234" s="1">
        <v>0.47271990740740738</v>
      </c>
      <c r="B234">
        <v>4034</v>
      </c>
      <c r="C234">
        <v>29</v>
      </c>
      <c r="D234">
        <v>272.8</v>
      </c>
      <c r="E234">
        <v>10.4</v>
      </c>
      <c r="G234" s="119"/>
      <c r="H234">
        <f t="shared" si="18"/>
        <v>9.2738942932266308</v>
      </c>
      <c r="J234" s="120">
        <f>(Data!$I$16+273.3)/(D234+273.3)*(Data!$I$15+(Data!$K$12/1000))/Data!$I$15*Data!$I$18</f>
        <v>0.67463910554413098</v>
      </c>
      <c r="K234" s="122"/>
      <c r="L234" s="119"/>
      <c r="M234" s="122"/>
    </row>
    <row r="235" spans="1:13">
      <c r="A235" s="1">
        <v>0.47271990740740738</v>
      </c>
      <c r="B235">
        <v>4036</v>
      </c>
      <c r="C235">
        <v>29</v>
      </c>
      <c r="D235">
        <v>272.89999999999998</v>
      </c>
      <c r="E235">
        <v>10.4</v>
      </c>
      <c r="G235" s="119"/>
      <c r="H235">
        <f t="shared" si="18"/>
        <v>9.2747433565649384</v>
      </c>
      <c r="J235" s="120">
        <f>(Data!$I$16+273.3)/(D235+273.3)*(Data!$I$15+(Data!$K$12/1000))/Data!$I$15*Data!$I$18</f>
        <v>0.67451559051199184</v>
      </c>
      <c r="K235" s="122"/>
      <c r="L235" s="119"/>
      <c r="M235" s="122"/>
    </row>
    <row r="236" spans="1:13">
      <c r="A236" s="1">
        <v>0.47271990740740738</v>
      </c>
      <c r="B236">
        <v>4037</v>
      </c>
      <c r="C236">
        <v>25</v>
      </c>
      <c r="D236">
        <v>272.7</v>
      </c>
      <c r="E236">
        <v>10.4</v>
      </c>
      <c r="G236" s="119"/>
      <c r="H236">
        <f t="shared" si="18"/>
        <v>8.6098062772940658</v>
      </c>
      <c r="J236" s="120">
        <f>(Data!$I$16+273.3)/(D236+273.3)*(Data!$I$15+(Data!$K$12/1000))/Data!$I$15*Data!$I$18</f>
        <v>0.67476266581987177</v>
      </c>
      <c r="K236" s="122"/>
      <c r="L236" s="119"/>
      <c r="M236" s="122"/>
    </row>
    <row r="237" spans="1:13">
      <c r="A237" s="1">
        <v>0.47271990740740738</v>
      </c>
      <c r="B237">
        <v>4037</v>
      </c>
      <c r="C237">
        <v>25</v>
      </c>
      <c r="D237">
        <v>272.5</v>
      </c>
      <c r="E237">
        <v>10.4</v>
      </c>
      <c r="G237" s="119"/>
      <c r="H237">
        <f t="shared" si="18"/>
        <v>8.6082292452674132</v>
      </c>
      <c r="J237" s="120">
        <f>(Data!$I$16+273.3)/(D237+273.3)*(Data!$I$15+(Data!$K$12/1000))/Data!$I$15*Data!$I$18</f>
        <v>0.6750099222016307</v>
      </c>
      <c r="K237" s="122"/>
      <c r="L237" s="119"/>
      <c r="M237" s="122"/>
    </row>
    <row r="238" spans="1:13">
      <c r="A238" s="1">
        <v>0.47273148148148153</v>
      </c>
      <c r="B238">
        <v>4032</v>
      </c>
      <c r="C238">
        <v>23</v>
      </c>
      <c r="D238">
        <v>272.5</v>
      </c>
      <c r="E238">
        <v>10.4</v>
      </c>
      <c r="G238" s="119"/>
      <c r="H238">
        <f t="shared" si="18"/>
        <v>8.2567234348711835</v>
      </c>
      <c r="J238" s="120">
        <f>(Data!$I$16+273.3)/(D238+273.3)*(Data!$I$15+(Data!$K$12/1000))/Data!$I$15*Data!$I$18</f>
        <v>0.6750099222016307</v>
      </c>
      <c r="K238" s="122"/>
      <c r="L238" s="119"/>
      <c r="M238" s="122"/>
    </row>
    <row r="239" spans="1:13">
      <c r="A239" s="1">
        <v>0.47273148148148153</v>
      </c>
      <c r="B239">
        <v>4032</v>
      </c>
      <c r="C239">
        <v>20</v>
      </c>
      <c r="D239">
        <v>272.60000000000002</v>
      </c>
      <c r="E239">
        <v>10.4</v>
      </c>
      <c r="G239" s="119"/>
      <c r="H239">
        <f t="shared" si="18"/>
        <v>7.7001396057892233</v>
      </c>
      <c r="J239" s="120">
        <f>(Data!$I$16+273.3)/(D239+273.3)*(Data!$I$15+(Data!$K$12/1000))/Data!$I$15*Data!$I$18</f>
        <v>0.67488627136407753</v>
      </c>
      <c r="K239" s="122"/>
      <c r="L239" s="119"/>
      <c r="M239" s="122"/>
    </row>
    <row r="240" spans="1:13">
      <c r="A240" s="1">
        <v>0.47273148148148153</v>
      </c>
      <c r="B240">
        <v>4035</v>
      </c>
      <c r="C240">
        <v>18</v>
      </c>
      <c r="D240">
        <v>272.60000000000002</v>
      </c>
      <c r="E240">
        <v>10.4</v>
      </c>
      <c r="G240" s="119"/>
      <c r="H240">
        <f t="shared" si="18"/>
        <v>7.3049938366695013</v>
      </c>
      <c r="J240" s="120">
        <f>(Data!$I$16+273.3)/(D240+273.3)*(Data!$I$15+(Data!$K$12/1000))/Data!$I$15*Data!$I$18</f>
        <v>0.67488627136407753</v>
      </c>
      <c r="K240" s="122"/>
      <c r="L240" s="119"/>
      <c r="M240" s="122"/>
    </row>
    <row r="241" spans="1:13">
      <c r="A241" s="1">
        <v>0.47273148148148153</v>
      </c>
      <c r="B241">
        <v>4035</v>
      </c>
      <c r="C241">
        <v>14</v>
      </c>
      <c r="D241">
        <v>272.8</v>
      </c>
      <c r="E241">
        <v>10.4</v>
      </c>
      <c r="G241" s="119"/>
      <c r="H241">
        <f t="shared" si="18"/>
        <v>6.4435790415254113</v>
      </c>
      <c r="J241" s="120">
        <f>(Data!$I$16+273.3)/(D241+273.3)*(Data!$I$15+(Data!$K$12/1000))/Data!$I$15*Data!$I$18</f>
        <v>0.67463910554413098</v>
      </c>
      <c r="K241" s="122"/>
      <c r="L241" s="119"/>
      <c r="M241" s="122"/>
    </row>
    <row r="242" spans="1:13">
      <c r="A242" s="1">
        <v>0.47273148148148153</v>
      </c>
      <c r="B242">
        <v>4039</v>
      </c>
      <c r="C242">
        <v>14</v>
      </c>
      <c r="D242">
        <v>272.89999999999998</v>
      </c>
      <c r="E242">
        <v>10.4</v>
      </c>
      <c r="G242" s="119"/>
      <c r="H242">
        <f t="shared" si="18"/>
        <v>6.4441689778087738</v>
      </c>
      <c r="J242" s="120">
        <f>(Data!$I$16+273.3)/(D242+273.3)*(Data!$I$15+(Data!$K$12/1000))/Data!$I$15*Data!$I$18</f>
        <v>0.67451559051199184</v>
      </c>
      <c r="K242" s="122"/>
      <c r="L242" s="119"/>
      <c r="M242" s="122"/>
    </row>
    <row r="243" spans="1:13">
      <c r="A243" s="1">
        <v>0.47274305555555557</v>
      </c>
      <c r="B243">
        <v>4042</v>
      </c>
      <c r="C243">
        <v>13</v>
      </c>
      <c r="D243">
        <v>272.89999999999998</v>
      </c>
      <c r="E243">
        <v>10.4</v>
      </c>
      <c r="G243" s="119"/>
      <c r="H243">
        <f t="shared" si="18"/>
        <v>6.2097566066242464</v>
      </c>
      <c r="J243" s="120">
        <f>(Data!$I$16+273.3)/(D243+273.3)*(Data!$I$15+(Data!$K$12/1000))/Data!$I$15*Data!$I$18</f>
        <v>0.67451559051199184</v>
      </c>
      <c r="K243" s="122"/>
      <c r="L243" s="119"/>
      <c r="M243" s="122"/>
    </row>
    <row r="244" spans="1:13">
      <c r="A244" s="1">
        <v>0.47274305555555557</v>
      </c>
      <c r="B244">
        <v>4041</v>
      </c>
      <c r="C244">
        <v>13</v>
      </c>
      <c r="D244">
        <v>272.89999999999998</v>
      </c>
      <c r="E244">
        <v>10.4</v>
      </c>
      <c r="G244" s="119"/>
      <c r="H244">
        <f t="shared" si="18"/>
        <v>6.2097566066242464</v>
      </c>
      <c r="J244" s="120">
        <f>(Data!$I$16+273.3)/(D244+273.3)*(Data!$I$15+(Data!$K$12/1000))/Data!$I$15*Data!$I$18</f>
        <v>0.67451559051199184</v>
      </c>
      <c r="K244" s="122"/>
      <c r="L244" s="119"/>
      <c r="M244" s="122"/>
    </row>
    <row r="245" spans="1:13">
      <c r="A245" s="1">
        <v>0.47274305555555557</v>
      </c>
      <c r="B245">
        <v>4039</v>
      </c>
      <c r="C245">
        <v>13</v>
      </c>
      <c r="D245">
        <v>272.8</v>
      </c>
      <c r="E245">
        <v>10.4</v>
      </c>
      <c r="G245" s="119"/>
      <c r="H245">
        <f t="shared" si="18"/>
        <v>6.2091881297972549</v>
      </c>
      <c r="J245" s="120">
        <f>(Data!$I$16+273.3)/(D245+273.3)*(Data!$I$15+(Data!$K$12/1000))/Data!$I$15*Data!$I$18</f>
        <v>0.67463910554413098</v>
      </c>
      <c r="K245" s="122"/>
      <c r="L245" s="119"/>
      <c r="M245" s="122"/>
    </row>
    <row r="246" spans="1:13">
      <c r="A246" s="1">
        <v>0.47274305555555557</v>
      </c>
      <c r="B246">
        <v>4039</v>
      </c>
      <c r="C246">
        <v>13</v>
      </c>
      <c r="D246">
        <v>272.7</v>
      </c>
      <c r="E246">
        <v>10.4</v>
      </c>
      <c r="G246" s="119"/>
      <c r="H246">
        <f t="shared" si="18"/>
        <v>6.2086196009190964</v>
      </c>
      <c r="J246" s="120">
        <f>(Data!$I$16+273.3)/(D246+273.3)*(Data!$I$15+(Data!$K$12/1000))/Data!$I$15*Data!$I$18</f>
        <v>0.67476266581987177</v>
      </c>
      <c r="K246" s="122"/>
      <c r="L246" s="119"/>
      <c r="M246" s="122"/>
    </row>
    <row r="247" spans="1:13">
      <c r="A247" s="1">
        <v>0.47274305555555557</v>
      </c>
      <c r="B247">
        <v>4040</v>
      </c>
      <c r="C247">
        <v>15</v>
      </c>
      <c r="D247">
        <v>272.7</v>
      </c>
      <c r="E247">
        <v>10.4</v>
      </c>
      <c r="G247" s="119"/>
      <c r="H247">
        <f t="shared" si="18"/>
        <v>6.6691272652063986</v>
      </c>
      <c r="J247" s="120">
        <f>(Data!$I$16+273.3)/(D247+273.3)*(Data!$I$15+(Data!$K$12/1000))/Data!$I$15*Data!$I$18</f>
        <v>0.67476266581987177</v>
      </c>
      <c r="K247" s="122"/>
      <c r="L247" s="119"/>
      <c r="M247" s="122"/>
    </row>
    <row r="248" spans="1:13">
      <c r="A248" s="1">
        <v>0.47275462962962966</v>
      </c>
      <c r="B248">
        <v>4040</v>
      </c>
      <c r="C248">
        <v>17</v>
      </c>
      <c r="D248">
        <v>272.7</v>
      </c>
      <c r="E248">
        <v>10.4</v>
      </c>
      <c r="G248" s="119"/>
      <c r="H248">
        <f t="shared" si="18"/>
        <v>7.0998281394778822</v>
      </c>
      <c r="J248" s="120">
        <f>(Data!$I$16+273.3)/(D248+273.3)*(Data!$I$15+(Data!$K$12/1000))/Data!$I$15*Data!$I$18</f>
        <v>0.67476266581987177</v>
      </c>
      <c r="K248" s="122"/>
      <c r="L248" s="119"/>
      <c r="M248" s="122"/>
    </row>
    <row r="249" spans="1:13">
      <c r="A249" s="1">
        <v>0.47275462962962966</v>
      </c>
      <c r="B249">
        <v>4043</v>
      </c>
      <c r="C249">
        <v>16</v>
      </c>
      <c r="D249">
        <v>272.7</v>
      </c>
      <c r="E249">
        <v>10.3</v>
      </c>
      <c r="G249" s="119"/>
      <c r="H249">
        <f t="shared" si="18"/>
        <v>6.8878450218352523</v>
      </c>
      <c r="J249" s="120">
        <f>(Data!$I$16+273.3)/(D249+273.3)*(Data!$I$15+(Data!$K$12/1000))/Data!$I$15*Data!$I$18</f>
        <v>0.67476266581987177</v>
      </c>
      <c r="K249" s="122"/>
      <c r="L249" s="119"/>
      <c r="M249" s="122"/>
    </row>
    <row r="250" spans="1:13">
      <c r="A250" s="1">
        <v>0.47275462962962966</v>
      </c>
      <c r="B250">
        <v>4043</v>
      </c>
      <c r="C250">
        <v>14</v>
      </c>
      <c r="D250">
        <v>272.8</v>
      </c>
      <c r="E250">
        <v>10.3</v>
      </c>
      <c r="G250" s="119"/>
      <c r="H250">
        <f t="shared" si="18"/>
        <v>6.4435790415254113</v>
      </c>
      <c r="J250" s="120">
        <f>(Data!$I$16+273.3)/(D250+273.3)*(Data!$I$15+(Data!$K$12/1000))/Data!$I$15*Data!$I$18</f>
        <v>0.67463910554413098</v>
      </c>
      <c r="K250" s="122"/>
      <c r="L250" s="119"/>
      <c r="M250" s="122"/>
    </row>
    <row r="251" spans="1:13">
      <c r="A251" s="1">
        <v>0.47275462962962966</v>
      </c>
      <c r="B251">
        <v>4035</v>
      </c>
      <c r="C251">
        <v>14</v>
      </c>
      <c r="D251">
        <v>272.8</v>
      </c>
      <c r="E251">
        <v>10.3</v>
      </c>
      <c r="G251" s="119"/>
      <c r="H251">
        <f t="shared" si="18"/>
        <v>6.4435790415254113</v>
      </c>
      <c r="J251" s="120">
        <f>(Data!$I$16+273.3)/(D251+273.3)*(Data!$I$15+(Data!$K$12/1000))/Data!$I$15*Data!$I$18</f>
        <v>0.67463910554413098</v>
      </c>
      <c r="K251" s="122"/>
      <c r="L251" s="119"/>
      <c r="M251" s="122"/>
    </row>
    <row r="252" spans="1:13">
      <c r="A252" s="1">
        <v>0.47275462962962966</v>
      </c>
      <c r="B252">
        <v>4027</v>
      </c>
      <c r="C252">
        <v>15</v>
      </c>
      <c r="D252">
        <v>272.7</v>
      </c>
      <c r="E252">
        <v>10.3</v>
      </c>
      <c r="G252" s="119"/>
      <c r="H252">
        <f t="shared" si="18"/>
        <v>6.6691272652063986</v>
      </c>
      <c r="J252" s="120">
        <f>(Data!$I$16+273.3)/(D252+273.3)*(Data!$I$15+(Data!$K$12/1000))/Data!$I$15*Data!$I$18</f>
        <v>0.67476266581987177</v>
      </c>
      <c r="K252" s="122"/>
      <c r="L252" s="119"/>
      <c r="M252" s="122"/>
    </row>
    <row r="253" spans="1:13">
      <c r="A253" s="1">
        <v>0.4727662037037037</v>
      </c>
      <c r="B253">
        <v>4030</v>
      </c>
      <c r="C253">
        <v>15</v>
      </c>
      <c r="D253">
        <v>272.7</v>
      </c>
      <c r="E253">
        <v>10.3</v>
      </c>
      <c r="G253" s="119"/>
      <c r="H253">
        <f t="shared" si="18"/>
        <v>6.6691272652063986</v>
      </c>
      <c r="J253" s="120">
        <f>(Data!$I$16+273.3)/(D253+273.3)*(Data!$I$15+(Data!$K$12/1000))/Data!$I$15*Data!$I$18</f>
        <v>0.67476266581987177</v>
      </c>
      <c r="K253" s="122"/>
      <c r="L253" s="119"/>
      <c r="M253" s="122"/>
    </row>
    <row r="254" spans="1:13">
      <c r="A254" s="1">
        <v>0.4727662037037037</v>
      </c>
      <c r="B254">
        <v>4034</v>
      </c>
      <c r="C254">
        <v>16</v>
      </c>
      <c r="D254">
        <v>272.7</v>
      </c>
      <c r="E254">
        <v>10.3</v>
      </c>
      <c r="G254" s="119"/>
      <c r="H254">
        <f t="shared" si="18"/>
        <v>6.8878450218352523</v>
      </c>
      <c r="J254" s="120">
        <f>(Data!$I$16+273.3)/(D254+273.3)*(Data!$I$15+(Data!$K$12/1000))/Data!$I$15*Data!$I$18</f>
        <v>0.67476266581987177</v>
      </c>
      <c r="K254" s="122"/>
      <c r="L254" s="119"/>
      <c r="M254" s="122"/>
    </row>
    <row r="255" spans="1:13">
      <c r="A255" s="1">
        <v>0.4727662037037037</v>
      </c>
      <c r="B255">
        <v>4034</v>
      </c>
      <c r="C255">
        <v>16</v>
      </c>
      <c r="D255">
        <v>272.7</v>
      </c>
      <c r="E255">
        <v>10.3</v>
      </c>
      <c r="G255" s="119"/>
      <c r="H255">
        <f t="shared" si="18"/>
        <v>6.8878450218352523</v>
      </c>
      <c r="J255" s="120">
        <f>(Data!$I$16+273.3)/(D255+273.3)*(Data!$I$15+(Data!$K$12/1000))/Data!$I$15*Data!$I$18</f>
        <v>0.67476266581987177</v>
      </c>
      <c r="K255" s="122"/>
      <c r="L255" s="119"/>
      <c r="M255" s="122"/>
    </row>
    <row r="256" spans="1:13">
      <c r="A256" s="1">
        <v>0.4727662037037037</v>
      </c>
      <c r="B256">
        <v>4046</v>
      </c>
      <c r="C256">
        <v>22</v>
      </c>
      <c r="D256">
        <v>272.7</v>
      </c>
      <c r="E256">
        <v>10.3</v>
      </c>
      <c r="G256" s="119"/>
      <c r="H256">
        <f t="shared" si="18"/>
        <v>8.0767142104093566</v>
      </c>
      <c r="J256" s="120">
        <f>(Data!$I$16+273.3)/(D256+273.3)*(Data!$I$15+(Data!$K$12/1000))/Data!$I$15*Data!$I$18</f>
        <v>0.67476266581987177</v>
      </c>
      <c r="K256" s="122"/>
      <c r="L256" s="119"/>
      <c r="M256" s="122"/>
    </row>
    <row r="257" spans="1:13">
      <c r="A257" s="1">
        <v>0.4727662037037037</v>
      </c>
      <c r="B257">
        <v>4046</v>
      </c>
      <c r="C257">
        <v>27</v>
      </c>
      <c r="D257">
        <v>272.7</v>
      </c>
      <c r="E257">
        <v>10.4</v>
      </c>
      <c r="G257" s="119"/>
      <c r="H257">
        <f t="shared" si="18"/>
        <v>8.9475731493592665</v>
      </c>
      <c r="J257" s="120">
        <f>(Data!$I$16+273.3)/(D257+273.3)*(Data!$I$15+(Data!$K$12/1000))/Data!$I$15*Data!$I$18</f>
        <v>0.67476266581987177</v>
      </c>
      <c r="K257" s="122"/>
      <c r="L257" s="119"/>
      <c r="M257" s="122"/>
    </row>
    <row r="258" spans="1:13">
      <c r="A258" s="1">
        <v>0.4727777777777778</v>
      </c>
      <c r="B258">
        <v>4056</v>
      </c>
      <c r="C258">
        <v>29</v>
      </c>
      <c r="D258">
        <v>272.7</v>
      </c>
      <c r="E258">
        <v>10.4</v>
      </c>
      <c r="G258" s="119"/>
      <c r="H258">
        <f t="shared" si="18"/>
        <v>9.2730451521459489</v>
      </c>
      <c r="J258" s="120">
        <f>(Data!$I$16+273.3)/(D258+273.3)*(Data!$I$15+(Data!$K$12/1000))/Data!$I$15*Data!$I$18</f>
        <v>0.67476266581987177</v>
      </c>
      <c r="K258" s="122"/>
      <c r="L258" s="119"/>
      <c r="M258" s="122"/>
    </row>
    <row r="259" spans="1:13">
      <c r="A259" s="1">
        <v>0.4727777777777778</v>
      </c>
      <c r="B259">
        <v>4057</v>
      </c>
      <c r="C259">
        <v>32</v>
      </c>
      <c r="D259">
        <v>272.7</v>
      </c>
      <c r="E259">
        <v>10.4</v>
      </c>
      <c r="G259" s="119"/>
      <c r="H259">
        <f t="shared" si="18"/>
        <v>9.7408838454034221</v>
      </c>
      <c r="J259" s="120">
        <f>(Data!$I$16+273.3)/(D259+273.3)*(Data!$I$15+(Data!$K$12/1000))/Data!$I$15*Data!$I$18</f>
        <v>0.67476266581987177</v>
      </c>
      <c r="K259" s="122"/>
      <c r="L259" s="119"/>
      <c r="M259" s="122"/>
    </row>
    <row r="260" spans="1:13">
      <c r="A260" s="1">
        <v>0.4727777777777778</v>
      </c>
      <c r="B260">
        <v>4057</v>
      </c>
      <c r="C260">
        <v>32</v>
      </c>
      <c r="D260">
        <v>272.7</v>
      </c>
      <c r="E260">
        <v>10.4</v>
      </c>
      <c r="G260" s="119"/>
      <c r="H260">
        <f t="shared" si="18"/>
        <v>9.7408838454034221</v>
      </c>
      <c r="J260" s="120">
        <f>(Data!$I$16+273.3)/(D260+273.3)*(Data!$I$15+(Data!$K$12/1000))/Data!$I$15*Data!$I$18</f>
        <v>0.67476266581987177</v>
      </c>
      <c r="K260" s="122"/>
      <c r="L260" s="119"/>
      <c r="M260" s="122"/>
    </row>
    <row r="261" spans="1:13">
      <c r="A261" s="1">
        <v>0.4727777777777778</v>
      </c>
      <c r="B261">
        <v>4057</v>
      </c>
      <c r="C261">
        <v>28</v>
      </c>
      <c r="D261">
        <v>272.60000000000002</v>
      </c>
      <c r="E261">
        <v>10.4</v>
      </c>
      <c r="G261" s="119"/>
      <c r="H261">
        <f t="shared" si="18"/>
        <v>9.1109280497708536</v>
      </c>
      <c r="J261" s="120">
        <f>(Data!$I$16+273.3)/(D261+273.3)*(Data!$I$15+(Data!$K$12/1000))/Data!$I$15*Data!$I$18</f>
        <v>0.67488627136407753</v>
      </c>
      <c r="K261" s="122"/>
      <c r="L261" s="119"/>
      <c r="M261" s="122"/>
    </row>
    <row r="262" spans="1:13">
      <c r="A262" s="1">
        <v>0.4727777777777778</v>
      </c>
      <c r="B262">
        <v>4056</v>
      </c>
      <c r="C262">
        <v>28</v>
      </c>
      <c r="D262">
        <v>272.60000000000002</v>
      </c>
      <c r="E262">
        <v>10.4</v>
      </c>
      <c r="G262" s="119"/>
      <c r="H262">
        <f t="shared" si="18"/>
        <v>9.1109280497708536</v>
      </c>
      <c r="J262" s="120">
        <f>(Data!$I$16+273.3)/(D262+273.3)*(Data!$I$15+(Data!$K$12/1000))/Data!$I$15*Data!$I$18</f>
        <v>0.67488627136407753</v>
      </c>
      <c r="K262" s="122"/>
      <c r="L262" s="119"/>
      <c r="M262" s="122"/>
    </row>
    <row r="263" spans="1:13">
      <c r="A263" s="1">
        <v>0.47278935185185184</v>
      </c>
      <c r="B263">
        <v>4054</v>
      </c>
      <c r="C263">
        <v>23</v>
      </c>
      <c r="D263">
        <v>272.60000000000002</v>
      </c>
      <c r="E263">
        <v>10.4</v>
      </c>
      <c r="G263" s="119"/>
      <c r="H263">
        <f t="shared" si="18"/>
        <v>8.2574797874981432</v>
      </c>
      <c r="J263" s="120">
        <f>(Data!$I$16+273.3)/(D263+273.3)*(Data!$I$15+(Data!$K$12/1000))/Data!$I$15*Data!$I$18</f>
        <v>0.67488627136407753</v>
      </c>
      <c r="K263" s="122"/>
      <c r="L263" s="119"/>
      <c r="M263" s="122"/>
    </row>
    <row r="264" spans="1:13">
      <c r="A264" s="1">
        <v>0.47278935185185184</v>
      </c>
      <c r="B264">
        <v>4054</v>
      </c>
      <c r="C264">
        <v>23</v>
      </c>
      <c r="D264">
        <v>272.5</v>
      </c>
      <c r="E264">
        <v>10.4</v>
      </c>
      <c r="G264" s="119"/>
      <c r="H264">
        <f t="shared" si="18"/>
        <v>8.2567234348711835</v>
      </c>
      <c r="J264" s="120">
        <f>(Data!$I$16+273.3)/(D264+273.3)*(Data!$I$15+(Data!$K$12/1000))/Data!$I$15*Data!$I$18</f>
        <v>0.6750099222016307</v>
      </c>
      <c r="K264" s="122"/>
      <c r="L264" s="119"/>
      <c r="M264" s="122"/>
    </row>
    <row r="265" spans="1:13">
      <c r="A265" s="1">
        <v>0.47278935185185184</v>
      </c>
      <c r="B265">
        <v>4049</v>
      </c>
      <c r="C265">
        <v>21</v>
      </c>
      <c r="D265">
        <v>272.5</v>
      </c>
      <c r="E265">
        <v>10.4</v>
      </c>
      <c r="G265" s="119"/>
      <c r="H265">
        <f t="shared" ref="H265:H328" si="20">44.73*SQRT(C265/1000/J265)</f>
        <v>7.8895724231941005</v>
      </c>
      <c r="J265" s="120">
        <f>(Data!$I$16+273.3)/(D265+273.3)*(Data!$I$15+(Data!$K$12/1000))/Data!$I$15*Data!$I$18</f>
        <v>0.6750099222016307</v>
      </c>
      <c r="K265" s="122"/>
      <c r="L265" s="119"/>
      <c r="M265" s="122"/>
    </row>
    <row r="266" spans="1:13">
      <c r="A266" s="1">
        <v>0.47278935185185184</v>
      </c>
      <c r="B266">
        <v>4049</v>
      </c>
      <c r="C266">
        <v>20</v>
      </c>
      <c r="D266">
        <v>272.7</v>
      </c>
      <c r="E266">
        <v>10.4</v>
      </c>
      <c r="G266" s="119"/>
      <c r="H266">
        <f t="shared" si="20"/>
        <v>7.7008448436535746</v>
      </c>
      <c r="J266" s="120">
        <f>(Data!$I$16+273.3)/(D266+273.3)*(Data!$I$15+(Data!$K$12/1000))/Data!$I$15*Data!$I$18</f>
        <v>0.67476266581987177</v>
      </c>
      <c r="K266" s="122"/>
      <c r="L266" s="119"/>
      <c r="M266" s="122"/>
    </row>
    <row r="267" spans="1:13">
      <c r="A267" s="1">
        <v>0.47278935185185184</v>
      </c>
      <c r="B267">
        <v>4047</v>
      </c>
      <c r="C267">
        <v>22</v>
      </c>
      <c r="D267">
        <v>272.7</v>
      </c>
      <c r="E267">
        <v>10.4</v>
      </c>
      <c r="G267" s="119"/>
      <c r="H267">
        <f t="shared" si="20"/>
        <v>8.0767142104093566</v>
      </c>
      <c r="J267" s="120">
        <f>(Data!$I$16+273.3)/(D267+273.3)*(Data!$I$15+(Data!$K$12/1000))/Data!$I$15*Data!$I$18</f>
        <v>0.67476266581987177</v>
      </c>
      <c r="K267" s="122"/>
      <c r="L267" s="119"/>
      <c r="M267" s="122"/>
    </row>
    <row r="268" spans="1:13">
      <c r="A268" s="1">
        <v>0.47280092592592587</v>
      </c>
      <c r="B268">
        <v>4046</v>
      </c>
      <c r="C268">
        <v>26</v>
      </c>
      <c r="D268">
        <v>272.7</v>
      </c>
      <c r="E268">
        <v>10.4</v>
      </c>
      <c r="G268" s="119"/>
      <c r="H268">
        <f t="shared" si="20"/>
        <v>8.7803140432352187</v>
      </c>
      <c r="J268" s="120">
        <f>(Data!$I$16+273.3)/(D268+273.3)*(Data!$I$15+(Data!$K$12/1000))/Data!$I$15*Data!$I$18</f>
        <v>0.67476266581987177</v>
      </c>
      <c r="K268" s="122"/>
      <c r="L268" s="119"/>
      <c r="M268" s="122"/>
    </row>
    <row r="269" spans="1:13">
      <c r="A269" s="1">
        <v>0.47280092592592587</v>
      </c>
      <c r="B269">
        <v>4036</v>
      </c>
      <c r="C269">
        <v>26</v>
      </c>
      <c r="D269">
        <v>272.7</v>
      </c>
      <c r="E269">
        <v>10.4</v>
      </c>
      <c r="G269" s="119"/>
      <c r="H269">
        <f t="shared" si="20"/>
        <v>8.7803140432352187</v>
      </c>
      <c r="J269" s="120">
        <f>(Data!$I$16+273.3)/(D269+273.3)*(Data!$I$15+(Data!$K$12/1000))/Data!$I$15*Data!$I$18</f>
        <v>0.67476266581987177</v>
      </c>
      <c r="K269" s="122"/>
      <c r="L269" s="119"/>
      <c r="M269" s="122"/>
    </row>
    <row r="270" spans="1:13">
      <c r="A270" s="1">
        <v>0.47280092592592587</v>
      </c>
      <c r="B270">
        <v>4028</v>
      </c>
      <c r="C270">
        <v>32</v>
      </c>
      <c r="D270">
        <v>272.7</v>
      </c>
      <c r="E270">
        <v>10.4</v>
      </c>
      <c r="G270" s="119"/>
      <c r="H270">
        <f t="shared" si="20"/>
        <v>9.7408838454034221</v>
      </c>
      <c r="J270" s="120">
        <f>(Data!$I$16+273.3)/(D270+273.3)*(Data!$I$15+(Data!$K$12/1000))/Data!$I$15*Data!$I$18</f>
        <v>0.67476266581987177</v>
      </c>
      <c r="K270" s="122"/>
      <c r="L270" s="119"/>
      <c r="M270" s="122"/>
    </row>
    <row r="271" spans="1:13">
      <c r="A271" s="1">
        <v>0.47280092592592587</v>
      </c>
      <c r="B271">
        <v>4019</v>
      </c>
      <c r="C271">
        <v>32</v>
      </c>
      <c r="D271">
        <v>272.7</v>
      </c>
      <c r="E271">
        <v>10.4</v>
      </c>
      <c r="G271" s="119"/>
      <c r="H271">
        <f t="shared" si="20"/>
        <v>9.7408838454034221</v>
      </c>
      <c r="J271" s="120">
        <f>(Data!$I$16+273.3)/(D271+273.3)*(Data!$I$15+(Data!$K$12/1000))/Data!$I$15*Data!$I$18</f>
        <v>0.67476266581987177</v>
      </c>
      <c r="K271" s="122"/>
      <c r="L271" s="119"/>
      <c r="M271" s="122"/>
    </row>
    <row r="272" spans="1:13">
      <c r="A272" s="1">
        <v>0.47280092592592587</v>
      </c>
      <c r="B272">
        <v>4006</v>
      </c>
      <c r="C272">
        <v>29</v>
      </c>
      <c r="D272">
        <v>272.60000000000002</v>
      </c>
      <c r="E272">
        <v>10.4</v>
      </c>
      <c r="G272" s="119"/>
      <c r="H272">
        <f t="shared" si="20"/>
        <v>9.2721959333015356</v>
      </c>
      <c r="J272" s="120">
        <f>(Data!$I$16+273.3)/(D272+273.3)*(Data!$I$15+(Data!$K$12/1000))/Data!$I$15*Data!$I$18</f>
        <v>0.67488627136407753</v>
      </c>
      <c r="K272" s="122"/>
      <c r="L272" s="119"/>
      <c r="M272" s="122"/>
    </row>
    <row r="273" spans="1:13">
      <c r="A273" s="1">
        <v>0.47281250000000002</v>
      </c>
      <c r="B273">
        <v>4005</v>
      </c>
      <c r="C273">
        <v>29</v>
      </c>
      <c r="D273">
        <v>272.39999999999998</v>
      </c>
      <c r="E273">
        <v>10.4</v>
      </c>
      <c r="G273" s="119"/>
      <c r="H273">
        <f t="shared" si="20"/>
        <v>9.2704972622360202</v>
      </c>
      <c r="J273" s="120">
        <f>(Data!$I$16+273.3)/(D273+273.3)*(Data!$I$15+(Data!$K$12/1000))/Data!$I$15*Data!$I$18</f>
        <v>0.67513361835743069</v>
      </c>
      <c r="K273" s="122"/>
      <c r="L273" s="119"/>
      <c r="M273" s="122"/>
    </row>
    <row r="274" spans="1:13">
      <c r="A274" s="1">
        <v>0.47281250000000002</v>
      </c>
      <c r="B274">
        <v>3986</v>
      </c>
      <c r="C274">
        <v>34</v>
      </c>
      <c r="D274">
        <v>272.39999999999998</v>
      </c>
      <c r="E274">
        <v>10.4</v>
      </c>
      <c r="G274" s="119"/>
      <c r="H274">
        <f t="shared" si="20"/>
        <v>10.037914439643101</v>
      </c>
      <c r="J274" s="120">
        <f>(Data!$I$16+273.3)/(D274+273.3)*(Data!$I$15+(Data!$K$12/1000))/Data!$I$15*Data!$I$18</f>
        <v>0.67513361835743069</v>
      </c>
      <c r="K274" s="122"/>
      <c r="L274" s="119"/>
      <c r="M274" s="122"/>
    </row>
    <row r="275" spans="1:13">
      <c r="A275" s="1">
        <v>0.47281250000000002</v>
      </c>
      <c r="B275">
        <v>3986</v>
      </c>
      <c r="C275">
        <v>39</v>
      </c>
      <c r="D275">
        <v>272.3</v>
      </c>
      <c r="E275">
        <v>10.4</v>
      </c>
      <c r="G275" s="119"/>
      <c r="H275">
        <f t="shared" si="20"/>
        <v>10.749704808001491</v>
      </c>
      <c r="J275" s="120">
        <f>(Data!$I$16+273.3)/(D275+273.3)*(Data!$I$15+(Data!$K$12/1000))/Data!$I$15*Data!$I$18</f>
        <v>0.67525735985639657</v>
      </c>
      <c r="K275" s="122"/>
      <c r="L275" s="119"/>
      <c r="M275" s="122"/>
    </row>
    <row r="276" spans="1:13">
      <c r="A276" s="1">
        <v>0.47281250000000002</v>
      </c>
      <c r="B276">
        <v>3970</v>
      </c>
      <c r="C276">
        <v>40</v>
      </c>
      <c r="D276">
        <v>272.3</v>
      </c>
      <c r="E276">
        <v>10.4</v>
      </c>
      <c r="G276" s="119"/>
      <c r="H276">
        <f t="shared" si="20"/>
        <v>10.886649243591677</v>
      </c>
      <c r="J276" s="120">
        <f>(Data!$I$16+273.3)/(D276+273.3)*(Data!$I$15+(Data!$K$12/1000))/Data!$I$15*Data!$I$18</f>
        <v>0.67525735985639657</v>
      </c>
      <c r="K276" s="122"/>
      <c r="L276" s="119"/>
      <c r="M276" s="122"/>
    </row>
    <row r="277" spans="1:13">
      <c r="A277" s="1">
        <v>0.47281250000000002</v>
      </c>
      <c r="B277">
        <v>3967</v>
      </c>
      <c r="C277">
        <v>42</v>
      </c>
      <c r="D277">
        <v>272</v>
      </c>
      <c r="E277">
        <v>10.4</v>
      </c>
      <c r="G277" s="119"/>
      <c r="H277">
        <f t="shared" si="20"/>
        <v>11.152428515311723</v>
      </c>
      <c r="J277" s="120">
        <f>(Data!$I$16+273.3)/(D277+273.3)*(Data!$I$15+(Data!$K$12/1000))/Data!$I$15*Data!$I$18</f>
        <v>0.67562885666174588</v>
      </c>
      <c r="K277" s="122"/>
      <c r="L277" s="119"/>
      <c r="M277" s="122"/>
    </row>
    <row r="278" spans="1:13">
      <c r="A278" s="1">
        <v>0.47282407407407406</v>
      </c>
      <c r="B278">
        <v>3973</v>
      </c>
      <c r="C278">
        <v>42</v>
      </c>
      <c r="D278">
        <v>271.89999999999998</v>
      </c>
      <c r="E278">
        <v>10.4</v>
      </c>
      <c r="G278" s="119"/>
      <c r="H278">
        <f t="shared" si="20"/>
        <v>11.151405872742494</v>
      </c>
      <c r="J278" s="120">
        <f>(Data!$I$16+273.3)/(D278+273.3)*(Data!$I$15+(Data!$K$12/1000))/Data!$I$15*Data!$I$18</f>
        <v>0.67575277978292358</v>
      </c>
      <c r="K278" s="122"/>
      <c r="L278" s="119"/>
      <c r="M278" s="122"/>
    </row>
    <row r="279" spans="1:13">
      <c r="A279" s="1">
        <v>0.47282407407407406</v>
      </c>
      <c r="B279">
        <v>3978</v>
      </c>
      <c r="C279">
        <v>43</v>
      </c>
      <c r="D279">
        <v>271.8</v>
      </c>
      <c r="E279">
        <v>10.4</v>
      </c>
      <c r="G279" s="119"/>
      <c r="H279">
        <f t="shared" si="20"/>
        <v>11.282344926592733</v>
      </c>
      <c r="J279" s="120">
        <f>(Data!$I$16+273.3)/(D279+273.3)*(Data!$I$15+(Data!$K$12/1000))/Data!$I$15*Data!$I$18</f>
        <v>0.67587674837213341</v>
      </c>
      <c r="K279" s="122"/>
      <c r="L279" s="119"/>
      <c r="M279" s="122"/>
    </row>
    <row r="280" spans="1:13">
      <c r="A280" s="1">
        <v>0.47282407407407406</v>
      </c>
      <c r="B280">
        <v>3979</v>
      </c>
      <c r="C280">
        <v>43</v>
      </c>
      <c r="D280">
        <v>271.8</v>
      </c>
      <c r="E280">
        <v>10.4</v>
      </c>
      <c r="G280" s="119"/>
      <c r="H280">
        <f t="shared" si="20"/>
        <v>11.282344926592733</v>
      </c>
      <c r="J280" s="120">
        <f>(Data!$I$16+273.3)/(D280+273.3)*(Data!$I$15+(Data!$K$12/1000))/Data!$I$15*Data!$I$18</f>
        <v>0.67587674837213341</v>
      </c>
      <c r="K280" s="122"/>
      <c r="L280" s="119"/>
      <c r="M280" s="122"/>
    </row>
    <row r="281" spans="1:13">
      <c r="A281" s="1">
        <v>0.47282407407407406</v>
      </c>
      <c r="B281">
        <v>3980</v>
      </c>
      <c r="C281">
        <v>54</v>
      </c>
      <c r="D281">
        <v>271.8</v>
      </c>
      <c r="E281">
        <v>10.4</v>
      </c>
      <c r="G281" s="119"/>
      <c r="H281">
        <f t="shared" si="20"/>
        <v>12.643346057981875</v>
      </c>
      <c r="J281" s="120">
        <f>(Data!$I$16+273.3)/(D281+273.3)*(Data!$I$15+(Data!$K$12/1000))/Data!$I$15*Data!$I$18</f>
        <v>0.67587674837213341</v>
      </c>
      <c r="K281" s="122"/>
      <c r="L281" s="119"/>
      <c r="M281" s="122"/>
    </row>
    <row r="282" spans="1:13">
      <c r="A282" s="1">
        <v>0.47282407407407406</v>
      </c>
      <c r="B282">
        <v>3979</v>
      </c>
      <c r="C282">
        <v>57</v>
      </c>
      <c r="D282">
        <v>272</v>
      </c>
      <c r="E282">
        <v>10.4</v>
      </c>
      <c r="G282" s="119"/>
      <c r="H282">
        <f t="shared" si="20"/>
        <v>12.992186041709903</v>
      </c>
      <c r="J282" s="120">
        <f>(Data!$I$16+273.3)/(D282+273.3)*(Data!$I$15+(Data!$K$12/1000))/Data!$I$15*Data!$I$18</f>
        <v>0.67562885666174588</v>
      </c>
      <c r="K282" s="122"/>
      <c r="L282" s="119"/>
      <c r="M282" s="122"/>
    </row>
    <row r="283" spans="1:13">
      <c r="A283" s="1">
        <v>0.47283564814814816</v>
      </c>
      <c r="B283">
        <v>3961</v>
      </c>
      <c r="C283">
        <v>56</v>
      </c>
      <c r="D283">
        <v>272</v>
      </c>
      <c r="E283">
        <v>10.4</v>
      </c>
      <c r="G283" s="119"/>
      <c r="H283">
        <f t="shared" si="20"/>
        <v>12.877715210866564</v>
      </c>
      <c r="J283" s="120">
        <f>(Data!$I$16+273.3)/(D283+273.3)*(Data!$I$15+(Data!$K$12/1000))/Data!$I$15*Data!$I$18</f>
        <v>0.67562885666174588</v>
      </c>
      <c r="K283" s="122"/>
      <c r="L283" s="119"/>
      <c r="M283" s="122"/>
    </row>
    <row r="284" spans="1:13">
      <c r="A284" s="1">
        <v>0.47283564814814816</v>
      </c>
      <c r="B284">
        <v>3961</v>
      </c>
      <c r="C284">
        <v>56</v>
      </c>
      <c r="D284">
        <v>272</v>
      </c>
      <c r="E284">
        <v>10.4</v>
      </c>
      <c r="G284" s="119"/>
      <c r="H284">
        <f t="shared" si="20"/>
        <v>12.877715210866564</v>
      </c>
      <c r="J284" s="120">
        <f>(Data!$I$16+273.3)/(D284+273.3)*(Data!$I$15+(Data!$K$12/1000))/Data!$I$15*Data!$I$18</f>
        <v>0.67562885666174588</v>
      </c>
      <c r="K284" s="122"/>
      <c r="L284" s="119"/>
      <c r="M284" s="122"/>
    </row>
    <row r="285" spans="1:13">
      <c r="A285" s="1">
        <v>0.47283564814814816</v>
      </c>
      <c r="B285">
        <v>3969</v>
      </c>
      <c r="C285">
        <v>53</v>
      </c>
      <c r="D285">
        <v>272</v>
      </c>
      <c r="E285">
        <v>10.4</v>
      </c>
      <c r="G285" s="119"/>
      <c r="H285">
        <f t="shared" si="20"/>
        <v>12.528028647059017</v>
      </c>
      <c r="J285" s="120">
        <f>(Data!$I$16+273.3)/(D285+273.3)*(Data!$I$15+(Data!$K$12/1000))/Data!$I$15*Data!$I$18</f>
        <v>0.67562885666174588</v>
      </c>
      <c r="K285" s="122"/>
      <c r="L285" s="119"/>
      <c r="M285" s="122"/>
    </row>
    <row r="286" spans="1:13">
      <c r="A286" s="1">
        <v>0.47283564814814816</v>
      </c>
      <c r="B286">
        <v>3972</v>
      </c>
      <c r="C286">
        <v>47</v>
      </c>
      <c r="D286">
        <v>271.8</v>
      </c>
      <c r="E286">
        <v>10.4</v>
      </c>
      <c r="G286" s="119"/>
      <c r="H286">
        <f t="shared" si="20"/>
        <v>11.795438052930898</v>
      </c>
      <c r="J286" s="120">
        <f>(Data!$I$16+273.3)/(D286+273.3)*(Data!$I$15+(Data!$K$12/1000))/Data!$I$15*Data!$I$18</f>
        <v>0.67587674837213341</v>
      </c>
      <c r="K286" s="122"/>
      <c r="L286" s="119"/>
      <c r="M286" s="122"/>
    </row>
    <row r="287" spans="1:13">
      <c r="A287" s="1">
        <v>0.47283564814814816</v>
      </c>
      <c r="B287">
        <v>3977</v>
      </c>
      <c r="C287">
        <v>47</v>
      </c>
      <c r="D287">
        <v>271.7</v>
      </c>
      <c r="E287">
        <v>10.4</v>
      </c>
      <c r="G287" s="119"/>
      <c r="H287">
        <f t="shared" si="20"/>
        <v>11.794356051547808</v>
      </c>
      <c r="J287" s="120">
        <f>(Data!$I$16+273.3)/(D287+273.3)*(Data!$I$15+(Data!$K$12/1000))/Data!$I$15*Data!$I$18</f>
        <v>0.67600076245440366</v>
      </c>
      <c r="K287" s="122"/>
      <c r="L287" s="119"/>
      <c r="M287" s="122"/>
    </row>
    <row r="288" spans="1:13">
      <c r="A288" s="1">
        <v>0.4728472222222222</v>
      </c>
      <c r="B288">
        <v>3983</v>
      </c>
      <c r="C288">
        <v>46</v>
      </c>
      <c r="D288">
        <v>271.8</v>
      </c>
      <c r="E288">
        <v>10.4</v>
      </c>
      <c r="G288" s="119"/>
      <c r="H288">
        <f t="shared" si="20"/>
        <v>11.66928000804038</v>
      </c>
      <c r="J288" s="120">
        <f>(Data!$I$16+273.3)/(D288+273.3)*(Data!$I$15+(Data!$K$12/1000))/Data!$I$15*Data!$I$18</f>
        <v>0.67587674837213341</v>
      </c>
      <c r="K288" s="122"/>
      <c r="L288" s="119"/>
      <c r="M288" s="122"/>
    </row>
    <row r="289" spans="1:13">
      <c r="A289" s="1">
        <v>0.4728472222222222</v>
      </c>
      <c r="B289">
        <v>3988</v>
      </c>
      <c r="C289">
        <v>46</v>
      </c>
      <c r="D289">
        <v>272</v>
      </c>
      <c r="E289">
        <v>10.3</v>
      </c>
      <c r="G289" s="119"/>
      <c r="H289">
        <f t="shared" si="20"/>
        <v>11.671420571207618</v>
      </c>
      <c r="J289" s="120">
        <f>(Data!$I$16+273.3)/(D289+273.3)*(Data!$I$15+(Data!$K$12/1000))/Data!$I$15*Data!$I$18</f>
        <v>0.67562885666174588</v>
      </c>
      <c r="K289" s="122"/>
      <c r="L289" s="119"/>
      <c r="M289" s="122"/>
    </row>
    <row r="290" spans="1:13">
      <c r="A290" s="1">
        <v>0.4728472222222222</v>
      </c>
      <c r="B290">
        <v>3999</v>
      </c>
      <c r="C290">
        <v>45</v>
      </c>
      <c r="D290">
        <v>271.89999999999998</v>
      </c>
      <c r="E290">
        <v>10.3</v>
      </c>
      <c r="G290" s="119"/>
      <c r="H290">
        <f t="shared" si="20"/>
        <v>11.542801696541492</v>
      </c>
      <c r="J290" s="120">
        <f>(Data!$I$16+273.3)/(D290+273.3)*(Data!$I$15+(Data!$K$12/1000))/Data!$I$15*Data!$I$18</f>
        <v>0.67575277978292358</v>
      </c>
      <c r="K290" s="122"/>
      <c r="L290" s="119"/>
      <c r="M290" s="122"/>
    </row>
    <row r="291" spans="1:13">
      <c r="A291" s="1">
        <v>0.4728472222222222</v>
      </c>
      <c r="B291">
        <v>3999</v>
      </c>
      <c r="C291">
        <v>44</v>
      </c>
      <c r="D291">
        <v>271.8</v>
      </c>
      <c r="E291">
        <v>10.3</v>
      </c>
      <c r="G291" s="119"/>
      <c r="H291">
        <f t="shared" si="20"/>
        <v>11.412780993127495</v>
      </c>
      <c r="J291" s="120">
        <f>(Data!$I$16+273.3)/(D291+273.3)*(Data!$I$15+(Data!$K$12/1000))/Data!$I$15*Data!$I$18</f>
        <v>0.67587674837213341</v>
      </c>
      <c r="K291" s="122"/>
      <c r="L291" s="119"/>
      <c r="M291" s="122"/>
    </row>
    <row r="292" spans="1:13">
      <c r="A292" s="1">
        <v>0.4728472222222222</v>
      </c>
      <c r="B292">
        <v>4008</v>
      </c>
      <c r="C292">
        <v>46</v>
      </c>
      <c r="D292">
        <v>271.8</v>
      </c>
      <c r="E292">
        <v>10.3</v>
      </c>
      <c r="G292" s="119"/>
      <c r="H292">
        <f t="shared" si="20"/>
        <v>11.66928000804038</v>
      </c>
      <c r="J292" s="120">
        <f>(Data!$I$16+273.3)/(D292+273.3)*(Data!$I$15+(Data!$K$12/1000))/Data!$I$15*Data!$I$18</f>
        <v>0.67587674837213341</v>
      </c>
      <c r="K292" s="122"/>
      <c r="L292" s="119"/>
      <c r="M292" s="122"/>
    </row>
    <row r="293" spans="1:13">
      <c r="A293" s="1">
        <v>0.47285879629629629</v>
      </c>
      <c r="B293">
        <v>4008</v>
      </c>
      <c r="C293">
        <v>47</v>
      </c>
      <c r="D293">
        <v>271.7</v>
      </c>
      <c r="E293">
        <v>10.3</v>
      </c>
      <c r="G293" s="119"/>
      <c r="H293">
        <f t="shared" si="20"/>
        <v>11.794356051547808</v>
      </c>
      <c r="J293" s="120">
        <f>(Data!$I$16+273.3)/(D293+273.3)*(Data!$I$15+(Data!$K$12/1000))/Data!$I$15*Data!$I$18</f>
        <v>0.67600076245440366</v>
      </c>
      <c r="K293" s="122"/>
      <c r="L293" s="119"/>
      <c r="M293" s="122"/>
    </row>
    <row r="294" spans="1:13">
      <c r="A294" s="1">
        <v>0.47285879629629629</v>
      </c>
      <c r="B294">
        <v>4007</v>
      </c>
      <c r="C294">
        <v>49</v>
      </c>
      <c r="D294">
        <v>271.7</v>
      </c>
      <c r="E294">
        <v>10.4</v>
      </c>
      <c r="G294" s="119"/>
      <c r="H294">
        <f t="shared" si="20"/>
        <v>12.042685516275137</v>
      </c>
      <c r="J294" s="120">
        <f>(Data!$I$16+273.3)/(D294+273.3)*(Data!$I$15+(Data!$K$12/1000))/Data!$I$15*Data!$I$18</f>
        <v>0.67600076245440366</v>
      </c>
      <c r="K294" s="122"/>
      <c r="L294" s="119"/>
      <c r="M294" s="122"/>
    </row>
    <row r="295" spans="1:13">
      <c r="A295" s="1">
        <v>0.47285879629629629</v>
      </c>
      <c r="B295">
        <v>4006</v>
      </c>
      <c r="C295">
        <v>53</v>
      </c>
      <c r="D295">
        <v>271.8</v>
      </c>
      <c r="E295">
        <v>10.4</v>
      </c>
      <c r="G295" s="119"/>
      <c r="H295">
        <f t="shared" si="20"/>
        <v>12.525730980162654</v>
      </c>
      <c r="J295" s="120">
        <f>(Data!$I$16+273.3)/(D295+273.3)*(Data!$I$15+(Data!$K$12/1000))/Data!$I$15*Data!$I$18</f>
        <v>0.67587674837213341</v>
      </c>
      <c r="K295" s="122"/>
      <c r="L295" s="119"/>
      <c r="M295" s="122"/>
    </row>
    <row r="296" spans="1:13">
      <c r="A296" s="1">
        <v>0.47285879629629629</v>
      </c>
      <c r="B296">
        <v>4004</v>
      </c>
      <c r="C296">
        <v>54</v>
      </c>
      <c r="D296">
        <v>271.89999999999998</v>
      </c>
      <c r="E296">
        <v>10.4</v>
      </c>
      <c r="G296" s="119"/>
      <c r="H296">
        <f t="shared" si="20"/>
        <v>12.644505732009351</v>
      </c>
      <c r="J296" s="120">
        <f>(Data!$I$16+273.3)/(D296+273.3)*(Data!$I$15+(Data!$K$12/1000))/Data!$I$15*Data!$I$18</f>
        <v>0.67575277978292358</v>
      </c>
      <c r="K296" s="122"/>
      <c r="L296" s="119"/>
      <c r="M296" s="122"/>
    </row>
    <row r="297" spans="1:13">
      <c r="A297" s="1">
        <v>0.47285879629629629</v>
      </c>
      <c r="B297">
        <v>4002</v>
      </c>
      <c r="C297">
        <v>60</v>
      </c>
      <c r="D297">
        <v>271.89999999999998</v>
      </c>
      <c r="E297">
        <v>10.4</v>
      </c>
      <c r="G297" s="119"/>
      <c r="H297">
        <f t="shared" si="20"/>
        <v>13.328479333401399</v>
      </c>
      <c r="J297" s="120">
        <f>(Data!$I$16+273.3)/(D297+273.3)*(Data!$I$15+(Data!$K$12/1000))/Data!$I$15*Data!$I$18</f>
        <v>0.67575277978292358</v>
      </c>
      <c r="K297" s="122"/>
      <c r="L297" s="119"/>
      <c r="M297" s="122"/>
    </row>
    <row r="298" spans="1:13">
      <c r="A298" s="1">
        <v>0.47287037037037033</v>
      </c>
      <c r="B298">
        <v>4003</v>
      </c>
      <c r="C298">
        <v>60</v>
      </c>
      <c r="D298">
        <v>271.89999999999998</v>
      </c>
      <c r="E298">
        <v>10.4</v>
      </c>
      <c r="G298" s="119"/>
      <c r="H298">
        <f t="shared" si="20"/>
        <v>13.328479333401399</v>
      </c>
      <c r="J298" s="120">
        <f>(Data!$I$16+273.3)/(D298+273.3)*(Data!$I$15+(Data!$K$12/1000))/Data!$I$15*Data!$I$18</f>
        <v>0.67575277978292358</v>
      </c>
      <c r="K298" s="122"/>
      <c r="L298" s="119"/>
      <c r="M298" s="122"/>
    </row>
    <row r="299" spans="1:13">
      <c r="A299" s="1">
        <v>0.47287037037037033</v>
      </c>
      <c r="B299">
        <v>4006</v>
      </c>
      <c r="C299">
        <v>58</v>
      </c>
      <c r="D299">
        <v>271.8</v>
      </c>
      <c r="E299">
        <v>10.4</v>
      </c>
      <c r="G299" s="119"/>
      <c r="H299">
        <f t="shared" si="20"/>
        <v>13.10325346468591</v>
      </c>
      <c r="J299" s="120">
        <f>(Data!$I$16+273.3)/(D299+273.3)*(Data!$I$15+(Data!$K$12/1000))/Data!$I$15*Data!$I$18</f>
        <v>0.67587674837213341</v>
      </c>
      <c r="K299" s="122"/>
      <c r="L299" s="119"/>
      <c r="M299" s="122"/>
    </row>
    <row r="300" spans="1:13">
      <c r="A300" s="1">
        <v>0.47287037037037033</v>
      </c>
      <c r="B300">
        <v>4006</v>
      </c>
      <c r="C300">
        <v>57</v>
      </c>
      <c r="D300">
        <v>271.60000000000002</v>
      </c>
      <c r="E300">
        <v>10.4</v>
      </c>
      <c r="G300" s="119"/>
      <c r="H300">
        <f t="shared" si="20"/>
        <v>12.987420015855582</v>
      </c>
      <c r="J300" s="120">
        <f>(Data!$I$16+273.3)/(D300+273.3)*(Data!$I$15+(Data!$K$12/1000))/Data!$I$15*Data!$I$18</f>
        <v>0.67612482205478064</v>
      </c>
      <c r="K300" s="122"/>
      <c r="L300" s="119"/>
      <c r="M300" s="122"/>
    </row>
    <row r="301" spans="1:13">
      <c r="A301" s="1">
        <v>0.47287037037037033</v>
      </c>
      <c r="B301">
        <v>4001</v>
      </c>
      <c r="C301">
        <v>55</v>
      </c>
      <c r="D301">
        <v>271.60000000000002</v>
      </c>
      <c r="E301">
        <v>10.4</v>
      </c>
      <c r="G301" s="119"/>
      <c r="H301">
        <f t="shared" si="20"/>
        <v>12.757536009385349</v>
      </c>
      <c r="J301" s="120">
        <f>(Data!$I$16+273.3)/(D301+273.3)*(Data!$I$15+(Data!$K$12/1000))/Data!$I$15*Data!$I$18</f>
        <v>0.67612482205478064</v>
      </c>
      <c r="K301" s="122"/>
      <c r="L301" s="119"/>
      <c r="M301" s="122"/>
    </row>
    <row r="302" spans="1:13">
      <c r="A302" s="1">
        <v>0.47287037037037033</v>
      </c>
      <c r="B302">
        <v>4001</v>
      </c>
      <c r="C302">
        <v>54</v>
      </c>
      <c r="D302">
        <v>271.5</v>
      </c>
      <c r="E302">
        <v>10.4</v>
      </c>
      <c r="G302" s="119"/>
      <c r="H302">
        <f t="shared" si="20"/>
        <v>12.639866397517464</v>
      </c>
      <c r="J302" s="120">
        <f>(Data!$I$16+273.3)/(D302+273.3)*(Data!$I$15+(Data!$K$12/1000))/Data!$I$15*Data!$I$18</f>
        <v>0.67624892719832963</v>
      </c>
      <c r="K302" s="122"/>
      <c r="L302" s="119"/>
      <c r="M302" s="122"/>
    </row>
    <row r="303" spans="1:13">
      <c r="A303" s="1">
        <v>0.47288194444444448</v>
      </c>
      <c r="B303">
        <v>4009</v>
      </c>
      <c r="C303">
        <v>54</v>
      </c>
      <c r="D303">
        <v>271.5</v>
      </c>
      <c r="E303">
        <v>10.4</v>
      </c>
      <c r="G303" s="119"/>
      <c r="H303">
        <f t="shared" si="20"/>
        <v>12.639866397517464</v>
      </c>
      <c r="J303" s="120">
        <f>(Data!$I$16+273.3)/(D303+273.3)*(Data!$I$15+(Data!$K$12/1000))/Data!$I$15*Data!$I$18</f>
        <v>0.67624892719832963</v>
      </c>
      <c r="K303" s="122"/>
      <c r="L303" s="119"/>
      <c r="M303" s="122"/>
    </row>
    <row r="304" spans="1:13">
      <c r="A304" s="1">
        <v>0.47288194444444448</v>
      </c>
      <c r="B304">
        <v>4012</v>
      </c>
      <c r="C304">
        <v>54</v>
      </c>
      <c r="D304">
        <v>271.8</v>
      </c>
      <c r="E304">
        <v>10.4</v>
      </c>
      <c r="G304" s="119"/>
      <c r="H304">
        <f t="shared" si="20"/>
        <v>12.643346057981875</v>
      </c>
      <c r="J304" s="120">
        <f>(Data!$I$16+273.3)/(D304+273.3)*(Data!$I$15+(Data!$K$12/1000))/Data!$I$15*Data!$I$18</f>
        <v>0.67587674837213341</v>
      </c>
      <c r="K304" s="122"/>
      <c r="L304" s="119"/>
      <c r="M304" s="122"/>
    </row>
    <row r="305" spans="1:13">
      <c r="A305" s="1">
        <v>0.47288194444444448</v>
      </c>
      <c r="B305">
        <v>4020</v>
      </c>
      <c r="C305">
        <v>54</v>
      </c>
      <c r="D305">
        <v>271.89999999999998</v>
      </c>
      <c r="E305">
        <v>10.4</v>
      </c>
      <c r="G305" s="119"/>
      <c r="H305">
        <f t="shared" si="20"/>
        <v>12.644505732009351</v>
      </c>
      <c r="J305" s="120">
        <f>(Data!$I$16+273.3)/(D305+273.3)*(Data!$I$15+(Data!$K$12/1000))/Data!$I$15*Data!$I$18</f>
        <v>0.67575277978292358</v>
      </c>
      <c r="K305" s="122"/>
      <c r="L305" s="119"/>
      <c r="M305" s="122"/>
    </row>
    <row r="306" spans="1:13">
      <c r="A306" s="1">
        <v>0.47288194444444448</v>
      </c>
      <c r="B306">
        <v>4027</v>
      </c>
      <c r="C306">
        <v>51</v>
      </c>
      <c r="D306">
        <v>271.8</v>
      </c>
      <c r="E306">
        <v>10.4</v>
      </c>
      <c r="G306" s="119"/>
      <c r="H306">
        <f t="shared" si="20"/>
        <v>12.28712377566238</v>
      </c>
      <c r="J306" s="120">
        <f>(Data!$I$16+273.3)/(D306+273.3)*(Data!$I$15+(Data!$K$12/1000))/Data!$I$15*Data!$I$18</f>
        <v>0.67587674837213341</v>
      </c>
      <c r="K306" s="122"/>
      <c r="L306" s="119"/>
      <c r="M306" s="122"/>
    </row>
    <row r="307" spans="1:13">
      <c r="A307" s="1">
        <v>0.47288194444444448</v>
      </c>
      <c r="B307">
        <v>4027</v>
      </c>
      <c r="C307">
        <v>51</v>
      </c>
      <c r="D307">
        <v>271.7</v>
      </c>
      <c r="E307">
        <v>10.3</v>
      </c>
      <c r="G307" s="119"/>
      <c r="H307">
        <f t="shared" si="20"/>
        <v>12.285996671704067</v>
      </c>
      <c r="J307" s="120">
        <f>(Data!$I$16+273.3)/(D307+273.3)*(Data!$I$15+(Data!$K$12/1000))/Data!$I$15*Data!$I$18</f>
        <v>0.67600076245440366</v>
      </c>
      <c r="K307" s="122"/>
      <c r="L307" s="119"/>
      <c r="M307" s="122"/>
    </row>
    <row r="308" spans="1:13">
      <c r="A308" s="1">
        <v>0.47289351851851852</v>
      </c>
      <c r="B308">
        <v>4026</v>
      </c>
      <c r="C308">
        <v>53</v>
      </c>
      <c r="D308">
        <v>271.60000000000002</v>
      </c>
      <c r="E308">
        <v>10.3</v>
      </c>
      <c r="G308" s="119"/>
      <c r="H308">
        <f t="shared" si="20"/>
        <v>12.523432891714696</v>
      </c>
      <c r="J308" s="120">
        <f>(Data!$I$16+273.3)/(D308+273.3)*(Data!$I$15+(Data!$K$12/1000))/Data!$I$15*Data!$I$18</f>
        <v>0.67612482205478064</v>
      </c>
      <c r="K308" s="122"/>
      <c r="L308" s="119"/>
      <c r="M308" s="122"/>
    </row>
    <row r="309" spans="1:13">
      <c r="A309" s="1">
        <v>0.47289351851851852</v>
      </c>
      <c r="B309">
        <v>4026</v>
      </c>
      <c r="C309">
        <v>54</v>
      </c>
      <c r="D309">
        <v>271.5</v>
      </c>
      <c r="E309">
        <v>10.3</v>
      </c>
      <c r="G309" s="119"/>
      <c r="H309">
        <f t="shared" si="20"/>
        <v>12.639866397517464</v>
      </c>
      <c r="J309" s="120">
        <f>(Data!$I$16+273.3)/(D309+273.3)*(Data!$I$15+(Data!$K$12/1000))/Data!$I$15*Data!$I$18</f>
        <v>0.67624892719832963</v>
      </c>
      <c r="K309" s="122"/>
      <c r="L309" s="119"/>
      <c r="M309" s="122"/>
    </row>
    <row r="310" spans="1:13">
      <c r="A310" s="1">
        <v>0.47289351851851852</v>
      </c>
      <c r="B310">
        <v>4028</v>
      </c>
      <c r="C310">
        <v>56</v>
      </c>
      <c r="D310">
        <v>271.5</v>
      </c>
      <c r="E310">
        <v>10.3</v>
      </c>
      <c r="G310" s="119"/>
      <c r="H310">
        <f t="shared" si="20"/>
        <v>12.871809897945019</v>
      </c>
      <c r="J310" s="120">
        <f>(Data!$I$16+273.3)/(D310+273.3)*(Data!$I$15+(Data!$K$12/1000))/Data!$I$15*Data!$I$18</f>
        <v>0.67624892719832963</v>
      </c>
      <c r="K310" s="122"/>
      <c r="L310" s="119"/>
      <c r="M310" s="122"/>
    </row>
    <row r="311" spans="1:13">
      <c r="A311" s="1">
        <v>0.47289351851851852</v>
      </c>
      <c r="B311">
        <v>4028</v>
      </c>
      <c r="C311">
        <v>58</v>
      </c>
      <c r="D311">
        <v>271.7</v>
      </c>
      <c r="E311">
        <v>10.3</v>
      </c>
      <c r="G311" s="119"/>
      <c r="H311">
        <f t="shared" si="20"/>
        <v>13.102051496746428</v>
      </c>
      <c r="J311" s="120">
        <f>(Data!$I$16+273.3)/(D311+273.3)*(Data!$I$15+(Data!$K$12/1000))/Data!$I$15*Data!$I$18</f>
        <v>0.67600076245440366</v>
      </c>
      <c r="K311" s="122"/>
      <c r="L311" s="119"/>
      <c r="M311" s="122"/>
    </row>
    <row r="312" spans="1:13">
      <c r="A312" s="1">
        <v>0.47289351851851852</v>
      </c>
      <c r="B312">
        <v>4026</v>
      </c>
      <c r="C312">
        <v>59</v>
      </c>
      <c r="D312">
        <v>271.7</v>
      </c>
      <c r="E312">
        <v>10.3</v>
      </c>
      <c r="G312" s="119"/>
      <c r="H312">
        <f t="shared" si="20"/>
        <v>13.214517520893661</v>
      </c>
      <c r="J312" s="120">
        <f>(Data!$I$16+273.3)/(D312+273.3)*(Data!$I$15+(Data!$K$12/1000))/Data!$I$15*Data!$I$18</f>
        <v>0.67600076245440366</v>
      </c>
      <c r="K312" s="122"/>
      <c r="L312" s="119"/>
      <c r="M312" s="122"/>
    </row>
    <row r="313" spans="1:13">
      <c r="A313" s="1">
        <v>0.47290509259259261</v>
      </c>
      <c r="B313">
        <v>4026</v>
      </c>
      <c r="C313">
        <v>63</v>
      </c>
      <c r="D313">
        <v>271.89999999999998</v>
      </c>
      <c r="E313">
        <v>10.3</v>
      </c>
      <c r="G313" s="119"/>
      <c r="H313">
        <f t="shared" si="20"/>
        <v>13.657627151447414</v>
      </c>
      <c r="J313" s="120">
        <f>(Data!$I$16+273.3)/(D313+273.3)*(Data!$I$15+(Data!$K$12/1000))/Data!$I$15*Data!$I$18</f>
        <v>0.67575277978292358</v>
      </c>
      <c r="K313" s="122"/>
      <c r="L313" s="119"/>
      <c r="M313" s="122"/>
    </row>
    <row r="314" spans="1:13">
      <c r="A314" s="1">
        <v>0.47290509259259261</v>
      </c>
      <c r="B314">
        <v>4030</v>
      </c>
      <c r="C314">
        <v>63</v>
      </c>
      <c r="D314">
        <v>271.89999999999998</v>
      </c>
      <c r="E314">
        <v>10.3</v>
      </c>
      <c r="G314" s="119"/>
      <c r="H314">
        <f t="shared" si="20"/>
        <v>13.657627151447414</v>
      </c>
      <c r="J314" s="120">
        <f>(Data!$I$16+273.3)/(D314+273.3)*(Data!$I$15+(Data!$K$12/1000))/Data!$I$15*Data!$I$18</f>
        <v>0.67575277978292358</v>
      </c>
      <c r="K314" s="122"/>
      <c r="L314" s="119"/>
      <c r="M314" s="122"/>
    </row>
    <row r="315" spans="1:13">
      <c r="A315" s="1">
        <v>0.47290509259259261</v>
      </c>
      <c r="B315">
        <v>4035</v>
      </c>
      <c r="C315">
        <v>55</v>
      </c>
      <c r="D315">
        <v>272</v>
      </c>
      <c r="E315">
        <v>10.3</v>
      </c>
      <c r="G315" s="119"/>
      <c r="H315">
        <f t="shared" si="20"/>
        <v>12.76221767413354</v>
      </c>
      <c r="J315" s="120">
        <f>(Data!$I$16+273.3)/(D315+273.3)*(Data!$I$15+(Data!$K$12/1000))/Data!$I$15*Data!$I$18</f>
        <v>0.67562885666174588</v>
      </c>
      <c r="K315" s="122"/>
      <c r="L315" s="119"/>
      <c r="M315" s="122"/>
    </row>
    <row r="316" spans="1:13">
      <c r="A316" s="1">
        <v>0.47290509259259261</v>
      </c>
      <c r="B316">
        <v>4034</v>
      </c>
      <c r="C316">
        <v>55</v>
      </c>
      <c r="D316">
        <v>272</v>
      </c>
      <c r="E316">
        <v>10.3</v>
      </c>
      <c r="G316" s="119"/>
      <c r="H316">
        <f t="shared" si="20"/>
        <v>12.76221767413354</v>
      </c>
      <c r="J316" s="120">
        <f>(Data!$I$16+273.3)/(D316+273.3)*(Data!$I$15+(Data!$K$12/1000))/Data!$I$15*Data!$I$18</f>
        <v>0.67562885666174588</v>
      </c>
      <c r="K316" s="122"/>
      <c r="L316" s="119"/>
      <c r="M316" s="122"/>
    </row>
    <row r="317" spans="1:13">
      <c r="A317" s="1">
        <v>0.47290509259259261</v>
      </c>
      <c r="B317">
        <v>4033</v>
      </c>
      <c r="C317">
        <v>59</v>
      </c>
      <c r="D317">
        <v>272</v>
      </c>
      <c r="E317">
        <v>10.3</v>
      </c>
      <c r="G317" s="119"/>
      <c r="H317">
        <f t="shared" si="20"/>
        <v>13.218154043694481</v>
      </c>
      <c r="J317" s="120">
        <f>(Data!$I$16+273.3)/(D317+273.3)*(Data!$I$15+(Data!$K$12/1000))/Data!$I$15*Data!$I$18</f>
        <v>0.67562885666174588</v>
      </c>
      <c r="K317" s="122"/>
      <c r="L317" s="119"/>
      <c r="M317" s="122"/>
    </row>
    <row r="318" spans="1:13">
      <c r="A318" s="1">
        <v>0.47291666666666665</v>
      </c>
      <c r="B318">
        <v>4033</v>
      </c>
      <c r="C318">
        <v>60</v>
      </c>
      <c r="D318">
        <v>272</v>
      </c>
      <c r="E318">
        <v>10.3</v>
      </c>
      <c r="G318" s="119"/>
      <c r="H318">
        <f t="shared" si="20"/>
        <v>13.329701625057266</v>
      </c>
      <c r="J318" s="120">
        <f>(Data!$I$16+273.3)/(D318+273.3)*(Data!$I$15+(Data!$K$12/1000))/Data!$I$15*Data!$I$18</f>
        <v>0.67562885666174588</v>
      </c>
      <c r="K318" s="122"/>
      <c r="L318" s="119"/>
      <c r="M318" s="122"/>
    </row>
    <row r="319" spans="1:13">
      <c r="A319" s="1">
        <v>0.47291666666666665</v>
      </c>
      <c r="B319">
        <v>4037</v>
      </c>
      <c r="C319">
        <v>59</v>
      </c>
      <c r="D319">
        <v>272</v>
      </c>
      <c r="E319">
        <v>10.4</v>
      </c>
      <c r="G319" s="119"/>
      <c r="H319">
        <f t="shared" si="20"/>
        <v>13.218154043694481</v>
      </c>
      <c r="J319" s="120">
        <f>(Data!$I$16+273.3)/(D319+273.3)*(Data!$I$15+(Data!$K$12/1000))/Data!$I$15*Data!$I$18</f>
        <v>0.67562885666174588</v>
      </c>
      <c r="K319" s="122"/>
      <c r="L319" s="119"/>
      <c r="M319" s="122"/>
    </row>
    <row r="320" spans="1:13">
      <c r="A320" s="1">
        <v>0.47291666666666665</v>
      </c>
      <c r="B320">
        <v>4037</v>
      </c>
      <c r="C320">
        <v>59</v>
      </c>
      <c r="D320">
        <v>272</v>
      </c>
      <c r="E320">
        <v>10.4</v>
      </c>
      <c r="G320" s="119"/>
      <c r="H320">
        <f t="shared" si="20"/>
        <v>13.218154043694481</v>
      </c>
      <c r="J320" s="120">
        <f>(Data!$I$16+273.3)/(D320+273.3)*(Data!$I$15+(Data!$K$12/1000))/Data!$I$15*Data!$I$18</f>
        <v>0.67562885666174588</v>
      </c>
      <c r="K320" s="122"/>
      <c r="L320" s="119"/>
      <c r="M320" s="122"/>
    </row>
    <row r="321" spans="1:13">
      <c r="A321" s="1">
        <v>0.47291666666666665</v>
      </c>
      <c r="B321">
        <v>4037</v>
      </c>
      <c r="C321">
        <v>59</v>
      </c>
      <c r="D321">
        <v>272</v>
      </c>
      <c r="E321">
        <v>10.4</v>
      </c>
      <c r="G321" s="119"/>
      <c r="H321">
        <f t="shared" si="20"/>
        <v>13.218154043694481</v>
      </c>
      <c r="J321" s="120">
        <f>(Data!$I$16+273.3)/(D321+273.3)*(Data!$I$15+(Data!$K$12/1000))/Data!$I$15*Data!$I$18</f>
        <v>0.67562885666174588</v>
      </c>
      <c r="K321" s="122"/>
      <c r="L321" s="119"/>
      <c r="M321" s="122"/>
    </row>
    <row r="322" spans="1:13">
      <c r="A322" s="1">
        <v>0.47291666666666665</v>
      </c>
      <c r="B322">
        <v>4037</v>
      </c>
      <c r="C322">
        <v>62</v>
      </c>
      <c r="D322">
        <v>271.89999999999998</v>
      </c>
      <c r="E322">
        <v>10.4</v>
      </c>
      <c r="G322" s="119"/>
      <c r="H322">
        <f t="shared" si="20"/>
        <v>13.548799702763532</v>
      </c>
      <c r="J322" s="120">
        <f>(Data!$I$16+273.3)/(D322+273.3)*(Data!$I$15+(Data!$K$12/1000))/Data!$I$15*Data!$I$18</f>
        <v>0.67575277978292358</v>
      </c>
      <c r="K322" s="122"/>
      <c r="L322" s="119"/>
      <c r="M322" s="122"/>
    </row>
    <row r="323" spans="1:13">
      <c r="A323" s="1">
        <v>0.47292824074074075</v>
      </c>
      <c r="B323">
        <v>4036</v>
      </c>
      <c r="C323">
        <v>62</v>
      </c>
      <c r="D323">
        <v>271.89999999999998</v>
      </c>
      <c r="E323">
        <v>10.3</v>
      </c>
      <c r="G323" s="119"/>
      <c r="H323">
        <f t="shared" si="20"/>
        <v>13.548799702763532</v>
      </c>
      <c r="J323" s="120">
        <f>(Data!$I$16+273.3)/(D323+273.3)*(Data!$I$15+(Data!$K$12/1000))/Data!$I$15*Data!$I$18</f>
        <v>0.67575277978292358</v>
      </c>
      <c r="K323" s="122"/>
      <c r="L323" s="119"/>
      <c r="M323" s="122"/>
    </row>
    <row r="324" spans="1:13">
      <c r="A324" s="1">
        <v>0.47292824074074075</v>
      </c>
      <c r="B324">
        <v>4034</v>
      </c>
      <c r="C324">
        <v>65</v>
      </c>
      <c r="D324">
        <v>272.10000000000002</v>
      </c>
      <c r="E324">
        <v>10.3</v>
      </c>
      <c r="G324" s="119"/>
      <c r="H324">
        <f t="shared" si="20"/>
        <v>13.875265412799639</v>
      </c>
      <c r="J324" s="120">
        <f>(Data!$I$16+273.3)/(D324+273.3)*(Data!$I$15+(Data!$K$12/1000))/Data!$I$15*Data!$I$18</f>
        <v>0.67550497898358985</v>
      </c>
      <c r="K324" s="122"/>
      <c r="L324" s="119"/>
      <c r="M324" s="122"/>
    </row>
    <row r="325" spans="1:13">
      <c r="A325" s="1">
        <v>0.47292824074074075</v>
      </c>
      <c r="B325">
        <v>4034</v>
      </c>
      <c r="C325">
        <v>65</v>
      </c>
      <c r="D325">
        <v>272.3</v>
      </c>
      <c r="E325">
        <v>10.3</v>
      </c>
      <c r="G325" s="119"/>
      <c r="H325">
        <f t="shared" si="20"/>
        <v>13.877809232678525</v>
      </c>
      <c r="J325" s="120">
        <f>(Data!$I$16+273.3)/(D325+273.3)*(Data!$I$15+(Data!$K$12/1000))/Data!$I$15*Data!$I$18</f>
        <v>0.67525735985639657</v>
      </c>
      <c r="K325" s="122"/>
      <c r="L325" s="119"/>
      <c r="M325" s="122"/>
    </row>
    <row r="326" spans="1:13">
      <c r="A326" s="1">
        <v>0.47292824074074075</v>
      </c>
      <c r="B326">
        <v>4032</v>
      </c>
      <c r="C326">
        <v>64</v>
      </c>
      <c r="D326">
        <v>272.3</v>
      </c>
      <c r="E326">
        <v>10.3</v>
      </c>
      <c r="G326" s="119"/>
      <c r="H326">
        <f t="shared" si="20"/>
        <v>13.770643078839578</v>
      </c>
      <c r="J326" s="120">
        <f>(Data!$I$16+273.3)/(D326+273.3)*(Data!$I$15+(Data!$K$12/1000))/Data!$I$15*Data!$I$18</f>
        <v>0.67525735985639657</v>
      </c>
      <c r="K326" s="122"/>
      <c r="L326" s="119"/>
      <c r="M326" s="122"/>
    </row>
    <row r="327" spans="1:13">
      <c r="A327" s="1">
        <v>0.47292824074074075</v>
      </c>
      <c r="B327">
        <v>4032</v>
      </c>
      <c r="C327">
        <v>63</v>
      </c>
      <c r="D327">
        <v>272.39999999999998</v>
      </c>
      <c r="E327">
        <v>10.3</v>
      </c>
      <c r="G327" s="119"/>
      <c r="H327">
        <f t="shared" si="20"/>
        <v>13.663888384596863</v>
      </c>
      <c r="J327" s="120">
        <f>(Data!$I$16+273.3)/(D327+273.3)*(Data!$I$15+(Data!$K$12/1000))/Data!$I$15*Data!$I$18</f>
        <v>0.67513361835743069</v>
      </c>
      <c r="K327" s="122"/>
      <c r="L327" s="119"/>
      <c r="M327" s="122"/>
    </row>
    <row r="328" spans="1:13">
      <c r="A328" s="1">
        <v>0.47293981481481479</v>
      </c>
      <c r="B328">
        <v>4037</v>
      </c>
      <c r="C328">
        <v>59</v>
      </c>
      <c r="D328">
        <v>272.39999999999998</v>
      </c>
      <c r="E328">
        <v>10.3</v>
      </c>
      <c r="G328" s="119"/>
      <c r="H328">
        <f t="shared" si="20"/>
        <v>13.22300118505421</v>
      </c>
      <c r="J328" s="120">
        <f>(Data!$I$16+273.3)/(D328+273.3)*(Data!$I$15+(Data!$K$12/1000))/Data!$I$15*Data!$I$18</f>
        <v>0.67513361835743069</v>
      </c>
      <c r="K328" s="122"/>
      <c r="L328" s="119"/>
      <c r="M328" s="122"/>
    </row>
    <row r="329" spans="1:13">
      <c r="A329" s="1">
        <v>0.47293981481481479</v>
      </c>
      <c r="B329">
        <v>4037</v>
      </c>
      <c r="C329">
        <v>57</v>
      </c>
      <c r="D329">
        <v>272.39999999999998</v>
      </c>
      <c r="E329">
        <v>10.3</v>
      </c>
      <c r="G329" s="119"/>
      <c r="H329">
        <f t="shared" ref="H329:H392" si="21">44.73*SQRT(C329/1000/J329)</f>
        <v>12.996950319846464</v>
      </c>
      <c r="J329" s="120">
        <f>(Data!$I$16+273.3)/(D329+273.3)*(Data!$I$15+(Data!$K$12/1000))/Data!$I$15*Data!$I$18</f>
        <v>0.67513361835743069</v>
      </c>
      <c r="K329" s="122"/>
      <c r="L329" s="119"/>
      <c r="M329" s="122"/>
    </row>
    <row r="330" spans="1:13">
      <c r="A330" s="1">
        <v>0.47293981481481479</v>
      </c>
      <c r="B330">
        <v>4038</v>
      </c>
      <c r="C330">
        <v>58</v>
      </c>
      <c r="D330">
        <v>272.39999999999998</v>
      </c>
      <c r="E330">
        <v>10.3</v>
      </c>
      <c r="G330" s="119"/>
      <c r="H330">
        <f t="shared" si="21"/>
        <v>13.110462958196827</v>
      </c>
      <c r="J330" s="120">
        <f>(Data!$I$16+273.3)/(D330+273.3)*(Data!$I$15+(Data!$K$12/1000))/Data!$I$15*Data!$I$18</f>
        <v>0.67513361835743069</v>
      </c>
      <c r="K330" s="122"/>
      <c r="L330" s="119"/>
      <c r="M330" s="122"/>
    </row>
    <row r="331" spans="1:13">
      <c r="A331" s="1">
        <v>0.47293981481481479</v>
      </c>
      <c r="B331">
        <v>4039</v>
      </c>
      <c r="C331">
        <v>63</v>
      </c>
      <c r="D331">
        <v>272.39999999999998</v>
      </c>
      <c r="E331">
        <v>10.3</v>
      </c>
      <c r="G331" s="119"/>
      <c r="H331">
        <f t="shared" si="21"/>
        <v>13.663888384596863</v>
      </c>
      <c r="J331" s="120">
        <f>(Data!$I$16+273.3)/(D331+273.3)*(Data!$I$15+(Data!$K$12/1000))/Data!$I$15*Data!$I$18</f>
        <v>0.67513361835743069</v>
      </c>
      <c r="K331" s="122"/>
      <c r="L331" s="119"/>
      <c r="M331" s="122"/>
    </row>
    <row r="332" spans="1:13">
      <c r="A332" s="1">
        <v>0.47293981481481479</v>
      </c>
      <c r="B332">
        <v>4039</v>
      </c>
      <c r="C332">
        <v>63</v>
      </c>
      <c r="D332">
        <v>272.39999999999998</v>
      </c>
      <c r="E332">
        <v>10.3</v>
      </c>
      <c r="G332" s="119"/>
      <c r="H332">
        <f t="shared" si="21"/>
        <v>13.663888384596863</v>
      </c>
      <c r="J332" s="120">
        <f>(Data!$I$16+273.3)/(D332+273.3)*(Data!$I$15+(Data!$K$12/1000))/Data!$I$15*Data!$I$18</f>
        <v>0.67513361835743069</v>
      </c>
      <c r="K332" s="122"/>
      <c r="L332" s="119"/>
      <c r="M332" s="122"/>
    </row>
    <row r="333" spans="1:13">
      <c r="A333" s="1">
        <v>0.47295138888888894</v>
      </c>
      <c r="B333">
        <v>4039</v>
      </c>
      <c r="C333">
        <v>64</v>
      </c>
      <c r="D333">
        <v>272.10000000000002</v>
      </c>
      <c r="E333">
        <v>10.3</v>
      </c>
      <c r="G333" s="119"/>
      <c r="H333">
        <f t="shared" si="21"/>
        <v>13.768118902651416</v>
      </c>
      <c r="J333" s="120">
        <f>(Data!$I$16+273.3)/(D333+273.3)*(Data!$I$15+(Data!$K$12/1000))/Data!$I$15*Data!$I$18</f>
        <v>0.67550497898358985</v>
      </c>
      <c r="K333" s="122"/>
      <c r="L333" s="119"/>
      <c r="M333" s="122"/>
    </row>
    <row r="334" spans="1:13">
      <c r="A334" s="1">
        <v>0.47295138888888894</v>
      </c>
      <c r="B334">
        <v>4041</v>
      </c>
      <c r="C334">
        <v>64</v>
      </c>
      <c r="D334">
        <v>272</v>
      </c>
      <c r="E334">
        <v>10.4</v>
      </c>
      <c r="G334" s="119"/>
      <c r="H334">
        <f t="shared" si="21"/>
        <v>13.766856641002862</v>
      </c>
      <c r="J334" s="120">
        <f>(Data!$I$16+273.3)/(D334+273.3)*(Data!$I$15+(Data!$K$12/1000))/Data!$I$15*Data!$I$18</f>
        <v>0.67562885666174588</v>
      </c>
      <c r="K334" s="122"/>
      <c r="L334" s="119"/>
      <c r="M334" s="122"/>
    </row>
    <row r="335" spans="1:13">
      <c r="A335" s="1">
        <v>0.47295138888888894</v>
      </c>
      <c r="B335">
        <v>4050</v>
      </c>
      <c r="C335">
        <v>70</v>
      </c>
      <c r="D335">
        <v>272</v>
      </c>
      <c r="E335">
        <v>10.4</v>
      </c>
      <c r="G335" s="119"/>
      <c r="H335">
        <f t="shared" si="21"/>
        <v>14.397723303190338</v>
      </c>
      <c r="J335" s="120">
        <f>(Data!$I$16+273.3)/(D335+273.3)*(Data!$I$15+(Data!$K$12/1000))/Data!$I$15*Data!$I$18</f>
        <v>0.67562885666174588</v>
      </c>
      <c r="K335" s="122"/>
      <c r="L335" s="119"/>
      <c r="M335" s="122"/>
    </row>
    <row r="336" spans="1:13">
      <c r="A336" s="1">
        <v>0.47295138888888894</v>
      </c>
      <c r="B336">
        <v>4050</v>
      </c>
      <c r="C336">
        <v>74</v>
      </c>
      <c r="D336">
        <v>271.89999999999998</v>
      </c>
      <c r="E336">
        <v>10.3</v>
      </c>
      <c r="G336" s="119"/>
      <c r="H336">
        <f t="shared" si="21"/>
        <v>14.802014918712478</v>
      </c>
      <c r="J336" s="120">
        <f>(Data!$I$16+273.3)/(D336+273.3)*(Data!$I$15+(Data!$K$12/1000))/Data!$I$15*Data!$I$18</f>
        <v>0.67575277978292358</v>
      </c>
      <c r="K336" s="122"/>
      <c r="L336" s="119"/>
      <c r="M336" s="122"/>
    </row>
    <row r="337" spans="1:13">
      <c r="A337" s="1">
        <v>0.47295138888888894</v>
      </c>
      <c r="B337">
        <v>4053</v>
      </c>
      <c r="C337">
        <v>74</v>
      </c>
      <c r="D337">
        <v>271.89999999999998</v>
      </c>
      <c r="E337">
        <v>10.3</v>
      </c>
      <c r="G337" s="119"/>
      <c r="H337">
        <f t="shared" si="21"/>
        <v>14.802014918712478</v>
      </c>
      <c r="J337" s="120">
        <f>(Data!$I$16+273.3)/(D337+273.3)*(Data!$I$15+(Data!$K$12/1000))/Data!$I$15*Data!$I$18</f>
        <v>0.67575277978292358</v>
      </c>
      <c r="K337" s="122"/>
      <c r="L337" s="119"/>
      <c r="M337" s="122"/>
    </row>
    <row r="338" spans="1:13">
      <c r="A338" s="1">
        <v>0.47296296296296297</v>
      </c>
      <c r="B338">
        <v>4053</v>
      </c>
      <c r="C338">
        <v>74</v>
      </c>
      <c r="D338">
        <v>271.89999999999998</v>
      </c>
      <c r="E338">
        <v>10.3</v>
      </c>
      <c r="G338" s="119"/>
      <c r="H338">
        <f t="shared" si="21"/>
        <v>14.802014918712478</v>
      </c>
      <c r="J338" s="120">
        <f>(Data!$I$16+273.3)/(D338+273.3)*(Data!$I$15+(Data!$K$12/1000))/Data!$I$15*Data!$I$18</f>
        <v>0.67575277978292358</v>
      </c>
      <c r="K338" s="122"/>
      <c r="L338" s="119"/>
      <c r="M338" s="122"/>
    </row>
    <row r="339" spans="1:13">
      <c r="A339" s="1">
        <v>0.47296296296296297</v>
      </c>
      <c r="B339">
        <v>4054</v>
      </c>
      <c r="C339">
        <v>73</v>
      </c>
      <c r="D339">
        <v>271.89999999999998</v>
      </c>
      <c r="E339">
        <v>10.3</v>
      </c>
      <c r="G339" s="119"/>
      <c r="H339">
        <f t="shared" si="21"/>
        <v>14.701661118099489</v>
      </c>
      <c r="J339" s="120">
        <f>(Data!$I$16+273.3)/(D339+273.3)*(Data!$I$15+(Data!$K$12/1000))/Data!$I$15*Data!$I$18</f>
        <v>0.67575277978292358</v>
      </c>
      <c r="K339" s="122"/>
      <c r="L339" s="119"/>
      <c r="M339" s="122"/>
    </row>
    <row r="340" spans="1:13">
      <c r="A340" s="1">
        <v>0.47296296296296297</v>
      </c>
      <c r="B340">
        <v>4055</v>
      </c>
      <c r="C340">
        <v>63</v>
      </c>
      <c r="D340">
        <v>271.89999999999998</v>
      </c>
      <c r="E340">
        <v>10.3</v>
      </c>
      <c r="G340" s="119"/>
      <c r="H340">
        <f t="shared" si="21"/>
        <v>13.657627151447414</v>
      </c>
      <c r="J340" s="120">
        <f>(Data!$I$16+273.3)/(D340+273.3)*(Data!$I$15+(Data!$K$12/1000))/Data!$I$15*Data!$I$18</f>
        <v>0.67575277978292358</v>
      </c>
      <c r="K340" s="122"/>
      <c r="L340" s="119"/>
      <c r="M340" s="122"/>
    </row>
    <row r="341" spans="1:13">
      <c r="A341" s="1">
        <v>0.47296296296296297</v>
      </c>
      <c r="B341">
        <v>4056</v>
      </c>
      <c r="C341">
        <v>63</v>
      </c>
      <c r="D341">
        <v>271.89999999999998</v>
      </c>
      <c r="E341">
        <v>10.3</v>
      </c>
      <c r="G341" s="119"/>
      <c r="H341">
        <f t="shared" si="21"/>
        <v>13.657627151447414</v>
      </c>
      <c r="J341" s="120">
        <f>(Data!$I$16+273.3)/(D341+273.3)*(Data!$I$15+(Data!$K$12/1000))/Data!$I$15*Data!$I$18</f>
        <v>0.67575277978292358</v>
      </c>
      <c r="K341" s="122"/>
      <c r="L341" s="119"/>
      <c r="M341" s="122"/>
    </row>
    <row r="342" spans="1:13">
      <c r="A342" s="1">
        <v>0.47296296296296297</v>
      </c>
      <c r="B342">
        <v>4057</v>
      </c>
      <c r="C342">
        <v>61</v>
      </c>
      <c r="D342">
        <v>272</v>
      </c>
      <c r="E342">
        <v>10.3</v>
      </c>
      <c r="G342" s="119"/>
      <c r="H342">
        <f t="shared" si="21"/>
        <v>13.440323452330746</v>
      </c>
      <c r="J342" s="120">
        <f>(Data!$I$16+273.3)/(D342+273.3)*(Data!$I$15+(Data!$K$12/1000))/Data!$I$15*Data!$I$18</f>
        <v>0.67562885666174588</v>
      </c>
      <c r="K342" s="122"/>
      <c r="L342" s="119"/>
      <c r="M342" s="122"/>
    </row>
    <row r="343" spans="1:13">
      <c r="A343" s="1">
        <v>0.47297453703703707</v>
      </c>
      <c r="B343">
        <v>4058</v>
      </c>
      <c r="C343">
        <v>61</v>
      </c>
      <c r="D343">
        <v>272.10000000000002</v>
      </c>
      <c r="E343">
        <v>10.3</v>
      </c>
      <c r="G343" s="119"/>
      <c r="H343">
        <f t="shared" si="21"/>
        <v>13.441555774659689</v>
      </c>
      <c r="J343" s="120">
        <f>(Data!$I$16+273.3)/(D343+273.3)*(Data!$I$15+(Data!$K$12/1000))/Data!$I$15*Data!$I$18</f>
        <v>0.67550497898358985</v>
      </c>
      <c r="K343" s="122"/>
      <c r="L343" s="119"/>
      <c r="M343" s="122"/>
    </row>
    <row r="344" spans="1:13">
      <c r="A344" s="1">
        <v>0.47297453703703707</v>
      </c>
      <c r="B344">
        <v>4060</v>
      </c>
      <c r="C344">
        <v>62</v>
      </c>
      <c r="D344">
        <v>272.10000000000002</v>
      </c>
      <c r="E344">
        <v>10.3</v>
      </c>
      <c r="G344" s="119"/>
      <c r="H344">
        <f t="shared" si="21"/>
        <v>13.551284581226014</v>
      </c>
      <c r="J344" s="120">
        <f>(Data!$I$16+273.3)/(D344+273.3)*(Data!$I$15+(Data!$K$12/1000))/Data!$I$15*Data!$I$18</f>
        <v>0.67550497898358985</v>
      </c>
      <c r="K344" s="122"/>
      <c r="L344" s="119"/>
      <c r="M344" s="122"/>
    </row>
    <row r="345" spans="1:13">
      <c r="A345" s="1">
        <v>0.47297453703703707</v>
      </c>
      <c r="B345">
        <v>4060</v>
      </c>
      <c r="C345">
        <v>63</v>
      </c>
      <c r="D345">
        <v>272.3</v>
      </c>
      <c r="E345">
        <v>10.3</v>
      </c>
      <c r="G345" s="119"/>
      <c r="H345">
        <f t="shared" si="21"/>
        <v>13.66263636751588</v>
      </c>
      <c r="J345" s="120">
        <f>(Data!$I$16+273.3)/(D345+273.3)*(Data!$I$15+(Data!$K$12/1000))/Data!$I$15*Data!$I$18</f>
        <v>0.67525735985639657</v>
      </c>
      <c r="K345" s="122"/>
      <c r="L345" s="119"/>
      <c r="M345" s="122"/>
    </row>
    <row r="346" spans="1:13">
      <c r="A346" s="1">
        <v>0.47297453703703707</v>
      </c>
      <c r="B346">
        <v>4062</v>
      </c>
      <c r="C346">
        <v>66</v>
      </c>
      <c r="D346">
        <v>272.3</v>
      </c>
      <c r="E346">
        <v>10.3</v>
      </c>
      <c r="G346" s="119"/>
      <c r="H346">
        <f t="shared" si="21"/>
        <v>13.984154153628392</v>
      </c>
      <c r="J346" s="120">
        <f>(Data!$I$16+273.3)/(D346+273.3)*(Data!$I$15+(Data!$K$12/1000))/Data!$I$15*Data!$I$18</f>
        <v>0.67525735985639657</v>
      </c>
      <c r="K346" s="122"/>
      <c r="L346" s="119"/>
      <c r="M346" s="122"/>
    </row>
    <row r="347" spans="1:13">
      <c r="A347" s="1">
        <v>0.47297453703703707</v>
      </c>
      <c r="B347">
        <v>4062</v>
      </c>
      <c r="C347">
        <v>68</v>
      </c>
      <c r="D347">
        <v>272.3</v>
      </c>
      <c r="E347">
        <v>10.3</v>
      </c>
      <c r="G347" s="119"/>
      <c r="H347">
        <f t="shared" si="21"/>
        <v>14.194453986684094</v>
      </c>
      <c r="J347" s="120">
        <f>(Data!$I$16+273.3)/(D347+273.3)*(Data!$I$15+(Data!$K$12/1000))/Data!$I$15*Data!$I$18</f>
        <v>0.67525735985639657</v>
      </c>
      <c r="K347" s="122"/>
      <c r="L347" s="119"/>
      <c r="M347" s="122"/>
    </row>
    <row r="348" spans="1:13">
      <c r="A348" s="1">
        <v>0.47298611111111111</v>
      </c>
      <c r="B348">
        <v>4063</v>
      </c>
      <c r="C348">
        <v>69</v>
      </c>
      <c r="D348">
        <v>272.3</v>
      </c>
      <c r="E348">
        <v>10.3</v>
      </c>
      <c r="G348" s="119"/>
      <c r="H348">
        <f t="shared" si="21"/>
        <v>14.298444050802059</v>
      </c>
      <c r="J348" s="120">
        <f>(Data!$I$16+273.3)/(D348+273.3)*(Data!$I$15+(Data!$K$12/1000))/Data!$I$15*Data!$I$18</f>
        <v>0.67525735985639657</v>
      </c>
      <c r="K348" s="122"/>
      <c r="L348" s="119"/>
      <c r="M348" s="122"/>
    </row>
    <row r="349" spans="1:13">
      <c r="A349" s="1">
        <v>0.47298611111111111</v>
      </c>
      <c r="B349">
        <v>4064</v>
      </c>
      <c r="C349">
        <v>71</v>
      </c>
      <c r="D349">
        <v>272.2</v>
      </c>
      <c r="E349">
        <v>10.3</v>
      </c>
      <c r="G349" s="119"/>
      <c r="H349">
        <f t="shared" si="21"/>
        <v>14.502858374915624</v>
      </c>
      <c r="J349" s="120">
        <f>(Data!$I$16+273.3)/(D349+273.3)*(Data!$I$15+(Data!$K$12/1000))/Data!$I$15*Data!$I$18</f>
        <v>0.67538114672346472</v>
      </c>
      <c r="K349" s="122"/>
      <c r="L349" s="119"/>
      <c r="M349" s="122"/>
    </row>
    <row r="350" spans="1:13">
      <c r="A350" s="1">
        <v>0.47298611111111111</v>
      </c>
      <c r="B350">
        <v>4061</v>
      </c>
      <c r="C350">
        <v>71</v>
      </c>
      <c r="D350">
        <v>272.10000000000002</v>
      </c>
      <c r="E350">
        <v>10.3</v>
      </c>
      <c r="G350" s="119"/>
      <c r="H350">
        <f t="shared" si="21"/>
        <v>14.501528996080172</v>
      </c>
      <c r="J350" s="120">
        <f>(Data!$I$16+273.3)/(D350+273.3)*(Data!$I$15+(Data!$K$12/1000))/Data!$I$15*Data!$I$18</f>
        <v>0.67550497898358985</v>
      </c>
      <c r="K350" s="122"/>
      <c r="L350" s="119"/>
      <c r="M350" s="122"/>
    </row>
    <row r="351" spans="1:13">
      <c r="A351" s="1">
        <v>0.47298611111111111</v>
      </c>
      <c r="B351">
        <v>4058</v>
      </c>
      <c r="C351">
        <v>72</v>
      </c>
      <c r="D351">
        <v>272.2</v>
      </c>
      <c r="E351">
        <v>10.3</v>
      </c>
      <c r="G351" s="119"/>
      <c r="H351">
        <f t="shared" si="21"/>
        <v>14.604634068295447</v>
      </c>
      <c r="J351" s="120">
        <f>(Data!$I$16+273.3)/(D351+273.3)*(Data!$I$15+(Data!$K$12/1000))/Data!$I$15*Data!$I$18</f>
        <v>0.67538114672346472</v>
      </c>
      <c r="K351" s="122"/>
      <c r="L351" s="119"/>
      <c r="M351" s="122"/>
    </row>
    <row r="352" spans="1:13">
      <c r="A352" s="1">
        <v>0.47298611111111111</v>
      </c>
      <c r="B352">
        <v>4056</v>
      </c>
      <c r="C352">
        <v>72</v>
      </c>
      <c r="D352">
        <v>272.2</v>
      </c>
      <c r="E352">
        <v>10.4</v>
      </c>
      <c r="G352" s="119"/>
      <c r="H352">
        <f t="shared" si="21"/>
        <v>14.604634068295447</v>
      </c>
      <c r="J352" s="120">
        <f>(Data!$I$16+273.3)/(D352+273.3)*(Data!$I$15+(Data!$K$12/1000))/Data!$I$15*Data!$I$18</f>
        <v>0.67538114672346472</v>
      </c>
      <c r="K352" s="122"/>
      <c r="L352" s="119"/>
      <c r="M352" s="122"/>
    </row>
    <row r="353" spans="1:13">
      <c r="A353" s="1">
        <v>0.4729976851851852</v>
      </c>
      <c r="B353">
        <v>4042</v>
      </c>
      <c r="C353">
        <v>74</v>
      </c>
      <c r="D353">
        <v>272.2</v>
      </c>
      <c r="E353">
        <v>10.4</v>
      </c>
      <c r="G353" s="119"/>
      <c r="H353">
        <f t="shared" si="21"/>
        <v>14.806086813224066</v>
      </c>
      <c r="J353" s="120">
        <f>(Data!$I$16+273.3)/(D353+273.3)*(Data!$I$15+(Data!$K$12/1000))/Data!$I$15*Data!$I$18</f>
        <v>0.67538114672346472</v>
      </c>
      <c r="K353" s="122"/>
      <c r="L353" s="119"/>
      <c r="M353" s="122"/>
    </row>
    <row r="354" spans="1:13">
      <c r="A354" s="1">
        <v>0.4729976851851852</v>
      </c>
      <c r="B354">
        <v>4042</v>
      </c>
      <c r="C354">
        <v>76</v>
      </c>
      <c r="D354">
        <v>272.3</v>
      </c>
      <c r="E354">
        <v>10.4</v>
      </c>
      <c r="G354" s="119"/>
      <c r="H354">
        <f t="shared" si="21"/>
        <v>15.006210392057381</v>
      </c>
      <c r="J354" s="120">
        <f>(Data!$I$16+273.3)/(D354+273.3)*(Data!$I$15+(Data!$K$12/1000))/Data!$I$15*Data!$I$18</f>
        <v>0.67525735985639657</v>
      </c>
      <c r="K354" s="122"/>
      <c r="L354" s="119"/>
      <c r="M354" s="122"/>
    </row>
    <row r="355" spans="1:13">
      <c r="A355" s="1">
        <v>0.4729976851851852</v>
      </c>
      <c r="B355">
        <v>4035</v>
      </c>
      <c r="C355">
        <v>76</v>
      </c>
      <c r="D355">
        <v>272.3</v>
      </c>
      <c r="E355">
        <v>10.4</v>
      </c>
      <c r="G355" s="119"/>
      <c r="H355">
        <f t="shared" si="21"/>
        <v>15.006210392057381</v>
      </c>
      <c r="J355" s="120">
        <f>(Data!$I$16+273.3)/(D355+273.3)*(Data!$I$15+(Data!$K$12/1000))/Data!$I$15*Data!$I$18</f>
        <v>0.67525735985639657</v>
      </c>
      <c r="K355" s="122"/>
      <c r="L355" s="119"/>
      <c r="M355" s="122"/>
    </row>
    <row r="356" spans="1:13">
      <c r="A356" s="1">
        <v>0.4729976851851852</v>
      </c>
      <c r="B356">
        <v>4035</v>
      </c>
      <c r="C356">
        <v>76</v>
      </c>
      <c r="D356">
        <v>272.39999999999998</v>
      </c>
      <c r="E356">
        <v>10.4</v>
      </c>
      <c r="G356" s="119"/>
      <c r="H356">
        <f t="shared" si="21"/>
        <v>15.007585531615097</v>
      </c>
      <c r="J356" s="120">
        <f>(Data!$I$16+273.3)/(D356+273.3)*(Data!$I$15+(Data!$K$12/1000))/Data!$I$15*Data!$I$18</f>
        <v>0.67513361835743069</v>
      </c>
      <c r="K356" s="122"/>
      <c r="L356" s="119"/>
      <c r="M356" s="122"/>
    </row>
    <row r="357" spans="1:13">
      <c r="A357" s="1">
        <v>0.4729976851851852</v>
      </c>
      <c r="B357">
        <v>4030</v>
      </c>
      <c r="C357">
        <v>76</v>
      </c>
      <c r="D357">
        <v>272.39999999999998</v>
      </c>
      <c r="E357">
        <v>10.4</v>
      </c>
      <c r="G357" s="119"/>
      <c r="H357">
        <f t="shared" si="21"/>
        <v>15.007585531615097</v>
      </c>
      <c r="J357" s="120">
        <f>(Data!$I$16+273.3)/(D357+273.3)*(Data!$I$15+(Data!$K$12/1000))/Data!$I$15*Data!$I$18</f>
        <v>0.67513361835743069</v>
      </c>
      <c r="K357" s="122"/>
      <c r="L357" s="119"/>
      <c r="M357" s="122"/>
    </row>
    <row r="358" spans="1:13">
      <c r="A358" s="1">
        <v>0.47300925925925924</v>
      </c>
      <c r="B358">
        <v>4027</v>
      </c>
      <c r="C358">
        <v>72</v>
      </c>
      <c r="D358">
        <v>272.3</v>
      </c>
      <c r="E358">
        <v>10.4</v>
      </c>
      <c r="G358" s="119"/>
      <c r="H358">
        <f t="shared" si="21"/>
        <v>14.605972653520595</v>
      </c>
      <c r="J358" s="120">
        <f>(Data!$I$16+273.3)/(D358+273.3)*(Data!$I$15+(Data!$K$12/1000))/Data!$I$15*Data!$I$18</f>
        <v>0.67525735985639657</v>
      </c>
      <c r="K358" s="122"/>
      <c r="L358" s="119"/>
      <c r="M358" s="122"/>
    </row>
    <row r="359" spans="1:13">
      <c r="A359" s="1">
        <v>0.47300925925925924</v>
      </c>
      <c r="B359">
        <v>4027</v>
      </c>
      <c r="C359">
        <v>71</v>
      </c>
      <c r="D359">
        <v>272.2</v>
      </c>
      <c r="E359">
        <v>10.4</v>
      </c>
      <c r="G359" s="119"/>
      <c r="H359">
        <f t="shared" si="21"/>
        <v>14.502858374915624</v>
      </c>
      <c r="J359" s="120">
        <f>(Data!$I$16+273.3)/(D359+273.3)*(Data!$I$15+(Data!$K$12/1000))/Data!$I$15*Data!$I$18</f>
        <v>0.67538114672346472</v>
      </c>
      <c r="K359" s="122"/>
      <c r="L359" s="119"/>
      <c r="M359" s="122"/>
    </row>
    <row r="360" spans="1:13">
      <c r="A360" s="1">
        <v>0.47300925925925924</v>
      </c>
      <c r="B360">
        <v>4027</v>
      </c>
      <c r="C360">
        <v>65</v>
      </c>
      <c r="D360">
        <v>272.39999999999998</v>
      </c>
      <c r="E360">
        <v>10.4</v>
      </c>
      <c r="G360" s="119"/>
      <c r="H360">
        <f t="shared" si="21"/>
        <v>13.879080967776972</v>
      </c>
      <c r="J360" s="120">
        <f>(Data!$I$16+273.3)/(D360+273.3)*(Data!$I$15+(Data!$K$12/1000))/Data!$I$15*Data!$I$18</f>
        <v>0.67513361835743069</v>
      </c>
      <c r="K360" s="122"/>
      <c r="L360" s="119"/>
      <c r="M360" s="122"/>
    </row>
    <row r="361" spans="1:13">
      <c r="A361" s="1">
        <v>0.47300925925925924</v>
      </c>
      <c r="B361">
        <v>4026</v>
      </c>
      <c r="C361">
        <v>65</v>
      </c>
      <c r="D361">
        <v>272.5</v>
      </c>
      <c r="E361">
        <v>10.3</v>
      </c>
      <c r="G361" s="119"/>
      <c r="H361">
        <f t="shared" si="21"/>
        <v>13.880352586357475</v>
      </c>
      <c r="J361" s="120">
        <f>(Data!$I$16+273.3)/(D361+273.3)*(Data!$I$15+(Data!$K$12/1000))/Data!$I$15*Data!$I$18</f>
        <v>0.6750099222016307</v>
      </c>
      <c r="K361" s="122"/>
      <c r="L361" s="119"/>
      <c r="M361" s="122"/>
    </row>
    <row r="362" spans="1:13">
      <c r="A362" s="1">
        <v>0.47300925925925924</v>
      </c>
      <c r="B362">
        <v>4020</v>
      </c>
      <c r="C362">
        <v>63</v>
      </c>
      <c r="D362">
        <v>272.5</v>
      </c>
      <c r="E362">
        <v>10.3</v>
      </c>
      <c r="G362" s="119"/>
      <c r="H362">
        <f t="shared" si="21"/>
        <v>13.665140286966485</v>
      </c>
      <c r="J362" s="120">
        <f>(Data!$I$16+273.3)/(D362+273.3)*(Data!$I$15+(Data!$K$12/1000))/Data!$I$15*Data!$I$18</f>
        <v>0.6750099222016307</v>
      </c>
      <c r="K362" s="122"/>
      <c r="L362" s="119"/>
      <c r="M362" s="122"/>
    </row>
    <row r="363" spans="1:13">
      <c r="A363" s="1">
        <v>0.47302083333333328</v>
      </c>
      <c r="B363">
        <v>4020</v>
      </c>
      <c r="C363">
        <v>62</v>
      </c>
      <c r="D363">
        <v>272.60000000000002</v>
      </c>
      <c r="E363">
        <v>10.3</v>
      </c>
      <c r="G363" s="119"/>
      <c r="H363">
        <f t="shared" si="21"/>
        <v>13.557494784833803</v>
      </c>
      <c r="J363" s="120">
        <f>(Data!$I$16+273.3)/(D363+273.3)*(Data!$I$15+(Data!$K$12/1000))/Data!$I$15*Data!$I$18</f>
        <v>0.67488627136407753</v>
      </c>
      <c r="K363" s="122"/>
      <c r="L363" s="119"/>
      <c r="M363" s="122"/>
    </row>
    <row r="364" spans="1:13">
      <c r="A364" s="1">
        <v>0.47302083333333328</v>
      </c>
      <c r="B364">
        <v>4026</v>
      </c>
      <c r="C364">
        <v>59</v>
      </c>
      <c r="D364">
        <v>272.60000000000002</v>
      </c>
      <c r="E364">
        <v>10.3</v>
      </c>
      <c r="G364" s="119"/>
      <c r="H364">
        <f t="shared" si="21"/>
        <v>13.225424089551881</v>
      </c>
      <c r="J364" s="120">
        <f>(Data!$I$16+273.3)/(D364+273.3)*(Data!$I$15+(Data!$K$12/1000))/Data!$I$15*Data!$I$18</f>
        <v>0.67488627136407753</v>
      </c>
      <c r="K364" s="122"/>
      <c r="L364" s="119"/>
      <c r="M364" s="122"/>
    </row>
    <row r="365" spans="1:13">
      <c r="A365" s="1">
        <v>0.47302083333333328</v>
      </c>
      <c r="B365">
        <v>4026</v>
      </c>
      <c r="C365">
        <v>56</v>
      </c>
      <c r="D365">
        <v>272.8</v>
      </c>
      <c r="E365">
        <v>10.3</v>
      </c>
      <c r="G365" s="119"/>
      <c r="H365">
        <f t="shared" si="21"/>
        <v>12.887158083050823</v>
      </c>
      <c r="J365" s="120">
        <f>(Data!$I$16+273.3)/(D365+273.3)*(Data!$I$15+(Data!$K$12/1000))/Data!$I$15*Data!$I$18</f>
        <v>0.67463910554413098</v>
      </c>
      <c r="K365" s="122"/>
      <c r="L365" s="119"/>
      <c r="M365" s="122"/>
    </row>
    <row r="366" spans="1:13">
      <c r="A366" s="1">
        <v>0.47302083333333328</v>
      </c>
      <c r="B366">
        <v>4021</v>
      </c>
      <c r="C366">
        <v>57</v>
      </c>
      <c r="D366">
        <v>272.8</v>
      </c>
      <c r="E366">
        <v>10.3</v>
      </c>
      <c r="G366" s="119"/>
      <c r="H366">
        <f t="shared" si="21"/>
        <v>13.001712852186536</v>
      </c>
      <c r="J366" s="120">
        <f>(Data!$I$16+273.3)/(D366+273.3)*(Data!$I$15+(Data!$K$12/1000))/Data!$I$15*Data!$I$18</f>
        <v>0.67463910554413098</v>
      </c>
      <c r="K366" s="122"/>
      <c r="L366" s="119"/>
      <c r="M366" s="122"/>
    </row>
    <row r="367" spans="1:13">
      <c r="A367" s="1">
        <v>0.47302083333333328</v>
      </c>
      <c r="B367">
        <v>4016</v>
      </c>
      <c r="C367">
        <v>60</v>
      </c>
      <c r="D367">
        <v>272.60000000000002</v>
      </c>
      <c r="E367">
        <v>10.3</v>
      </c>
      <c r="G367" s="119"/>
      <c r="H367">
        <f t="shared" si="21"/>
        <v>13.33703302260032</v>
      </c>
      <c r="J367" s="120">
        <f>(Data!$I$16+273.3)/(D367+273.3)*(Data!$I$15+(Data!$K$12/1000))/Data!$I$15*Data!$I$18</f>
        <v>0.67488627136407753</v>
      </c>
      <c r="K367" s="122"/>
      <c r="L367" s="119"/>
      <c r="M367" s="122"/>
    </row>
    <row r="368" spans="1:13">
      <c r="A368" s="1">
        <v>0.47303240740740743</v>
      </c>
      <c r="B368">
        <v>4019</v>
      </c>
      <c r="C368">
        <v>60</v>
      </c>
      <c r="D368">
        <v>272.39999999999998</v>
      </c>
      <c r="E368">
        <v>10.3</v>
      </c>
      <c r="G368" s="119"/>
      <c r="H368">
        <f t="shared" si="21"/>
        <v>13.33458967128869</v>
      </c>
      <c r="J368" s="120">
        <f>(Data!$I$16+273.3)/(D368+273.3)*(Data!$I$15+(Data!$K$12/1000))/Data!$I$15*Data!$I$18</f>
        <v>0.67513361835743069</v>
      </c>
      <c r="K368" s="122"/>
      <c r="L368" s="119"/>
      <c r="M368" s="122"/>
    </row>
    <row r="369" spans="1:13">
      <c r="A369" s="1">
        <v>0.47303240740740743</v>
      </c>
      <c r="B369">
        <v>4021</v>
      </c>
      <c r="C369">
        <v>63</v>
      </c>
      <c r="D369">
        <v>272.39999999999998</v>
      </c>
      <c r="E369">
        <v>10.3</v>
      </c>
      <c r="G369" s="119"/>
      <c r="H369">
        <f t="shared" si="21"/>
        <v>13.663888384596863</v>
      </c>
      <c r="J369" s="120">
        <f>(Data!$I$16+273.3)/(D369+273.3)*(Data!$I$15+(Data!$K$12/1000))/Data!$I$15*Data!$I$18</f>
        <v>0.67513361835743069</v>
      </c>
      <c r="K369" s="122"/>
      <c r="L369" s="119"/>
      <c r="M369" s="122"/>
    </row>
    <row r="370" spans="1:13">
      <c r="A370" s="1">
        <v>0.47303240740740743</v>
      </c>
      <c r="B370">
        <v>4021</v>
      </c>
      <c r="C370">
        <v>63</v>
      </c>
      <c r="D370">
        <v>272.39999999999998</v>
      </c>
      <c r="E370">
        <v>10.3</v>
      </c>
      <c r="G370" s="119"/>
      <c r="H370">
        <f t="shared" si="21"/>
        <v>13.663888384596863</v>
      </c>
      <c r="J370" s="120">
        <f>(Data!$I$16+273.3)/(D370+273.3)*(Data!$I$15+(Data!$K$12/1000))/Data!$I$15*Data!$I$18</f>
        <v>0.67513361835743069</v>
      </c>
      <c r="K370" s="122"/>
      <c r="L370" s="119"/>
      <c r="M370" s="122"/>
    </row>
    <row r="371" spans="1:13">
      <c r="A371" s="1">
        <v>0.47303240740740743</v>
      </c>
      <c r="B371">
        <v>4021</v>
      </c>
      <c r="C371">
        <v>65</v>
      </c>
      <c r="D371">
        <v>272.39999999999998</v>
      </c>
      <c r="E371">
        <v>10.3</v>
      </c>
      <c r="G371" s="119"/>
      <c r="H371">
        <f t="shared" si="21"/>
        <v>13.879080967776972</v>
      </c>
      <c r="J371" s="120">
        <f>(Data!$I$16+273.3)/(D371+273.3)*(Data!$I$15+(Data!$K$12/1000))/Data!$I$15*Data!$I$18</f>
        <v>0.67513361835743069</v>
      </c>
      <c r="K371" s="122"/>
      <c r="L371" s="119"/>
      <c r="M371" s="122"/>
    </row>
    <row r="372" spans="1:13">
      <c r="A372" s="1">
        <v>0.47303240740740743</v>
      </c>
      <c r="B372">
        <v>4021</v>
      </c>
      <c r="C372">
        <v>67</v>
      </c>
      <c r="D372">
        <v>272.3</v>
      </c>
      <c r="E372">
        <v>10.3</v>
      </c>
      <c r="G372" s="119"/>
      <c r="H372">
        <f t="shared" si="21"/>
        <v>14.089696436980715</v>
      </c>
      <c r="J372" s="120">
        <f>(Data!$I$16+273.3)/(D372+273.3)*(Data!$I$15+(Data!$K$12/1000))/Data!$I$15*Data!$I$18</f>
        <v>0.67525735985639657</v>
      </c>
      <c r="K372" s="122"/>
      <c r="L372" s="119"/>
      <c r="M372" s="122"/>
    </row>
    <row r="373" spans="1:13">
      <c r="A373" s="1">
        <v>0.47304398148148147</v>
      </c>
      <c r="B373">
        <v>4004</v>
      </c>
      <c r="C373">
        <v>74</v>
      </c>
      <c r="D373">
        <v>272.3</v>
      </c>
      <c r="E373">
        <v>10.3</v>
      </c>
      <c r="G373" s="119"/>
      <c r="H373">
        <f t="shared" si="21"/>
        <v>14.807443862565922</v>
      </c>
      <c r="J373" s="120">
        <f>(Data!$I$16+273.3)/(D373+273.3)*(Data!$I$15+(Data!$K$12/1000))/Data!$I$15*Data!$I$18</f>
        <v>0.67525735985639657</v>
      </c>
      <c r="K373" s="122"/>
      <c r="L373" s="119"/>
      <c r="M373" s="122"/>
    </row>
    <row r="374" spans="1:13">
      <c r="A374" s="1">
        <v>0.47304398148148147</v>
      </c>
      <c r="B374">
        <v>4004</v>
      </c>
      <c r="C374">
        <v>80</v>
      </c>
      <c r="D374">
        <v>272.39999999999998</v>
      </c>
      <c r="E374">
        <v>10.3</v>
      </c>
      <c r="G374" s="119"/>
      <c r="H374">
        <f t="shared" si="21"/>
        <v>15.397457872503459</v>
      </c>
      <c r="J374" s="120">
        <f>(Data!$I$16+273.3)/(D374+273.3)*(Data!$I$15+(Data!$K$12/1000))/Data!$I$15*Data!$I$18</f>
        <v>0.67513361835743069</v>
      </c>
      <c r="K374" s="122"/>
      <c r="L374" s="119"/>
      <c r="M374" s="122"/>
    </row>
    <row r="375" spans="1:13">
      <c r="A375" s="1">
        <v>0.47304398148148147</v>
      </c>
      <c r="B375">
        <v>4007</v>
      </c>
      <c r="C375">
        <v>80</v>
      </c>
      <c r="D375">
        <v>272.39999999999998</v>
      </c>
      <c r="E375">
        <v>10.3</v>
      </c>
      <c r="G375" s="119"/>
      <c r="H375">
        <f t="shared" si="21"/>
        <v>15.397457872503459</v>
      </c>
      <c r="J375" s="120">
        <f>(Data!$I$16+273.3)/(D375+273.3)*(Data!$I$15+(Data!$K$12/1000))/Data!$I$15*Data!$I$18</f>
        <v>0.67513361835743069</v>
      </c>
      <c r="K375" s="122"/>
      <c r="L375" s="119"/>
      <c r="M375" s="122"/>
    </row>
    <row r="376" spans="1:13">
      <c r="A376" s="1">
        <v>0.47304398148148147</v>
      </c>
      <c r="B376">
        <v>4009</v>
      </c>
      <c r="C376">
        <v>77</v>
      </c>
      <c r="D376">
        <v>272.5</v>
      </c>
      <c r="E376">
        <v>10.3</v>
      </c>
      <c r="G376" s="119"/>
      <c r="H376">
        <f t="shared" si="21"/>
        <v>15.107381013145782</v>
      </c>
      <c r="J376" s="120">
        <f>(Data!$I$16+273.3)/(D376+273.3)*(Data!$I$15+(Data!$K$12/1000))/Data!$I$15*Data!$I$18</f>
        <v>0.6750099222016307</v>
      </c>
      <c r="K376" s="122"/>
      <c r="L376" s="119"/>
      <c r="M376" s="122"/>
    </row>
    <row r="377" spans="1:13">
      <c r="A377" s="1">
        <v>0.47304398148148147</v>
      </c>
      <c r="B377">
        <v>4011</v>
      </c>
      <c r="C377">
        <v>77</v>
      </c>
      <c r="D377">
        <v>272.60000000000002</v>
      </c>
      <c r="E377">
        <v>10.3</v>
      </c>
      <c r="G377" s="119"/>
      <c r="H377">
        <f t="shared" si="21"/>
        <v>15.108764916507194</v>
      </c>
      <c r="J377" s="120">
        <f>(Data!$I$16+273.3)/(D377+273.3)*(Data!$I$15+(Data!$K$12/1000))/Data!$I$15*Data!$I$18</f>
        <v>0.67488627136407753</v>
      </c>
      <c r="K377" s="122"/>
      <c r="L377" s="119"/>
      <c r="M377" s="122"/>
    </row>
    <row r="378" spans="1:13">
      <c r="A378" s="1">
        <v>0.47305555555555556</v>
      </c>
      <c r="B378">
        <v>4013</v>
      </c>
      <c r="C378">
        <v>80</v>
      </c>
      <c r="D378">
        <v>272.5</v>
      </c>
      <c r="E378">
        <v>10.3</v>
      </c>
      <c r="G378" s="119"/>
      <c r="H378">
        <f t="shared" si="21"/>
        <v>15.398868606655714</v>
      </c>
      <c r="J378" s="120">
        <f>(Data!$I$16+273.3)/(D378+273.3)*(Data!$I$15+(Data!$K$12/1000))/Data!$I$15*Data!$I$18</f>
        <v>0.6750099222016307</v>
      </c>
      <c r="K378" s="122"/>
      <c r="L378" s="119"/>
      <c r="M378" s="122"/>
    </row>
    <row r="379" spans="1:13">
      <c r="A379" s="1">
        <v>0.47305555555555556</v>
      </c>
      <c r="B379">
        <v>4012</v>
      </c>
      <c r="C379">
        <v>80</v>
      </c>
      <c r="D379">
        <v>272.3</v>
      </c>
      <c r="E379">
        <v>10.3</v>
      </c>
      <c r="G379" s="119"/>
      <c r="H379">
        <f t="shared" si="21"/>
        <v>15.396047009086148</v>
      </c>
      <c r="J379" s="120">
        <f>(Data!$I$16+273.3)/(D379+273.3)*(Data!$I$15+(Data!$K$12/1000))/Data!$I$15*Data!$I$18</f>
        <v>0.67525735985639657</v>
      </c>
      <c r="K379" s="122"/>
      <c r="L379" s="119"/>
      <c r="M379" s="122"/>
    </row>
    <row r="380" spans="1:13">
      <c r="A380" s="1">
        <v>0.47305555555555556</v>
      </c>
      <c r="B380">
        <v>4004</v>
      </c>
      <c r="C380">
        <v>79</v>
      </c>
      <c r="D380">
        <v>272.3</v>
      </c>
      <c r="E380">
        <v>10.3</v>
      </c>
      <c r="G380" s="119"/>
      <c r="H380">
        <f t="shared" si="21"/>
        <v>15.299519117023438</v>
      </c>
      <c r="J380" s="120">
        <f>(Data!$I$16+273.3)/(D380+273.3)*(Data!$I$15+(Data!$K$12/1000))/Data!$I$15*Data!$I$18</f>
        <v>0.67525735985639657</v>
      </c>
      <c r="K380" s="122"/>
      <c r="L380" s="119"/>
      <c r="M380" s="122"/>
    </row>
    <row r="381" spans="1:13">
      <c r="A381" s="1">
        <v>0.47305555555555556</v>
      </c>
      <c r="B381">
        <v>4004</v>
      </c>
      <c r="C381">
        <v>78</v>
      </c>
      <c r="D381">
        <v>271.89999999999998</v>
      </c>
      <c r="E381">
        <v>10.4</v>
      </c>
      <c r="G381" s="119"/>
      <c r="H381">
        <f t="shared" si="21"/>
        <v>15.196804589886014</v>
      </c>
      <c r="J381" s="120">
        <f>(Data!$I$16+273.3)/(D381+273.3)*(Data!$I$15+(Data!$K$12/1000))/Data!$I$15*Data!$I$18</f>
        <v>0.67575277978292358</v>
      </c>
      <c r="K381" s="122"/>
      <c r="L381" s="119"/>
      <c r="M381" s="122"/>
    </row>
    <row r="382" spans="1:13">
      <c r="A382" s="1">
        <v>0.47305555555555556</v>
      </c>
      <c r="B382">
        <v>4003</v>
      </c>
      <c r="C382">
        <v>78</v>
      </c>
      <c r="D382">
        <v>271.89999999999998</v>
      </c>
      <c r="E382">
        <v>10.4</v>
      </c>
      <c r="G382" s="119"/>
      <c r="H382">
        <f t="shared" si="21"/>
        <v>15.196804589886014</v>
      </c>
      <c r="J382" s="120">
        <f>(Data!$I$16+273.3)/(D382+273.3)*(Data!$I$15+(Data!$K$12/1000))/Data!$I$15*Data!$I$18</f>
        <v>0.67575277978292358</v>
      </c>
      <c r="K382" s="122"/>
      <c r="L382" s="119"/>
      <c r="M382" s="122"/>
    </row>
    <row r="383" spans="1:13">
      <c r="A383" s="1">
        <v>0.4730671296296296</v>
      </c>
      <c r="B383">
        <v>4003</v>
      </c>
      <c r="C383">
        <v>77</v>
      </c>
      <c r="D383">
        <v>271.8</v>
      </c>
      <c r="E383">
        <v>10.4</v>
      </c>
      <c r="G383" s="119"/>
      <c r="H383">
        <f t="shared" si="21"/>
        <v>15.097690137730051</v>
      </c>
      <c r="J383" s="120">
        <f>(Data!$I$16+273.3)/(D383+273.3)*(Data!$I$15+(Data!$K$12/1000))/Data!$I$15*Data!$I$18</f>
        <v>0.67587674837213341</v>
      </c>
      <c r="K383" s="122"/>
      <c r="L383" s="119"/>
      <c r="M383" s="122"/>
    </row>
    <row r="384" spans="1:13">
      <c r="A384" s="1">
        <v>0.4730671296296296</v>
      </c>
      <c r="B384">
        <v>3997</v>
      </c>
      <c r="C384">
        <v>77</v>
      </c>
      <c r="D384">
        <v>271.8</v>
      </c>
      <c r="E384">
        <v>10.4</v>
      </c>
      <c r="G384" s="119"/>
      <c r="H384">
        <f t="shared" si="21"/>
        <v>15.097690137730051</v>
      </c>
      <c r="J384" s="120">
        <f>(Data!$I$16+273.3)/(D384+273.3)*(Data!$I$15+(Data!$K$12/1000))/Data!$I$15*Data!$I$18</f>
        <v>0.67587674837213341</v>
      </c>
      <c r="K384" s="122"/>
      <c r="L384" s="119"/>
      <c r="M384" s="122"/>
    </row>
    <row r="385" spans="1:13">
      <c r="A385" s="1">
        <v>0.4730671296296296</v>
      </c>
      <c r="B385">
        <v>3992</v>
      </c>
      <c r="C385">
        <v>91</v>
      </c>
      <c r="D385">
        <v>271.89999999999998</v>
      </c>
      <c r="E385">
        <v>10.4</v>
      </c>
      <c r="G385" s="119"/>
      <c r="H385">
        <f t="shared" si="21"/>
        <v>16.414424998570944</v>
      </c>
      <c r="J385" s="120">
        <f>(Data!$I$16+273.3)/(D385+273.3)*(Data!$I$15+(Data!$K$12/1000))/Data!$I$15*Data!$I$18</f>
        <v>0.67575277978292358</v>
      </c>
      <c r="K385" s="122"/>
      <c r="L385" s="119"/>
      <c r="M385" s="122"/>
    </row>
    <row r="386" spans="1:13">
      <c r="A386" s="1">
        <v>0.4730671296296296</v>
      </c>
      <c r="B386">
        <v>3994</v>
      </c>
      <c r="C386">
        <v>91</v>
      </c>
      <c r="D386">
        <v>272</v>
      </c>
      <c r="E386">
        <v>10.4</v>
      </c>
      <c r="G386" s="119"/>
      <c r="H386">
        <f t="shared" si="21"/>
        <v>16.415930287674808</v>
      </c>
      <c r="J386" s="120">
        <f>(Data!$I$16+273.3)/(D386+273.3)*(Data!$I$15+(Data!$K$12/1000))/Data!$I$15*Data!$I$18</f>
        <v>0.67562885666174588</v>
      </c>
      <c r="K386" s="122"/>
      <c r="L386" s="119"/>
      <c r="M386" s="122"/>
    </row>
    <row r="387" spans="1:13">
      <c r="A387" s="1">
        <v>0.4730671296296296</v>
      </c>
      <c r="B387">
        <v>3997</v>
      </c>
      <c r="C387">
        <v>93</v>
      </c>
      <c r="D387">
        <v>272.10000000000002</v>
      </c>
      <c r="E387">
        <v>10.4</v>
      </c>
      <c r="G387" s="119"/>
      <c r="H387">
        <f t="shared" si="21"/>
        <v>16.596866291624476</v>
      </c>
      <c r="J387" s="120">
        <f>(Data!$I$16+273.3)/(D387+273.3)*(Data!$I$15+(Data!$K$12/1000))/Data!$I$15*Data!$I$18</f>
        <v>0.67550497898358985</v>
      </c>
      <c r="K387" s="122"/>
      <c r="L387" s="119"/>
      <c r="M387" s="122"/>
    </row>
    <row r="388" spans="1:13">
      <c r="A388" s="1">
        <v>0.4730787037037037</v>
      </c>
      <c r="B388">
        <v>3998</v>
      </c>
      <c r="C388">
        <v>93</v>
      </c>
      <c r="D388">
        <v>272.10000000000002</v>
      </c>
      <c r="E388">
        <v>10.4</v>
      </c>
      <c r="G388" s="119"/>
      <c r="H388">
        <f t="shared" si="21"/>
        <v>16.596866291624476</v>
      </c>
      <c r="J388" s="120">
        <f>(Data!$I$16+273.3)/(D388+273.3)*(Data!$I$15+(Data!$K$12/1000))/Data!$I$15*Data!$I$18</f>
        <v>0.67550497898358985</v>
      </c>
      <c r="K388" s="122"/>
      <c r="L388" s="119"/>
      <c r="M388" s="122"/>
    </row>
    <row r="389" spans="1:13">
      <c r="A389" s="1">
        <v>0.4730787037037037</v>
      </c>
      <c r="B389">
        <v>4015</v>
      </c>
      <c r="C389">
        <v>91</v>
      </c>
      <c r="D389">
        <v>272.10000000000002</v>
      </c>
      <c r="E389">
        <v>10.4</v>
      </c>
      <c r="G389" s="119"/>
      <c r="H389">
        <f t="shared" si="21"/>
        <v>16.417435438761061</v>
      </c>
      <c r="J389" s="120">
        <f>(Data!$I$16+273.3)/(D389+273.3)*(Data!$I$15+(Data!$K$12/1000))/Data!$I$15*Data!$I$18</f>
        <v>0.67550497898358985</v>
      </c>
      <c r="K389" s="122"/>
      <c r="L389" s="119"/>
      <c r="M389" s="122"/>
    </row>
    <row r="390" spans="1:13">
      <c r="A390" s="1">
        <v>0.4730787037037037</v>
      </c>
      <c r="B390">
        <v>4015</v>
      </c>
      <c r="C390">
        <v>89</v>
      </c>
      <c r="D390">
        <v>272.10000000000002</v>
      </c>
      <c r="E390">
        <v>10.4</v>
      </c>
      <c r="G390" s="119"/>
      <c r="H390">
        <f t="shared" si="21"/>
        <v>16.236021743940668</v>
      </c>
      <c r="J390" s="120">
        <f>(Data!$I$16+273.3)/(D390+273.3)*(Data!$I$15+(Data!$K$12/1000))/Data!$I$15*Data!$I$18</f>
        <v>0.67550497898358985</v>
      </c>
      <c r="K390" s="122"/>
      <c r="L390" s="119"/>
      <c r="M390" s="122"/>
    </row>
    <row r="391" spans="1:13">
      <c r="A391" s="1">
        <v>0.4730787037037037</v>
      </c>
      <c r="B391">
        <v>4014</v>
      </c>
      <c r="C391">
        <v>86</v>
      </c>
      <c r="D391">
        <v>272.10000000000002</v>
      </c>
      <c r="E391">
        <v>10.4</v>
      </c>
      <c r="G391" s="119"/>
      <c r="H391">
        <f t="shared" si="21"/>
        <v>15.960035262976524</v>
      </c>
      <c r="J391" s="120">
        <f>(Data!$I$16+273.3)/(D391+273.3)*(Data!$I$15+(Data!$K$12/1000))/Data!$I$15*Data!$I$18</f>
        <v>0.67550497898358985</v>
      </c>
      <c r="K391" s="122"/>
      <c r="L391" s="119"/>
      <c r="M391" s="122"/>
    </row>
    <row r="392" spans="1:13">
      <c r="A392" s="1">
        <v>0.4730787037037037</v>
      </c>
      <c r="B392">
        <v>4014</v>
      </c>
      <c r="C392">
        <v>81</v>
      </c>
      <c r="D392">
        <v>272.39999999999998</v>
      </c>
      <c r="E392">
        <v>10.4</v>
      </c>
      <c r="G392" s="119"/>
      <c r="H392">
        <f t="shared" si="21"/>
        <v>15.49339311762316</v>
      </c>
      <c r="J392" s="120">
        <f>(Data!$I$16+273.3)/(D392+273.3)*(Data!$I$15+(Data!$K$12/1000))/Data!$I$15*Data!$I$18</f>
        <v>0.67513361835743069</v>
      </c>
      <c r="K392" s="122"/>
      <c r="L392" s="119"/>
      <c r="M392" s="122"/>
    </row>
    <row r="393" spans="1:13">
      <c r="A393" s="1">
        <v>0.47309027777777773</v>
      </c>
      <c r="B393">
        <v>4014</v>
      </c>
      <c r="C393">
        <v>82</v>
      </c>
      <c r="D393">
        <v>272.39999999999998</v>
      </c>
      <c r="E393">
        <v>10.4</v>
      </c>
      <c r="G393" s="119"/>
      <c r="H393">
        <f t="shared" ref="H393:H442" si="22">44.73*SQRT(C393/1000/J393)</f>
        <v>15.588737975182811</v>
      </c>
      <c r="J393" s="120">
        <f>(Data!$I$16+273.3)/(D393+273.3)*(Data!$I$15+(Data!$K$12/1000))/Data!$I$15*Data!$I$18</f>
        <v>0.67513361835743069</v>
      </c>
      <c r="K393" s="122"/>
      <c r="L393" s="119"/>
      <c r="M393" s="122"/>
    </row>
    <row r="394" spans="1:13">
      <c r="A394" s="1">
        <v>0.47309027777777773</v>
      </c>
      <c r="B394">
        <v>4014</v>
      </c>
      <c r="C394">
        <v>87</v>
      </c>
      <c r="D394">
        <v>272.39999999999998</v>
      </c>
      <c r="E394">
        <v>10.4</v>
      </c>
      <c r="G394" s="119"/>
      <c r="H394">
        <f t="shared" si="22"/>
        <v>16.056972269620964</v>
      </c>
      <c r="J394" s="120">
        <f>(Data!$I$16+273.3)/(D394+273.3)*(Data!$I$15+(Data!$K$12/1000))/Data!$I$15*Data!$I$18</f>
        <v>0.67513361835743069</v>
      </c>
      <c r="K394" s="122"/>
      <c r="L394" s="119"/>
      <c r="M394" s="122"/>
    </row>
    <row r="395" spans="1:13">
      <c r="A395" s="1">
        <v>0.47309027777777773</v>
      </c>
      <c r="B395">
        <v>4016</v>
      </c>
      <c r="C395">
        <v>87</v>
      </c>
      <c r="D395">
        <v>272.39999999999998</v>
      </c>
      <c r="E395">
        <v>10.3</v>
      </c>
      <c r="G395" s="119"/>
      <c r="H395">
        <f t="shared" si="22"/>
        <v>16.056972269620964</v>
      </c>
      <c r="J395" s="120">
        <f>(Data!$I$16+273.3)/(D395+273.3)*(Data!$I$15+(Data!$K$12/1000))/Data!$I$15*Data!$I$18</f>
        <v>0.67513361835743069</v>
      </c>
      <c r="K395" s="122"/>
      <c r="L395" s="119"/>
      <c r="M395" s="122"/>
    </row>
    <row r="396" spans="1:13">
      <c r="A396" s="1">
        <v>0.47309027777777773</v>
      </c>
      <c r="B396">
        <v>4018</v>
      </c>
      <c r="C396">
        <v>93</v>
      </c>
      <c r="D396">
        <v>272.2</v>
      </c>
      <c r="E396">
        <v>10.3</v>
      </c>
      <c r="G396" s="119"/>
      <c r="H396">
        <f t="shared" si="22"/>
        <v>16.59838775345025</v>
      </c>
      <c r="J396" s="120">
        <f>(Data!$I$16+273.3)/(D396+273.3)*(Data!$I$15+(Data!$K$12/1000))/Data!$I$15*Data!$I$18</f>
        <v>0.67538114672346472</v>
      </c>
      <c r="K396" s="122"/>
      <c r="L396" s="119"/>
      <c r="M396" s="122"/>
    </row>
    <row r="397" spans="1:13">
      <c r="A397" s="1">
        <v>0.47309027777777773</v>
      </c>
      <c r="B397">
        <v>4018</v>
      </c>
      <c r="C397">
        <v>93</v>
      </c>
      <c r="D397">
        <v>271.89999999999998</v>
      </c>
      <c r="E397">
        <v>10.3</v>
      </c>
      <c r="G397" s="119"/>
      <c r="H397">
        <f t="shared" si="22"/>
        <v>16.593822949471523</v>
      </c>
      <c r="J397" s="120">
        <f>(Data!$I$16+273.3)/(D397+273.3)*(Data!$I$15+(Data!$K$12/1000))/Data!$I$15*Data!$I$18</f>
        <v>0.67575277978292358</v>
      </c>
      <c r="K397" s="122"/>
      <c r="L397" s="119"/>
      <c r="M397" s="122"/>
    </row>
    <row r="398" spans="1:13">
      <c r="A398" s="1">
        <v>0.47310185185185188</v>
      </c>
      <c r="B398">
        <v>4015</v>
      </c>
      <c r="C398">
        <v>102</v>
      </c>
      <c r="D398">
        <v>271.89999999999998</v>
      </c>
      <c r="E398">
        <v>10.3</v>
      </c>
      <c r="G398" s="119"/>
      <c r="H398">
        <f t="shared" si="22"/>
        <v>17.378210905600838</v>
      </c>
      <c r="J398" s="120">
        <f>(Data!$I$16+273.3)/(D398+273.3)*(Data!$I$15+(Data!$K$12/1000))/Data!$I$15*Data!$I$18</f>
        <v>0.67575277978292358</v>
      </c>
      <c r="K398" s="122"/>
      <c r="L398" s="119"/>
      <c r="M398" s="122"/>
    </row>
    <row r="399" spans="1:13">
      <c r="A399" s="1">
        <v>0.47310185185185188</v>
      </c>
      <c r="B399">
        <v>4015</v>
      </c>
      <c r="C399">
        <v>109</v>
      </c>
      <c r="D399">
        <v>271.60000000000002</v>
      </c>
      <c r="E399">
        <v>10.3</v>
      </c>
      <c r="G399" s="119"/>
      <c r="H399">
        <f t="shared" si="22"/>
        <v>17.959684664347161</v>
      </c>
      <c r="J399" s="120">
        <f>(Data!$I$16+273.3)/(D399+273.3)*(Data!$I$15+(Data!$K$12/1000))/Data!$I$15*Data!$I$18</f>
        <v>0.67612482205478064</v>
      </c>
      <c r="K399" s="122"/>
      <c r="L399" s="119"/>
      <c r="M399" s="122"/>
    </row>
    <row r="400" spans="1:13">
      <c r="A400" s="1">
        <v>0.47310185185185188</v>
      </c>
      <c r="B400">
        <v>4034</v>
      </c>
      <c r="C400">
        <v>102</v>
      </c>
      <c r="D400">
        <v>271.60000000000002</v>
      </c>
      <c r="E400">
        <v>10.3</v>
      </c>
      <c r="G400" s="119"/>
      <c r="H400">
        <f t="shared" si="22"/>
        <v>17.373429008448461</v>
      </c>
      <c r="J400" s="120">
        <f>(Data!$I$16+273.3)/(D400+273.3)*(Data!$I$15+(Data!$K$12/1000))/Data!$I$15*Data!$I$18</f>
        <v>0.67612482205478064</v>
      </c>
      <c r="K400" s="122"/>
      <c r="L400" s="119"/>
      <c r="M400" s="122"/>
    </row>
    <row r="401" spans="1:13">
      <c r="A401" s="1">
        <v>0.47310185185185188</v>
      </c>
      <c r="B401">
        <v>4036</v>
      </c>
      <c r="C401">
        <v>93</v>
      </c>
      <c r="D401">
        <v>271.2</v>
      </c>
      <c r="E401">
        <v>10.3</v>
      </c>
      <c r="G401" s="119"/>
      <c r="H401">
        <f t="shared" si="22"/>
        <v>16.583166853638716</v>
      </c>
      <c r="J401" s="120">
        <f>(Data!$I$16+273.3)/(D401+273.3)*(Data!$I$15+(Data!$K$12/1000))/Data!$I$15*Data!$I$18</f>
        <v>0.67662151613893473</v>
      </c>
      <c r="K401" s="122"/>
      <c r="L401" s="119"/>
      <c r="M401" s="122"/>
    </row>
    <row r="402" spans="1:13">
      <c r="A402" s="1">
        <v>0.47310185185185188</v>
      </c>
      <c r="B402">
        <v>4044</v>
      </c>
      <c r="C402">
        <v>93</v>
      </c>
      <c r="D402">
        <v>271.10000000000002</v>
      </c>
      <c r="E402">
        <v>10.3</v>
      </c>
      <c r="G402" s="119"/>
      <c r="H402">
        <f t="shared" si="22"/>
        <v>16.581643995207326</v>
      </c>
      <c r="J402" s="120">
        <f>(Data!$I$16+273.3)/(D402+273.3)*(Data!$I$15+(Data!$K$12/1000))/Data!$I$15*Data!$I$18</f>
        <v>0.6767458037061902</v>
      </c>
      <c r="K402" s="122"/>
      <c r="L402" s="119"/>
      <c r="M402" s="122"/>
    </row>
    <row r="403" spans="1:13">
      <c r="A403" s="1">
        <v>0.47311342592592592</v>
      </c>
      <c r="B403">
        <v>4050</v>
      </c>
      <c r="C403">
        <v>94</v>
      </c>
      <c r="D403">
        <v>271.10000000000002</v>
      </c>
      <c r="E403">
        <v>10.3</v>
      </c>
      <c r="G403" s="119"/>
      <c r="H403">
        <f t="shared" si="22"/>
        <v>16.670554251829508</v>
      </c>
      <c r="J403" s="120">
        <f>(Data!$I$16+273.3)/(D403+273.3)*(Data!$I$15+(Data!$K$12/1000))/Data!$I$15*Data!$I$18</f>
        <v>0.6767458037061902</v>
      </c>
      <c r="K403" s="122"/>
      <c r="L403" s="119"/>
      <c r="M403" s="122"/>
    </row>
    <row r="404" spans="1:13">
      <c r="A404" s="1">
        <v>0.47311342592592592</v>
      </c>
      <c r="B404">
        <v>4050</v>
      </c>
      <c r="C404">
        <v>94</v>
      </c>
      <c r="D404">
        <v>271.10000000000002</v>
      </c>
      <c r="E404">
        <v>10.3</v>
      </c>
      <c r="G404" s="119"/>
      <c r="H404">
        <f t="shared" si="22"/>
        <v>16.670554251829508</v>
      </c>
      <c r="J404" s="120">
        <f>(Data!$I$16+273.3)/(D404+273.3)*(Data!$I$15+(Data!$K$12/1000))/Data!$I$15*Data!$I$18</f>
        <v>0.6767458037061902</v>
      </c>
      <c r="K404" s="122"/>
      <c r="L404" s="119"/>
      <c r="M404" s="122"/>
    </row>
    <row r="405" spans="1:13">
      <c r="A405" s="1">
        <v>0.47311342592592592</v>
      </c>
      <c r="B405">
        <v>4049</v>
      </c>
      <c r="C405">
        <v>99</v>
      </c>
      <c r="D405">
        <v>271</v>
      </c>
      <c r="E405">
        <v>10.3</v>
      </c>
      <c r="G405" s="119"/>
      <c r="H405">
        <f t="shared" si="22"/>
        <v>17.106604652622565</v>
      </c>
      <c r="J405" s="120">
        <f>(Data!$I$16+273.3)/(D405+273.3)*(Data!$I$15+(Data!$K$12/1000))/Data!$I$15*Data!$I$18</f>
        <v>0.67687013694221931</v>
      </c>
      <c r="K405" s="122"/>
      <c r="L405" s="119"/>
      <c r="M405" s="122"/>
    </row>
    <row r="406" spans="1:13">
      <c r="A406" s="1">
        <v>0.47311342592592592</v>
      </c>
      <c r="B406">
        <v>4049</v>
      </c>
      <c r="C406">
        <v>100</v>
      </c>
      <c r="D406">
        <v>271</v>
      </c>
      <c r="E406">
        <v>10.3</v>
      </c>
      <c r="G406" s="119"/>
      <c r="H406">
        <f t="shared" si="22"/>
        <v>17.192784566574854</v>
      </c>
      <c r="J406" s="120">
        <f>(Data!$I$16+273.3)/(D406+273.3)*(Data!$I$15+(Data!$K$12/1000))/Data!$I$15*Data!$I$18</f>
        <v>0.67687013694221931</v>
      </c>
      <c r="K406" s="122"/>
      <c r="L406" s="119"/>
      <c r="M406" s="122"/>
    </row>
    <row r="407" spans="1:13">
      <c r="A407" s="1">
        <v>0.47311342592592592</v>
      </c>
      <c r="B407">
        <v>4052</v>
      </c>
      <c r="C407">
        <v>97</v>
      </c>
      <c r="D407">
        <v>271</v>
      </c>
      <c r="E407">
        <v>10.3</v>
      </c>
      <c r="G407" s="119"/>
      <c r="H407">
        <f t="shared" si="22"/>
        <v>16.932929041311041</v>
      </c>
      <c r="J407" s="120">
        <f>(Data!$I$16+273.3)/(D407+273.3)*(Data!$I$15+(Data!$K$12/1000))/Data!$I$15*Data!$I$18</f>
        <v>0.67687013694221931</v>
      </c>
      <c r="K407" s="122"/>
      <c r="L407" s="119"/>
      <c r="M407" s="122"/>
    </row>
    <row r="408" spans="1:13">
      <c r="A408" s="1">
        <v>0.47312500000000002</v>
      </c>
      <c r="B408">
        <v>4052</v>
      </c>
      <c r="C408">
        <v>94</v>
      </c>
      <c r="D408">
        <v>271.2</v>
      </c>
      <c r="E408">
        <v>10.3</v>
      </c>
      <c r="G408" s="119"/>
      <c r="H408">
        <f t="shared" si="22"/>
        <v>16.672085275780187</v>
      </c>
      <c r="J408" s="120">
        <f>(Data!$I$16+273.3)/(D408+273.3)*(Data!$I$15+(Data!$K$12/1000))/Data!$I$15*Data!$I$18</f>
        <v>0.67662151613893473</v>
      </c>
      <c r="K408" s="122"/>
      <c r="L408" s="119"/>
      <c r="M408" s="122"/>
    </row>
    <row r="409" spans="1:13">
      <c r="A409" s="1">
        <v>0.47312500000000002</v>
      </c>
      <c r="B409">
        <v>4049</v>
      </c>
      <c r="C409">
        <v>93</v>
      </c>
      <c r="D409">
        <v>271.2</v>
      </c>
      <c r="E409">
        <v>10.3</v>
      </c>
      <c r="G409" s="119"/>
      <c r="H409">
        <f t="shared" si="22"/>
        <v>16.583166853638716</v>
      </c>
      <c r="J409" s="120">
        <f>(Data!$I$16+273.3)/(D409+273.3)*(Data!$I$15+(Data!$K$12/1000))/Data!$I$15*Data!$I$18</f>
        <v>0.67662151613893473</v>
      </c>
      <c r="K409" s="122"/>
      <c r="L409" s="119"/>
      <c r="M409" s="122"/>
    </row>
    <row r="410" spans="1:13">
      <c r="A410" s="1">
        <v>0.47312500000000002</v>
      </c>
      <c r="B410">
        <v>4049</v>
      </c>
      <c r="C410">
        <v>91</v>
      </c>
      <c r="D410">
        <v>271.10000000000002</v>
      </c>
      <c r="E410">
        <v>10.3</v>
      </c>
      <c r="G410" s="119"/>
      <c r="H410">
        <f t="shared" si="22"/>
        <v>16.402377712545334</v>
      </c>
      <c r="J410" s="120">
        <f>(Data!$I$16+273.3)/(D410+273.3)*(Data!$I$15+(Data!$K$12/1000))/Data!$I$15*Data!$I$18</f>
        <v>0.6767458037061902</v>
      </c>
      <c r="K410" s="122"/>
      <c r="L410" s="119"/>
      <c r="M410" s="122"/>
    </row>
    <row r="411" spans="1:13">
      <c r="A411" s="1">
        <v>0.47312500000000002</v>
      </c>
      <c r="B411">
        <v>4044</v>
      </c>
      <c r="C411">
        <v>91</v>
      </c>
      <c r="D411">
        <v>271.10000000000002</v>
      </c>
      <c r="E411">
        <v>10.3</v>
      </c>
      <c r="G411" s="119"/>
      <c r="H411">
        <f t="shared" si="22"/>
        <v>16.402377712545334</v>
      </c>
      <c r="J411" s="120">
        <f>(Data!$I$16+273.3)/(D411+273.3)*(Data!$I$15+(Data!$K$12/1000))/Data!$I$15*Data!$I$18</f>
        <v>0.6767458037061902</v>
      </c>
      <c r="K411" s="122"/>
      <c r="L411" s="119"/>
      <c r="M411" s="122"/>
    </row>
    <row r="412" spans="1:13">
      <c r="A412" s="1">
        <v>0.47312500000000002</v>
      </c>
      <c r="B412">
        <v>4040</v>
      </c>
      <c r="C412">
        <v>92</v>
      </c>
      <c r="D412">
        <v>270.89999999999998</v>
      </c>
      <c r="E412">
        <v>10.3</v>
      </c>
      <c r="G412" s="119"/>
      <c r="H412">
        <f t="shared" si="22"/>
        <v>16.489224712414003</v>
      </c>
      <c r="J412" s="120">
        <f>(Data!$I$16+273.3)/(D412+273.3)*(Data!$I$15+(Data!$K$12/1000))/Data!$I$15*Data!$I$18</f>
        <v>0.67699451587219761</v>
      </c>
      <c r="K412" s="122"/>
      <c r="L412" s="119"/>
      <c r="M412" s="122"/>
    </row>
    <row r="413" spans="1:13">
      <c r="A413" s="1">
        <v>0.47313657407407406</v>
      </c>
      <c r="B413">
        <v>4040</v>
      </c>
      <c r="C413">
        <v>92</v>
      </c>
      <c r="D413">
        <v>270.8</v>
      </c>
      <c r="E413">
        <v>10.3</v>
      </c>
      <c r="G413" s="119"/>
      <c r="H413">
        <f t="shared" si="22"/>
        <v>16.487709646052334</v>
      </c>
      <c r="J413" s="120">
        <f>(Data!$I$16+273.3)/(D413+273.3)*(Data!$I$15+(Data!$K$12/1000))/Data!$I$15*Data!$I$18</f>
        <v>0.6771189405213196</v>
      </c>
      <c r="K413" s="122"/>
      <c r="L413" s="119"/>
      <c r="M413" s="122"/>
    </row>
    <row r="414" spans="1:13">
      <c r="A414" s="1">
        <v>0.47313657407407406</v>
      </c>
      <c r="B414">
        <v>4039</v>
      </c>
      <c r="C414">
        <v>101</v>
      </c>
      <c r="D414">
        <v>270.8</v>
      </c>
      <c r="E414">
        <v>10.3</v>
      </c>
      <c r="G414" s="119"/>
      <c r="H414">
        <f t="shared" si="22"/>
        <v>17.275359905212461</v>
      </c>
      <c r="J414" s="120">
        <f>(Data!$I$16+273.3)/(D414+273.3)*(Data!$I$15+(Data!$K$12/1000))/Data!$I$15*Data!$I$18</f>
        <v>0.6771189405213196</v>
      </c>
      <c r="K414" s="122"/>
      <c r="L414" s="119"/>
      <c r="M414" s="122"/>
    </row>
    <row r="415" spans="1:13">
      <c r="A415" s="1">
        <v>0.47313657407407406</v>
      </c>
      <c r="B415">
        <v>4039</v>
      </c>
      <c r="C415">
        <v>101</v>
      </c>
      <c r="D415">
        <v>270.89999999999998</v>
      </c>
      <c r="E415">
        <v>10.3</v>
      </c>
      <c r="G415" s="119"/>
      <c r="H415">
        <f t="shared" si="22"/>
        <v>17.276947349268671</v>
      </c>
      <c r="J415" s="120">
        <f>(Data!$I$16+273.3)/(D415+273.3)*(Data!$I$15+(Data!$K$12/1000))/Data!$I$15*Data!$I$18</f>
        <v>0.67699451587219761</v>
      </c>
      <c r="K415" s="122"/>
      <c r="L415" s="119"/>
      <c r="M415" s="122"/>
    </row>
    <row r="416" spans="1:13">
      <c r="A416" s="1">
        <v>0.47313657407407406</v>
      </c>
      <c r="B416">
        <v>4030</v>
      </c>
      <c r="C416">
        <v>100</v>
      </c>
      <c r="D416">
        <v>270.89999999999998</v>
      </c>
      <c r="E416">
        <v>10.3</v>
      </c>
      <c r="G416" s="119"/>
      <c r="H416">
        <f t="shared" si="22"/>
        <v>17.191205145822217</v>
      </c>
      <c r="J416" s="120">
        <f>(Data!$I$16+273.3)/(D416+273.3)*(Data!$I$15+(Data!$K$12/1000))/Data!$I$15*Data!$I$18</f>
        <v>0.67699451587219761</v>
      </c>
      <c r="K416" s="122"/>
      <c r="L416" s="119"/>
      <c r="M416" s="122"/>
    </row>
    <row r="417" spans="1:13">
      <c r="A417" s="1">
        <v>0.47313657407407406</v>
      </c>
      <c r="B417">
        <v>4030</v>
      </c>
      <c r="C417">
        <v>98</v>
      </c>
      <c r="D417">
        <v>270.89999999999998</v>
      </c>
      <c r="E417">
        <v>10.3</v>
      </c>
      <c r="G417" s="119"/>
      <c r="H417">
        <f t="shared" si="22"/>
        <v>17.018424829531945</v>
      </c>
      <c r="J417" s="120">
        <f>(Data!$I$16+273.3)/(D417+273.3)*(Data!$I$15+(Data!$K$12/1000))/Data!$I$15*Data!$I$18</f>
        <v>0.67699451587219761</v>
      </c>
      <c r="K417" s="122"/>
      <c r="L417" s="119"/>
      <c r="M417" s="122"/>
    </row>
    <row r="418" spans="1:13">
      <c r="A418" s="1">
        <v>0.47314814814814815</v>
      </c>
      <c r="B418">
        <v>4025</v>
      </c>
      <c r="C418">
        <v>97</v>
      </c>
      <c r="D418">
        <v>270.89999999999998</v>
      </c>
      <c r="E418">
        <v>10.3</v>
      </c>
      <c r="G418" s="119"/>
      <c r="H418">
        <f t="shared" si="22"/>
        <v>16.931373492270847</v>
      </c>
      <c r="J418" s="120">
        <f>(Data!$I$16+273.3)/(D418+273.3)*(Data!$I$15+(Data!$K$12/1000))/Data!$I$15*Data!$I$18</f>
        <v>0.67699451587219761</v>
      </c>
      <c r="K418" s="122"/>
      <c r="L418" s="119"/>
      <c r="M418" s="122"/>
    </row>
    <row r="419" spans="1:13">
      <c r="A419" s="1">
        <v>0.47314814814814815</v>
      </c>
      <c r="B419">
        <v>4025</v>
      </c>
      <c r="C419">
        <v>95</v>
      </c>
      <c r="D419">
        <v>271.2</v>
      </c>
      <c r="E419">
        <v>10.3</v>
      </c>
      <c r="G419" s="119"/>
      <c r="H419">
        <f t="shared" si="22"/>
        <v>16.760531972170551</v>
      </c>
      <c r="J419" s="120">
        <f>(Data!$I$16+273.3)/(D419+273.3)*(Data!$I$15+(Data!$K$12/1000))/Data!$I$15*Data!$I$18</f>
        <v>0.67662151613893473</v>
      </c>
      <c r="K419" s="122"/>
      <c r="L419" s="119"/>
      <c r="M419" s="122"/>
    </row>
    <row r="420" spans="1:13">
      <c r="A420" s="1">
        <v>0.47314814814814815</v>
      </c>
      <c r="B420">
        <v>4030</v>
      </c>
      <c r="C420">
        <v>95</v>
      </c>
      <c r="D420">
        <v>271.3</v>
      </c>
      <c r="E420">
        <v>10.3</v>
      </c>
      <c r="G420" s="119"/>
      <c r="H420">
        <f t="shared" si="22"/>
        <v>16.762070976991954</v>
      </c>
      <c r="J420" s="120">
        <f>(Data!$I$16+273.3)/(D420+273.3)*(Data!$I$15+(Data!$K$12/1000))/Data!$I$15*Data!$I$18</f>
        <v>0.6764972742152956</v>
      </c>
      <c r="K420" s="122"/>
      <c r="L420" s="119"/>
      <c r="M420" s="122"/>
    </row>
    <row r="421" spans="1:13">
      <c r="A421" s="1">
        <v>0.47314814814814815</v>
      </c>
      <c r="B421">
        <v>4035</v>
      </c>
      <c r="C421">
        <v>88</v>
      </c>
      <c r="D421">
        <v>271.39999999999998</v>
      </c>
      <c r="E421">
        <v>10.3</v>
      </c>
      <c r="G421" s="119"/>
      <c r="H421">
        <f t="shared" si="22"/>
        <v>16.134186688651528</v>
      </c>
      <c r="J421" s="120">
        <f>(Data!$I$16+273.3)/(D421+273.3)*(Data!$I$15+(Data!$K$12/1000))/Data!$I$15*Data!$I$18</f>
        <v>0.67637307791013401</v>
      </c>
      <c r="K421" s="122"/>
      <c r="L421" s="119"/>
      <c r="M421" s="122"/>
    </row>
    <row r="422" spans="1:13">
      <c r="A422" s="1">
        <v>0.47314814814814815</v>
      </c>
      <c r="B422">
        <v>4036</v>
      </c>
      <c r="C422">
        <v>88</v>
      </c>
      <c r="D422">
        <v>271.5</v>
      </c>
      <c r="E422">
        <v>10.3</v>
      </c>
      <c r="G422" s="119"/>
      <c r="H422">
        <f t="shared" si="22"/>
        <v>16.135667636535562</v>
      </c>
      <c r="J422" s="120">
        <f>(Data!$I$16+273.3)/(D422+273.3)*(Data!$I$15+(Data!$K$12/1000))/Data!$I$15*Data!$I$18</f>
        <v>0.67624892719832963</v>
      </c>
      <c r="K422" s="122"/>
      <c r="L422" s="119"/>
      <c r="M422" s="122"/>
    </row>
    <row r="423" spans="1:13">
      <c r="A423" s="1">
        <v>0.47315972222222219</v>
      </c>
      <c r="B423">
        <v>4037</v>
      </c>
      <c r="C423">
        <v>84</v>
      </c>
      <c r="D423">
        <v>271.5</v>
      </c>
      <c r="E423">
        <v>10.3</v>
      </c>
      <c r="G423" s="119"/>
      <c r="H423">
        <f t="shared" si="22"/>
        <v>15.764683158035652</v>
      </c>
      <c r="J423" s="120">
        <f>(Data!$I$16+273.3)/(D423+273.3)*(Data!$I$15+(Data!$K$12/1000))/Data!$I$15*Data!$I$18</f>
        <v>0.67624892719832963</v>
      </c>
      <c r="K423" s="122"/>
      <c r="L423" s="119"/>
      <c r="M423" s="122"/>
    </row>
    <row r="424" spans="1:13">
      <c r="A424" s="1">
        <v>0.47315972222222219</v>
      </c>
      <c r="B424">
        <v>4037</v>
      </c>
      <c r="C424">
        <v>83</v>
      </c>
      <c r="D424">
        <v>271.39999999999998</v>
      </c>
      <c r="E424">
        <v>10.3</v>
      </c>
      <c r="G424" s="119"/>
      <c r="H424">
        <f t="shared" si="22"/>
        <v>15.669126545192151</v>
      </c>
      <c r="J424" s="120">
        <f>(Data!$I$16+273.3)/(D424+273.3)*(Data!$I$15+(Data!$K$12/1000))/Data!$I$15*Data!$I$18</f>
        <v>0.67637307791013401</v>
      </c>
      <c r="K424" s="122"/>
      <c r="L424" s="119"/>
      <c r="M424" s="122"/>
    </row>
    <row r="425" spans="1:13">
      <c r="A425" s="1">
        <v>0.47315972222222219</v>
      </c>
      <c r="B425">
        <v>4047</v>
      </c>
      <c r="C425">
        <v>81</v>
      </c>
      <c r="D425">
        <v>271.39999999999998</v>
      </c>
      <c r="E425">
        <v>10.3</v>
      </c>
      <c r="G425" s="119"/>
      <c r="H425">
        <f t="shared" si="22"/>
        <v>15.479190719260469</v>
      </c>
      <c r="J425" s="120">
        <f>(Data!$I$16+273.3)/(D425+273.3)*(Data!$I$15+(Data!$K$12/1000))/Data!$I$15*Data!$I$18</f>
        <v>0.67637307791013401</v>
      </c>
      <c r="K425" s="122"/>
      <c r="L425" s="119"/>
      <c r="M425" s="122"/>
    </row>
    <row r="426" spans="1:13">
      <c r="A426" s="1">
        <v>0.47315972222222219</v>
      </c>
      <c r="B426">
        <v>4047</v>
      </c>
      <c r="C426">
        <v>79</v>
      </c>
      <c r="D426">
        <v>271.39999999999998</v>
      </c>
      <c r="E426">
        <v>10.3</v>
      </c>
      <c r="G426" s="119"/>
      <c r="H426">
        <f t="shared" si="22"/>
        <v>15.286895170610464</v>
      </c>
      <c r="J426" s="120">
        <f>(Data!$I$16+273.3)/(D426+273.3)*(Data!$I$15+(Data!$K$12/1000))/Data!$I$15*Data!$I$18</f>
        <v>0.67637307791013401</v>
      </c>
      <c r="K426" s="122"/>
      <c r="L426" s="119"/>
      <c r="M426" s="122"/>
    </row>
    <row r="427" spans="1:13">
      <c r="A427" s="1">
        <v>0.47315972222222219</v>
      </c>
      <c r="B427">
        <v>4043</v>
      </c>
      <c r="C427">
        <v>82</v>
      </c>
      <c r="D427">
        <v>271.39999999999998</v>
      </c>
      <c r="E427">
        <v>10.3</v>
      </c>
      <c r="G427" s="119"/>
      <c r="H427">
        <f t="shared" si="22"/>
        <v>15.574448176620653</v>
      </c>
      <c r="J427" s="120">
        <f>(Data!$I$16+273.3)/(D427+273.3)*(Data!$I$15+(Data!$K$12/1000))/Data!$I$15*Data!$I$18</f>
        <v>0.67637307791013401</v>
      </c>
      <c r="K427" s="122"/>
      <c r="L427" s="119"/>
      <c r="M427" s="122"/>
    </row>
    <row r="428" spans="1:13">
      <c r="A428" s="1">
        <v>0.47317129629629634</v>
      </c>
      <c r="B428">
        <v>4043</v>
      </c>
      <c r="C428">
        <v>86</v>
      </c>
      <c r="D428">
        <v>271.10000000000002</v>
      </c>
      <c r="E428">
        <v>10.3</v>
      </c>
      <c r="G428" s="119"/>
      <c r="H428">
        <f t="shared" si="22"/>
        <v>15.945397054574267</v>
      </c>
      <c r="J428" s="120">
        <f>(Data!$I$16+273.3)/(D428+273.3)*(Data!$I$15+(Data!$K$12/1000))/Data!$I$15*Data!$I$18</f>
        <v>0.6767458037061902</v>
      </c>
      <c r="K428" s="122"/>
      <c r="L428" s="119"/>
      <c r="M428" s="122"/>
    </row>
    <row r="429" spans="1:13">
      <c r="A429" s="1">
        <v>0.47317129629629634</v>
      </c>
      <c r="B429">
        <v>4040</v>
      </c>
      <c r="C429">
        <v>86</v>
      </c>
      <c r="D429">
        <v>271.10000000000002</v>
      </c>
      <c r="E429">
        <v>10.3</v>
      </c>
      <c r="G429" s="119"/>
      <c r="H429">
        <f t="shared" si="22"/>
        <v>15.945397054574267</v>
      </c>
      <c r="J429" s="120">
        <f>(Data!$I$16+273.3)/(D429+273.3)*(Data!$I$15+(Data!$K$12/1000))/Data!$I$15*Data!$I$18</f>
        <v>0.6767458037061902</v>
      </c>
      <c r="K429" s="122"/>
      <c r="L429" s="119"/>
      <c r="M429" s="122"/>
    </row>
    <row r="430" spans="1:13">
      <c r="A430" s="1">
        <v>0.47317129629629634</v>
      </c>
      <c r="B430">
        <v>4037</v>
      </c>
      <c r="C430">
        <v>87</v>
      </c>
      <c r="D430">
        <v>271.3</v>
      </c>
      <c r="E430">
        <v>10.3</v>
      </c>
      <c r="G430" s="119"/>
      <c r="H430">
        <f t="shared" si="22"/>
        <v>16.040780608082798</v>
      </c>
      <c r="J430" s="120">
        <f>(Data!$I$16+273.3)/(D430+273.3)*(Data!$I$15+(Data!$K$12/1000))/Data!$I$15*Data!$I$18</f>
        <v>0.6764972742152956</v>
      </c>
      <c r="K430" s="122"/>
      <c r="L430" s="119"/>
      <c r="M430" s="122"/>
    </row>
    <row r="431" spans="1:13">
      <c r="A431" s="1">
        <v>0.47317129629629634</v>
      </c>
      <c r="B431">
        <v>4038</v>
      </c>
      <c r="C431">
        <v>87</v>
      </c>
      <c r="D431">
        <v>271.39999999999998</v>
      </c>
      <c r="E431">
        <v>10.3</v>
      </c>
      <c r="G431" s="119"/>
      <c r="H431">
        <f t="shared" si="22"/>
        <v>16.042253252621876</v>
      </c>
      <c r="J431" s="120">
        <f>(Data!$I$16+273.3)/(D431+273.3)*(Data!$I$15+(Data!$K$12/1000))/Data!$I$15*Data!$I$18</f>
        <v>0.67637307791013401</v>
      </c>
      <c r="K431" s="122"/>
      <c r="L431" s="119"/>
      <c r="M431" s="122"/>
    </row>
    <row r="432" spans="1:13">
      <c r="A432" s="1">
        <v>0.47317129629629634</v>
      </c>
      <c r="B432">
        <v>4040</v>
      </c>
      <c r="C432">
        <v>77</v>
      </c>
      <c r="D432">
        <v>271.5</v>
      </c>
      <c r="E432">
        <v>10.3</v>
      </c>
      <c r="G432" s="119"/>
      <c r="H432">
        <f t="shared" si="22"/>
        <v>15.093535000693128</v>
      </c>
      <c r="J432" s="120">
        <f>(Data!$I$16+273.3)/(D432+273.3)*(Data!$I$15+(Data!$K$12/1000))/Data!$I$15*Data!$I$18</f>
        <v>0.67624892719832963</v>
      </c>
      <c r="K432" s="122"/>
      <c r="L432" s="119"/>
      <c r="M432" s="122"/>
    </row>
    <row r="433" spans="1:13">
      <c r="A433" s="1">
        <v>0.47318287037037038</v>
      </c>
      <c r="B433">
        <v>4039</v>
      </c>
      <c r="C433">
        <v>75</v>
      </c>
      <c r="D433">
        <v>271.5</v>
      </c>
      <c r="E433">
        <v>10.3</v>
      </c>
      <c r="G433" s="119"/>
      <c r="H433">
        <f t="shared" si="22"/>
        <v>14.896225404960962</v>
      </c>
      <c r="J433" s="120">
        <f>(Data!$I$16+273.3)/(D433+273.3)*(Data!$I$15+(Data!$K$12/1000))/Data!$I$15*Data!$I$18</f>
        <v>0.67624892719832963</v>
      </c>
      <c r="K433" s="122"/>
      <c r="L433" s="119"/>
      <c r="M433" s="122"/>
    </row>
    <row r="434" spans="1:13">
      <c r="A434" s="1">
        <v>0.47318287037037038</v>
      </c>
      <c r="B434">
        <v>4028</v>
      </c>
      <c r="C434">
        <v>75</v>
      </c>
      <c r="D434">
        <v>271.5</v>
      </c>
      <c r="E434">
        <v>10.3</v>
      </c>
      <c r="G434" s="119"/>
      <c r="H434">
        <f t="shared" si="22"/>
        <v>14.896225404960962</v>
      </c>
      <c r="J434" s="120">
        <f>(Data!$I$16+273.3)/(D434+273.3)*(Data!$I$15+(Data!$K$12/1000))/Data!$I$15*Data!$I$18</f>
        <v>0.67624892719832963</v>
      </c>
      <c r="K434" s="122"/>
      <c r="L434" s="119"/>
      <c r="M434" s="122"/>
    </row>
    <row r="435" spans="1:13">
      <c r="A435" s="1">
        <v>0.47318287037037038</v>
      </c>
      <c r="B435">
        <v>4028</v>
      </c>
      <c r="C435">
        <v>74</v>
      </c>
      <c r="D435">
        <v>271.39999999999998</v>
      </c>
      <c r="E435">
        <v>10.3</v>
      </c>
      <c r="G435" s="119"/>
      <c r="H435">
        <f t="shared" si="22"/>
        <v>14.795225937518449</v>
      </c>
      <c r="J435" s="120">
        <f>(Data!$I$16+273.3)/(D435+273.3)*(Data!$I$15+(Data!$K$12/1000))/Data!$I$15*Data!$I$18</f>
        <v>0.67637307791013401</v>
      </c>
      <c r="K435" s="122"/>
      <c r="L435" s="119"/>
      <c r="M435" s="122"/>
    </row>
    <row r="436" spans="1:13">
      <c r="A436" s="1">
        <v>0.47318287037037038</v>
      </c>
      <c r="B436">
        <v>4023</v>
      </c>
      <c r="C436">
        <v>71</v>
      </c>
      <c r="D436">
        <v>271.39999999999998</v>
      </c>
      <c r="E436">
        <v>10.3</v>
      </c>
      <c r="G436" s="119"/>
      <c r="H436">
        <f t="shared" si="22"/>
        <v>14.492219929783353</v>
      </c>
      <c r="J436" s="120">
        <f>(Data!$I$16+273.3)/(D436+273.3)*(Data!$I$15+(Data!$K$12/1000))/Data!$I$15*Data!$I$18</f>
        <v>0.67637307791013401</v>
      </c>
      <c r="K436" s="122"/>
      <c r="L436" s="119"/>
      <c r="M436" s="122"/>
    </row>
    <row r="437" spans="1:13">
      <c r="A437" s="1">
        <v>0.47318287037037038</v>
      </c>
      <c r="B437">
        <v>4022</v>
      </c>
      <c r="C437">
        <v>65</v>
      </c>
      <c r="D437">
        <v>271.10000000000002</v>
      </c>
      <c r="E437">
        <v>10.3</v>
      </c>
      <c r="G437" s="119"/>
      <c r="H437">
        <f t="shared" si="22"/>
        <v>13.862539311421884</v>
      </c>
      <c r="J437" s="120">
        <f>(Data!$I$16+273.3)/(D437+273.3)*(Data!$I$15+(Data!$K$12/1000))/Data!$I$15*Data!$I$18</f>
        <v>0.6767458037061902</v>
      </c>
      <c r="K437" s="122"/>
      <c r="L437" s="119"/>
      <c r="M437" s="122"/>
    </row>
    <row r="438" spans="1:13">
      <c r="A438" s="1">
        <v>0.47319444444444447</v>
      </c>
      <c r="B438">
        <v>4030</v>
      </c>
      <c r="C438">
        <v>65</v>
      </c>
      <c r="D438">
        <v>271</v>
      </c>
      <c r="E438">
        <v>10.3</v>
      </c>
      <c r="G438" s="119"/>
      <c r="H438">
        <f t="shared" si="22"/>
        <v>13.861266058669582</v>
      </c>
      <c r="J438" s="120">
        <f>(Data!$I$16+273.3)/(D438+273.3)*(Data!$I$15+(Data!$K$12/1000))/Data!$I$15*Data!$I$18</f>
        <v>0.67687013694221931</v>
      </c>
      <c r="K438" s="122"/>
      <c r="L438" s="119"/>
      <c r="M438" s="122"/>
    </row>
    <row r="439" spans="1:13">
      <c r="A439" s="1">
        <v>0.47319444444444447</v>
      </c>
      <c r="B439">
        <v>4038</v>
      </c>
      <c r="C439">
        <v>62</v>
      </c>
      <c r="D439">
        <v>271.2</v>
      </c>
      <c r="E439">
        <v>10.3</v>
      </c>
      <c r="G439" s="119"/>
      <c r="H439">
        <f t="shared" si="22"/>
        <v>13.540099036950007</v>
      </c>
      <c r="J439" s="120">
        <f>(Data!$I$16+273.3)/(D439+273.3)*(Data!$I$15+(Data!$K$12/1000))/Data!$I$15*Data!$I$18</f>
        <v>0.67662151613893473</v>
      </c>
      <c r="K439" s="122"/>
      <c r="L439" s="119"/>
      <c r="M439" s="122"/>
    </row>
    <row r="440" spans="1:13">
      <c r="A440" s="1">
        <v>0.47319444444444447</v>
      </c>
      <c r="B440">
        <v>4037</v>
      </c>
      <c r="C440">
        <v>62</v>
      </c>
      <c r="D440">
        <v>271.3</v>
      </c>
      <c r="E440">
        <v>10.4</v>
      </c>
      <c r="G440" s="119"/>
      <c r="H440">
        <f t="shared" si="22"/>
        <v>13.54134233147877</v>
      </c>
      <c r="J440" s="120">
        <f>(Data!$I$16+273.3)/(D440+273.3)*(Data!$I$15+(Data!$K$12/1000))/Data!$I$15*Data!$I$18</f>
        <v>0.6764972742152956</v>
      </c>
      <c r="K440" s="122"/>
      <c r="L440" s="119"/>
      <c r="M440" s="122"/>
    </row>
    <row r="441" spans="1:13">
      <c r="A441" s="1">
        <v>0.47319444444444447</v>
      </c>
      <c r="B441">
        <v>4035</v>
      </c>
      <c r="C441">
        <v>55</v>
      </c>
      <c r="D441">
        <v>271.10000000000002</v>
      </c>
      <c r="E441">
        <v>10.4</v>
      </c>
      <c r="G441" s="119"/>
      <c r="H441">
        <f t="shared" si="22"/>
        <v>12.751681511344321</v>
      </c>
      <c r="J441" s="120">
        <f>(Data!$I$16+273.3)/(D441+273.3)*(Data!$I$15+(Data!$K$12/1000))/Data!$I$15*Data!$I$18</f>
        <v>0.6767458037061902</v>
      </c>
      <c r="K441" s="122"/>
      <c r="L441" s="119"/>
      <c r="M441" s="122"/>
    </row>
    <row r="442" spans="1:13">
      <c r="A442" s="1">
        <v>0.47319444444444447</v>
      </c>
      <c r="B442">
        <v>4035</v>
      </c>
      <c r="C442">
        <v>54</v>
      </c>
      <c r="D442">
        <v>270.60000000000002</v>
      </c>
      <c r="E442">
        <v>10.4</v>
      </c>
      <c r="G442" s="119"/>
      <c r="H442">
        <f t="shared" si="22"/>
        <v>12.629421663825596</v>
      </c>
      <c r="J442" s="120">
        <f>(Data!$I$16+273.3)/(D442+273.3)*(Data!$I$15+(Data!$K$12/1000))/Data!$I$15*Data!$I$18</f>
        <v>0.67736792707786342</v>
      </c>
      <c r="K442" s="122"/>
      <c r="L442" s="119"/>
      <c r="M442" s="12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42"/>
  <sheetViews>
    <sheetView workbookViewId="0">
      <selection activeCell="F1" sqref="F1:Y65536"/>
    </sheetView>
  </sheetViews>
  <sheetFormatPr defaultRowHeight="12.75"/>
  <cols>
    <col min="4" max="4" width="11" customWidth="1"/>
    <col min="5" max="5" width="7.85546875" customWidth="1"/>
  </cols>
  <sheetData>
    <row r="1" spans="1:24" s="107" customFormat="1">
      <c r="A1" s="23"/>
      <c r="B1" s="24" t="s">
        <v>67</v>
      </c>
      <c r="C1" s="25">
        <v>7</v>
      </c>
      <c r="D1" s="23"/>
      <c r="E1" s="23"/>
      <c r="O1"/>
      <c r="P1"/>
      <c r="Q1"/>
      <c r="R1"/>
      <c r="S1"/>
      <c r="T1"/>
      <c r="U1"/>
      <c r="V1"/>
    </row>
    <row r="2" spans="1:24" s="108" customFormat="1" ht="25.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4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4" s="109" customFormat="1" ht="15">
      <c r="A4" s="31" t="s">
        <v>56</v>
      </c>
      <c r="B4" s="23">
        <f>AVERAGE(B5:B440)</f>
        <v>3975.7898383371826</v>
      </c>
      <c r="C4" s="23">
        <f>AVERAGE(C5:C440)</f>
        <v>46.38568129330254</v>
      </c>
      <c r="D4" s="23">
        <f>AVERAGE(D5:D440)</f>
        <v>261.53741339491904</v>
      </c>
      <c r="E4" s="23">
        <f>AVERAGE(E5:E440)</f>
        <v>10.345034642032346</v>
      </c>
      <c r="O4"/>
      <c r="P4"/>
      <c r="Q4"/>
      <c r="R4"/>
      <c r="S4" s="121"/>
      <c r="T4"/>
      <c r="U4"/>
      <c r="V4" s="123">
        <f>SUM(U7:U207)</f>
        <v>12.713065310246012</v>
      </c>
      <c r="X4" s="124">
        <f>SUM(W7:W205)</f>
        <v>12.57481419876491</v>
      </c>
    </row>
    <row r="5" spans="1:24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4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11.529454878125639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0.000004440741*G8^3-0.00179116*G8^2+0.213861345*G8+7.786044</f>
        <v>7.9981186257410002</v>
      </c>
    </row>
    <row r="7" spans="1:24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0.000004440741*G9^3-0.00179116*G9^2+0.213861345*G9+7.786044</f>
        <v>8.206637575928001</v>
      </c>
      <c r="U7">
        <f t="shared" ref="U7:U70" si="1">(S7-S6)/2*(T6+T7)</f>
        <v>8.1023781008344994E-2</v>
      </c>
      <c r="W7">
        <f>(S8-S6)/6*(T6+4*T7+T8)</f>
        <v>0.16412098808153336</v>
      </c>
    </row>
    <row r="8" spans="1:24">
      <c r="A8" s="1">
        <v>0.48282407407407407</v>
      </c>
      <c r="B8">
        <v>3985</v>
      </c>
      <c r="C8">
        <v>19</v>
      </c>
      <c r="D8">
        <v>259</v>
      </c>
      <c r="E8">
        <v>10.3</v>
      </c>
      <c r="G8" s="119">
        <v>1</v>
      </c>
      <c r="H8">
        <f>44.73*SQRT(C8/1000/J8)</f>
        <v>7.4110900060281253</v>
      </c>
      <c r="J8" s="120">
        <f>(Data!$I$16+273.3)/(D8+273.3)*(Data!$I$15+(Data!$K$12/1000))/Data!$I$15*Data!$I$18</f>
        <v>0.69212927961234261</v>
      </c>
      <c r="K8" s="122">
        <f>0.000004440741*G8^3-0.00179116*G8^2+0.213861345*G8+7.786044</f>
        <v>7.9981186257410002</v>
      </c>
      <c r="L8" s="119"/>
      <c r="M8" s="122"/>
      <c r="S8" s="121">
        <f t="shared" ref="S8:S71" si="2">IF(S7&gt;=$P$6,$S$6,S7+$R$6)</f>
        <v>0.02</v>
      </c>
      <c r="T8" s="122">
        <f t="shared" si="0"/>
        <v>8.411627495007</v>
      </c>
      <c r="U8">
        <f t="shared" si="1"/>
        <v>8.3091325354675019E-2</v>
      </c>
    </row>
    <row r="9" spans="1:24">
      <c r="A9" s="1">
        <v>0.48282407407407407</v>
      </c>
      <c r="B9">
        <v>4000</v>
      </c>
      <c r="C9">
        <v>20</v>
      </c>
      <c r="D9">
        <v>259</v>
      </c>
      <c r="E9">
        <v>10.3</v>
      </c>
      <c r="G9" s="119">
        <v>2</v>
      </c>
      <c r="H9">
        <f t="shared" ref="H9:H72" si="3">44.73*SQRT(C9/1000/J9)</f>
        <v>7.6036179115394908</v>
      </c>
      <c r="J9" s="120">
        <f>(Data!$I$16+273.3)/(D9+273.3)*(Data!$I$15+(Data!$K$12/1000))/Data!$I$15*Data!$I$18</f>
        <v>0.69212927961234261</v>
      </c>
      <c r="K9" s="122">
        <f>0.000004440741*G9^3-0.00179116*G9^2+0.213861345*G9+7.786044</f>
        <v>8.206637575928001</v>
      </c>
      <c r="L9" s="119"/>
      <c r="M9" s="122"/>
      <c r="S9" s="121">
        <f t="shared" si="2"/>
        <v>0.03</v>
      </c>
      <c r="T9" s="122">
        <f t="shared" si="0"/>
        <v>8.6131150274240014</v>
      </c>
      <c r="U9">
        <f t="shared" si="1"/>
        <v>8.5123712612154998E-2</v>
      </c>
      <c r="W9">
        <f>(S10-S8)/6*(T8+4*T9+T10)</f>
        <v>0.17225071474109335</v>
      </c>
    </row>
    <row r="10" spans="1:24">
      <c r="A10" s="1">
        <v>0.48282407407407407</v>
      </c>
      <c r="B10">
        <v>4009</v>
      </c>
      <c r="C10">
        <v>24</v>
      </c>
      <c r="D10">
        <v>259.10000000000002</v>
      </c>
      <c r="E10">
        <v>10.3</v>
      </c>
      <c r="G10" s="119">
        <v>3</v>
      </c>
      <c r="H10">
        <f t="shared" si="3"/>
        <v>8.3301284529399364</v>
      </c>
      <c r="J10" s="120">
        <f>(Data!$I$16+273.3)/(D10+273.3)*(Data!$I$15+(Data!$K$12/1000))/Data!$I$15*Data!$I$18</f>
        <v>0.69199927786936499</v>
      </c>
      <c r="K10" s="122">
        <f t="shared" ref="K10:K73" si="4">0.000004440741*G10^3-0.00179116*G10^2+0.213861345*G10+7.786044</f>
        <v>8.411627495007</v>
      </c>
      <c r="L10" s="119"/>
      <c r="M10" s="122"/>
      <c r="S10" s="121">
        <f t="shared" si="2"/>
        <v>0.04</v>
      </c>
      <c r="T10" s="122">
        <f t="shared" si="0"/>
        <v>8.8111268176250004</v>
      </c>
      <c r="U10">
        <f t="shared" si="1"/>
        <v>8.7121209225245036E-2</v>
      </c>
    </row>
    <row r="11" spans="1:24">
      <c r="A11" s="1">
        <v>0.48282407407407407</v>
      </c>
      <c r="B11">
        <v>4009</v>
      </c>
      <c r="C11">
        <v>24</v>
      </c>
      <c r="D11">
        <v>259.10000000000002</v>
      </c>
      <c r="E11">
        <v>10.3</v>
      </c>
      <c r="G11" s="119">
        <v>4</v>
      </c>
      <c r="H11">
        <f t="shared" si="3"/>
        <v>8.3301284529399364</v>
      </c>
      <c r="J11" s="120">
        <f>(Data!$I$16+273.3)/(D11+273.3)*(Data!$I$15+(Data!$K$12/1000))/Data!$I$15*Data!$I$18</f>
        <v>0.69199927786936499</v>
      </c>
      <c r="K11" s="122">
        <f t="shared" si="4"/>
        <v>8.6131150274240014</v>
      </c>
      <c r="L11" s="119"/>
      <c r="M11" s="122"/>
      <c r="S11" s="121">
        <f t="shared" si="2"/>
        <v>0.05</v>
      </c>
      <c r="T11" s="122">
        <f t="shared" si="0"/>
        <v>9.0056895100560013</v>
      </c>
      <c r="U11">
        <f t="shared" si="1"/>
        <v>8.9084081638405033E-2</v>
      </c>
      <c r="W11">
        <f>(S12-S10)/6*(T10+4*T11+T12)</f>
        <v>0.18010238202337339</v>
      </c>
    </row>
    <row r="12" spans="1:24">
      <c r="A12" s="1">
        <v>0.48282407407407407</v>
      </c>
      <c r="B12">
        <v>4010</v>
      </c>
      <c r="C12">
        <v>23</v>
      </c>
      <c r="D12">
        <v>259.2</v>
      </c>
      <c r="E12">
        <v>10.3</v>
      </c>
      <c r="G12" s="119">
        <v>5</v>
      </c>
      <c r="H12">
        <f t="shared" si="3"/>
        <v>8.1555034956994241</v>
      </c>
      <c r="J12" s="120">
        <f>(Data!$I$16+273.3)/(D12+273.3)*(Data!$I$15+(Data!$K$12/1000))/Data!$I$15*Data!$I$18</f>
        <v>0.69186932495333331</v>
      </c>
      <c r="K12" s="122">
        <f t="shared" si="4"/>
        <v>8.8111268176250004</v>
      </c>
      <c r="L12" s="119"/>
      <c r="M12" s="122"/>
      <c r="S12" s="121">
        <f t="shared" si="2"/>
        <v>6.0000000000000005E-2</v>
      </c>
      <c r="T12" s="122">
        <f t="shared" si="0"/>
        <v>9.1968297491630011</v>
      </c>
      <c r="U12">
        <f t="shared" si="1"/>
        <v>9.1012596296095025E-2</v>
      </c>
    </row>
    <row r="13" spans="1:24">
      <c r="A13" s="1">
        <v>0.48283564814814817</v>
      </c>
      <c r="B13">
        <v>4009</v>
      </c>
      <c r="C13">
        <v>22</v>
      </c>
      <c r="D13">
        <v>259.2</v>
      </c>
      <c r="E13">
        <v>10.3</v>
      </c>
      <c r="G13" s="119">
        <v>6</v>
      </c>
      <c r="H13">
        <f t="shared" si="3"/>
        <v>7.9762397698033825</v>
      </c>
      <c r="J13" s="120">
        <f>(Data!$I$16+273.3)/(D13+273.3)*(Data!$I$15+(Data!$K$12/1000))/Data!$I$15*Data!$I$18</f>
        <v>0.69186932495333331</v>
      </c>
      <c r="K13" s="122">
        <f t="shared" si="4"/>
        <v>9.0056895100560013</v>
      </c>
      <c r="L13" s="119"/>
      <c r="M13" s="122"/>
      <c r="S13" s="121">
        <f t="shared" si="2"/>
        <v>7.0000000000000007E-2</v>
      </c>
      <c r="T13" s="122">
        <f t="shared" si="0"/>
        <v>9.3845741793920006</v>
      </c>
      <c r="U13">
        <f t="shared" si="1"/>
        <v>9.2907019642775021E-2</v>
      </c>
      <c r="W13">
        <f>(S14-S12)/6*(T12+4*T13+T14)</f>
        <v>0.18768025303973329</v>
      </c>
    </row>
    <row r="14" spans="1:24">
      <c r="A14" s="1">
        <v>0.48283564814814817</v>
      </c>
      <c r="B14">
        <v>3998</v>
      </c>
      <c r="C14">
        <v>24</v>
      </c>
      <c r="D14">
        <v>259.2</v>
      </c>
      <c r="E14">
        <v>10.3</v>
      </c>
      <c r="G14" s="119">
        <v>7</v>
      </c>
      <c r="H14">
        <f t="shared" si="3"/>
        <v>8.3309107348079259</v>
      </c>
      <c r="J14" s="120">
        <f>(Data!$I$16+273.3)/(D14+273.3)*(Data!$I$15+(Data!$K$12/1000))/Data!$I$15*Data!$I$18</f>
        <v>0.69186932495333331</v>
      </c>
      <c r="K14" s="122">
        <f t="shared" si="4"/>
        <v>9.1968297491630011</v>
      </c>
      <c r="L14" s="119"/>
      <c r="M14" s="122"/>
      <c r="S14" s="121">
        <f t="shared" si="2"/>
        <v>0.08</v>
      </c>
      <c r="T14" s="122">
        <f t="shared" si="0"/>
        <v>9.5689494451890003</v>
      </c>
      <c r="U14">
        <f t="shared" si="1"/>
        <v>9.4767618122904962E-2</v>
      </c>
    </row>
    <row r="15" spans="1:24">
      <c r="A15" s="1">
        <v>0.48283564814814817</v>
      </c>
      <c r="B15">
        <v>3998</v>
      </c>
      <c r="C15">
        <v>25</v>
      </c>
      <c r="D15">
        <v>259</v>
      </c>
      <c r="E15">
        <v>10.3</v>
      </c>
      <c r="G15" s="119">
        <v>8</v>
      </c>
      <c r="H15">
        <f t="shared" si="3"/>
        <v>8.5011032625686429</v>
      </c>
      <c r="J15" s="120">
        <f>(Data!$I$16+273.3)/(D15+273.3)*(Data!$I$15+(Data!$K$12/1000))/Data!$I$15*Data!$I$18</f>
        <v>0.69212927961234261</v>
      </c>
      <c r="K15" s="122">
        <f t="shared" si="4"/>
        <v>9.3845741793920006</v>
      </c>
      <c r="L15" s="119"/>
      <c r="M15" s="122"/>
      <c r="S15" s="121">
        <f t="shared" si="2"/>
        <v>0.09</v>
      </c>
      <c r="T15" s="122">
        <f t="shared" si="0"/>
        <v>9.7499821910000009</v>
      </c>
      <c r="U15">
        <f t="shared" si="1"/>
        <v>9.6594658180944953E-2</v>
      </c>
      <c r="W15">
        <f>(S16-S14)/6*(T14+4*T15+T16)</f>
        <v>0.19498859090153325</v>
      </c>
    </row>
    <row r="16" spans="1:24">
      <c r="A16" s="1">
        <v>0.48283564814814817</v>
      </c>
      <c r="B16">
        <v>3998</v>
      </c>
      <c r="C16">
        <v>24</v>
      </c>
      <c r="D16">
        <v>259</v>
      </c>
      <c r="E16">
        <v>10.3</v>
      </c>
      <c r="G16" s="119">
        <v>9</v>
      </c>
      <c r="H16">
        <f t="shared" si="3"/>
        <v>8.3293460976010003</v>
      </c>
      <c r="J16" s="120">
        <f>(Data!$I$16+273.3)/(D16+273.3)*(Data!$I$15+(Data!$K$12/1000))/Data!$I$15*Data!$I$18</f>
        <v>0.69212927961234261</v>
      </c>
      <c r="K16" s="122">
        <f t="shared" si="4"/>
        <v>9.5689494451890003</v>
      </c>
      <c r="L16" s="119"/>
      <c r="M16" s="122"/>
      <c r="S16" s="121">
        <f t="shared" si="2"/>
        <v>9.9999999999999992E-2</v>
      </c>
      <c r="T16" s="122">
        <f t="shared" si="0"/>
        <v>9.9276990612709994</v>
      </c>
      <c r="U16">
        <f t="shared" si="1"/>
        <v>9.8388406261354949E-2</v>
      </c>
    </row>
    <row r="17" spans="1:23">
      <c r="A17" s="1">
        <v>0.48283564814814817</v>
      </c>
      <c r="B17">
        <v>3998</v>
      </c>
      <c r="C17">
        <v>24</v>
      </c>
      <c r="D17">
        <v>259</v>
      </c>
      <c r="E17">
        <v>10.3</v>
      </c>
      <c r="G17" s="119">
        <v>10</v>
      </c>
      <c r="H17">
        <f t="shared" si="3"/>
        <v>8.3293460976010003</v>
      </c>
      <c r="J17" s="120">
        <f>(Data!$I$16+273.3)/(D17+273.3)*(Data!$I$15+(Data!$K$12/1000))/Data!$I$15*Data!$I$18</f>
        <v>0.69212927961234261</v>
      </c>
      <c r="K17" s="122">
        <f t="shared" si="4"/>
        <v>9.7499821910000009</v>
      </c>
      <c r="L17" s="119"/>
      <c r="M17" s="122"/>
      <c r="S17" s="121">
        <f t="shared" si="2"/>
        <v>0.10999999999999999</v>
      </c>
      <c r="T17" s="122">
        <f t="shared" si="0"/>
        <v>10.102126700448</v>
      </c>
      <c r="U17">
        <f t="shared" si="1"/>
        <v>0.10014912880859494</v>
      </c>
      <c r="W17">
        <f>(S18-S16)/6*(T16+4*T17+T18)</f>
        <v>0.20203165872013326</v>
      </c>
    </row>
    <row r="18" spans="1:23">
      <c r="A18" s="1">
        <v>0.48284722222222221</v>
      </c>
      <c r="B18">
        <v>4001</v>
      </c>
      <c r="C18">
        <v>24</v>
      </c>
      <c r="D18">
        <v>258.89999999999998</v>
      </c>
      <c r="E18">
        <v>10.3</v>
      </c>
      <c r="G18" s="119">
        <v>11</v>
      </c>
      <c r="H18">
        <f t="shared" si="3"/>
        <v>8.3285636687704159</v>
      </c>
      <c r="J18" s="120">
        <f>(Data!$I$16+273.3)/(D18+273.3)*(Data!$I$15+(Data!$K$12/1000))/Data!$I$15*Data!$I$18</f>
        <v>0.69225933020978958</v>
      </c>
      <c r="K18" s="122">
        <f t="shared" si="4"/>
        <v>9.9276990612709994</v>
      </c>
      <c r="L18" s="119"/>
      <c r="M18" s="122"/>
      <c r="S18" s="121">
        <f t="shared" si="2"/>
        <v>0.11999999999999998</v>
      </c>
      <c r="T18" s="122">
        <f t="shared" si="0"/>
        <v>10.273291752977</v>
      </c>
      <c r="U18">
        <f t="shared" si="1"/>
        <v>0.10187709226712494</v>
      </c>
    </row>
    <row r="19" spans="1:23">
      <c r="A19" s="1">
        <v>0.48284722222222221</v>
      </c>
      <c r="B19">
        <v>4004</v>
      </c>
      <c r="C19">
        <v>23</v>
      </c>
      <c r="D19">
        <v>259</v>
      </c>
      <c r="E19">
        <v>10.3</v>
      </c>
      <c r="G19" s="119">
        <v>12</v>
      </c>
      <c r="H19">
        <f t="shared" si="3"/>
        <v>8.153971801912661</v>
      </c>
      <c r="J19" s="120">
        <f>(Data!$I$16+273.3)/(D19+273.3)*(Data!$I$15+(Data!$K$12/1000))/Data!$I$15*Data!$I$18</f>
        <v>0.69212927961234261</v>
      </c>
      <c r="K19" s="122">
        <f t="shared" si="4"/>
        <v>10.102126700448</v>
      </c>
      <c r="L19" s="119"/>
      <c r="M19" s="122"/>
      <c r="S19" s="121">
        <f t="shared" si="2"/>
        <v>0.12999999999999998</v>
      </c>
      <c r="T19" s="122">
        <f t="shared" si="0"/>
        <v>10.441220863304</v>
      </c>
      <c r="U19">
        <f t="shared" si="1"/>
        <v>0.10357256308140494</v>
      </c>
      <c r="W19">
        <f>(S20-S18)/6*(T18+4*T19+T20)</f>
        <v>0.20881371960689341</v>
      </c>
    </row>
    <row r="20" spans="1:23">
      <c r="A20" s="1">
        <v>0.48284722222222221</v>
      </c>
      <c r="B20">
        <v>4012</v>
      </c>
      <c r="C20">
        <v>23</v>
      </c>
      <c r="D20">
        <v>259.10000000000002</v>
      </c>
      <c r="E20">
        <v>10.3</v>
      </c>
      <c r="G20" s="119">
        <v>13</v>
      </c>
      <c r="H20">
        <f t="shared" si="3"/>
        <v>8.1547376847680511</v>
      </c>
      <c r="J20" s="120">
        <f>(Data!$I$16+273.3)/(D20+273.3)*(Data!$I$15+(Data!$K$12/1000))/Data!$I$15*Data!$I$18</f>
        <v>0.69199927786936499</v>
      </c>
      <c r="K20" s="122">
        <f t="shared" si="4"/>
        <v>10.273291752977</v>
      </c>
      <c r="L20" s="119"/>
      <c r="M20" s="122"/>
      <c r="S20" s="121">
        <f t="shared" si="2"/>
        <v>0.13999999999999999</v>
      </c>
      <c r="T20" s="122">
        <f t="shared" si="0"/>
        <v>10.605940675875001</v>
      </c>
      <c r="U20">
        <f t="shared" si="1"/>
        <v>0.10523580769589509</v>
      </c>
    </row>
    <row r="21" spans="1:23">
      <c r="A21" s="1">
        <v>0.48284722222222221</v>
      </c>
      <c r="B21">
        <v>4024</v>
      </c>
      <c r="C21">
        <v>25</v>
      </c>
      <c r="D21">
        <v>259.10000000000002</v>
      </c>
      <c r="E21">
        <v>10.3</v>
      </c>
      <c r="G21" s="119">
        <v>14</v>
      </c>
      <c r="H21">
        <f t="shared" si="3"/>
        <v>8.5019017506427819</v>
      </c>
      <c r="J21" s="120">
        <f>(Data!$I$16+273.3)/(D21+273.3)*(Data!$I$15+(Data!$K$12/1000))/Data!$I$15*Data!$I$18</f>
        <v>0.69199927786936499</v>
      </c>
      <c r="K21" s="122">
        <f t="shared" si="4"/>
        <v>10.441220863304</v>
      </c>
      <c r="L21" s="119"/>
      <c r="M21" s="122"/>
      <c r="S21" s="121">
        <f t="shared" si="2"/>
        <v>0.15</v>
      </c>
      <c r="T21" s="122">
        <f t="shared" si="0"/>
        <v>10.767477835136001</v>
      </c>
      <c r="U21">
        <f t="shared" si="1"/>
        <v>0.10686709255505511</v>
      </c>
      <c r="W21">
        <f>(S22-S20)/6*(T20+4*T21+T22)</f>
        <v>0.2153390366731735</v>
      </c>
    </row>
    <row r="22" spans="1:23">
      <c r="A22" s="1">
        <v>0.48284722222222221</v>
      </c>
      <c r="B22">
        <v>4024</v>
      </c>
      <c r="C22">
        <v>26</v>
      </c>
      <c r="D22">
        <v>259</v>
      </c>
      <c r="E22">
        <v>10.3</v>
      </c>
      <c r="G22" s="119">
        <v>15</v>
      </c>
      <c r="H22">
        <f t="shared" si="3"/>
        <v>8.6694582845809602</v>
      </c>
      <c r="J22" s="120">
        <f>(Data!$I$16+273.3)/(D22+273.3)*(Data!$I$15+(Data!$K$12/1000))/Data!$I$15*Data!$I$18</f>
        <v>0.69212927961234261</v>
      </c>
      <c r="K22" s="122">
        <f t="shared" si="4"/>
        <v>10.605940675875001</v>
      </c>
      <c r="L22" s="119"/>
      <c r="M22" s="122"/>
      <c r="S22" s="121">
        <f t="shared" si="2"/>
        <v>0.16</v>
      </c>
      <c r="T22" s="122">
        <f t="shared" si="0"/>
        <v>10.925858985533001</v>
      </c>
      <c r="U22">
        <f t="shared" si="1"/>
        <v>0.10846668410334512</v>
      </c>
    </row>
    <row r="23" spans="1:23">
      <c r="A23" s="1">
        <v>0.4828587962962963</v>
      </c>
      <c r="B23">
        <v>4036</v>
      </c>
      <c r="C23">
        <v>27</v>
      </c>
      <c r="D23">
        <v>259</v>
      </c>
      <c r="E23">
        <v>10.3</v>
      </c>
      <c r="G23" s="119">
        <v>16</v>
      </c>
      <c r="H23">
        <f t="shared" si="3"/>
        <v>8.8346056626950613</v>
      </c>
      <c r="J23" s="120">
        <f>(Data!$I$16+273.3)/(D23+273.3)*(Data!$I$15+(Data!$K$12/1000))/Data!$I$15*Data!$I$18</f>
        <v>0.69212927961234261</v>
      </c>
      <c r="K23" s="122">
        <f t="shared" si="4"/>
        <v>10.767477835136001</v>
      </c>
      <c r="L23" s="119"/>
      <c r="M23" s="122"/>
      <c r="S23" s="121">
        <f t="shared" si="2"/>
        <v>0.17</v>
      </c>
      <c r="T23" s="122">
        <f t="shared" si="0"/>
        <v>11.081110771512</v>
      </c>
      <c r="U23">
        <f t="shared" si="1"/>
        <v>0.1100348487852251</v>
      </c>
      <c r="W23">
        <f>(S24-S22)/6*(T22+4*T23+T24)</f>
        <v>0.22161187303033353</v>
      </c>
    </row>
    <row r="24" spans="1:23">
      <c r="A24" s="1">
        <v>0.4828587962962963</v>
      </c>
      <c r="B24">
        <v>4036</v>
      </c>
      <c r="C24">
        <v>28</v>
      </c>
      <c r="D24">
        <v>259</v>
      </c>
      <c r="E24">
        <v>10.3</v>
      </c>
      <c r="G24" s="119">
        <v>17</v>
      </c>
      <c r="H24">
        <f t="shared" si="3"/>
        <v>8.9967220409745821</v>
      </c>
      <c r="J24" s="120">
        <f>(Data!$I$16+273.3)/(D24+273.3)*(Data!$I$15+(Data!$K$12/1000))/Data!$I$15*Data!$I$18</f>
        <v>0.69212927961234261</v>
      </c>
      <c r="K24" s="122">
        <f t="shared" si="4"/>
        <v>10.925858985533001</v>
      </c>
      <c r="L24" s="119"/>
      <c r="M24" s="122"/>
      <c r="S24" s="121">
        <f t="shared" si="2"/>
        <v>0.18000000000000002</v>
      </c>
      <c r="T24" s="122">
        <f t="shared" si="0"/>
        <v>11.233259837519</v>
      </c>
      <c r="U24">
        <f t="shared" si="1"/>
        <v>0.11157185304515511</v>
      </c>
    </row>
    <row r="25" spans="1:23">
      <c r="A25" s="1">
        <v>0.4828587962962963</v>
      </c>
      <c r="B25">
        <v>4051</v>
      </c>
      <c r="C25">
        <v>29</v>
      </c>
      <c r="D25">
        <v>259</v>
      </c>
      <c r="E25">
        <v>10.3</v>
      </c>
      <c r="G25" s="119">
        <v>18</v>
      </c>
      <c r="H25">
        <f t="shared" si="3"/>
        <v>9.1559684222801927</v>
      </c>
      <c r="J25" s="120">
        <f>(Data!$I$16+273.3)/(D25+273.3)*(Data!$I$15+(Data!$K$12/1000))/Data!$I$15*Data!$I$18</f>
        <v>0.69212927961234261</v>
      </c>
      <c r="K25" s="122">
        <f t="shared" si="4"/>
        <v>11.081110771512</v>
      </c>
      <c r="L25" s="119"/>
      <c r="M25" s="122"/>
      <c r="S25" s="121">
        <f t="shared" si="2"/>
        <v>0.19000000000000003</v>
      </c>
      <c r="T25" s="122">
        <f t="shared" si="0"/>
        <v>11.382332828000001</v>
      </c>
      <c r="U25">
        <f t="shared" si="1"/>
        <v>0.11307796332759512</v>
      </c>
      <c r="W25">
        <f>(S26-S24)/6*(T24+4*T25+T26)</f>
        <v>0.22763649178973352</v>
      </c>
    </row>
    <row r="26" spans="1:23">
      <c r="A26" s="1">
        <v>0.4828587962962963</v>
      </c>
      <c r="B26">
        <v>4054</v>
      </c>
      <c r="C26">
        <v>32</v>
      </c>
      <c r="D26">
        <v>259</v>
      </c>
      <c r="E26">
        <v>10.3</v>
      </c>
      <c r="G26" s="119">
        <v>19</v>
      </c>
      <c r="H26">
        <f t="shared" si="3"/>
        <v>9.6179004232469936</v>
      </c>
      <c r="J26" s="120">
        <f>(Data!$I$16+273.3)/(D26+273.3)*(Data!$I$15+(Data!$K$12/1000))/Data!$I$15*Data!$I$18</f>
        <v>0.69212927961234261</v>
      </c>
      <c r="K26" s="122">
        <f t="shared" si="4"/>
        <v>11.233259837519</v>
      </c>
      <c r="L26" s="119"/>
      <c r="M26" s="122"/>
      <c r="S26" s="121">
        <f t="shared" si="2"/>
        <v>0.20000000000000004</v>
      </c>
      <c r="T26" s="122">
        <f t="shared" si="0"/>
        <v>11.528356387401001</v>
      </c>
      <c r="U26">
        <f t="shared" si="1"/>
        <v>0.1145534460770051</v>
      </c>
    </row>
    <row r="27" spans="1:23">
      <c r="A27" s="1">
        <v>0.4828587962962963</v>
      </c>
      <c r="B27">
        <v>4062</v>
      </c>
      <c r="C27">
        <v>32</v>
      </c>
      <c r="D27">
        <v>259</v>
      </c>
      <c r="E27">
        <v>10.3</v>
      </c>
      <c r="G27" s="119">
        <v>20</v>
      </c>
      <c r="H27">
        <f t="shared" si="3"/>
        <v>9.6179004232469936</v>
      </c>
      <c r="J27" s="120">
        <f>(Data!$I$16+273.3)/(D27+273.3)*(Data!$I$15+(Data!$K$12/1000))/Data!$I$15*Data!$I$18</f>
        <v>0.69212927961234261</v>
      </c>
      <c r="K27" s="122">
        <f t="shared" si="4"/>
        <v>11.382332828000001</v>
      </c>
      <c r="L27" s="119"/>
      <c r="M27" s="122"/>
      <c r="S27" s="121">
        <f t="shared" si="2"/>
        <v>0.21000000000000005</v>
      </c>
      <c r="T27" s="122">
        <f t="shared" si="0"/>
        <v>11.671357160168</v>
      </c>
      <c r="U27">
        <f t="shared" si="1"/>
        <v>0.1159985677378451</v>
      </c>
      <c r="W27">
        <f>(S28-S26)/6*(T26+4*T27+T28)</f>
        <v>0.23341715606273356</v>
      </c>
    </row>
    <row r="28" spans="1:23">
      <c r="A28" s="1">
        <v>0.48287037037037034</v>
      </c>
      <c r="B28">
        <v>4068</v>
      </c>
      <c r="C28">
        <v>36</v>
      </c>
      <c r="D28">
        <v>259</v>
      </c>
      <c r="E28">
        <v>10.3</v>
      </c>
      <c r="G28" s="119">
        <v>21</v>
      </c>
      <c r="H28">
        <f t="shared" si="3"/>
        <v>10.201323915082369</v>
      </c>
      <c r="J28" s="120">
        <f>(Data!$I$16+273.3)/(D28+273.3)*(Data!$I$15+(Data!$K$12/1000))/Data!$I$15*Data!$I$18</f>
        <v>0.69212927961234261</v>
      </c>
      <c r="K28" s="122">
        <f t="shared" si="4"/>
        <v>11.528356387401001</v>
      </c>
      <c r="L28" s="119"/>
      <c r="M28" s="122"/>
      <c r="S28" s="121">
        <f t="shared" si="2"/>
        <v>0.22000000000000006</v>
      </c>
      <c r="T28" s="122">
        <f t="shared" si="0"/>
        <v>11.811361790747</v>
      </c>
      <c r="U28">
        <f t="shared" si="1"/>
        <v>0.11741359475457511</v>
      </c>
    </row>
    <row r="29" spans="1:23">
      <c r="A29" s="1">
        <v>0.48287037037037034</v>
      </c>
      <c r="B29">
        <v>4071</v>
      </c>
      <c r="C29">
        <v>36</v>
      </c>
      <c r="D29">
        <v>259</v>
      </c>
      <c r="E29">
        <v>10.3</v>
      </c>
      <c r="G29" s="119">
        <v>22</v>
      </c>
      <c r="H29">
        <f t="shared" si="3"/>
        <v>10.201323915082369</v>
      </c>
      <c r="J29" s="120">
        <f>(Data!$I$16+273.3)/(D29+273.3)*(Data!$I$15+(Data!$K$12/1000))/Data!$I$15*Data!$I$18</f>
        <v>0.69212927961234261</v>
      </c>
      <c r="K29" s="122">
        <f t="shared" si="4"/>
        <v>11.671357160168</v>
      </c>
      <c r="L29" s="119"/>
      <c r="M29" s="122"/>
      <c r="S29" s="121">
        <f t="shared" si="2"/>
        <v>0.23000000000000007</v>
      </c>
      <c r="T29" s="122">
        <f t="shared" si="0"/>
        <v>11.948396923584001</v>
      </c>
      <c r="U29">
        <f t="shared" si="1"/>
        <v>0.1187987935716551</v>
      </c>
      <c r="W29">
        <f>(S30-S28)/6*(T28+4*T29+T30)</f>
        <v>0.23895812896069354</v>
      </c>
    </row>
    <row r="30" spans="1:23">
      <c r="A30" s="1">
        <v>0.48287037037037034</v>
      </c>
      <c r="B30">
        <v>4077</v>
      </c>
      <c r="C30">
        <v>40</v>
      </c>
      <c r="D30">
        <v>259</v>
      </c>
      <c r="E30">
        <v>10.3</v>
      </c>
      <c r="G30" s="119">
        <v>23</v>
      </c>
      <c r="H30">
        <f t="shared" si="3"/>
        <v>10.753139573602137</v>
      </c>
      <c r="J30" s="120">
        <f>(Data!$I$16+273.3)/(D30+273.3)*(Data!$I$15+(Data!$K$12/1000))/Data!$I$15*Data!$I$18</f>
        <v>0.69212927961234261</v>
      </c>
      <c r="K30" s="122">
        <f t="shared" si="4"/>
        <v>11.811361790747</v>
      </c>
      <c r="L30" s="119"/>
      <c r="M30" s="122"/>
      <c r="S30" s="121">
        <f t="shared" si="2"/>
        <v>0.24000000000000007</v>
      </c>
      <c r="T30" s="122">
        <f t="shared" si="0"/>
        <v>12.082489203125</v>
      </c>
      <c r="U30">
        <f t="shared" si="1"/>
        <v>0.1201544306335451</v>
      </c>
    </row>
    <row r="31" spans="1:23">
      <c r="A31" s="1">
        <v>0.48287037037037034</v>
      </c>
      <c r="B31">
        <v>4078</v>
      </c>
      <c r="C31">
        <v>41</v>
      </c>
      <c r="D31">
        <v>258.89999999999998</v>
      </c>
      <c r="E31">
        <v>10.3</v>
      </c>
      <c r="G31" s="119">
        <v>24</v>
      </c>
      <c r="H31">
        <f t="shared" si="3"/>
        <v>10.885701409370428</v>
      </c>
      <c r="J31" s="120">
        <f>(Data!$I$16+273.3)/(D31+273.3)*(Data!$I$15+(Data!$K$12/1000))/Data!$I$15*Data!$I$18</f>
        <v>0.69225933020978958</v>
      </c>
      <c r="K31" s="122">
        <f t="shared" si="4"/>
        <v>11.948396923584001</v>
      </c>
      <c r="L31" s="119"/>
      <c r="M31" s="122"/>
      <c r="S31" s="121">
        <f t="shared" si="2"/>
        <v>0.25000000000000006</v>
      </c>
      <c r="T31" s="122">
        <f t="shared" si="0"/>
        <v>12.213665273816</v>
      </c>
      <c r="U31">
        <f t="shared" si="1"/>
        <v>0.12148077238470477</v>
      </c>
      <c r="W31">
        <f>(S32-S30)/6*(T30+4*T31+T32)</f>
        <v>0.24426367359497322</v>
      </c>
    </row>
    <row r="32" spans="1:23">
      <c r="A32" s="1">
        <v>0.48287037037037034</v>
      </c>
      <c r="B32">
        <v>4088</v>
      </c>
      <c r="C32">
        <v>42</v>
      </c>
      <c r="D32">
        <v>258.89999999999998</v>
      </c>
      <c r="E32">
        <v>10.3</v>
      </c>
      <c r="G32" s="119">
        <v>25</v>
      </c>
      <c r="H32">
        <f t="shared" si="3"/>
        <v>11.017654122967123</v>
      </c>
      <c r="J32" s="120">
        <f>(Data!$I$16+273.3)/(D32+273.3)*(Data!$I$15+(Data!$K$12/1000))/Data!$I$15*Data!$I$18</f>
        <v>0.69225933020978958</v>
      </c>
      <c r="K32" s="122">
        <f t="shared" si="4"/>
        <v>12.082489203125</v>
      </c>
      <c r="L32" s="119"/>
      <c r="M32" s="122"/>
      <c r="S32" s="121">
        <f t="shared" si="2"/>
        <v>0.26000000000000006</v>
      </c>
      <c r="T32" s="122">
        <f t="shared" si="0"/>
        <v>12.341951780103001</v>
      </c>
      <c r="U32">
        <f t="shared" si="1"/>
        <v>0.12277808526959511</v>
      </c>
    </row>
    <row r="33" spans="1:23">
      <c r="A33" s="1">
        <v>0.48288194444444449</v>
      </c>
      <c r="B33">
        <v>4088</v>
      </c>
      <c r="C33">
        <v>43</v>
      </c>
      <c r="D33">
        <v>259.3</v>
      </c>
      <c r="E33">
        <v>10.3</v>
      </c>
      <c r="G33" s="119">
        <v>26</v>
      </c>
      <c r="H33">
        <f t="shared" si="3"/>
        <v>11.152233733480715</v>
      </c>
      <c r="J33" s="120">
        <f>(Data!$I$16+273.3)/(D33+273.3)*(Data!$I$15+(Data!$K$12/1000))/Data!$I$15*Data!$I$18</f>
        <v>0.69173942083674433</v>
      </c>
      <c r="K33" s="122">
        <f t="shared" si="4"/>
        <v>12.213665273816</v>
      </c>
      <c r="L33" s="119"/>
      <c r="M33" s="122"/>
      <c r="S33" s="121">
        <f t="shared" si="2"/>
        <v>0.27000000000000007</v>
      </c>
      <c r="T33" s="122">
        <f t="shared" si="0"/>
        <v>12.467375366432002</v>
      </c>
      <c r="U33">
        <f t="shared" si="1"/>
        <v>0.12404663573267513</v>
      </c>
      <c r="W33">
        <f>(S34-S32)/6*(T32+4*T33+T34)</f>
        <v>0.2493380530769336</v>
      </c>
    </row>
    <row r="34" spans="1:23">
      <c r="A34" s="1">
        <v>0.48288194444444449</v>
      </c>
      <c r="B34">
        <v>4088</v>
      </c>
      <c r="C34">
        <v>43</v>
      </c>
      <c r="D34">
        <v>259.3</v>
      </c>
      <c r="E34">
        <v>10.3</v>
      </c>
      <c r="G34" s="119">
        <v>27</v>
      </c>
      <c r="H34">
        <f t="shared" si="3"/>
        <v>11.152233733480715</v>
      </c>
      <c r="J34" s="120">
        <f>(Data!$I$16+273.3)/(D34+273.3)*(Data!$I$15+(Data!$K$12/1000))/Data!$I$15*Data!$I$18</f>
        <v>0.69173942083674433</v>
      </c>
      <c r="K34" s="122">
        <f t="shared" si="4"/>
        <v>12.341951780103001</v>
      </c>
      <c r="L34" s="119"/>
      <c r="M34" s="122"/>
      <c r="S34" s="121">
        <f t="shared" si="2"/>
        <v>0.28000000000000008</v>
      </c>
      <c r="T34" s="122">
        <f t="shared" si="0"/>
        <v>12.589962677249002</v>
      </c>
      <c r="U34">
        <f t="shared" si="1"/>
        <v>0.12528669021840513</v>
      </c>
    </row>
    <row r="35" spans="1:23">
      <c r="A35" s="1">
        <v>0.48288194444444449</v>
      </c>
      <c r="B35">
        <v>4088</v>
      </c>
      <c r="C35">
        <v>44</v>
      </c>
      <c r="D35">
        <v>259.5</v>
      </c>
      <c r="E35">
        <v>10.3</v>
      </c>
      <c r="G35" s="119">
        <v>28</v>
      </c>
      <c r="H35">
        <f t="shared" si="3"/>
        <v>11.283283506564381</v>
      </c>
      <c r="J35" s="120">
        <f>(Data!$I$16+273.3)/(D35+273.3)*(Data!$I$15+(Data!$K$12/1000))/Data!$I$15*Data!$I$18</f>
        <v>0.69147975889198576</v>
      </c>
      <c r="K35" s="122">
        <f t="shared" si="4"/>
        <v>12.467375366432002</v>
      </c>
      <c r="L35" s="119"/>
      <c r="M35" s="122"/>
      <c r="S35" s="121">
        <f t="shared" si="2"/>
        <v>0.29000000000000009</v>
      </c>
      <c r="T35" s="122">
        <f t="shared" si="0"/>
        <v>12.709740357000001</v>
      </c>
      <c r="U35">
        <f t="shared" si="1"/>
        <v>0.12649851517124514</v>
      </c>
      <c r="W35">
        <f>(S36-S34)/6*(T34+4*T35+T36)</f>
        <v>0.25418553051793358</v>
      </c>
    </row>
    <row r="36" spans="1:23">
      <c r="A36" s="1">
        <v>0.48288194444444449</v>
      </c>
      <c r="B36">
        <v>4086</v>
      </c>
      <c r="C36">
        <v>44</v>
      </c>
      <c r="D36">
        <v>259.5</v>
      </c>
      <c r="E36">
        <v>10.3</v>
      </c>
      <c r="G36" s="119">
        <v>29</v>
      </c>
      <c r="H36">
        <f t="shared" si="3"/>
        <v>11.283283506564381</v>
      </c>
      <c r="J36" s="120">
        <f>(Data!$I$16+273.3)/(D36+273.3)*(Data!$I$15+(Data!$K$12/1000))/Data!$I$15*Data!$I$18</f>
        <v>0.69147975889198576</v>
      </c>
      <c r="K36" s="122">
        <f t="shared" si="4"/>
        <v>12.589962677249002</v>
      </c>
      <c r="L36" s="119"/>
      <c r="M36" s="122"/>
      <c r="S36" s="121">
        <f t="shared" si="2"/>
        <v>0.3000000000000001</v>
      </c>
      <c r="T36" s="122">
        <f t="shared" si="0"/>
        <v>12.826735050131001</v>
      </c>
      <c r="U36">
        <f t="shared" si="1"/>
        <v>0.1276823770356551</v>
      </c>
    </row>
    <row r="37" spans="1:23">
      <c r="A37" s="1">
        <v>0.48288194444444449</v>
      </c>
      <c r="B37">
        <v>4084</v>
      </c>
      <c r="C37">
        <v>45</v>
      </c>
      <c r="D37">
        <v>259.7</v>
      </c>
      <c r="E37">
        <v>10.3</v>
      </c>
      <c r="G37" s="119">
        <v>30</v>
      </c>
      <c r="H37">
        <f t="shared" si="3"/>
        <v>11.412923744786289</v>
      </c>
      <c r="J37" s="120">
        <f>(Data!$I$16+273.3)/(D37+273.3)*(Data!$I$15+(Data!$K$12/1000))/Data!$I$15*Data!$I$18</f>
        <v>0.6912202918154785</v>
      </c>
      <c r="K37" s="122">
        <f t="shared" si="4"/>
        <v>12.709740357000001</v>
      </c>
      <c r="L37" s="119"/>
      <c r="M37" s="122"/>
      <c r="S37" s="121">
        <f t="shared" si="2"/>
        <v>0.31000000000000011</v>
      </c>
      <c r="T37" s="122">
        <f t="shared" si="0"/>
        <v>12.940973401088002</v>
      </c>
      <c r="U37">
        <f t="shared" si="1"/>
        <v>0.12883854225609512</v>
      </c>
      <c r="W37">
        <f>(S38-S36)/6*(T36+4*T37+T38)</f>
        <v>0.25881036902933358</v>
      </c>
    </row>
    <row r="38" spans="1:23">
      <c r="A38" s="1">
        <v>0.48289351851851853</v>
      </c>
      <c r="B38">
        <v>4081</v>
      </c>
      <c r="C38">
        <v>45</v>
      </c>
      <c r="D38">
        <v>259.8</v>
      </c>
      <c r="E38">
        <v>10.3</v>
      </c>
      <c r="G38" s="119">
        <v>31</v>
      </c>
      <c r="H38">
        <f t="shared" si="3"/>
        <v>11.41399432531909</v>
      </c>
      <c r="J38" s="120">
        <f>(Data!$I$16+273.3)/(D38+273.3)*(Data!$I$15+(Data!$K$12/1000))/Data!$I$15*Data!$I$18</f>
        <v>0.6910906312842805</v>
      </c>
      <c r="K38" s="122">
        <f t="shared" si="4"/>
        <v>12.826735050131001</v>
      </c>
      <c r="L38" s="119"/>
      <c r="M38" s="122"/>
      <c r="S38" s="121">
        <f t="shared" si="2"/>
        <v>0.32000000000000012</v>
      </c>
      <c r="T38" s="122">
        <f t="shared" si="0"/>
        <v>13.052482054317</v>
      </c>
      <c r="U38">
        <f t="shared" si="1"/>
        <v>0.12996727727702512</v>
      </c>
    </row>
    <row r="39" spans="1:23">
      <c r="A39" s="1">
        <v>0.48289351851851853</v>
      </c>
      <c r="B39">
        <v>4076</v>
      </c>
      <c r="C39">
        <v>45</v>
      </c>
      <c r="D39">
        <v>259.8</v>
      </c>
      <c r="E39">
        <v>10.3</v>
      </c>
      <c r="G39" s="119">
        <v>32</v>
      </c>
      <c r="H39">
        <f t="shared" si="3"/>
        <v>11.41399432531909</v>
      </c>
      <c r="J39" s="120">
        <f>(Data!$I$16+273.3)/(D39+273.3)*(Data!$I$15+(Data!$K$12/1000))/Data!$I$15*Data!$I$18</f>
        <v>0.6910906312842805</v>
      </c>
      <c r="K39" s="122">
        <f t="shared" si="4"/>
        <v>12.940973401088002</v>
      </c>
      <c r="L39" s="119"/>
      <c r="M39" s="122"/>
      <c r="S39" s="121">
        <f t="shared" si="2"/>
        <v>0.33000000000000013</v>
      </c>
      <c r="T39" s="122">
        <f t="shared" si="0"/>
        <v>13.161287654264001</v>
      </c>
      <c r="U39">
        <f t="shared" si="1"/>
        <v>0.13106884854290513</v>
      </c>
      <c r="W39">
        <f>(S40-S38)/6*(T38+4*T39+T40)</f>
        <v>0.26321683172249355</v>
      </c>
    </row>
    <row r="40" spans="1:23">
      <c r="A40" s="1">
        <v>0.48289351851851853</v>
      </c>
      <c r="B40">
        <v>4075</v>
      </c>
      <c r="C40">
        <v>44</v>
      </c>
      <c r="D40">
        <v>259.7</v>
      </c>
      <c r="E40">
        <v>10.3</v>
      </c>
      <c r="G40" s="119">
        <v>33</v>
      </c>
      <c r="H40">
        <f t="shared" si="3"/>
        <v>11.285401041256302</v>
      </c>
      <c r="J40" s="120">
        <f>(Data!$I$16+273.3)/(D40+273.3)*(Data!$I$15+(Data!$K$12/1000))/Data!$I$15*Data!$I$18</f>
        <v>0.6912202918154785</v>
      </c>
      <c r="K40" s="122">
        <f t="shared" si="4"/>
        <v>13.052482054317</v>
      </c>
      <c r="L40" s="119"/>
      <c r="M40" s="122"/>
      <c r="S40" s="121">
        <f t="shared" si="2"/>
        <v>0.34000000000000014</v>
      </c>
      <c r="T40" s="122">
        <f t="shared" si="0"/>
        <v>13.267416845375001</v>
      </c>
      <c r="U40">
        <f t="shared" si="1"/>
        <v>0.13214352249819514</v>
      </c>
    </row>
    <row r="41" spans="1:23">
      <c r="A41" s="1">
        <v>0.48289351851851853</v>
      </c>
      <c r="B41">
        <v>4059</v>
      </c>
      <c r="C41">
        <v>45</v>
      </c>
      <c r="D41">
        <v>259.8</v>
      </c>
      <c r="E41">
        <v>10.3</v>
      </c>
      <c r="G41" s="119">
        <v>34</v>
      </c>
      <c r="H41">
        <f t="shared" si="3"/>
        <v>11.41399432531909</v>
      </c>
      <c r="J41" s="120">
        <f>(Data!$I$16+273.3)/(D41+273.3)*(Data!$I$15+(Data!$K$12/1000))/Data!$I$15*Data!$I$18</f>
        <v>0.6910906312842805</v>
      </c>
      <c r="K41" s="122">
        <f t="shared" si="4"/>
        <v>13.161287654264001</v>
      </c>
      <c r="L41" s="119"/>
      <c r="M41" s="122"/>
      <c r="S41" s="121">
        <f t="shared" si="2"/>
        <v>0.35000000000000014</v>
      </c>
      <c r="T41" s="122">
        <f t="shared" si="0"/>
        <v>13.370896272096001</v>
      </c>
      <c r="U41">
        <f t="shared" si="1"/>
        <v>0.13319156558735512</v>
      </c>
      <c r="W41">
        <f>(S42-S40)/6*(T40+4*T41+T42)</f>
        <v>0.26740918170877354</v>
      </c>
    </row>
    <row r="42" spans="1:23">
      <c r="A42" s="1">
        <v>0.48289351851851853</v>
      </c>
      <c r="B42">
        <v>4059</v>
      </c>
      <c r="C42">
        <v>45</v>
      </c>
      <c r="D42">
        <v>259.8</v>
      </c>
      <c r="E42">
        <v>10.3</v>
      </c>
      <c r="G42" s="119">
        <v>35</v>
      </c>
      <c r="H42">
        <f t="shared" si="3"/>
        <v>11.41399432531909</v>
      </c>
      <c r="J42" s="120">
        <f>(Data!$I$16+273.3)/(D42+273.3)*(Data!$I$15+(Data!$K$12/1000))/Data!$I$15*Data!$I$18</f>
        <v>0.6910906312842805</v>
      </c>
      <c r="K42" s="122">
        <f t="shared" si="4"/>
        <v>13.267416845375001</v>
      </c>
      <c r="L42" s="119"/>
      <c r="M42" s="122"/>
      <c r="S42" s="121">
        <f t="shared" si="2"/>
        <v>0.36000000000000015</v>
      </c>
      <c r="T42" s="122">
        <f t="shared" si="0"/>
        <v>13.471752578873</v>
      </c>
      <c r="U42">
        <f t="shared" si="1"/>
        <v>0.13421324425484513</v>
      </c>
    </row>
    <row r="43" spans="1:23">
      <c r="A43" s="1">
        <v>0.48290509259259262</v>
      </c>
      <c r="B43">
        <v>4060</v>
      </c>
      <c r="C43">
        <v>46</v>
      </c>
      <c r="D43">
        <v>259.8</v>
      </c>
      <c r="E43">
        <v>10.3</v>
      </c>
      <c r="G43" s="119">
        <v>36</v>
      </c>
      <c r="H43">
        <f t="shared" si="3"/>
        <v>11.540119638400785</v>
      </c>
      <c r="J43" s="120">
        <f>(Data!$I$16+273.3)/(D43+273.3)*(Data!$I$15+(Data!$K$12/1000))/Data!$I$15*Data!$I$18</f>
        <v>0.6910906312842805</v>
      </c>
      <c r="K43" s="122">
        <f t="shared" si="4"/>
        <v>13.370896272096001</v>
      </c>
      <c r="L43" s="119"/>
      <c r="M43" s="122"/>
      <c r="S43" s="121">
        <f t="shared" si="2"/>
        <v>0.37000000000000016</v>
      </c>
      <c r="T43" s="122">
        <f t="shared" si="0"/>
        <v>13.570012410152</v>
      </c>
      <c r="U43">
        <f t="shared" si="1"/>
        <v>0.13520882494512509</v>
      </c>
      <c r="W43">
        <f>(S44-S42)/6*(T42+4*T43+T44)</f>
        <v>0.27139168209953352</v>
      </c>
    </row>
    <row r="44" spans="1:23">
      <c r="A44" s="1">
        <v>0.48290509259259262</v>
      </c>
      <c r="B44">
        <v>4060</v>
      </c>
      <c r="C44">
        <v>47</v>
      </c>
      <c r="D44">
        <v>259.7</v>
      </c>
      <c r="E44">
        <v>10.3</v>
      </c>
      <c r="G44" s="119">
        <v>37</v>
      </c>
      <c r="H44">
        <f t="shared" si="3"/>
        <v>11.663787201802963</v>
      </c>
      <c r="J44" s="120">
        <f>(Data!$I$16+273.3)/(D44+273.3)*(Data!$I$15+(Data!$K$12/1000))/Data!$I$15*Data!$I$18</f>
        <v>0.6912202918154785</v>
      </c>
      <c r="K44" s="122">
        <f t="shared" si="4"/>
        <v>13.471752578873</v>
      </c>
      <c r="L44" s="119"/>
      <c r="M44" s="122"/>
      <c r="S44" s="121">
        <f t="shared" si="2"/>
        <v>0.38000000000000017</v>
      </c>
      <c r="T44" s="122">
        <f t="shared" si="0"/>
        <v>13.665702410379</v>
      </c>
      <c r="U44">
        <f t="shared" si="1"/>
        <v>0.13617857410265513</v>
      </c>
    </row>
    <row r="45" spans="1:23">
      <c r="A45" s="1">
        <v>0.48290509259259262</v>
      </c>
      <c r="B45">
        <v>4067</v>
      </c>
      <c r="C45">
        <v>47</v>
      </c>
      <c r="D45">
        <v>259.60000000000002</v>
      </c>
      <c r="E45">
        <v>10.3</v>
      </c>
      <c r="G45" s="119">
        <v>38</v>
      </c>
      <c r="H45">
        <f t="shared" si="3"/>
        <v>11.662692986574534</v>
      </c>
      <c r="J45" s="120">
        <f>(Data!$I$16+273.3)/(D45+273.3)*(Data!$I$15+(Data!$K$12/1000))/Data!$I$15*Data!$I$18</f>
        <v>0.69135000100891342</v>
      </c>
      <c r="K45" s="122">
        <f t="shared" si="4"/>
        <v>13.570012410152</v>
      </c>
      <c r="L45" s="119"/>
      <c r="M45" s="122"/>
      <c r="S45" s="121">
        <f t="shared" si="2"/>
        <v>0.39000000000000018</v>
      </c>
      <c r="T45" s="122">
        <f t="shared" si="0"/>
        <v>13.758849224000002</v>
      </c>
      <c r="U45">
        <f t="shared" si="1"/>
        <v>0.13712275817189512</v>
      </c>
      <c r="W45">
        <f>(S46-S44)/6*(T44+4*T45+T46)</f>
        <v>0.27516859600613358</v>
      </c>
    </row>
    <row r="46" spans="1:23">
      <c r="A46" s="1">
        <v>0.48290509259259262</v>
      </c>
      <c r="B46">
        <v>4072</v>
      </c>
      <c r="C46">
        <v>53</v>
      </c>
      <c r="D46">
        <v>259.7</v>
      </c>
      <c r="E46">
        <v>10.3</v>
      </c>
      <c r="G46" s="119">
        <v>39</v>
      </c>
      <c r="H46">
        <f t="shared" si="3"/>
        <v>12.385929207889498</v>
      </c>
      <c r="J46" s="120">
        <f>(Data!$I$16+273.3)/(D46+273.3)*(Data!$I$15+(Data!$K$12/1000))/Data!$I$15*Data!$I$18</f>
        <v>0.6912202918154785</v>
      </c>
      <c r="K46" s="122">
        <f t="shared" si="4"/>
        <v>13.665702410379</v>
      </c>
      <c r="L46" s="119"/>
      <c r="M46" s="122"/>
      <c r="S46" s="121">
        <f t="shared" si="2"/>
        <v>0.40000000000000019</v>
      </c>
      <c r="T46" s="122">
        <f t="shared" si="0"/>
        <v>13.849479495461001</v>
      </c>
      <c r="U46">
        <f t="shared" si="1"/>
        <v>0.13804164359730514</v>
      </c>
    </row>
    <row r="47" spans="1:23">
      <c r="A47" s="1">
        <v>0.48290509259259262</v>
      </c>
      <c r="B47">
        <v>4068</v>
      </c>
      <c r="C47">
        <v>53</v>
      </c>
      <c r="D47">
        <v>259.7</v>
      </c>
      <c r="E47">
        <v>10.3</v>
      </c>
      <c r="G47" s="119">
        <v>40</v>
      </c>
      <c r="H47">
        <f t="shared" si="3"/>
        <v>12.385929207889498</v>
      </c>
      <c r="J47" s="120">
        <f>(Data!$I$16+273.3)/(D47+273.3)*(Data!$I$15+(Data!$K$12/1000))/Data!$I$15*Data!$I$18</f>
        <v>0.6912202918154785</v>
      </c>
      <c r="K47" s="122">
        <f t="shared" si="4"/>
        <v>13.758849224000002</v>
      </c>
      <c r="L47" s="119"/>
      <c r="M47" s="122"/>
      <c r="S47" s="121">
        <f t="shared" si="2"/>
        <v>0.4100000000000002</v>
      </c>
      <c r="T47" s="122">
        <f t="shared" si="0"/>
        <v>13.937619869208001</v>
      </c>
      <c r="U47">
        <f t="shared" si="1"/>
        <v>0.13893549682334513</v>
      </c>
      <c r="W47">
        <f>(S48-S46)/6*(T46+4*T47+T48)</f>
        <v>0.2787441865399336</v>
      </c>
    </row>
    <row r="48" spans="1:23">
      <c r="A48" s="1">
        <v>0.48291666666666666</v>
      </c>
      <c r="B48">
        <v>4057</v>
      </c>
      <c r="C48">
        <v>54</v>
      </c>
      <c r="D48">
        <v>259.7</v>
      </c>
      <c r="E48">
        <v>10.3</v>
      </c>
      <c r="G48" s="119">
        <v>41</v>
      </c>
      <c r="H48">
        <f t="shared" si="3"/>
        <v>12.50223156421157</v>
      </c>
      <c r="J48" s="120">
        <f>(Data!$I$16+273.3)/(D48+273.3)*(Data!$I$15+(Data!$K$12/1000))/Data!$I$15*Data!$I$18</f>
        <v>0.6912202918154785</v>
      </c>
      <c r="K48" s="122">
        <f t="shared" si="4"/>
        <v>13.849479495461001</v>
      </c>
      <c r="L48" s="119"/>
      <c r="M48" s="122"/>
      <c r="S48" s="121">
        <f t="shared" si="2"/>
        <v>0.42000000000000021</v>
      </c>
      <c r="T48" s="122">
        <f t="shared" si="0"/>
        <v>14.023296989687001</v>
      </c>
      <c r="U48">
        <f t="shared" si="1"/>
        <v>0.13980458429447515</v>
      </c>
    </row>
    <row r="49" spans="1:23">
      <c r="A49" s="1">
        <v>0.48291666666666666</v>
      </c>
      <c r="B49">
        <v>4057</v>
      </c>
      <c r="C49">
        <v>55</v>
      </c>
      <c r="D49">
        <v>259.7</v>
      </c>
      <c r="E49">
        <v>10.3</v>
      </c>
      <c r="G49" s="119">
        <v>42</v>
      </c>
      <c r="H49">
        <f t="shared" si="3"/>
        <v>12.617461940797998</v>
      </c>
      <c r="J49" s="120">
        <f>(Data!$I$16+273.3)/(D49+273.3)*(Data!$I$15+(Data!$K$12/1000))/Data!$I$15*Data!$I$18</f>
        <v>0.6912202918154785</v>
      </c>
      <c r="K49" s="122">
        <f t="shared" si="4"/>
        <v>13.937619869208001</v>
      </c>
      <c r="L49" s="119"/>
      <c r="M49" s="122"/>
      <c r="S49" s="121">
        <f t="shared" si="2"/>
        <v>0.43000000000000022</v>
      </c>
      <c r="T49" s="122">
        <f t="shared" si="0"/>
        <v>14.106537501344</v>
      </c>
      <c r="U49">
        <f t="shared" si="1"/>
        <v>0.14064917245515512</v>
      </c>
      <c r="W49">
        <f>(S50-S48)/6*(T48+4*T49+T50)</f>
        <v>0.28212271681229356</v>
      </c>
    </row>
    <row r="50" spans="1:23">
      <c r="A50" s="1">
        <v>0.48291666666666666</v>
      </c>
      <c r="B50">
        <v>4044</v>
      </c>
      <c r="C50">
        <v>58</v>
      </c>
      <c r="D50">
        <v>259.7</v>
      </c>
      <c r="E50">
        <v>10.3</v>
      </c>
      <c r="G50" s="119">
        <v>43</v>
      </c>
      <c r="H50">
        <f t="shared" si="3"/>
        <v>12.957005867654757</v>
      </c>
      <c r="J50" s="120">
        <f>(Data!$I$16+273.3)/(D50+273.3)*(Data!$I$15+(Data!$K$12/1000))/Data!$I$15*Data!$I$18</f>
        <v>0.6912202918154785</v>
      </c>
      <c r="K50" s="122">
        <f t="shared" si="4"/>
        <v>14.023296989687001</v>
      </c>
      <c r="L50" s="119"/>
      <c r="M50" s="122"/>
      <c r="S50" s="121">
        <f t="shared" si="2"/>
        <v>0.44000000000000022</v>
      </c>
      <c r="T50" s="122">
        <f t="shared" si="0"/>
        <v>14.187368048625</v>
      </c>
      <c r="U50">
        <f t="shared" si="1"/>
        <v>0.14146952774984514</v>
      </c>
    </row>
    <row r="51" spans="1:23">
      <c r="A51" s="1">
        <v>0.48291666666666666</v>
      </c>
      <c r="B51">
        <v>4044</v>
      </c>
      <c r="C51">
        <v>60</v>
      </c>
      <c r="D51">
        <v>259.7</v>
      </c>
      <c r="E51">
        <v>10.3</v>
      </c>
      <c r="G51" s="119">
        <v>44</v>
      </c>
      <c r="H51">
        <f t="shared" si="3"/>
        <v>13.178509192586073</v>
      </c>
      <c r="J51" s="120">
        <f>(Data!$I$16+273.3)/(D51+273.3)*(Data!$I$15+(Data!$K$12/1000))/Data!$I$15*Data!$I$18</f>
        <v>0.6912202918154785</v>
      </c>
      <c r="K51" s="122">
        <f t="shared" si="4"/>
        <v>14.106537501344</v>
      </c>
      <c r="L51" s="119"/>
      <c r="M51" s="122"/>
      <c r="S51" s="121">
        <f t="shared" si="2"/>
        <v>0.45000000000000023</v>
      </c>
      <c r="T51" s="122">
        <f t="shared" si="0"/>
        <v>14.265815275975999</v>
      </c>
      <c r="U51">
        <f t="shared" si="1"/>
        <v>0.14226591662300511</v>
      </c>
      <c r="W51">
        <f>(S52-S50)/6*(T50+4*T51+T52)</f>
        <v>0.2853084499345736</v>
      </c>
    </row>
    <row r="52" spans="1:23">
      <c r="A52" s="1">
        <v>0.48291666666666666</v>
      </c>
      <c r="B52">
        <v>4032</v>
      </c>
      <c r="C52">
        <v>60</v>
      </c>
      <c r="D52">
        <v>259.7</v>
      </c>
      <c r="E52">
        <v>10.4</v>
      </c>
      <c r="G52" s="119">
        <v>45</v>
      </c>
      <c r="H52">
        <f t="shared" si="3"/>
        <v>13.178509192586073</v>
      </c>
      <c r="J52" s="120">
        <f>(Data!$I$16+273.3)/(D52+273.3)*(Data!$I$15+(Data!$K$12/1000))/Data!$I$15*Data!$I$18</f>
        <v>0.6912202918154785</v>
      </c>
      <c r="K52" s="122">
        <f t="shared" si="4"/>
        <v>14.187368048625</v>
      </c>
      <c r="L52" s="119"/>
      <c r="M52" s="122"/>
      <c r="S52" s="121">
        <f t="shared" si="2"/>
        <v>0.46000000000000024</v>
      </c>
      <c r="T52" s="122">
        <f t="shared" si="0"/>
        <v>14.341905827843002</v>
      </c>
      <c r="U52">
        <f t="shared" si="1"/>
        <v>0.14303860551909514</v>
      </c>
    </row>
    <row r="53" spans="1:23">
      <c r="A53" s="1">
        <v>0.48292824074074076</v>
      </c>
      <c r="B53">
        <v>4027</v>
      </c>
      <c r="C53">
        <v>62</v>
      </c>
      <c r="D53">
        <v>259.7</v>
      </c>
      <c r="E53">
        <v>10.4</v>
      </c>
      <c r="G53" s="119">
        <v>46</v>
      </c>
      <c r="H53">
        <f t="shared" si="3"/>
        <v>13.396350548702117</v>
      </c>
      <c r="J53" s="120">
        <f>(Data!$I$16+273.3)/(D53+273.3)*(Data!$I$15+(Data!$K$12/1000))/Data!$I$15*Data!$I$18</f>
        <v>0.6912202918154785</v>
      </c>
      <c r="K53" s="122">
        <f t="shared" si="4"/>
        <v>14.265815275975999</v>
      </c>
      <c r="L53" s="119"/>
      <c r="M53" s="122"/>
      <c r="S53" s="121">
        <f t="shared" si="2"/>
        <v>0.47000000000000025</v>
      </c>
      <c r="T53" s="122">
        <f t="shared" si="0"/>
        <v>14.415666348672001</v>
      </c>
      <c r="U53">
        <f t="shared" si="1"/>
        <v>0.14378786088257514</v>
      </c>
      <c r="W53">
        <f>(S54-S52)/6*(T52+4*T53+T54)</f>
        <v>0.2883056490181336</v>
      </c>
    </row>
    <row r="54" spans="1:23">
      <c r="A54" s="1">
        <v>0.48292824074074076</v>
      </c>
      <c r="B54">
        <v>4017</v>
      </c>
      <c r="C54">
        <v>62</v>
      </c>
      <c r="D54">
        <v>259.7</v>
      </c>
      <c r="E54">
        <v>10.4</v>
      </c>
      <c r="G54" s="119">
        <v>47</v>
      </c>
      <c r="H54">
        <f t="shared" si="3"/>
        <v>13.396350548702117</v>
      </c>
      <c r="J54" s="120">
        <f>(Data!$I$16+273.3)/(D54+273.3)*(Data!$I$15+(Data!$K$12/1000))/Data!$I$15*Data!$I$18</f>
        <v>0.6912202918154785</v>
      </c>
      <c r="K54" s="122">
        <f t="shared" si="4"/>
        <v>14.341905827843002</v>
      </c>
      <c r="L54" s="119"/>
      <c r="M54" s="122"/>
      <c r="S54" s="121">
        <f t="shared" si="2"/>
        <v>0.48000000000000026</v>
      </c>
      <c r="T54" s="122">
        <f t="shared" si="0"/>
        <v>14.487123482909</v>
      </c>
      <c r="U54">
        <f t="shared" si="1"/>
        <v>0.14451394915790514</v>
      </c>
    </row>
    <row r="55" spans="1:23">
      <c r="A55" s="1">
        <v>0.48292824074074076</v>
      </c>
      <c r="B55">
        <v>4007</v>
      </c>
      <c r="C55">
        <v>58</v>
      </c>
      <c r="D55">
        <v>259.7</v>
      </c>
      <c r="E55">
        <v>10.4</v>
      </c>
      <c r="G55" s="119">
        <v>48</v>
      </c>
      <c r="H55">
        <f t="shared" si="3"/>
        <v>12.957005867654757</v>
      </c>
      <c r="J55" s="120">
        <f>(Data!$I$16+273.3)/(D55+273.3)*(Data!$I$15+(Data!$K$12/1000))/Data!$I$15*Data!$I$18</f>
        <v>0.6912202918154785</v>
      </c>
      <c r="K55" s="122">
        <f t="shared" si="4"/>
        <v>14.415666348672001</v>
      </c>
      <c r="L55" s="119"/>
      <c r="M55" s="122"/>
      <c r="S55" s="121">
        <f t="shared" si="2"/>
        <v>0.49000000000000027</v>
      </c>
      <c r="T55" s="122">
        <f t="shared" si="0"/>
        <v>14.556303875000001</v>
      </c>
      <c r="U55">
        <f t="shared" si="1"/>
        <v>0.14521713678954515</v>
      </c>
      <c r="W55">
        <f>(S56-S54)/6*(T54+4*T55+T56)</f>
        <v>0.29111857717433276</v>
      </c>
    </row>
    <row r="56" spans="1:23">
      <c r="A56" s="1">
        <v>0.48292824074074076</v>
      </c>
      <c r="B56">
        <v>4008</v>
      </c>
      <c r="C56">
        <v>58</v>
      </c>
      <c r="D56">
        <v>259.7</v>
      </c>
      <c r="E56">
        <v>10.4</v>
      </c>
      <c r="G56" s="119">
        <v>49</v>
      </c>
      <c r="H56">
        <f t="shared" si="3"/>
        <v>12.957005867654757</v>
      </c>
      <c r="J56" s="120">
        <f>(Data!$I$16+273.3)/(D56+273.3)*(Data!$I$15+(Data!$K$12/1000))/Data!$I$15*Data!$I$18</f>
        <v>0.6912202918154785</v>
      </c>
      <c r="K56" s="122">
        <f t="shared" si="4"/>
        <v>14.487123482909</v>
      </c>
      <c r="L56" s="119"/>
      <c r="M56" s="122"/>
      <c r="S56" s="121">
        <f t="shared" si="2"/>
        <v>0.50000000000000022</v>
      </c>
      <c r="T56" s="122">
        <f t="shared" si="0"/>
        <v>14.623234169391001</v>
      </c>
      <c r="U56">
        <f t="shared" si="1"/>
        <v>0.14589769022195434</v>
      </c>
    </row>
    <row r="57" spans="1:23">
      <c r="A57" s="1">
        <v>0.48292824074074076</v>
      </c>
      <c r="B57">
        <v>4012</v>
      </c>
      <c r="C57">
        <v>54</v>
      </c>
      <c r="D57">
        <v>259.8</v>
      </c>
      <c r="E57">
        <v>10.4</v>
      </c>
      <c r="G57" s="119">
        <v>50</v>
      </c>
      <c r="H57">
        <f t="shared" si="3"/>
        <v>12.503404326426452</v>
      </c>
      <c r="J57" s="120">
        <f>(Data!$I$16+273.3)/(D57+273.3)*(Data!$I$15+(Data!$K$12/1000))/Data!$I$15*Data!$I$18</f>
        <v>0.6910906312842805</v>
      </c>
      <c r="K57" s="122">
        <f t="shared" si="4"/>
        <v>14.556303875000001</v>
      </c>
      <c r="L57" s="119"/>
      <c r="M57" s="122"/>
      <c r="S57" s="121">
        <f t="shared" si="2"/>
        <v>0.51000000000000023</v>
      </c>
      <c r="T57" s="122">
        <f t="shared" si="0"/>
        <v>14.687941010528</v>
      </c>
      <c r="U57">
        <f t="shared" si="1"/>
        <v>0.14655587589959512</v>
      </c>
      <c r="W57">
        <f>(S58-S56)/6*(T56+4*T57+T58)</f>
        <v>0.29375149751453361</v>
      </c>
    </row>
    <row r="58" spans="1:23">
      <c r="A58" s="1">
        <v>0.48293981481481479</v>
      </c>
      <c r="B58">
        <v>4012</v>
      </c>
      <c r="C58">
        <v>52</v>
      </c>
      <c r="D58">
        <v>259.89999999999998</v>
      </c>
      <c r="E58">
        <v>10.4</v>
      </c>
      <c r="G58" s="119">
        <v>51</v>
      </c>
      <c r="H58">
        <f t="shared" si="3"/>
        <v>12.270825956671334</v>
      </c>
      <c r="J58" s="120">
        <f>(Data!$I$16+273.3)/(D58+273.3)*(Data!$I$15+(Data!$K$12/1000))/Data!$I$15*Data!$I$18</f>
        <v>0.69096101938794063</v>
      </c>
      <c r="K58" s="122">
        <f t="shared" si="4"/>
        <v>14.623234169391001</v>
      </c>
      <c r="L58" s="119"/>
      <c r="M58" s="122"/>
      <c r="S58" s="121">
        <f t="shared" si="2"/>
        <v>0.52000000000000024</v>
      </c>
      <c r="T58" s="122">
        <f t="shared" si="0"/>
        <v>14.750451042857001</v>
      </c>
      <c r="U58">
        <f t="shared" si="1"/>
        <v>0.14719196026692513</v>
      </c>
    </row>
    <row r="59" spans="1:23">
      <c r="A59" s="1">
        <v>0.48293981481481479</v>
      </c>
      <c r="B59">
        <v>4015</v>
      </c>
      <c r="C59">
        <v>53</v>
      </c>
      <c r="D59">
        <v>259.89999999999998</v>
      </c>
      <c r="E59">
        <v>10.4</v>
      </c>
      <c r="G59" s="119">
        <v>52</v>
      </c>
      <c r="H59">
        <f t="shared" si="3"/>
        <v>12.388252804046868</v>
      </c>
      <c r="J59" s="120">
        <f>(Data!$I$16+273.3)/(D59+273.3)*(Data!$I$15+(Data!$K$12/1000))/Data!$I$15*Data!$I$18</f>
        <v>0.69096101938794063</v>
      </c>
      <c r="K59" s="122">
        <f t="shared" si="4"/>
        <v>14.687941010528</v>
      </c>
      <c r="L59" s="119"/>
      <c r="M59" s="122"/>
      <c r="S59" s="121">
        <f t="shared" si="2"/>
        <v>0.53000000000000025</v>
      </c>
      <c r="T59" s="122">
        <f t="shared" si="0"/>
        <v>14.810790910824002</v>
      </c>
      <c r="U59">
        <f t="shared" si="1"/>
        <v>0.14780620976840517</v>
      </c>
      <c r="W59">
        <f>(S60-S58)/6*(T58+4*T59+T60)</f>
        <v>0.29620867315009364</v>
      </c>
    </row>
    <row r="60" spans="1:23">
      <c r="A60" s="1">
        <v>0.48293981481481479</v>
      </c>
      <c r="B60">
        <v>4015</v>
      </c>
      <c r="C60">
        <v>53</v>
      </c>
      <c r="D60">
        <v>259.89999999999998</v>
      </c>
      <c r="E60">
        <v>10.4</v>
      </c>
      <c r="G60" s="119">
        <v>53</v>
      </c>
      <c r="H60">
        <f t="shared" si="3"/>
        <v>12.388252804046868</v>
      </c>
      <c r="J60" s="120">
        <f>(Data!$I$16+273.3)/(D60+273.3)*(Data!$I$15+(Data!$K$12/1000))/Data!$I$15*Data!$I$18</f>
        <v>0.69096101938794063</v>
      </c>
      <c r="K60" s="122">
        <f t="shared" si="4"/>
        <v>14.750451042857001</v>
      </c>
      <c r="L60" s="119"/>
      <c r="M60" s="122"/>
      <c r="S60" s="121">
        <f t="shared" si="2"/>
        <v>0.54000000000000026</v>
      </c>
      <c r="T60" s="122">
        <f t="shared" si="0"/>
        <v>14.868987258875002</v>
      </c>
      <c r="U60">
        <f t="shared" si="1"/>
        <v>0.14839889084849517</v>
      </c>
    </row>
    <row r="61" spans="1:23">
      <c r="A61" s="1">
        <v>0.48293981481481479</v>
      </c>
      <c r="B61">
        <v>4015</v>
      </c>
      <c r="C61">
        <v>53</v>
      </c>
      <c r="D61">
        <v>259.89999999999998</v>
      </c>
      <c r="E61">
        <v>10.4</v>
      </c>
      <c r="G61" s="119">
        <v>54</v>
      </c>
      <c r="H61">
        <f t="shared" si="3"/>
        <v>12.388252804046868</v>
      </c>
      <c r="J61" s="120">
        <f>(Data!$I$16+273.3)/(D61+273.3)*(Data!$I$15+(Data!$K$12/1000))/Data!$I$15*Data!$I$18</f>
        <v>0.69096101938794063</v>
      </c>
      <c r="K61" s="122">
        <f t="shared" si="4"/>
        <v>14.810790910824002</v>
      </c>
      <c r="L61" s="119"/>
      <c r="M61" s="122"/>
      <c r="S61" s="121">
        <f t="shared" si="2"/>
        <v>0.55000000000000027</v>
      </c>
      <c r="T61" s="122">
        <f t="shared" si="0"/>
        <v>14.925066731456001</v>
      </c>
      <c r="U61">
        <f t="shared" si="1"/>
        <v>0.14897026995165513</v>
      </c>
      <c r="W61">
        <f>(S62-S60)/6*(T60+4*T61+T62)</f>
        <v>0.2984943671923736</v>
      </c>
    </row>
    <row r="62" spans="1:23">
      <c r="A62" s="1">
        <v>0.48293981481481479</v>
      </c>
      <c r="B62">
        <v>4014</v>
      </c>
      <c r="C62">
        <v>55</v>
      </c>
      <c r="D62">
        <v>259.89999999999998</v>
      </c>
      <c r="E62">
        <v>10.4</v>
      </c>
      <c r="G62" s="119">
        <v>55</v>
      </c>
      <c r="H62">
        <f t="shared" si="3"/>
        <v>12.619828972418263</v>
      </c>
      <c r="J62" s="120">
        <f>(Data!$I$16+273.3)/(D62+273.3)*(Data!$I$15+(Data!$K$12/1000))/Data!$I$15*Data!$I$18</f>
        <v>0.69096101938794063</v>
      </c>
      <c r="K62" s="122">
        <f t="shared" si="4"/>
        <v>14.868987258875002</v>
      </c>
      <c r="L62" s="119"/>
      <c r="M62" s="122"/>
      <c r="S62" s="121">
        <f t="shared" si="2"/>
        <v>0.56000000000000028</v>
      </c>
      <c r="T62" s="122">
        <f t="shared" si="0"/>
        <v>14.979055973013001</v>
      </c>
      <c r="U62">
        <f t="shared" si="1"/>
        <v>0.14952061352234514</v>
      </c>
    </row>
    <row r="63" spans="1:23">
      <c r="A63" s="1">
        <v>0.48295138888888894</v>
      </c>
      <c r="B63">
        <v>4009</v>
      </c>
      <c r="C63">
        <v>55</v>
      </c>
      <c r="D63">
        <v>259.8</v>
      </c>
      <c r="E63">
        <v>10.4</v>
      </c>
      <c r="G63" s="119">
        <v>56</v>
      </c>
      <c r="H63">
        <f t="shared" si="3"/>
        <v>12.618645512109717</v>
      </c>
      <c r="J63" s="120">
        <f>(Data!$I$16+273.3)/(D63+273.3)*(Data!$I$15+(Data!$K$12/1000))/Data!$I$15*Data!$I$18</f>
        <v>0.6910906312842805</v>
      </c>
      <c r="K63" s="122">
        <f t="shared" si="4"/>
        <v>14.925066731456001</v>
      </c>
      <c r="L63" s="119"/>
      <c r="M63" s="122"/>
      <c r="S63" s="121">
        <f t="shared" si="2"/>
        <v>0.57000000000000028</v>
      </c>
      <c r="T63" s="122">
        <f t="shared" si="0"/>
        <v>15.030981627992002</v>
      </c>
      <c r="U63">
        <f t="shared" si="1"/>
        <v>0.15005018800502515</v>
      </c>
      <c r="W63">
        <f>(S64-S62)/6*(T62+4*T63+T64)</f>
        <v>0.30061284275273364</v>
      </c>
    </row>
    <row r="64" spans="1:23">
      <c r="A64" s="1">
        <v>0.48295138888888894</v>
      </c>
      <c r="B64">
        <v>4003</v>
      </c>
      <c r="C64">
        <v>59</v>
      </c>
      <c r="D64">
        <v>259.89999999999998</v>
      </c>
      <c r="E64">
        <v>10.4</v>
      </c>
      <c r="G64" s="119">
        <v>57</v>
      </c>
      <c r="H64">
        <f t="shared" si="3"/>
        <v>13.070678437070967</v>
      </c>
      <c r="J64" s="120">
        <f>(Data!$I$16+273.3)/(D64+273.3)*(Data!$I$15+(Data!$K$12/1000))/Data!$I$15*Data!$I$18</f>
        <v>0.69096101938794063</v>
      </c>
      <c r="K64" s="122">
        <f t="shared" si="4"/>
        <v>14.979055973013001</v>
      </c>
      <c r="L64" s="119"/>
      <c r="M64" s="122"/>
      <c r="S64" s="121">
        <f t="shared" si="2"/>
        <v>0.58000000000000029</v>
      </c>
      <c r="T64" s="122">
        <f t="shared" si="0"/>
        <v>15.080870340839001</v>
      </c>
      <c r="U64">
        <f t="shared" si="1"/>
        <v>0.15055925984415516</v>
      </c>
    </row>
    <row r="65" spans="1:23">
      <c r="A65" s="1">
        <v>0.48295138888888894</v>
      </c>
      <c r="B65">
        <v>4001</v>
      </c>
      <c r="C65">
        <v>59</v>
      </c>
      <c r="D65">
        <v>259.89999999999998</v>
      </c>
      <c r="E65">
        <v>10.4</v>
      </c>
      <c r="G65" s="119">
        <v>58</v>
      </c>
      <c r="H65">
        <f t="shared" si="3"/>
        <v>13.070678437070967</v>
      </c>
      <c r="J65" s="120">
        <f>(Data!$I$16+273.3)/(D65+273.3)*(Data!$I$15+(Data!$K$12/1000))/Data!$I$15*Data!$I$18</f>
        <v>0.69096101938794063</v>
      </c>
      <c r="K65" s="122">
        <f t="shared" si="4"/>
        <v>15.030981627992002</v>
      </c>
      <c r="L65" s="119"/>
      <c r="M65" s="122"/>
      <c r="S65" s="121">
        <f t="shared" si="2"/>
        <v>0.5900000000000003</v>
      </c>
      <c r="T65" s="122">
        <f t="shared" si="0"/>
        <v>15.128748756</v>
      </c>
      <c r="U65">
        <f t="shared" si="1"/>
        <v>0.15104809548419512</v>
      </c>
      <c r="W65">
        <f>(S66-S64)/6*(T64+4*T65+T66)</f>
        <v>0.30256836294253359</v>
      </c>
    </row>
    <row r="66" spans="1:23">
      <c r="A66" s="1">
        <v>0.48295138888888894</v>
      </c>
      <c r="B66">
        <v>3995</v>
      </c>
      <c r="C66">
        <v>55</v>
      </c>
      <c r="D66">
        <v>259.89999999999998</v>
      </c>
      <c r="E66">
        <v>10.4</v>
      </c>
      <c r="G66" s="119">
        <v>59</v>
      </c>
      <c r="H66">
        <f t="shared" si="3"/>
        <v>12.619828972418263</v>
      </c>
      <c r="J66" s="120">
        <f>(Data!$I$16+273.3)/(D66+273.3)*(Data!$I$15+(Data!$K$12/1000))/Data!$I$15*Data!$I$18</f>
        <v>0.69096101938794063</v>
      </c>
      <c r="K66" s="122">
        <f t="shared" si="4"/>
        <v>15.080870340839001</v>
      </c>
      <c r="L66" s="119"/>
      <c r="M66" s="122"/>
      <c r="S66" s="121">
        <f t="shared" si="2"/>
        <v>0.60000000000000031</v>
      </c>
      <c r="T66" s="122">
        <f t="shared" si="0"/>
        <v>15.174643517921002</v>
      </c>
      <c r="U66">
        <f t="shared" si="1"/>
        <v>0.15151696136960516</v>
      </c>
    </row>
    <row r="67" spans="1:23">
      <c r="A67" s="1">
        <v>0.48295138888888894</v>
      </c>
      <c r="B67">
        <v>3995</v>
      </c>
      <c r="C67">
        <v>54</v>
      </c>
      <c r="D67">
        <v>259.89999999999998</v>
      </c>
      <c r="E67">
        <v>10.3</v>
      </c>
      <c r="G67" s="119">
        <v>60</v>
      </c>
      <c r="H67">
        <f t="shared" si="3"/>
        <v>12.504576978651906</v>
      </c>
      <c r="J67" s="120">
        <f>(Data!$I$16+273.3)/(D67+273.3)*(Data!$I$15+(Data!$K$12/1000))/Data!$I$15*Data!$I$18</f>
        <v>0.69096101938794063</v>
      </c>
      <c r="K67" s="122">
        <f t="shared" si="4"/>
        <v>15.128748756</v>
      </c>
      <c r="L67" s="119"/>
      <c r="M67" s="122"/>
      <c r="S67" s="121">
        <f t="shared" si="2"/>
        <v>0.61000000000000032</v>
      </c>
      <c r="T67" s="122">
        <f t="shared" si="0"/>
        <v>15.218581271048002</v>
      </c>
      <c r="U67">
        <f t="shared" si="1"/>
        <v>0.15196612394484516</v>
      </c>
      <c r="W67">
        <f>(S68-S66)/6*(T66+4*T67+T68)</f>
        <v>0.30436519087313357</v>
      </c>
    </row>
    <row r="68" spans="1:23">
      <c r="A68" s="1">
        <v>0.48296296296296298</v>
      </c>
      <c r="B68">
        <v>3992</v>
      </c>
      <c r="C68">
        <v>52</v>
      </c>
      <c r="D68">
        <v>259.89999999999998</v>
      </c>
      <c r="E68">
        <v>10.3</v>
      </c>
      <c r="G68" s="119">
        <v>61</v>
      </c>
      <c r="H68">
        <f t="shared" si="3"/>
        <v>12.270825956671334</v>
      </c>
      <c r="J68" s="120">
        <f>(Data!$I$16+273.3)/(D68+273.3)*(Data!$I$15+(Data!$K$12/1000))/Data!$I$15*Data!$I$18</f>
        <v>0.69096101938794063</v>
      </c>
      <c r="K68" s="122">
        <f t="shared" si="4"/>
        <v>15.174643517921002</v>
      </c>
      <c r="L68" s="119"/>
      <c r="M68" s="122"/>
      <c r="S68" s="121">
        <f t="shared" si="2"/>
        <v>0.62000000000000033</v>
      </c>
      <c r="T68" s="122">
        <f t="shared" si="0"/>
        <v>15.260588659827</v>
      </c>
      <c r="U68">
        <f t="shared" si="1"/>
        <v>0.15239584965437514</v>
      </c>
    </row>
    <row r="69" spans="1:23">
      <c r="A69" s="1">
        <v>0.48296296296296298</v>
      </c>
      <c r="B69">
        <v>3992</v>
      </c>
      <c r="C69">
        <v>50</v>
      </c>
      <c r="D69">
        <v>259.8</v>
      </c>
      <c r="E69">
        <v>10.3</v>
      </c>
      <c r="G69" s="119">
        <v>62</v>
      </c>
      <c r="H69">
        <f t="shared" si="3"/>
        <v>12.031406422748406</v>
      </c>
      <c r="J69" s="120">
        <f>(Data!$I$16+273.3)/(D69+273.3)*(Data!$I$15+(Data!$K$12/1000))/Data!$I$15*Data!$I$18</f>
        <v>0.6910906312842805</v>
      </c>
      <c r="K69" s="122">
        <f t="shared" si="4"/>
        <v>15.218581271048002</v>
      </c>
      <c r="L69" s="119"/>
      <c r="M69" s="122"/>
      <c r="S69" s="121">
        <f t="shared" si="2"/>
        <v>0.63000000000000034</v>
      </c>
      <c r="T69" s="122">
        <f t="shared" si="0"/>
        <v>15.300692328704001</v>
      </c>
      <c r="U69">
        <f t="shared" si="1"/>
        <v>0.15280640494265516</v>
      </c>
      <c r="W69">
        <f>(S70-S68)/6*(T68+4*T69+T70)</f>
        <v>0.30600758965589359</v>
      </c>
    </row>
    <row r="70" spans="1:23">
      <c r="A70" s="1">
        <v>0.48296296296296298</v>
      </c>
      <c r="B70">
        <v>3997</v>
      </c>
      <c r="C70">
        <v>52</v>
      </c>
      <c r="D70">
        <v>259.8</v>
      </c>
      <c r="E70">
        <v>10.3</v>
      </c>
      <c r="G70" s="119">
        <v>63</v>
      </c>
      <c r="H70">
        <f t="shared" si="3"/>
        <v>12.269675225111936</v>
      </c>
      <c r="J70" s="120">
        <f>(Data!$I$16+273.3)/(D70+273.3)*(Data!$I$15+(Data!$K$12/1000))/Data!$I$15*Data!$I$18</f>
        <v>0.6910906312842805</v>
      </c>
      <c r="K70" s="122">
        <f t="shared" si="4"/>
        <v>15.260588659827</v>
      </c>
      <c r="L70" s="119"/>
      <c r="M70" s="122"/>
      <c r="S70" s="121">
        <f t="shared" si="2"/>
        <v>0.64000000000000035</v>
      </c>
      <c r="T70" s="122">
        <f t="shared" si="0"/>
        <v>15.338918922125</v>
      </c>
      <c r="U70">
        <f t="shared" si="1"/>
        <v>0.15319805625414512</v>
      </c>
    </row>
    <row r="71" spans="1:23">
      <c r="A71" s="1">
        <v>0.48296296296296298</v>
      </c>
      <c r="B71">
        <v>4000</v>
      </c>
      <c r="C71">
        <v>59</v>
      </c>
      <c r="D71">
        <v>259.89999999999998</v>
      </c>
      <c r="E71">
        <v>10.3</v>
      </c>
      <c r="G71" s="119">
        <v>64</v>
      </c>
      <c r="H71">
        <f t="shared" si="3"/>
        <v>13.070678437070967</v>
      </c>
      <c r="J71" s="120">
        <f>(Data!$I$16+273.3)/(D71+273.3)*(Data!$I$15+(Data!$K$12/1000))/Data!$I$15*Data!$I$18</f>
        <v>0.69096101938794063</v>
      </c>
      <c r="K71" s="122">
        <f t="shared" si="4"/>
        <v>15.300692328704001</v>
      </c>
      <c r="L71" s="119"/>
      <c r="M71" s="122"/>
      <c r="S71" s="121">
        <f t="shared" si="2"/>
        <v>0.65000000000000036</v>
      </c>
      <c r="T71" s="122">
        <f t="shared" ref="T71:T134" si="5">0.000004440741*G73^3-0.00179116*G73^2+0.213861345*G73+7.786044</f>
        <v>15.375295084536001</v>
      </c>
      <c r="U71">
        <f t="shared" ref="U71:U134" si="6">(S71-S70)/2*(T70+T71)</f>
        <v>0.15357107003330514</v>
      </c>
      <c r="W71">
        <f>(S72-S70)/6*(T70+4*T71+T72)</f>
        <v>0.30749982240217361</v>
      </c>
    </row>
    <row r="72" spans="1:23">
      <c r="A72" s="1">
        <v>0.48296296296296298</v>
      </c>
      <c r="B72">
        <v>3998</v>
      </c>
      <c r="C72">
        <v>59</v>
      </c>
      <c r="D72">
        <v>260</v>
      </c>
      <c r="E72">
        <v>10.3</v>
      </c>
      <c r="G72" s="119">
        <v>65</v>
      </c>
      <c r="H72">
        <f t="shared" si="3"/>
        <v>13.071904062132223</v>
      </c>
      <c r="J72" s="120">
        <f>(Data!$I$16+273.3)/(D72+273.3)*(Data!$I$15+(Data!$K$12/1000))/Data!$I$15*Data!$I$18</f>
        <v>0.69083145609910002</v>
      </c>
      <c r="K72" s="122">
        <f t="shared" si="4"/>
        <v>15.338918922125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15.409847460383</v>
      </c>
      <c r="U72">
        <f t="shared" si="6"/>
        <v>0.15392571272459515</v>
      </c>
    </row>
    <row r="73" spans="1:23">
      <c r="A73" s="1">
        <v>0.48297453703703702</v>
      </c>
      <c r="B73">
        <v>3997</v>
      </c>
      <c r="C73">
        <v>53</v>
      </c>
      <c r="D73">
        <v>260</v>
      </c>
      <c r="E73">
        <v>10.3</v>
      </c>
      <c r="G73" s="119">
        <v>66</v>
      </c>
      <c r="H73">
        <f t="shared" ref="H73:H136" si="8">44.73*SQRT(C73/1000/J73)</f>
        <v>12.38941443870684</v>
      </c>
      <c r="J73" s="120">
        <f>(Data!$I$16+273.3)/(D73+273.3)*(Data!$I$15+(Data!$K$12/1000))/Data!$I$15*Data!$I$18</f>
        <v>0.69083145609910002</v>
      </c>
      <c r="K73" s="122">
        <f t="shared" si="4"/>
        <v>15.375295084536001</v>
      </c>
      <c r="L73" s="119"/>
      <c r="M73" s="122"/>
      <c r="S73" s="121">
        <f t="shared" si="7"/>
        <v>0.67000000000000037</v>
      </c>
      <c r="T73" s="122">
        <f t="shared" si="5"/>
        <v>15.442602694112001</v>
      </c>
      <c r="U73">
        <f t="shared" si="6"/>
        <v>0.15426225077247516</v>
      </c>
      <c r="W73">
        <f>(S74-S72)/6*(T72+4*T73+T74)</f>
        <v>0.30884615222333361</v>
      </c>
    </row>
    <row r="74" spans="1:23">
      <c r="A74" s="1">
        <v>0.48297453703703702</v>
      </c>
      <c r="B74">
        <v>3989</v>
      </c>
      <c r="C74">
        <v>53</v>
      </c>
      <c r="D74">
        <v>260</v>
      </c>
      <c r="E74">
        <v>10.4</v>
      </c>
      <c r="G74" s="119">
        <v>67</v>
      </c>
      <c r="H74">
        <f t="shared" si="8"/>
        <v>12.38941443870684</v>
      </c>
      <c r="J74" s="120">
        <f>(Data!$I$16+273.3)/(D74+273.3)*(Data!$I$15+(Data!$K$12/1000))/Data!$I$15*Data!$I$18</f>
        <v>0.69083145609910002</v>
      </c>
      <c r="K74" s="122">
        <f t="shared" ref="K74:K137" si="9">0.000004440741*G74^3-0.00179116*G74^2+0.213861345*G74+7.786044</f>
        <v>15.409847460383</v>
      </c>
      <c r="L74" s="119"/>
      <c r="M74" s="122"/>
      <c r="S74" s="121">
        <f t="shared" si="7"/>
        <v>0.68000000000000038</v>
      </c>
      <c r="T74" s="122">
        <f t="shared" si="5"/>
        <v>15.473587430169001</v>
      </c>
      <c r="U74">
        <f t="shared" si="6"/>
        <v>0.15458095062140514</v>
      </c>
    </row>
    <row r="75" spans="1:23">
      <c r="A75" s="1">
        <v>0.48297453703703702</v>
      </c>
      <c r="B75">
        <v>3966</v>
      </c>
      <c r="C75">
        <v>55</v>
      </c>
      <c r="D75">
        <v>260</v>
      </c>
      <c r="E75">
        <v>10.4</v>
      </c>
      <c r="G75" s="119">
        <v>68</v>
      </c>
      <c r="H75">
        <f t="shared" si="8"/>
        <v>12.62101232175486</v>
      </c>
      <c r="J75" s="120">
        <f>(Data!$I$16+273.3)/(D75+273.3)*(Data!$I$15+(Data!$K$12/1000))/Data!$I$15*Data!$I$18</f>
        <v>0.69083145609910002</v>
      </c>
      <c r="K75" s="122">
        <f t="shared" si="9"/>
        <v>15.442602694112001</v>
      </c>
      <c r="L75" s="119"/>
      <c r="M75" s="122"/>
      <c r="S75" s="121">
        <f t="shared" si="7"/>
        <v>0.69000000000000039</v>
      </c>
      <c r="T75" s="122">
        <f t="shared" si="5"/>
        <v>15.502828313000002</v>
      </c>
      <c r="U75">
        <f t="shared" si="6"/>
        <v>0.15488207871584514</v>
      </c>
      <c r="W75">
        <f>(S76-S74)/6*(T74+4*T75+T76)</f>
        <v>0.31005084223073365</v>
      </c>
    </row>
    <row r="76" spans="1:23">
      <c r="A76" s="1">
        <v>0.48297453703703702</v>
      </c>
      <c r="B76">
        <v>3964</v>
      </c>
      <c r="C76">
        <v>56</v>
      </c>
      <c r="D76">
        <v>260.2</v>
      </c>
      <c r="E76">
        <v>10.4</v>
      </c>
      <c r="G76" s="119">
        <v>69</v>
      </c>
      <c r="H76">
        <f t="shared" si="8"/>
        <v>12.73761973734311</v>
      </c>
      <c r="J76" s="120">
        <f>(Data!$I$16+273.3)/(D76+273.3)*(Data!$I$15+(Data!$K$12/1000))/Data!$I$15*Data!$I$18</f>
        <v>0.69057247523458287</v>
      </c>
      <c r="K76" s="122">
        <f t="shared" si="9"/>
        <v>15.473587430169001</v>
      </c>
      <c r="L76" s="119"/>
      <c r="M76" s="122"/>
      <c r="S76" s="121">
        <f t="shared" si="7"/>
        <v>0.7000000000000004</v>
      </c>
      <c r="T76" s="122">
        <f t="shared" si="5"/>
        <v>15.530351987051001</v>
      </c>
      <c r="U76">
        <f t="shared" si="6"/>
        <v>0.15516590150025514</v>
      </c>
    </row>
    <row r="77" spans="1:23">
      <c r="A77" s="1">
        <v>0.48297453703703702</v>
      </c>
      <c r="B77">
        <v>3924</v>
      </c>
      <c r="C77">
        <v>61</v>
      </c>
      <c r="D77">
        <v>260.2</v>
      </c>
      <c r="E77">
        <v>10.4</v>
      </c>
      <c r="G77" s="119">
        <v>70</v>
      </c>
      <c r="H77">
        <f t="shared" si="8"/>
        <v>13.294107415748902</v>
      </c>
      <c r="J77" s="120">
        <f>(Data!$I$16+273.3)/(D77+273.3)*(Data!$I$15+(Data!$K$12/1000))/Data!$I$15*Data!$I$18</f>
        <v>0.69057247523458287</v>
      </c>
      <c r="K77" s="122">
        <f t="shared" si="9"/>
        <v>15.502828313000002</v>
      </c>
      <c r="L77" s="119"/>
      <c r="M77" s="122"/>
      <c r="S77" s="121">
        <f t="shared" si="7"/>
        <v>0.71000000000000041</v>
      </c>
      <c r="T77" s="122">
        <f t="shared" si="5"/>
        <v>15.556185096768001</v>
      </c>
      <c r="U77">
        <f t="shared" si="6"/>
        <v>0.15543268541909516</v>
      </c>
      <c r="W77">
        <f>(S78-S76)/6*(T76+4*T77+T78)</f>
        <v>0.31111815553573363</v>
      </c>
    </row>
    <row r="78" spans="1:23">
      <c r="A78" s="1">
        <v>0.48298611111111112</v>
      </c>
      <c r="B78">
        <v>3924</v>
      </c>
      <c r="C78">
        <v>64</v>
      </c>
      <c r="D78">
        <v>260.2</v>
      </c>
      <c r="E78">
        <v>10.4</v>
      </c>
      <c r="G78" s="119">
        <v>71</v>
      </c>
      <c r="H78">
        <f t="shared" si="8"/>
        <v>13.617088280042115</v>
      </c>
      <c r="J78" s="120">
        <f>(Data!$I$16+273.3)/(D78+273.3)*(Data!$I$15+(Data!$K$12/1000))/Data!$I$15*Data!$I$18</f>
        <v>0.69057247523458287</v>
      </c>
      <c r="K78" s="122">
        <f t="shared" si="9"/>
        <v>15.530351987051001</v>
      </c>
      <c r="L78" s="119"/>
      <c r="M78" s="122"/>
      <c r="S78" s="121">
        <f t="shared" si="7"/>
        <v>0.72000000000000042</v>
      </c>
      <c r="T78" s="122">
        <f t="shared" si="5"/>
        <v>15.580354286597002</v>
      </c>
      <c r="U78">
        <f t="shared" si="6"/>
        <v>0.15568269691682515</v>
      </c>
    </row>
    <row r="79" spans="1:23">
      <c r="A79" s="1">
        <v>0.48298611111111112</v>
      </c>
      <c r="B79">
        <v>3908</v>
      </c>
      <c r="C79">
        <v>63</v>
      </c>
      <c r="D79">
        <v>260.2</v>
      </c>
      <c r="E79">
        <v>10.4</v>
      </c>
      <c r="G79" s="119">
        <v>72</v>
      </c>
      <c r="H79">
        <f t="shared" si="8"/>
        <v>13.510285938676386</v>
      </c>
      <c r="J79" s="120">
        <f>(Data!$I$16+273.3)/(D79+273.3)*(Data!$I$15+(Data!$K$12/1000))/Data!$I$15*Data!$I$18</f>
        <v>0.69057247523458287</v>
      </c>
      <c r="K79" s="122">
        <f t="shared" si="9"/>
        <v>15.556185096768001</v>
      </c>
      <c r="L79" s="119"/>
      <c r="M79" s="122"/>
      <c r="S79" s="121">
        <f t="shared" si="7"/>
        <v>0.73000000000000043</v>
      </c>
      <c r="T79" s="122">
        <f t="shared" si="5"/>
        <v>15.602886200983999</v>
      </c>
      <c r="U79">
        <f t="shared" si="6"/>
        <v>0.15591620243790516</v>
      </c>
      <c r="W79">
        <f>(S80-S78)/6*(T78+4*T79+T80)</f>
        <v>0.3120523552496936</v>
      </c>
    </row>
    <row r="80" spans="1:23">
      <c r="A80" s="1">
        <v>0.48298611111111112</v>
      </c>
      <c r="B80">
        <v>3899</v>
      </c>
      <c r="C80">
        <v>58</v>
      </c>
      <c r="D80">
        <v>260.3</v>
      </c>
      <c r="E80">
        <v>10.4</v>
      </c>
      <c r="G80" s="119">
        <v>73</v>
      </c>
      <c r="H80">
        <f t="shared" si="8"/>
        <v>12.964296690252334</v>
      </c>
      <c r="J80" s="120">
        <f>(Data!$I$16+273.3)/(D80+273.3)*(Data!$I$15+(Data!$K$12/1000))/Data!$I$15*Data!$I$18</f>
        <v>0.69044305760429148</v>
      </c>
      <c r="K80" s="122">
        <f t="shared" si="9"/>
        <v>15.580354286597002</v>
      </c>
      <c r="L80" s="119"/>
      <c r="M80" s="122"/>
      <c r="S80" s="121">
        <f t="shared" si="7"/>
        <v>0.74000000000000044</v>
      </c>
      <c r="T80" s="122">
        <f t="shared" si="5"/>
        <v>15.623807484375002</v>
      </c>
      <c r="U80">
        <f t="shared" si="6"/>
        <v>0.15613346842679515</v>
      </c>
    </row>
    <row r="81" spans="1:23">
      <c r="A81" s="1">
        <v>0.48298611111111112</v>
      </c>
      <c r="B81">
        <v>3903</v>
      </c>
      <c r="C81">
        <v>58</v>
      </c>
      <c r="D81">
        <v>260.3</v>
      </c>
      <c r="E81">
        <v>10.4</v>
      </c>
      <c r="G81" s="119">
        <v>74</v>
      </c>
      <c r="H81">
        <f t="shared" si="8"/>
        <v>12.964296690252334</v>
      </c>
      <c r="J81" s="120">
        <f>(Data!$I$16+273.3)/(D81+273.3)*(Data!$I$15+(Data!$K$12/1000))/Data!$I$15*Data!$I$18</f>
        <v>0.69044305760429148</v>
      </c>
      <c r="K81" s="122">
        <f t="shared" si="9"/>
        <v>15.602886200983999</v>
      </c>
      <c r="L81" s="119"/>
      <c r="M81" s="122"/>
      <c r="S81" s="121">
        <f t="shared" si="7"/>
        <v>0.75000000000000044</v>
      </c>
      <c r="T81" s="122">
        <f t="shared" si="5"/>
        <v>15.643144781216</v>
      </c>
      <c r="U81">
        <f t="shared" si="6"/>
        <v>0.15633476132795515</v>
      </c>
      <c r="W81">
        <f>(S82-S80)/6*(T80+4*T81+T82)</f>
        <v>0.3128577044839736</v>
      </c>
    </row>
    <row r="82" spans="1:23">
      <c r="A82" s="1">
        <v>0.48298611111111112</v>
      </c>
      <c r="B82">
        <v>3908</v>
      </c>
      <c r="C82">
        <v>50</v>
      </c>
      <c r="D82">
        <v>260.3</v>
      </c>
      <c r="E82">
        <v>10.4</v>
      </c>
      <c r="G82" s="119">
        <v>75</v>
      </c>
      <c r="H82">
        <f t="shared" si="8"/>
        <v>12.037047290620206</v>
      </c>
      <c r="J82" s="120">
        <f>(Data!$I$16+273.3)/(D82+273.3)*(Data!$I$15+(Data!$K$12/1000))/Data!$I$15*Data!$I$18</f>
        <v>0.69044305760429148</v>
      </c>
      <c r="K82" s="122">
        <f t="shared" si="9"/>
        <v>15.623807484375002</v>
      </c>
      <c r="L82" s="119"/>
      <c r="M82" s="122"/>
      <c r="S82" s="121">
        <f t="shared" si="7"/>
        <v>0.76000000000000045</v>
      </c>
      <c r="T82" s="122">
        <f t="shared" si="5"/>
        <v>15.660924735953001</v>
      </c>
      <c r="U82">
        <f t="shared" si="6"/>
        <v>0.15652034758584515</v>
      </c>
    </row>
    <row r="83" spans="1:23">
      <c r="A83" s="1">
        <v>0.48299768518518515</v>
      </c>
      <c r="B83">
        <v>3909</v>
      </c>
      <c r="C83">
        <v>50</v>
      </c>
      <c r="D83">
        <v>260.2</v>
      </c>
      <c r="E83">
        <v>10.4</v>
      </c>
      <c r="G83" s="119">
        <v>76</v>
      </c>
      <c r="H83">
        <f t="shared" si="8"/>
        <v>12.03591932854205</v>
      </c>
      <c r="J83" s="120">
        <f>(Data!$I$16+273.3)/(D83+273.3)*(Data!$I$15+(Data!$K$12/1000))/Data!$I$15*Data!$I$18</f>
        <v>0.69057247523458287</v>
      </c>
      <c r="K83" s="122">
        <f t="shared" si="9"/>
        <v>15.643144781216</v>
      </c>
      <c r="L83" s="119"/>
      <c r="M83" s="122"/>
      <c r="S83" s="121">
        <f t="shared" si="7"/>
        <v>0.77000000000000046</v>
      </c>
      <c r="T83" s="122">
        <f t="shared" si="5"/>
        <v>15.677173993032</v>
      </c>
      <c r="U83">
        <f t="shared" si="6"/>
        <v>0.15669049364492516</v>
      </c>
      <c r="W83">
        <f>(S84-S82)/6*(T82+4*T83+T84)</f>
        <v>0.31353846634993365</v>
      </c>
    </row>
    <row r="84" spans="1:23">
      <c r="A84" s="1">
        <v>0.48299768518518515</v>
      </c>
      <c r="B84">
        <v>3916</v>
      </c>
      <c r="C84">
        <v>48</v>
      </c>
      <c r="D84">
        <v>260.2</v>
      </c>
      <c r="E84">
        <v>10.4</v>
      </c>
      <c r="G84" s="119">
        <v>77</v>
      </c>
      <c r="H84">
        <f t="shared" si="8"/>
        <v>11.792744376091818</v>
      </c>
      <c r="J84" s="120">
        <f>(Data!$I$16+273.3)/(D84+273.3)*(Data!$I$15+(Data!$K$12/1000))/Data!$I$15*Data!$I$18</f>
        <v>0.69057247523458287</v>
      </c>
      <c r="K84" s="122">
        <f t="shared" si="9"/>
        <v>15.660924735953001</v>
      </c>
      <c r="L84" s="119"/>
      <c r="M84" s="122"/>
      <c r="S84" s="121">
        <f t="shared" si="7"/>
        <v>0.78000000000000047</v>
      </c>
      <c r="T84" s="122">
        <f t="shared" si="5"/>
        <v>15.691919196899002</v>
      </c>
      <c r="U84">
        <f t="shared" si="6"/>
        <v>0.15684546594965515</v>
      </c>
    </row>
    <row r="85" spans="1:23">
      <c r="A85" s="1">
        <v>0.48299768518518515</v>
      </c>
      <c r="B85">
        <v>3917</v>
      </c>
      <c r="C85">
        <v>47</v>
      </c>
      <c r="D85">
        <v>260.10000000000002</v>
      </c>
      <c r="E85">
        <v>10.4</v>
      </c>
      <c r="G85" s="119">
        <v>78</v>
      </c>
      <c r="H85">
        <f t="shared" si="8"/>
        <v>11.668163036585234</v>
      </c>
      <c r="J85" s="120">
        <f>(Data!$I$16+273.3)/(D85+273.3)*(Data!$I$15+(Data!$K$12/1000))/Data!$I$15*Data!$I$18</f>
        <v>0.69070194139041974</v>
      </c>
      <c r="K85" s="122">
        <f t="shared" si="9"/>
        <v>15.677173993032</v>
      </c>
      <c r="L85" s="119"/>
      <c r="M85" s="122"/>
      <c r="S85" s="121">
        <f t="shared" si="7"/>
        <v>0.79000000000000048</v>
      </c>
      <c r="T85" s="122">
        <f t="shared" si="5"/>
        <v>15.705186992000002</v>
      </c>
      <c r="U85">
        <f t="shared" si="6"/>
        <v>0.15698553094449516</v>
      </c>
      <c r="W85">
        <f>(S86-S84)/6*(T84+4*T85+T86)</f>
        <v>0.31409890395893364</v>
      </c>
    </row>
    <row r="86" spans="1:23">
      <c r="A86" s="1">
        <v>0.48299768518518515</v>
      </c>
      <c r="B86">
        <v>3928</v>
      </c>
      <c r="C86">
        <v>50</v>
      </c>
      <c r="D86">
        <v>260.10000000000002</v>
      </c>
      <c r="E86">
        <v>10.4</v>
      </c>
      <c r="G86" s="119">
        <v>79</v>
      </c>
      <c r="H86">
        <f t="shared" si="8"/>
        <v>12.03479126074553</v>
      </c>
      <c r="J86" s="120">
        <f>(Data!$I$16+273.3)/(D86+273.3)*(Data!$I$15+(Data!$K$12/1000))/Data!$I$15*Data!$I$18</f>
        <v>0.69070194139041974</v>
      </c>
      <c r="K86" s="122">
        <f t="shared" si="9"/>
        <v>15.691919196899002</v>
      </c>
      <c r="L86" s="119"/>
      <c r="M86" s="122"/>
      <c r="S86" s="121">
        <f t="shared" si="7"/>
        <v>0.80000000000000049</v>
      </c>
      <c r="T86" s="122">
        <f t="shared" si="5"/>
        <v>15.717004022781001</v>
      </c>
      <c r="U86">
        <f t="shared" si="6"/>
        <v>0.15711095507390516</v>
      </c>
    </row>
    <row r="87" spans="1:23">
      <c r="A87" s="1">
        <v>0.48299768518518515</v>
      </c>
      <c r="B87">
        <v>3928</v>
      </c>
      <c r="C87">
        <v>52</v>
      </c>
      <c r="D87">
        <v>260.2</v>
      </c>
      <c r="E87">
        <v>10.4</v>
      </c>
      <c r="G87" s="119">
        <v>80</v>
      </c>
      <c r="H87">
        <f t="shared" si="8"/>
        <v>12.274277504052897</v>
      </c>
      <c r="J87" s="120">
        <f>(Data!$I$16+273.3)/(D87+273.3)*(Data!$I$15+(Data!$K$12/1000))/Data!$I$15*Data!$I$18</f>
        <v>0.69057247523458287</v>
      </c>
      <c r="K87" s="122">
        <f t="shared" si="9"/>
        <v>15.705186992000002</v>
      </c>
      <c r="L87" s="119"/>
      <c r="M87" s="122"/>
      <c r="S87" s="121">
        <f t="shared" si="7"/>
        <v>0.8100000000000005</v>
      </c>
      <c r="T87" s="122">
        <f t="shared" si="5"/>
        <v>15.727396933688002</v>
      </c>
      <c r="U87">
        <f t="shared" si="6"/>
        <v>0.15722200478234516</v>
      </c>
      <c r="W87">
        <f>(S88-S86)/6*(T86+4*T87+T88)</f>
        <v>0.31454328042233365</v>
      </c>
    </row>
    <row r="88" spans="1:23">
      <c r="A88" s="1">
        <v>0.48300925925925925</v>
      </c>
      <c r="B88">
        <v>3931</v>
      </c>
      <c r="C88">
        <v>52</v>
      </c>
      <c r="D88">
        <v>260.2</v>
      </c>
      <c r="E88">
        <v>10.4</v>
      </c>
      <c r="G88" s="119">
        <v>81</v>
      </c>
      <c r="H88">
        <f t="shared" si="8"/>
        <v>12.274277504052897</v>
      </c>
      <c r="J88" s="120">
        <f>(Data!$I$16+273.3)/(D88+273.3)*(Data!$I$15+(Data!$K$12/1000))/Data!$I$15*Data!$I$18</f>
        <v>0.69057247523458287</v>
      </c>
      <c r="K88" s="122">
        <f t="shared" si="9"/>
        <v>15.717004022781001</v>
      </c>
      <c r="L88" s="119"/>
      <c r="M88" s="122"/>
      <c r="S88" s="121">
        <f t="shared" si="7"/>
        <v>0.82000000000000051</v>
      </c>
      <c r="T88" s="122">
        <f t="shared" si="5"/>
        <v>15.736392369167001</v>
      </c>
      <c r="U88">
        <f t="shared" si="6"/>
        <v>0.15731894651427517</v>
      </c>
    </row>
    <row r="89" spans="1:23">
      <c r="A89" s="1">
        <v>0.48300925925925925</v>
      </c>
      <c r="B89">
        <v>3932</v>
      </c>
      <c r="C89">
        <v>50</v>
      </c>
      <c r="D89">
        <v>260.2</v>
      </c>
      <c r="E89">
        <v>10.4</v>
      </c>
      <c r="G89" s="119">
        <v>82</v>
      </c>
      <c r="H89">
        <f t="shared" si="8"/>
        <v>12.03591932854205</v>
      </c>
      <c r="J89" s="120">
        <f>(Data!$I$16+273.3)/(D89+273.3)*(Data!$I$15+(Data!$K$12/1000))/Data!$I$15*Data!$I$18</f>
        <v>0.69057247523458287</v>
      </c>
      <c r="K89" s="122">
        <f t="shared" si="9"/>
        <v>15.727396933688002</v>
      </c>
      <c r="L89" s="119"/>
      <c r="M89" s="122"/>
      <c r="S89" s="121">
        <f t="shared" si="7"/>
        <v>0.83000000000000052</v>
      </c>
      <c r="T89" s="122">
        <f t="shared" si="5"/>
        <v>15.744016973664001</v>
      </c>
      <c r="U89">
        <f t="shared" si="6"/>
        <v>0.15740204671415514</v>
      </c>
      <c r="W89">
        <f>(S90-S88)/6*(T88+4*T89+T90)</f>
        <v>0.31487585885149361</v>
      </c>
    </row>
    <row r="90" spans="1:23">
      <c r="A90" s="1">
        <v>0.48300925925925925</v>
      </c>
      <c r="B90">
        <v>3933</v>
      </c>
      <c r="C90">
        <v>50</v>
      </c>
      <c r="D90">
        <v>260.2</v>
      </c>
      <c r="E90">
        <v>10.4</v>
      </c>
      <c r="G90" s="119">
        <v>83</v>
      </c>
      <c r="H90">
        <f t="shared" si="8"/>
        <v>12.03591932854205</v>
      </c>
      <c r="J90" s="120">
        <f>(Data!$I$16+273.3)/(D90+273.3)*(Data!$I$15+(Data!$K$12/1000))/Data!$I$15*Data!$I$18</f>
        <v>0.69057247523458287</v>
      </c>
      <c r="K90" s="122">
        <f t="shared" si="9"/>
        <v>15.736392369167001</v>
      </c>
      <c r="L90" s="119"/>
      <c r="M90" s="122"/>
      <c r="S90" s="121">
        <f t="shared" si="7"/>
        <v>0.84000000000000052</v>
      </c>
      <c r="T90" s="122">
        <f t="shared" si="5"/>
        <v>15.750297391624999</v>
      </c>
      <c r="U90">
        <f t="shared" si="6"/>
        <v>0.15747157182644514</v>
      </c>
    </row>
    <row r="91" spans="1:23">
      <c r="A91" s="1">
        <v>0.48300925925925925</v>
      </c>
      <c r="B91">
        <v>3934</v>
      </c>
      <c r="C91">
        <v>47</v>
      </c>
      <c r="D91">
        <v>260.3</v>
      </c>
      <c r="E91">
        <v>10.4</v>
      </c>
      <c r="G91" s="119">
        <v>84</v>
      </c>
      <c r="H91">
        <f t="shared" si="8"/>
        <v>11.670350338701475</v>
      </c>
      <c r="J91" s="120">
        <f>(Data!$I$16+273.3)/(D91+273.3)*(Data!$I$15+(Data!$K$12/1000))/Data!$I$15*Data!$I$18</f>
        <v>0.69044305760429148</v>
      </c>
      <c r="K91" s="122">
        <f t="shared" si="9"/>
        <v>15.744016973664001</v>
      </c>
      <c r="L91" s="119"/>
      <c r="M91" s="122"/>
      <c r="S91" s="121">
        <f t="shared" si="7"/>
        <v>0.85000000000000053</v>
      </c>
      <c r="T91" s="122">
        <f t="shared" si="5"/>
        <v>15.755260267496</v>
      </c>
      <c r="U91">
        <f t="shared" si="6"/>
        <v>0.15752778829560513</v>
      </c>
      <c r="W91">
        <f>(S92-S90)/6*(T90+4*T91+T92)</f>
        <v>0.3151009023577736</v>
      </c>
    </row>
    <row r="92" spans="1:23">
      <c r="A92" s="1">
        <v>0.48300925925925925</v>
      </c>
      <c r="B92">
        <v>3935</v>
      </c>
      <c r="C92">
        <v>47</v>
      </c>
      <c r="D92">
        <v>260.3</v>
      </c>
      <c r="E92">
        <v>10.4</v>
      </c>
      <c r="G92" s="119">
        <v>85</v>
      </c>
      <c r="H92">
        <f t="shared" si="8"/>
        <v>11.670350338701475</v>
      </c>
      <c r="J92" s="120">
        <f>(Data!$I$16+273.3)/(D92+273.3)*(Data!$I$15+(Data!$K$12/1000))/Data!$I$15*Data!$I$18</f>
        <v>0.69044305760429148</v>
      </c>
      <c r="K92" s="122">
        <f t="shared" si="9"/>
        <v>15.750297391624999</v>
      </c>
      <c r="L92" s="119"/>
      <c r="M92" s="122"/>
      <c r="S92" s="121">
        <f t="shared" si="7"/>
        <v>0.86000000000000054</v>
      </c>
      <c r="T92" s="122">
        <f t="shared" si="5"/>
        <v>15.758932245723003</v>
      </c>
      <c r="U92">
        <f t="shared" si="6"/>
        <v>0.15757096256609515</v>
      </c>
    </row>
    <row r="93" spans="1:23">
      <c r="A93" s="1">
        <v>0.48302083333333329</v>
      </c>
      <c r="B93">
        <v>3937</v>
      </c>
      <c r="C93">
        <v>50</v>
      </c>
      <c r="D93">
        <v>260.3</v>
      </c>
      <c r="E93">
        <v>10.4</v>
      </c>
      <c r="G93" s="119">
        <v>86</v>
      </c>
      <c r="H93">
        <f t="shared" si="8"/>
        <v>12.037047290620206</v>
      </c>
      <c r="J93" s="120">
        <f>(Data!$I$16+273.3)/(D93+273.3)*(Data!$I$15+(Data!$K$12/1000))/Data!$I$15*Data!$I$18</f>
        <v>0.69044305760429148</v>
      </c>
      <c r="K93" s="122">
        <f t="shared" si="9"/>
        <v>15.755260267496</v>
      </c>
      <c r="L93" s="119"/>
      <c r="M93" s="122"/>
      <c r="S93" s="121">
        <f t="shared" si="7"/>
        <v>0.87000000000000055</v>
      </c>
      <c r="T93" s="122">
        <f t="shared" si="5"/>
        <v>15.761339970752001</v>
      </c>
      <c r="U93">
        <f t="shared" si="6"/>
        <v>0.15760136108237516</v>
      </c>
      <c r="W93">
        <f>(S94-S92)/6*(T92+4*T93+T94)</f>
        <v>0.31522267405253362</v>
      </c>
    </row>
    <row r="94" spans="1:23">
      <c r="A94" s="1">
        <v>0.48302083333333329</v>
      </c>
      <c r="B94">
        <v>3937</v>
      </c>
      <c r="C94">
        <v>52</v>
      </c>
      <c r="D94">
        <v>260.10000000000002</v>
      </c>
      <c r="E94">
        <v>10.4</v>
      </c>
      <c r="G94" s="119">
        <v>87</v>
      </c>
      <c r="H94">
        <f t="shared" si="8"/>
        <v>12.273127096111475</v>
      </c>
      <c r="J94" s="120">
        <f>(Data!$I$16+273.3)/(D94+273.3)*(Data!$I$15+(Data!$K$12/1000))/Data!$I$15*Data!$I$18</f>
        <v>0.69070194139041974</v>
      </c>
      <c r="K94" s="122">
        <f t="shared" si="9"/>
        <v>15.758932245723003</v>
      </c>
      <c r="L94" s="119"/>
      <c r="M94" s="122"/>
      <c r="S94" s="121">
        <f t="shared" si="7"/>
        <v>0.88000000000000056</v>
      </c>
      <c r="T94" s="122">
        <f t="shared" si="5"/>
        <v>15.762510087029003</v>
      </c>
      <c r="U94">
        <f t="shared" si="6"/>
        <v>0.15761925028890517</v>
      </c>
    </row>
    <row r="95" spans="1:23">
      <c r="A95" s="1">
        <v>0.48302083333333329</v>
      </c>
      <c r="B95">
        <v>3939</v>
      </c>
      <c r="C95">
        <v>55</v>
      </c>
      <c r="D95">
        <v>260.2</v>
      </c>
      <c r="E95">
        <v>10.4</v>
      </c>
      <c r="G95" s="119">
        <v>88</v>
      </c>
      <c r="H95">
        <f t="shared" si="8"/>
        <v>12.623378687637052</v>
      </c>
      <c r="J95" s="120">
        <f>(Data!$I$16+273.3)/(D95+273.3)*(Data!$I$15+(Data!$K$12/1000))/Data!$I$15*Data!$I$18</f>
        <v>0.69057247523458287</v>
      </c>
      <c r="K95" s="122">
        <f t="shared" si="9"/>
        <v>15.761339970752001</v>
      </c>
      <c r="L95" s="119"/>
      <c r="M95" s="122"/>
      <c r="S95" s="121">
        <f t="shared" si="7"/>
        <v>0.89000000000000057</v>
      </c>
      <c r="T95" s="122">
        <f t="shared" si="5"/>
        <v>15.762469239000001</v>
      </c>
      <c r="U95">
        <f t="shared" si="6"/>
        <v>0.15762489663014517</v>
      </c>
      <c r="W95">
        <f>(S96-S94)/6*(T94+4*T95+T96)</f>
        <v>0.31524543704713365</v>
      </c>
    </row>
    <row r="96" spans="1:23">
      <c r="A96" s="1">
        <v>0.48302083333333329</v>
      </c>
      <c r="B96">
        <v>3939</v>
      </c>
      <c r="C96">
        <v>57</v>
      </c>
      <c r="D96">
        <v>260.60000000000002</v>
      </c>
      <c r="E96">
        <v>10.4</v>
      </c>
      <c r="G96" s="119">
        <v>89</v>
      </c>
      <c r="H96">
        <f t="shared" si="8"/>
        <v>12.85566190940675</v>
      </c>
      <c r="J96" s="120">
        <f>(Data!$I$16+273.3)/(D96+273.3)*(Data!$I$15+(Data!$K$12/1000))/Data!$I$15*Data!$I$18</f>
        <v>0.690055095594025</v>
      </c>
      <c r="K96" s="122">
        <f t="shared" si="9"/>
        <v>15.762510087029003</v>
      </c>
      <c r="L96" s="119"/>
      <c r="M96" s="122"/>
      <c r="S96" s="121">
        <f t="shared" si="7"/>
        <v>0.90000000000000058</v>
      </c>
      <c r="T96" s="122">
        <f t="shared" si="5"/>
        <v>15.761244071111003</v>
      </c>
      <c r="U96">
        <f t="shared" si="6"/>
        <v>0.15761856655055517</v>
      </c>
    </row>
    <row r="97" spans="1:23">
      <c r="A97" s="1">
        <v>0.48302083333333329</v>
      </c>
      <c r="B97">
        <v>3941</v>
      </c>
      <c r="C97">
        <v>57</v>
      </c>
      <c r="D97">
        <v>260.60000000000002</v>
      </c>
      <c r="E97">
        <v>10.4</v>
      </c>
      <c r="G97" s="119">
        <v>90</v>
      </c>
      <c r="H97">
        <f t="shared" si="8"/>
        <v>12.85566190940675</v>
      </c>
      <c r="J97" s="120">
        <f>(Data!$I$16+273.3)/(D97+273.3)*(Data!$I$15+(Data!$K$12/1000))/Data!$I$15*Data!$I$18</f>
        <v>0.690055095594025</v>
      </c>
      <c r="K97" s="122">
        <f t="shared" si="9"/>
        <v>15.762469239000001</v>
      </c>
      <c r="L97" s="119"/>
      <c r="M97" s="122"/>
      <c r="S97" s="121">
        <f t="shared" si="7"/>
        <v>0.91000000000000059</v>
      </c>
      <c r="T97" s="122">
        <f t="shared" si="5"/>
        <v>15.758861227808</v>
      </c>
      <c r="U97">
        <f t="shared" si="6"/>
        <v>0.15760052649459516</v>
      </c>
      <c r="W97">
        <f>(S98-S96)/6*(T96+4*T97+T98)</f>
        <v>0.3151734544529336</v>
      </c>
    </row>
    <row r="98" spans="1:23">
      <c r="A98" s="1">
        <v>0.48303240740740744</v>
      </c>
      <c r="B98">
        <v>3942</v>
      </c>
      <c r="C98">
        <v>57</v>
      </c>
      <c r="D98">
        <v>260.39999999999998</v>
      </c>
      <c r="E98">
        <v>10.4</v>
      </c>
      <c r="G98" s="119">
        <v>91</v>
      </c>
      <c r="H98">
        <f t="shared" si="8"/>
        <v>12.853253805628126</v>
      </c>
      <c r="J98" s="120">
        <f>(Data!$I$16+273.3)/(D98+273.3)*(Data!$I$15+(Data!$K$12/1000))/Data!$I$15*Data!$I$18</f>
        <v>0.69031368847226904</v>
      </c>
      <c r="K98" s="122">
        <f t="shared" si="9"/>
        <v>15.761244071111003</v>
      </c>
      <c r="L98" s="119"/>
      <c r="M98" s="122"/>
      <c r="S98" s="121">
        <f t="shared" si="7"/>
        <v>0.9200000000000006</v>
      </c>
      <c r="T98" s="122">
        <f t="shared" si="5"/>
        <v>15.755347353537001</v>
      </c>
      <c r="U98">
        <f t="shared" si="6"/>
        <v>0.15757104290672516</v>
      </c>
    </row>
    <row r="99" spans="1:23">
      <c r="A99" s="1">
        <v>0.48303240740740744</v>
      </c>
      <c r="B99">
        <v>3941</v>
      </c>
      <c r="C99">
        <v>56</v>
      </c>
      <c r="D99">
        <v>260.2</v>
      </c>
      <c r="E99">
        <v>10.4</v>
      </c>
      <c r="G99" s="119">
        <v>92</v>
      </c>
      <c r="H99">
        <f t="shared" si="8"/>
        <v>12.73761973734311</v>
      </c>
      <c r="J99" s="120">
        <f>(Data!$I$16+273.3)/(D99+273.3)*(Data!$I$15+(Data!$K$12/1000))/Data!$I$15*Data!$I$18</f>
        <v>0.69057247523458287</v>
      </c>
      <c r="K99" s="122">
        <f t="shared" si="9"/>
        <v>15.758861227808</v>
      </c>
      <c r="L99" s="119"/>
      <c r="M99" s="122"/>
      <c r="S99" s="121">
        <f t="shared" si="7"/>
        <v>0.9300000000000006</v>
      </c>
      <c r="T99" s="122">
        <f t="shared" si="5"/>
        <v>15.750729092744004</v>
      </c>
      <c r="U99">
        <f t="shared" si="6"/>
        <v>0.15753038223140517</v>
      </c>
      <c r="W99">
        <f>(S100-S98)/6*(T98+4*T99+T100)</f>
        <v>0.31501098938129368</v>
      </c>
    </row>
    <row r="100" spans="1:23">
      <c r="A100" s="1">
        <v>0.48303240740740744</v>
      </c>
      <c r="B100">
        <v>3940</v>
      </c>
      <c r="C100">
        <v>50</v>
      </c>
      <c r="D100">
        <v>260.3</v>
      </c>
      <c r="E100">
        <v>10.4</v>
      </c>
      <c r="G100" s="119">
        <v>93</v>
      </c>
      <c r="H100">
        <f t="shared" si="8"/>
        <v>12.037047290620206</v>
      </c>
      <c r="J100" s="120">
        <f>(Data!$I$16+273.3)/(D100+273.3)*(Data!$I$15+(Data!$K$12/1000))/Data!$I$15*Data!$I$18</f>
        <v>0.69044305760429148</v>
      </c>
      <c r="K100" s="122">
        <f t="shared" si="9"/>
        <v>15.755347353537001</v>
      </c>
      <c r="L100" s="119"/>
      <c r="M100" s="122"/>
      <c r="S100" s="121">
        <f t="shared" si="7"/>
        <v>0.94000000000000061</v>
      </c>
      <c r="T100" s="122">
        <f t="shared" si="5"/>
        <v>15.745033089875001</v>
      </c>
      <c r="U100">
        <f t="shared" si="6"/>
        <v>0.15747881091309515</v>
      </c>
    </row>
    <row r="101" spans="1:23">
      <c r="A101" s="1">
        <v>0.48303240740740744</v>
      </c>
      <c r="B101">
        <v>3938</v>
      </c>
      <c r="C101">
        <v>50</v>
      </c>
      <c r="D101">
        <v>260.39999999999998</v>
      </c>
      <c r="E101">
        <v>10.4</v>
      </c>
      <c r="G101" s="119">
        <v>94</v>
      </c>
      <c r="H101">
        <f t="shared" si="8"/>
        <v>12.038175147009715</v>
      </c>
      <c r="J101" s="120">
        <f>(Data!$I$16+273.3)/(D101+273.3)*(Data!$I$15+(Data!$K$12/1000))/Data!$I$15*Data!$I$18</f>
        <v>0.69031368847226904</v>
      </c>
      <c r="K101" s="122">
        <f t="shared" si="9"/>
        <v>15.750729092744004</v>
      </c>
      <c r="L101" s="119"/>
      <c r="M101" s="122"/>
      <c r="S101" s="121">
        <f t="shared" si="7"/>
        <v>0.95000000000000062</v>
      </c>
      <c r="T101" s="122">
        <f t="shared" si="5"/>
        <v>15.738285989376003</v>
      </c>
      <c r="U101">
        <f t="shared" si="6"/>
        <v>0.15741659539625516</v>
      </c>
      <c r="W101">
        <f>(S102-S100)/6*(T100+4*T101+T102)</f>
        <v>0.31476230494357366</v>
      </c>
    </row>
    <row r="102" spans="1:23">
      <c r="A102" s="1">
        <v>0.48303240740740744</v>
      </c>
      <c r="B102">
        <v>3926</v>
      </c>
      <c r="C102">
        <v>50</v>
      </c>
      <c r="D102">
        <v>260.39999999999998</v>
      </c>
      <c r="E102">
        <v>10.4</v>
      </c>
      <c r="G102" s="119">
        <v>95</v>
      </c>
      <c r="H102">
        <f t="shared" si="8"/>
        <v>12.038175147009715</v>
      </c>
      <c r="J102" s="120">
        <f>(Data!$I$16+273.3)/(D102+273.3)*(Data!$I$15+(Data!$K$12/1000))/Data!$I$15*Data!$I$18</f>
        <v>0.69031368847226904</v>
      </c>
      <c r="K102" s="122">
        <f t="shared" si="9"/>
        <v>15.745033089875001</v>
      </c>
      <c r="L102" s="119"/>
      <c r="M102" s="122"/>
      <c r="S102" s="121">
        <f t="shared" si="7"/>
        <v>0.96000000000000063</v>
      </c>
      <c r="T102" s="122">
        <f t="shared" si="5"/>
        <v>15.730514435693003</v>
      </c>
      <c r="U102">
        <f t="shared" si="6"/>
        <v>0.15734400212534516</v>
      </c>
    </row>
    <row r="103" spans="1:23">
      <c r="A103" s="1">
        <v>0.48304398148148148</v>
      </c>
      <c r="B103">
        <v>3926</v>
      </c>
      <c r="C103">
        <v>51</v>
      </c>
      <c r="D103">
        <v>260.39999999999998</v>
      </c>
      <c r="E103">
        <v>10.4</v>
      </c>
      <c r="G103" s="119">
        <v>96</v>
      </c>
      <c r="H103">
        <f t="shared" si="8"/>
        <v>12.157960934609227</v>
      </c>
      <c r="J103" s="120">
        <f>(Data!$I$16+273.3)/(D103+273.3)*(Data!$I$15+(Data!$K$12/1000))/Data!$I$15*Data!$I$18</f>
        <v>0.69031368847226904</v>
      </c>
      <c r="K103" s="122">
        <f t="shared" si="9"/>
        <v>15.738285989376003</v>
      </c>
      <c r="L103" s="119"/>
      <c r="M103" s="122"/>
      <c r="S103" s="121">
        <f t="shared" si="7"/>
        <v>0.97000000000000064</v>
      </c>
      <c r="T103" s="122">
        <f t="shared" si="5"/>
        <v>15.721745073272</v>
      </c>
      <c r="U103">
        <f t="shared" si="6"/>
        <v>0.15726129754482515</v>
      </c>
      <c r="W103">
        <f>(S104-S102)/6*(T102+4*T103+T104)</f>
        <v>0.31443166425113361</v>
      </c>
    </row>
    <row r="104" spans="1:23">
      <c r="A104" s="1">
        <v>0.48304398148148148</v>
      </c>
      <c r="B104">
        <v>3912</v>
      </c>
      <c r="C104">
        <v>48</v>
      </c>
      <c r="D104">
        <v>260.39999999999998</v>
      </c>
      <c r="E104">
        <v>10.3</v>
      </c>
      <c r="G104" s="119">
        <v>97</v>
      </c>
      <c r="H104">
        <f t="shared" si="8"/>
        <v>11.79495461777107</v>
      </c>
      <c r="J104" s="120">
        <f>(Data!$I$16+273.3)/(D104+273.3)*(Data!$I$15+(Data!$K$12/1000))/Data!$I$15*Data!$I$18</f>
        <v>0.69031368847226904</v>
      </c>
      <c r="K104" s="122">
        <f t="shared" si="9"/>
        <v>15.730514435693003</v>
      </c>
      <c r="L104" s="119"/>
      <c r="M104" s="122"/>
      <c r="S104" s="121">
        <f t="shared" si="7"/>
        <v>0.98000000000000065</v>
      </c>
      <c r="T104" s="122">
        <f t="shared" si="5"/>
        <v>15.712004546559001</v>
      </c>
      <c r="U104">
        <f t="shared" si="6"/>
        <v>0.15716874809915515</v>
      </c>
    </row>
    <row r="105" spans="1:23">
      <c r="A105" s="1">
        <v>0.48304398148148148</v>
      </c>
      <c r="B105">
        <v>3912</v>
      </c>
      <c r="C105">
        <v>45</v>
      </c>
      <c r="D105">
        <v>260.7</v>
      </c>
      <c r="E105">
        <v>10.3</v>
      </c>
      <c r="G105" s="119">
        <v>98</v>
      </c>
      <c r="H105">
        <f t="shared" si="8"/>
        <v>11.423625035224283</v>
      </c>
      <c r="J105" s="120">
        <f>(Data!$I$16+273.3)/(D105+273.3)*(Data!$I$15+(Data!$K$12/1000))/Data!$I$15*Data!$I$18</f>
        <v>0.68992587179335207</v>
      </c>
      <c r="K105" s="122">
        <f t="shared" si="9"/>
        <v>15.721745073272</v>
      </c>
      <c r="L105" s="119"/>
      <c r="M105" s="122"/>
      <c r="S105" s="121">
        <f t="shared" si="7"/>
        <v>0.99000000000000066</v>
      </c>
      <c r="T105" s="122">
        <f t="shared" si="5"/>
        <v>15.7013195</v>
      </c>
      <c r="U105">
        <f t="shared" si="6"/>
        <v>0.15706662023279513</v>
      </c>
      <c r="W105">
        <f>(S106-S104)/6*(T104+4*T105+T106)</f>
        <v>0.31402333041533359</v>
      </c>
    </row>
    <row r="106" spans="1:23">
      <c r="A106" s="1">
        <v>0.48304398148148148</v>
      </c>
      <c r="B106">
        <v>3914</v>
      </c>
      <c r="C106">
        <v>45</v>
      </c>
      <c r="D106">
        <v>260.7</v>
      </c>
      <c r="E106">
        <v>10.3</v>
      </c>
      <c r="G106" s="119">
        <v>99</v>
      </c>
      <c r="H106">
        <f t="shared" si="8"/>
        <v>11.423625035224283</v>
      </c>
      <c r="J106" s="120">
        <f>(Data!$I$16+273.3)/(D106+273.3)*(Data!$I$15+(Data!$K$12/1000))/Data!$I$15*Data!$I$18</f>
        <v>0.68992587179335207</v>
      </c>
      <c r="K106" s="122">
        <f t="shared" si="9"/>
        <v>15.712004546559001</v>
      </c>
      <c r="L106" s="119"/>
      <c r="M106" s="122"/>
      <c r="S106" s="121">
        <f t="shared" si="7"/>
        <v>1.0000000000000007</v>
      </c>
      <c r="T106" s="122">
        <f t="shared" si="5"/>
        <v>15.689716578041002</v>
      </c>
      <c r="U106">
        <f t="shared" si="6"/>
        <v>0.15695518039020517</v>
      </c>
    </row>
    <row r="107" spans="1:23">
      <c r="A107" s="1">
        <v>0.48304398148148148</v>
      </c>
      <c r="B107">
        <v>3916</v>
      </c>
      <c r="C107">
        <v>45</v>
      </c>
      <c r="D107">
        <v>260.7</v>
      </c>
      <c r="E107">
        <v>10.3</v>
      </c>
      <c r="G107" s="119">
        <v>100</v>
      </c>
      <c r="H107">
        <f t="shared" si="8"/>
        <v>11.423625035224283</v>
      </c>
      <c r="J107" s="120">
        <f>(Data!$I$16+273.3)/(D107+273.3)*(Data!$I$15+(Data!$K$12/1000))/Data!$I$15*Data!$I$18</f>
        <v>0.68992587179335207</v>
      </c>
      <c r="K107" s="122">
        <f t="shared" si="9"/>
        <v>15.7013195</v>
      </c>
      <c r="L107" s="119"/>
      <c r="M107" s="122"/>
      <c r="S107" s="121">
        <f t="shared" si="7"/>
        <v>0</v>
      </c>
      <c r="T107" s="122">
        <f t="shared" si="5"/>
        <v>15.677222425128001</v>
      </c>
      <c r="U107">
        <f t="shared" si="6"/>
        <v>-15.683469501584511</v>
      </c>
      <c r="W107">
        <f>(S108-S106)/6*(T106+4*T107+T108)</f>
        <v>-15.520307544102911</v>
      </c>
    </row>
    <row r="108" spans="1:23">
      <c r="A108" s="1">
        <v>0.48305555555555557</v>
      </c>
      <c r="B108">
        <v>3920</v>
      </c>
      <c r="C108">
        <v>45</v>
      </c>
      <c r="D108">
        <v>260.8</v>
      </c>
      <c r="E108">
        <v>10.3</v>
      </c>
      <c r="G108" s="119">
        <v>101</v>
      </c>
      <c r="H108">
        <f t="shared" si="8"/>
        <v>11.424694612965048</v>
      </c>
      <c r="J108" s="120">
        <f>(Data!$I$16+273.3)/(D108+273.3)*(Data!$I$15+(Data!$K$12/1000))/Data!$I$15*Data!$I$18</f>
        <v>0.68979669638204455</v>
      </c>
      <c r="K108" s="122">
        <f t="shared" si="9"/>
        <v>15.689716578041002</v>
      </c>
      <c r="L108" s="119"/>
      <c r="M108" s="122"/>
      <c r="S108" s="121">
        <f t="shared" si="7"/>
        <v>0.01</v>
      </c>
      <c r="T108" s="122">
        <f t="shared" si="5"/>
        <v>15.663863685707001</v>
      </c>
      <c r="U108">
        <f t="shared" si="6"/>
        <v>0.15670543055417502</v>
      </c>
    </row>
    <row r="109" spans="1:23">
      <c r="A109" s="1">
        <v>0.48305555555555557</v>
      </c>
      <c r="B109">
        <v>3924</v>
      </c>
      <c r="C109">
        <v>46</v>
      </c>
      <c r="D109">
        <v>260.89999999999998</v>
      </c>
      <c r="E109">
        <v>10.3</v>
      </c>
      <c r="G109" s="119">
        <v>102</v>
      </c>
      <c r="H109">
        <f t="shared" si="8"/>
        <v>11.552019460266219</v>
      </c>
      <c r="J109" s="120">
        <f>(Data!$I$16+273.3)/(D109+273.3)*(Data!$I$15+(Data!$K$12/1000))/Data!$I$15*Data!$I$18</f>
        <v>0.68966756933292783</v>
      </c>
      <c r="K109" s="122">
        <f t="shared" si="9"/>
        <v>15.677222425128001</v>
      </c>
      <c r="L109" s="119"/>
      <c r="M109" s="122"/>
      <c r="S109" s="121">
        <f t="shared" si="7"/>
        <v>0.02</v>
      </c>
      <c r="T109" s="122">
        <f t="shared" si="5"/>
        <v>15.649667004224</v>
      </c>
      <c r="U109">
        <f t="shared" si="6"/>
        <v>0.15656765344965501</v>
      </c>
      <c r="W109">
        <f>(S110-S108)/6*(T108+4*T109+T110)</f>
        <v>0.31299063575909331</v>
      </c>
    </row>
    <row r="110" spans="1:23">
      <c r="A110" s="1">
        <v>0.48305555555555557</v>
      </c>
      <c r="B110">
        <v>3924</v>
      </c>
      <c r="C110">
        <v>46</v>
      </c>
      <c r="D110">
        <v>261</v>
      </c>
      <c r="E110">
        <v>10.3</v>
      </c>
      <c r="G110" s="119">
        <v>103</v>
      </c>
      <c r="H110">
        <f t="shared" si="8"/>
        <v>11.553100654471429</v>
      </c>
      <c r="J110" s="120">
        <f>(Data!$I$16+273.3)/(D110+273.3)*(Data!$I$15+(Data!$K$12/1000))/Data!$I$15*Data!$I$18</f>
        <v>0.6895384906188472</v>
      </c>
      <c r="K110" s="122">
        <f t="shared" si="9"/>
        <v>15.663863685707001</v>
      </c>
      <c r="L110" s="119"/>
      <c r="M110" s="122"/>
      <c r="S110" s="121">
        <f t="shared" si="7"/>
        <v>0.03</v>
      </c>
      <c r="T110" s="122">
        <f t="shared" si="5"/>
        <v>15.634659025125003</v>
      </c>
      <c r="U110">
        <f t="shared" si="6"/>
        <v>0.15642163014674498</v>
      </c>
    </row>
    <row r="111" spans="1:23">
      <c r="A111" s="1">
        <v>0.48305555555555557</v>
      </c>
      <c r="B111">
        <v>3927</v>
      </c>
      <c r="C111">
        <v>43</v>
      </c>
      <c r="D111">
        <v>261</v>
      </c>
      <c r="E111">
        <v>10.3</v>
      </c>
      <c r="G111" s="119">
        <v>104</v>
      </c>
      <c r="H111">
        <f t="shared" si="8"/>
        <v>11.170017898754654</v>
      </c>
      <c r="J111" s="120">
        <f>(Data!$I$16+273.3)/(D111+273.3)*(Data!$I$15+(Data!$K$12/1000))/Data!$I$15*Data!$I$18</f>
        <v>0.6895384906188472</v>
      </c>
      <c r="K111" s="122">
        <f t="shared" si="9"/>
        <v>15.649667004224</v>
      </c>
      <c r="L111" s="119"/>
      <c r="M111" s="122"/>
      <c r="S111" s="121">
        <f t="shared" si="7"/>
        <v>0.04</v>
      </c>
      <c r="T111" s="122">
        <f t="shared" si="5"/>
        <v>15.618866392856003</v>
      </c>
      <c r="U111">
        <f t="shared" si="6"/>
        <v>0.15626762708990505</v>
      </c>
      <c r="W111">
        <f>(S112-S110)/6*(T110+4*T111+T112)</f>
        <v>0.31237480116137345</v>
      </c>
    </row>
    <row r="112" spans="1:23">
      <c r="A112" s="1">
        <v>0.48305555555555557</v>
      </c>
      <c r="B112">
        <v>3927</v>
      </c>
      <c r="C112">
        <v>41</v>
      </c>
      <c r="D112">
        <v>261</v>
      </c>
      <c r="E112">
        <v>10.3</v>
      </c>
      <c r="G112" s="119">
        <v>105</v>
      </c>
      <c r="H112">
        <f t="shared" si="8"/>
        <v>10.907157127742629</v>
      </c>
      <c r="J112" s="120">
        <f>(Data!$I$16+273.3)/(D112+273.3)*(Data!$I$15+(Data!$K$12/1000))/Data!$I$15*Data!$I$18</f>
        <v>0.6895384906188472</v>
      </c>
      <c r="K112" s="122">
        <f t="shared" si="9"/>
        <v>15.634659025125003</v>
      </c>
      <c r="L112" s="119"/>
      <c r="M112" s="122"/>
      <c r="S112" s="121">
        <f t="shared" si="7"/>
        <v>0.05</v>
      </c>
      <c r="T112" s="122">
        <f t="shared" si="5"/>
        <v>15.602315751863001</v>
      </c>
      <c r="U112">
        <f t="shared" si="6"/>
        <v>0.15610591072359503</v>
      </c>
    </row>
    <row r="113" spans="1:23">
      <c r="A113" s="1">
        <v>0.48306712962962961</v>
      </c>
      <c r="B113">
        <v>3931</v>
      </c>
      <c r="C113">
        <v>40</v>
      </c>
      <c r="D113">
        <v>261.10000000000002</v>
      </c>
      <c r="E113">
        <v>10.3</v>
      </c>
      <c r="G113" s="119">
        <v>106</v>
      </c>
      <c r="H113">
        <f t="shared" si="8"/>
        <v>10.774330034828834</v>
      </c>
      <c r="J113" s="120">
        <f>(Data!$I$16+273.3)/(D113+273.3)*(Data!$I$15+(Data!$K$12/1000))/Data!$I$15*Data!$I$18</f>
        <v>0.68940946021266825</v>
      </c>
      <c r="K113" s="122">
        <f t="shared" si="9"/>
        <v>15.618866392856003</v>
      </c>
      <c r="L113" s="119"/>
      <c r="M113" s="122"/>
      <c r="S113" s="121">
        <f t="shared" si="7"/>
        <v>6.0000000000000005E-2</v>
      </c>
      <c r="T113" s="122">
        <f t="shared" si="5"/>
        <v>15.585033746592005</v>
      </c>
      <c r="U113">
        <f t="shared" si="6"/>
        <v>0.15593674749227507</v>
      </c>
      <c r="W113">
        <f>(S114-S112)/6*(T112+4*T113+T114)</f>
        <v>0.31169832586573348</v>
      </c>
    </row>
    <row r="114" spans="1:23">
      <c r="A114" s="1">
        <v>0.48306712962962961</v>
      </c>
      <c r="B114">
        <v>3931</v>
      </c>
      <c r="C114">
        <v>40</v>
      </c>
      <c r="D114">
        <v>261.2</v>
      </c>
      <c r="E114">
        <v>10.3</v>
      </c>
      <c r="G114" s="119">
        <v>107</v>
      </c>
      <c r="H114">
        <f t="shared" si="8"/>
        <v>10.775338064960133</v>
      </c>
      <c r="J114" s="120">
        <f>(Data!$I$16+273.3)/(D114+273.3)*(Data!$I$15+(Data!$K$12/1000))/Data!$I$15*Data!$I$18</f>
        <v>0.68928047808727788</v>
      </c>
      <c r="K114" s="122">
        <f t="shared" si="9"/>
        <v>15.602315751863001</v>
      </c>
      <c r="L114" s="119"/>
      <c r="M114" s="122"/>
      <c r="S114" s="121">
        <f t="shared" si="7"/>
        <v>7.0000000000000007E-2</v>
      </c>
      <c r="T114" s="122">
        <f t="shared" si="5"/>
        <v>15.567047021489003</v>
      </c>
      <c r="U114">
        <f t="shared" si="6"/>
        <v>0.15576040384040507</v>
      </c>
    </row>
    <row r="115" spans="1:23">
      <c r="A115" s="1">
        <v>0.48306712962962961</v>
      </c>
      <c r="B115">
        <v>3932</v>
      </c>
      <c r="C115">
        <v>40</v>
      </c>
      <c r="D115">
        <v>261.2</v>
      </c>
      <c r="E115">
        <v>10.3</v>
      </c>
      <c r="G115" s="119">
        <v>108</v>
      </c>
      <c r="H115">
        <f t="shared" si="8"/>
        <v>10.775338064960133</v>
      </c>
      <c r="J115" s="120">
        <f>(Data!$I$16+273.3)/(D115+273.3)*(Data!$I$15+(Data!$K$12/1000))/Data!$I$15*Data!$I$18</f>
        <v>0.68928047808727788</v>
      </c>
      <c r="K115" s="122">
        <f t="shared" si="9"/>
        <v>15.585033746592005</v>
      </c>
      <c r="L115" s="119"/>
      <c r="M115" s="122"/>
      <c r="S115" s="121">
        <f t="shared" si="7"/>
        <v>0.08</v>
      </c>
      <c r="T115" s="122">
        <f t="shared" si="5"/>
        <v>15.548382221000002</v>
      </c>
      <c r="U115">
        <f t="shared" si="6"/>
        <v>0.15557714621244495</v>
      </c>
      <c r="W115">
        <f>(S116-S114)/6*(T114+4*T115+T116)</f>
        <v>0.31096547298353322</v>
      </c>
    </row>
    <row r="116" spans="1:23">
      <c r="A116" s="1">
        <v>0.48306712962962961</v>
      </c>
      <c r="B116">
        <v>3933</v>
      </c>
      <c r="C116">
        <v>43</v>
      </c>
      <c r="D116">
        <v>261.2</v>
      </c>
      <c r="E116">
        <v>10.3</v>
      </c>
      <c r="G116" s="119">
        <v>109</v>
      </c>
      <c r="H116">
        <f t="shared" si="8"/>
        <v>11.172108292316281</v>
      </c>
      <c r="J116" s="120">
        <f>(Data!$I$16+273.3)/(D116+273.3)*(Data!$I$15+(Data!$K$12/1000))/Data!$I$15*Data!$I$18</f>
        <v>0.68928047808727788</v>
      </c>
      <c r="K116" s="122">
        <f t="shared" si="9"/>
        <v>15.567047021489003</v>
      </c>
      <c r="L116" s="119"/>
      <c r="M116" s="122"/>
      <c r="S116" s="121">
        <f t="shared" si="7"/>
        <v>0.09</v>
      </c>
      <c r="T116" s="122">
        <f t="shared" si="5"/>
        <v>15.529065989571</v>
      </c>
      <c r="U116">
        <f t="shared" si="6"/>
        <v>0.15538724105285492</v>
      </c>
    </row>
    <row r="117" spans="1:23">
      <c r="A117" s="1">
        <v>0.48306712962962961</v>
      </c>
      <c r="B117">
        <v>3942</v>
      </c>
      <c r="C117">
        <v>42</v>
      </c>
      <c r="D117">
        <v>261.3</v>
      </c>
      <c r="E117">
        <v>10.3</v>
      </c>
      <c r="G117" s="119">
        <v>110</v>
      </c>
      <c r="H117">
        <f t="shared" si="8"/>
        <v>11.042468690713596</v>
      </c>
      <c r="J117" s="120">
        <f>(Data!$I$16+273.3)/(D117+273.3)*(Data!$I$15+(Data!$K$12/1000))/Data!$I$15*Data!$I$18</f>
        <v>0.68915154421558178</v>
      </c>
      <c r="K117" s="122">
        <f t="shared" si="9"/>
        <v>15.548382221000002</v>
      </c>
      <c r="L117" s="119"/>
      <c r="M117" s="122"/>
      <c r="S117" s="121">
        <f t="shared" si="7"/>
        <v>9.9999999999999992E-2</v>
      </c>
      <c r="T117" s="122">
        <f t="shared" si="5"/>
        <v>15.509124971648003</v>
      </c>
      <c r="U117">
        <f t="shared" si="6"/>
        <v>0.15519095480609493</v>
      </c>
      <c r="W117">
        <f>(S118-S116)/6*(T116+4*T117+T118)</f>
        <v>0.3101805056261332</v>
      </c>
    </row>
    <row r="118" spans="1:23">
      <c r="A118" s="1">
        <v>0.4830787037037037</v>
      </c>
      <c r="B118">
        <v>3951</v>
      </c>
      <c r="C118">
        <v>42</v>
      </c>
      <c r="D118">
        <v>261.2</v>
      </c>
      <c r="E118">
        <v>10.3</v>
      </c>
      <c r="G118" s="119">
        <v>111</v>
      </c>
      <c r="H118">
        <f t="shared" si="8"/>
        <v>11.041435863821686</v>
      </c>
      <c r="J118" s="120">
        <f>(Data!$I$16+273.3)/(D118+273.3)*(Data!$I$15+(Data!$K$12/1000))/Data!$I$15*Data!$I$18</f>
        <v>0.68928047808727788</v>
      </c>
      <c r="K118" s="122">
        <f t="shared" si="9"/>
        <v>15.529065989571</v>
      </c>
      <c r="L118" s="119"/>
      <c r="M118" s="122"/>
      <c r="S118" s="121">
        <f t="shared" si="7"/>
        <v>0.10999999999999999</v>
      </c>
      <c r="T118" s="122">
        <f t="shared" si="5"/>
        <v>15.488585811677002</v>
      </c>
      <c r="U118">
        <f t="shared" si="6"/>
        <v>0.15498855391662494</v>
      </c>
    </row>
    <row r="119" spans="1:23">
      <c r="A119" s="1">
        <v>0.4830787037037037</v>
      </c>
      <c r="B119">
        <v>3952</v>
      </c>
      <c r="C119">
        <v>42</v>
      </c>
      <c r="D119">
        <v>261.2</v>
      </c>
      <c r="E119">
        <v>10.3</v>
      </c>
      <c r="G119" s="119">
        <v>112</v>
      </c>
      <c r="H119">
        <f t="shared" si="8"/>
        <v>11.041435863821686</v>
      </c>
      <c r="J119" s="120">
        <f>(Data!$I$16+273.3)/(D119+273.3)*(Data!$I$15+(Data!$K$12/1000))/Data!$I$15*Data!$I$18</f>
        <v>0.68928047808727788</v>
      </c>
      <c r="K119" s="122">
        <f t="shared" si="9"/>
        <v>15.509124971648003</v>
      </c>
      <c r="L119" s="119"/>
      <c r="M119" s="122"/>
      <c r="S119" s="121">
        <f t="shared" si="7"/>
        <v>0.11999999999999998</v>
      </c>
      <c r="T119" s="122">
        <f t="shared" si="5"/>
        <v>15.467475154104005</v>
      </c>
      <c r="U119">
        <f t="shared" si="6"/>
        <v>0.15478030482890495</v>
      </c>
      <c r="W119">
        <f>(S120-S118)/6*(T118+4*T119+T120)</f>
        <v>0.30934768690489328</v>
      </c>
    </row>
    <row r="120" spans="1:23">
      <c r="A120" s="1">
        <v>0.4830787037037037</v>
      </c>
      <c r="B120">
        <v>3962</v>
      </c>
      <c r="C120">
        <v>43</v>
      </c>
      <c r="D120">
        <v>261.2</v>
      </c>
      <c r="E120">
        <v>10.3</v>
      </c>
      <c r="G120" s="119">
        <v>113</v>
      </c>
      <c r="H120">
        <f t="shared" si="8"/>
        <v>11.172108292316281</v>
      </c>
      <c r="J120" s="120">
        <f>(Data!$I$16+273.3)/(D120+273.3)*(Data!$I$15+(Data!$K$12/1000))/Data!$I$15*Data!$I$18</f>
        <v>0.68928047808727788</v>
      </c>
      <c r="K120" s="122">
        <f t="shared" si="9"/>
        <v>15.488585811677002</v>
      </c>
      <c r="L120" s="119"/>
      <c r="M120" s="122"/>
      <c r="S120" s="121">
        <f t="shared" si="7"/>
        <v>0.12999999999999998</v>
      </c>
      <c r="T120" s="122">
        <f t="shared" si="5"/>
        <v>15.445819643375003</v>
      </c>
      <c r="U120">
        <f t="shared" si="6"/>
        <v>0.15456647398739495</v>
      </c>
    </row>
    <row r="121" spans="1:23">
      <c r="A121" s="1">
        <v>0.4830787037037037</v>
      </c>
      <c r="B121">
        <v>3962</v>
      </c>
      <c r="C121">
        <v>44</v>
      </c>
      <c r="D121">
        <v>261.5</v>
      </c>
      <c r="E121">
        <v>10.3</v>
      </c>
      <c r="G121" s="119">
        <v>114</v>
      </c>
      <c r="H121">
        <f t="shared" si="8"/>
        <v>11.304441004061999</v>
      </c>
      <c r="J121" s="120">
        <f>(Data!$I$16+273.3)/(D121+273.3)*(Data!$I$15+(Data!$K$12/1000))/Data!$I$15*Data!$I$18</f>
        <v>0.68889382112499997</v>
      </c>
      <c r="K121" s="122">
        <f t="shared" si="9"/>
        <v>15.467475154104005</v>
      </c>
      <c r="L121" s="119"/>
      <c r="M121" s="122"/>
      <c r="S121" s="121">
        <f t="shared" si="7"/>
        <v>0.13999999999999999</v>
      </c>
      <c r="T121" s="122">
        <f t="shared" si="5"/>
        <v>15.423645923936004</v>
      </c>
      <c r="U121">
        <f t="shared" si="6"/>
        <v>0.15434732783655516</v>
      </c>
      <c r="W121">
        <f>(S122-S120)/6*(T120+4*T121+T122)</f>
        <v>0.30847127993117368</v>
      </c>
    </row>
    <row r="122" spans="1:23">
      <c r="A122" s="1">
        <v>0.4830787037037037</v>
      </c>
      <c r="B122">
        <v>3963</v>
      </c>
      <c r="C122">
        <v>44</v>
      </c>
      <c r="D122">
        <v>261.5</v>
      </c>
      <c r="E122">
        <v>10.3</v>
      </c>
      <c r="G122" s="119">
        <v>115</v>
      </c>
      <c r="H122">
        <f t="shared" si="8"/>
        <v>11.304441004061999</v>
      </c>
      <c r="J122" s="120">
        <f>(Data!$I$16+273.3)/(D122+273.3)*(Data!$I$15+(Data!$K$12/1000))/Data!$I$15*Data!$I$18</f>
        <v>0.68889382112499997</v>
      </c>
      <c r="K122" s="122">
        <f t="shared" si="9"/>
        <v>15.445819643375003</v>
      </c>
      <c r="L122" s="119"/>
      <c r="M122" s="122"/>
      <c r="S122" s="121">
        <f t="shared" si="7"/>
        <v>0.15</v>
      </c>
      <c r="T122" s="122">
        <f t="shared" si="5"/>
        <v>15.400980640233001</v>
      </c>
      <c r="U122">
        <f t="shared" si="6"/>
        <v>0.15412313282084517</v>
      </c>
    </row>
    <row r="123" spans="1:23">
      <c r="A123" s="1">
        <v>0.48309027777777774</v>
      </c>
      <c r="B123">
        <v>3963</v>
      </c>
      <c r="C123">
        <v>44</v>
      </c>
      <c r="D123">
        <v>261.60000000000002</v>
      </c>
      <c r="E123">
        <v>10.3</v>
      </c>
      <c r="G123" s="119">
        <v>116</v>
      </c>
      <c r="H123">
        <f t="shared" si="8"/>
        <v>11.305497839571631</v>
      </c>
      <c r="J123" s="120">
        <f>(Data!$I$16+273.3)/(D123+273.3)*(Data!$I$15+(Data!$K$12/1000))/Data!$I$15*Data!$I$18</f>
        <v>0.68876503185202831</v>
      </c>
      <c r="K123" s="122">
        <f t="shared" si="9"/>
        <v>15.423645923936004</v>
      </c>
      <c r="L123" s="119"/>
      <c r="M123" s="122"/>
      <c r="S123" s="121">
        <f t="shared" si="7"/>
        <v>0.16</v>
      </c>
      <c r="T123" s="122">
        <f t="shared" si="5"/>
        <v>15.377850436712002</v>
      </c>
      <c r="U123">
        <f t="shared" si="6"/>
        <v>0.15389415538472515</v>
      </c>
      <c r="W123">
        <f>(S124-S122)/6*(T122+4*T123+T124)</f>
        <v>0.3075555478163336</v>
      </c>
    </row>
    <row r="124" spans="1:23">
      <c r="A124" s="1">
        <v>0.48309027777777774</v>
      </c>
      <c r="B124">
        <v>3961</v>
      </c>
      <c r="C124">
        <v>44</v>
      </c>
      <c r="D124">
        <v>261.60000000000002</v>
      </c>
      <c r="E124">
        <v>10.3</v>
      </c>
      <c r="G124" s="119">
        <v>117</v>
      </c>
      <c r="H124">
        <f t="shared" si="8"/>
        <v>11.305497839571631</v>
      </c>
      <c r="J124" s="120">
        <f>(Data!$I$16+273.3)/(D124+273.3)*(Data!$I$15+(Data!$K$12/1000))/Data!$I$15*Data!$I$18</f>
        <v>0.68876503185202831</v>
      </c>
      <c r="K124" s="122">
        <f t="shared" si="9"/>
        <v>15.400980640233001</v>
      </c>
      <c r="L124" s="119"/>
      <c r="M124" s="122"/>
      <c r="S124" s="121">
        <f t="shared" si="7"/>
        <v>0.17</v>
      </c>
      <c r="T124" s="122">
        <f t="shared" si="5"/>
        <v>15.354281957819001</v>
      </c>
      <c r="U124">
        <f t="shared" si="6"/>
        <v>0.15366066197265515</v>
      </c>
    </row>
    <row r="125" spans="1:23">
      <c r="A125" s="1">
        <v>0.48309027777777774</v>
      </c>
      <c r="B125">
        <v>3960</v>
      </c>
      <c r="C125">
        <v>44</v>
      </c>
      <c r="D125">
        <v>261.7</v>
      </c>
      <c r="E125">
        <v>10.3</v>
      </c>
      <c r="G125" s="119">
        <v>118</v>
      </c>
      <c r="H125">
        <f t="shared" si="8"/>
        <v>11.306554576297737</v>
      </c>
      <c r="J125" s="120">
        <f>(Data!$I$16+273.3)/(D125+273.3)*(Data!$I$15+(Data!$K$12/1000))/Data!$I$15*Data!$I$18</f>
        <v>0.68863629072457944</v>
      </c>
      <c r="K125" s="122">
        <f t="shared" si="9"/>
        <v>15.377850436712002</v>
      </c>
      <c r="L125" s="119"/>
      <c r="M125" s="122"/>
      <c r="S125" s="121">
        <f t="shared" si="7"/>
        <v>0.18000000000000002</v>
      </c>
      <c r="T125" s="122">
        <f t="shared" si="5"/>
        <v>15.330301848000001</v>
      </c>
      <c r="U125">
        <f t="shared" si="6"/>
        <v>0.15342291902909516</v>
      </c>
      <c r="W125">
        <f>(S126-S124)/6*(T124+4*T125+T126)</f>
        <v>0.30660475367173362</v>
      </c>
    </row>
    <row r="126" spans="1:23">
      <c r="A126" s="1">
        <v>0.48309027777777774</v>
      </c>
      <c r="B126">
        <v>3959</v>
      </c>
      <c r="C126">
        <v>44</v>
      </c>
      <c r="D126">
        <v>261.7</v>
      </c>
      <c r="E126">
        <v>10.3</v>
      </c>
      <c r="G126" s="119">
        <v>119</v>
      </c>
      <c r="H126">
        <f t="shared" si="8"/>
        <v>11.306554576297737</v>
      </c>
      <c r="J126" s="120">
        <f>(Data!$I$16+273.3)/(D126+273.3)*(Data!$I$15+(Data!$K$12/1000))/Data!$I$15*Data!$I$18</f>
        <v>0.68863629072457944</v>
      </c>
      <c r="K126" s="122">
        <f t="shared" si="9"/>
        <v>15.354281957819001</v>
      </c>
      <c r="L126" s="119"/>
      <c r="M126" s="122"/>
      <c r="S126" s="121">
        <f t="shared" si="7"/>
        <v>0.19000000000000003</v>
      </c>
      <c r="T126" s="122">
        <f t="shared" si="5"/>
        <v>15.305936751701001</v>
      </c>
      <c r="U126">
        <f t="shared" si="6"/>
        <v>0.15318119299850516</v>
      </c>
    </row>
    <row r="127" spans="1:23">
      <c r="A127" s="1">
        <v>0.48309027777777774</v>
      </c>
      <c r="B127">
        <v>3958</v>
      </c>
      <c r="C127">
        <v>44</v>
      </c>
      <c r="D127">
        <v>261.60000000000002</v>
      </c>
      <c r="E127">
        <v>10.3</v>
      </c>
      <c r="G127" s="119">
        <v>120</v>
      </c>
      <c r="H127">
        <f t="shared" si="8"/>
        <v>11.305497839571631</v>
      </c>
      <c r="J127" s="120">
        <f>(Data!$I$16+273.3)/(D127+273.3)*(Data!$I$15+(Data!$K$12/1000))/Data!$I$15*Data!$I$18</f>
        <v>0.68876503185202831</v>
      </c>
      <c r="K127" s="122">
        <f t="shared" si="9"/>
        <v>15.330301848000001</v>
      </c>
      <c r="L127" s="119"/>
      <c r="M127" s="122"/>
      <c r="S127" s="121">
        <f t="shared" si="7"/>
        <v>0.20000000000000004</v>
      </c>
      <c r="T127" s="122">
        <f t="shared" si="5"/>
        <v>15.281213313368003</v>
      </c>
      <c r="U127">
        <f t="shared" si="6"/>
        <v>0.15293575032534515</v>
      </c>
      <c r="W127">
        <f>(S128-S126)/6*(T126+4*T127+T128)</f>
        <v>0.30562316060873362</v>
      </c>
    </row>
    <row r="128" spans="1:23">
      <c r="A128" s="1">
        <v>0.48310185185185189</v>
      </c>
      <c r="B128">
        <v>3958</v>
      </c>
      <c r="C128">
        <v>44</v>
      </c>
      <c r="D128">
        <v>261.60000000000002</v>
      </c>
      <c r="E128">
        <v>10.3</v>
      </c>
      <c r="G128" s="119">
        <v>121</v>
      </c>
      <c r="H128">
        <f t="shared" si="8"/>
        <v>11.305497839571631</v>
      </c>
      <c r="J128" s="120">
        <f>(Data!$I$16+273.3)/(D128+273.3)*(Data!$I$15+(Data!$K$12/1000))/Data!$I$15*Data!$I$18</f>
        <v>0.68876503185202831</v>
      </c>
      <c r="K128" s="122">
        <f t="shared" si="9"/>
        <v>15.305936751701001</v>
      </c>
      <c r="L128" s="119"/>
      <c r="M128" s="122"/>
      <c r="S128" s="121">
        <f t="shared" si="7"/>
        <v>0.21000000000000005</v>
      </c>
      <c r="T128" s="122">
        <f t="shared" si="5"/>
        <v>15.256158177447002</v>
      </c>
      <c r="U128">
        <f t="shared" si="6"/>
        <v>0.15268685745407515</v>
      </c>
    </row>
    <row r="129" spans="1:23">
      <c r="A129" s="1">
        <v>0.48310185185185189</v>
      </c>
      <c r="B129">
        <v>3961</v>
      </c>
      <c r="C129">
        <v>44</v>
      </c>
      <c r="D129">
        <v>261.60000000000002</v>
      </c>
      <c r="E129">
        <v>10.3</v>
      </c>
      <c r="G129" s="119">
        <v>122</v>
      </c>
      <c r="H129">
        <f t="shared" si="8"/>
        <v>11.305497839571631</v>
      </c>
      <c r="J129" s="120">
        <f>(Data!$I$16+273.3)/(D129+273.3)*(Data!$I$15+(Data!$K$12/1000))/Data!$I$15*Data!$I$18</f>
        <v>0.68876503185202831</v>
      </c>
      <c r="K129" s="122">
        <f t="shared" si="9"/>
        <v>15.281213313368003</v>
      </c>
      <c r="L129" s="119"/>
      <c r="M129" s="122"/>
      <c r="S129" s="121">
        <f t="shared" si="7"/>
        <v>0.22000000000000006</v>
      </c>
      <c r="T129" s="122">
        <f t="shared" si="5"/>
        <v>15.230797988384005</v>
      </c>
      <c r="U129">
        <f t="shared" si="6"/>
        <v>0.15243478082915518</v>
      </c>
      <c r="W129">
        <f>(S130-S128)/6*(T128+4*T129+T130)</f>
        <v>0.3046150317386937</v>
      </c>
    </row>
    <row r="130" spans="1:23">
      <c r="A130" s="1">
        <v>0.48310185185185189</v>
      </c>
      <c r="B130">
        <v>3961</v>
      </c>
      <c r="C130">
        <v>44</v>
      </c>
      <c r="D130">
        <v>261.5</v>
      </c>
      <c r="E130">
        <v>10.3</v>
      </c>
      <c r="G130" s="119">
        <v>123</v>
      </c>
      <c r="H130">
        <f t="shared" si="8"/>
        <v>11.304441004061999</v>
      </c>
      <c r="J130" s="120">
        <f>(Data!$I$16+273.3)/(D130+273.3)*(Data!$I$15+(Data!$K$12/1000))/Data!$I$15*Data!$I$18</f>
        <v>0.68889382112499997</v>
      </c>
      <c r="K130" s="122">
        <f t="shared" si="9"/>
        <v>15.256158177447002</v>
      </c>
      <c r="L130" s="119"/>
      <c r="M130" s="122"/>
      <c r="S130" s="121">
        <f t="shared" si="7"/>
        <v>0.23000000000000007</v>
      </c>
      <c r="T130" s="122">
        <f t="shared" si="5"/>
        <v>15.205159390624999</v>
      </c>
      <c r="U130">
        <f t="shared" si="6"/>
        <v>0.15217978689504516</v>
      </c>
    </row>
    <row r="131" spans="1:23">
      <c r="A131" s="1">
        <v>0.48310185185185189</v>
      </c>
      <c r="B131">
        <v>3982</v>
      </c>
      <c r="C131">
        <v>44</v>
      </c>
      <c r="D131">
        <v>261.5</v>
      </c>
      <c r="E131">
        <v>10.3</v>
      </c>
      <c r="G131" s="119">
        <v>124</v>
      </c>
      <c r="H131">
        <f t="shared" si="8"/>
        <v>11.304441004061999</v>
      </c>
      <c r="J131" s="120">
        <f>(Data!$I$16+273.3)/(D131+273.3)*(Data!$I$15+(Data!$K$12/1000))/Data!$I$15*Data!$I$18</f>
        <v>0.68889382112499997</v>
      </c>
      <c r="K131" s="122">
        <f t="shared" si="9"/>
        <v>15.230797988384005</v>
      </c>
      <c r="L131" s="119"/>
      <c r="M131" s="122"/>
      <c r="S131" s="121">
        <f t="shared" si="7"/>
        <v>0.24000000000000007</v>
      </c>
      <c r="T131" s="122">
        <f t="shared" si="5"/>
        <v>15.179269028616002</v>
      </c>
      <c r="U131">
        <f t="shared" si="6"/>
        <v>0.15192214209620514</v>
      </c>
      <c r="W131">
        <f>(S132-S130)/6*(T130+4*T131+T132)</f>
        <v>0.30358463017297321</v>
      </c>
    </row>
    <row r="132" spans="1:23">
      <c r="A132" s="1">
        <v>0.48310185185185189</v>
      </c>
      <c r="B132">
        <v>3982</v>
      </c>
      <c r="C132">
        <v>43</v>
      </c>
      <c r="D132">
        <v>261.39999999999998</v>
      </c>
      <c r="E132">
        <v>10.3</v>
      </c>
      <c r="G132" s="119">
        <v>125</v>
      </c>
      <c r="H132">
        <f t="shared" si="8"/>
        <v>11.174198294821203</v>
      </c>
      <c r="J132" s="120">
        <f>(Data!$I$16+273.3)/(D132+273.3)*(Data!$I$15+(Data!$K$12/1000))/Data!$I$15*Data!$I$18</f>
        <v>0.68902265857050682</v>
      </c>
      <c r="K132" s="122">
        <f t="shared" si="9"/>
        <v>15.205159390624999</v>
      </c>
      <c r="L132" s="119"/>
      <c r="M132" s="122"/>
      <c r="S132" s="121">
        <f t="shared" si="7"/>
        <v>0.25000000000000006</v>
      </c>
      <c r="T132" s="122">
        <f t="shared" si="5"/>
        <v>15.153153546803001</v>
      </c>
      <c r="U132">
        <f t="shared" si="6"/>
        <v>0.15166211287709472</v>
      </c>
    </row>
    <row r="133" spans="1:23">
      <c r="A133" s="1">
        <v>0.48311342592592593</v>
      </c>
      <c r="B133">
        <v>3986</v>
      </c>
      <c r="C133">
        <v>44</v>
      </c>
      <c r="D133">
        <v>261.39999999999998</v>
      </c>
      <c r="E133">
        <v>10.3</v>
      </c>
      <c r="G133" s="119">
        <v>126</v>
      </c>
      <c r="H133">
        <f t="shared" si="8"/>
        <v>11.303384069741139</v>
      </c>
      <c r="J133" s="120">
        <f>(Data!$I$16+273.3)/(D133+273.3)*(Data!$I$15+(Data!$K$12/1000))/Data!$I$15*Data!$I$18</f>
        <v>0.68902265857050682</v>
      </c>
      <c r="K133" s="122">
        <f t="shared" si="9"/>
        <v>15.179269028616002</v>
      </c>
      <c r="L133" s="119"/>
      <c r="M133" s="122"/>
      <c r="S133" s="121">
        <f t="shared" si="7"/>
        <v>0.26000000000000006</v>
      </c>
      <c r="T133" s="122">
        <f t="shared" si="5"/>
        <v>15.126839589632002</v>
      </c>
      <c r="U133">
        <f t="shared" si="6"/>
        <v>0.15139996568217515</v>
      </c>
      <c r="W133">
        <f>(S134-S132)/6*(T132+4*T133+T134)</f>
        <v>0.30253621902293365</v>
      </c>
    </row>
    <row r="134" spans="1:23">
      <c r="A134" s="1">
        <v>0.48311342592592593</v>
      </c>
      <c r="B134">
        <v>3990</v>
      </c>
      <c r="C134">
        <v>47</v>
      </c>
      <c r="D134">
        <v>261.3</v>
      </c>
      <c r="E134">
        <v>10.3</v>
      </c>
      <c r="G134" s="119">
        <v>127</v>
      </c>
      <c r="H134">
        <f t="shared" si="8"/>
        <v>11.681280705749174</v>
      </c>
      <c r="J134" s="120">
        <f>(Data!$I$16+273.3)/(D134+273.3)*(Data!$I$15+(Data!$K$12/1000))/Data!$I$15*Data!$I$18</f>
        <v>0.68915154421558178</v>
      </c>
      <c r="K134" s="122">
        <f t="shared" si="9"/>
        <v>15.153153546803001</v>
      </c>
      <c r="L134" s="119"/>
      <c r="M134" s="122"/>
      <c r="S134" s="121">
        <f t="shared" si="7"/>
        <v>0.27000000000000007</v>
      </c>
      <c r="T134" s="122">
        <f t="shared" si="5"/>
        <v>15.100353801549002</v>
      </c>
      <c r="U134">
        <f t="shared" si="6"/>
        <v>0.15113596695590514</v>
      </c>
    </row>
    <row r="135" spans="1:23">
      <c r="A135" s="1">
        <v>0.48311342592592593</v>
      </c>
      <c r="B135">
        <v>3983</v>
      </c>
      <c r="C135">
        <v>47</v>
      </c>
      <c r="D135">
        <v>261.2</v>
      </c>
      <c r="E135">
        <v>10.3</v>
      </c>
      <c r="G135" s="119">
        <v>128</v>
      </c>
      <c r="H135">
        <f t="shared" si="8"/>
        <v>11.680188129335079</v>
      </c>
      <c r="J135" s="120">
        <f>(Data!$I$16+273.3)/(D135+273.3)*(Data!$I$15+(Data!$K$12/1000))/Data!$I$15*Data!$I$18</f>
        <v>0.68928047808727788</v>
      </c>
      <c r="K135" s="122">
        <f t="shared" si="9"/>
        <v>15.126839589632002</v>
      </c>
      <c r="L135" s="119"/>
      <c r="M135" s="122"/>
      <c r="S135" s="121">
        <f t="shared" si="7"/>
        <v>0.28000000000000008</v>
      </c>
      <c r="T135" s="122">
        <f t="shared" ref="T135:T198" si="10">0.000004440741*G137^3-0.00179116*G137^2+0.213861345*G137+7.786044</f>
        <v>15.073722827000001</v>
      </c>
      <c r="U135">
        <f t="shared" ref="U135:U198" si="11">(S135-S134)/2*(T134+T135)</f>
        <v>0.15087038314274515</v>
      </c>
      <c r="W135">
        <f>(S136-S134)/6*(T134+4*T135+T136)</f>
        <v>0.3014740613999336</v>
      </c>
    </row>
    <row r="136" spans="1:23">
      <c r="A136" s="1">
        <v>0.48311342592592593</v>
      </c>
      <c r="B136">
        <v>3975</v>
      </c>
      <c r="C136">
        <v>42</v>
      </c>
      <c r="D136">
        <v>261.10000000000002</v>
      </c>
      <c r="E136">
        <v>10.3</v>
      </c>
      <c r="G136" s="119">
        <v>129</v>
      </c>
      <c r="H136">
        <f t="shared" si="8"/>
        <v>11.040402940309084</v>
      </c>
      <c r="J136" s="120">
        <f>(Data!$I$16+273.3)/(D136+273.3)*(Data!$I$15+(Data!$K$12/1000))/Data!$I$15*Data!$I$18</f>
        <v>0.68940946021266825</v>
      </c>
      <c r="K136" s="122">
        <f t="shared" si="9"/>
        <v>15.100353801549002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15.046973310431</v>
      </c>
      <c r="U136">
        <f t="shared" si="11"/>
        <v>0.15060348068715512</v>
      </c>
    </row>
    <row r="137" spans="1:23">
      <c r="A137" s="1">
        <v>0.48311342592592593</v>
      </c>
      <c r="B137">
        <v>3974</v>
      </c>
      <c r="C137">
        <v>42</v>
      </c>
      <c r="D137">
        <v>261</v>
      </c>
      <c r="E137">
        <v>10.3</v>
      </c>
      <c r="G137" s="119">
        <v>130</v>
      </c>
      <c r="H137">
        <f t="shared" ref="H137:H200" si="13">44.73*SQRT(C137/1000/J137)</f>
        <v>11.039369920148662</v>
      </c>
      <c r="J137" s="120">
        <f>(Data!$I$16+273.3)/(D137+273.3)*(Data!$I$15+(Data!$K$12/1000))/Data!$I$15*Data!$I$18</f>
        <v>0.6895384906188472</v>
      </c>
      <c r="K137" s="122">
        <f t="shared" si="9"/>
        <v>15.073722827000001</v>
      </c>
      <c r="L137" s="119"/>
      <c r="M137" s="122"/>
      <c r="S137" s="121">
        <f t="shared" si="12"/>
        <v>0.3000000000000001</v>
      </c>
      <c r="T137" s="122">
        <f t="shared" si="10"/>
        <v>15.020131896287999</v>
      </c>
      <c r="U137">
        <f t="shared" si="11"/>
        <v>0.15033552603359512</v>
      </c>
      <c r="W137">
        <f>(S138-S136)/6*(T136+4*T137+T138)</f>
        <v>0.3004024204153336</v>
      </c>
    </row>
    <row r="138" spans="1:23">
      <c r="A138" s="1">
        <v>0.48312500000000003</v>
      </c>
      <c r="B138">
        <v>3956</v>
      </c>
      <c r="C138">
        <v>40</v>
      </c>
      <c r="D138">
        <v>261</v>
      </c>
      <c r="E138">
        <v>10.3</v>
      </c>
      <c r="G138" s="119">
        <v>131</v>
      </c>
      <c r="H138">
        <f t="shared" si="13"/>
        <v>10.773321910378922</v>
      </c>
      <c r="J138" s="120">
        <f>(Data!$I$16+273.3)/(D138+273.3)*(Data!$I$15+(Data!$K$12/1000))/Data!$I$15*Data!$I$18</f>
        <v>0.6895384906188472</v>
      </c>
      <c r="K138" s="122">
        <f t="shared" ref="K138:K201" si="14">0.000004440741*G138^3-0.00179116*G138^2+0.213861345*G138+7.786044</f>
        <v>15.046973310431</v>
      </c>
      <c r="L138" s="119"/>
      <c r="M138" s="122"/>
      <c r="S138" s="121">
        <f t="shared" si="12"/>
        <v>0.31000000000000011</v>
      </c>
      <c r="T138" s="122">
        <f t="shared" si="10"/>
        <v>14.993225229017003</v>
      </c>
      <c r="U138">
        <f t="shared" si="11"/>
        <v>0.15006678562652515</v>
      </c>
    </row>
    <row r="139" spans="1:23">
      <c r="A139" s="1">
        <v>0.48312500000000003</v>
      </c>
      <c r="B139">
        <v>3956</v>
      </c>
      <c r="C139">
        <v>37</v>
      </c>
      <c r="D139">
        <v>260.89999999999998</v>
      </c>
      <c r="E139">
        <v>10.3</v>
      </c>
      <c r="G139" s="119">
        <v>132</v>
      </c>
      <c r="H139">
        <f t="shared" si="13"/>
        <v>10.36047955452087</v>
      </c>
      <c r="J139" s="120">
        <f>(Data!$I$16+273.3)/(D139+273.3)*(Data!$I$15+(Data!$K$12/1000))/Data!$I$15*Data!$I$18</f>
        <v>0.68966756933292783</v>
      </c>
      <c r="K139" s="122">
        <f t="shared" si="14"/>
        <v>15.020131896287999</v>
      </c>
      <c r="L139" s="119"/>
      <c r="M139" s="122"/>
      <c r="S139" s="121">
        <f t="shared" si="12"/>
        <v>0.32000000000000012</v>
      </c>
      <c r="T139" s="122">
        <f t="shared" si="10"/>
        <v>14.966279953063999</v>
      </c>
      <c r="U139">
        <f t="shared" si="11"/>
        <v>0.14979752591040515</v>
      </c>
      <c r="W139">
        <f>(S140-S138)/6*(T138+4*T139+T140)</f>
        <v>0.29932555918049358</v>
      </c>
    </row>
    <row r="140" spans="1:23">
      <c r="A140" s="1">
        <v>0.48312500000000003</v>
      </c>
      <c r="B140">
        <v>3955</v>
      </c>
      <c r="C140">
        <v>40</v>
      </c>
      <c r="D140">
        <v>260.89999999999998</v>
      </c>
      <c r="E140">
        <v>10.3</v>
      </c>
      <c r="G140" s="119">
        <v>133</v>
      </c>
      <c r="H140">
        <f t="shared" si="13"/>
        <v>10.772313691583923</v>
      </c>
      <c r="J140" s="120">
        <f>(Data!$I$16+273.3)/(D140+273.3)*(Data!$I$15+(Data!$K$12/1000))/Data!$I$15*Data!$I$18</f>
        <v>0.68966756933292783</v>
      </c>
      <c r="K140" s="122">
        <f t="shared" si="14"/>
        <v>14.993225229017003</v>
      </c>
      <c r="L140" s="119"/>
      <c r="M140" s="122"/>
      <c r="S140" s="121">
        <f t="shared" si="12"/>
        <v>0.33000000000000013</v>
      </c>
      <c r="T140" s="122">
        <f t="shared" si="10"/>
        <v>14.939322712875004</v>
      </c>
      <c r="U140">
        <f t="shared" si="11"/>
        <v>0.14952801332969515</v>
      </c>
    </row>
    <row r="141" spans="1:23">
      <c r="A141" s="1">
        <v>0.48312500000000003</v>
      </c>
      <c r="B141">
        <v>3955</v>
      </c>
      <c r="C141">
        <v>43</v>
      </c>
      <c r="D141">
        <v>261.10000000000002</v>
      </c>
      <c r="E141">
        <v>10.3</v>
      </c>
      <c r="G141" s="119">
        <v>134</v>
      </c>
      <c r="H141">
        <f t="shared" si="13"/>
        <v>11.171063144431278</v>
      </c>
      <c r="J141" s="120">
        <f>(Data!$I$16+273.3)/(D141+273.3)*(Data!$I$15+(Data!$K$12/1000))/Data!$I$15*Data!$I$18</f>
        <v>0.68940946021266825</v>
      </c>
      <c r="K141" s="122">
        <f t="shared" si="14"/>
        <v>14.966279953063999</v>
      </c>
      <c r="L141" s="119"/>
      <c r="M141" s="122"/>
      <c r="S141" s="121">
        <f t="shared" si="12"/>
        <v>0.34000000000000014</v>
      </c>
      <c r="T141" s="122">
        <f t="shared" si="10"/>
        <v>14.912380152896002</v>
      </c>
      <c r="U141">
        <f t="shared" si="11"/>
        <v>0.14925851432885517</v>
      </c>
      <c r="W141">
        <f>(S142-S140)/6*(T140+4*T141+T142)</f>
        <v>0.29824774080677369</v>
      </c>
    </row>
    <row r="142" spans="1:23">
      <c r="A142" s="1">
        <v>0.48312500000000003</v>
      </c>
      <c r="B142">
        <v>3965</v>
      </c>
      <c r="C142">
        <v>43</v>
      </c>
      <c r="D142">
        <v>261.10000000000002</v>
      </c>
      <c r="E142">
        <v>10.3</v>
      </c>
      <c r="G142" s="119">
        <v>135</v>
      </c>
      <c r="H142">
        <f t="shared" si="13"/>
        <v>11.171063144431278</v>
      </c>
      <c r="J142" s="120">
        <f>(Data!$I$16+273.3)/(D142+273.3)*(Data!$I$15+(Data!$K$12/1000))/Data!$I$15*Data!$I$18</f>
        <v>0.68940946021266825</v>
      </c>
      <c r="K142" s="122">
        <f t="shared" si="14"/>
        <v>14.939322712875004</v>
      </c>
      <c r="L142" s="119"/>
      <c r="M142" s="122"/>
      <c r="S142" s="121">
        <f t="shared" si="12"/>
        <v>0.35000000000000014</v>
      </c>
      <c r="T142" s="122">
        <f t="shared" si="10"/>
        <v>14.885478917573007</v>
      </c>
      <c r="U142">
        <f t="shared" si="11"/>
        <v>0.14898929535234517</v>
      </c>
    </row>
    <row r="143" spans="1:23">
      <c r="A143" s="1">
        <v>0.48313657407407407</v>
      </c>
      <c r="B143">
        <v>3973</v>
      </c>
      <c r="C143">
        <v>44</v>
      </c>
      <c r="D143">
        <v>261.2</v>
      </c>
      <c r="E143">
        <v>10.3</v>
      </c>
      <c r="G143" s="119">
        <v>136</v>
      </c>
      <c r="H143">
        <f t="shared" si="13"/>
        <v>11.301269904554825</v>
      </c>
      <c r="J143" s="120">
        <f>(Data!$I$16+273.3)/(D143+273.3)*(Data!$I$15+(Data!$K$12/1000))/Data!$I$15*Data!$I$18</f>
        <v>0.68928047808727788</v>
      </c>
      <c r="K143" s="122">
        <f t="shared" si="14"/>
        <v>14.912380152896002</v>
      </c>
      <c r="L143" s="119"/>
      <c r="M143" s="122"/>
      <c r="S143" s="121">
        <f t="shared" si="12"/>
        <v>0.36000000000000015</v>
      </c>
      <c r="T143" s="122">
        <f t="shared" si="10"/>
        <v>14.858645651352003</v>
      </c>
      <c r="U143">
        <f t="shared" si="11"/>
        <v>0.14872062284462517</v>
      </c>
      <c r="W143">
        <f>(S144-S142)/6*(T142+4*T143+T144)</f>
        <v>0.29717322840553367</v>
      </c>
    </row>
    <row r="144" spans="1:23">
      <c r="A144" s="1">
        <v>0.48313657407407407</v>
      </c>
      <c r="B144">
        <v>3984</v>
      </c>
      <c r="C144">
        <v>44</v>
      </c>
      <c r="D144">
        <v>261.3</v>
      </c>
      <c r="E144">
        <v>10.3</v>
      </c>
      <c r="G144" s="119">
        <v>137</v>
      </c>
      <c r="H144">
        <f t="shared" si="13"/>
        <v>11.302327036581325</v>
      </c>
      <c r="J144" s="120">
        <f>(Data!$I$16+273.3)/(D144+273.3)*(Data!$I$15+(Data!$K$12/1000))/Data!$I$15*Data!$I$18</f>
        <v>0.68915154421558178</v>
      </c>
      <c r="K144" s="122">
        <f t="shared" si="14"/>
        <v>14.885478917573007</v>
      </c>
      <c r="L144" s="119"/>
      <c r="M144" s="122"/>
      <c r="S144" s="121">
        <f t="shared" si="12"/>
        <v>0.37000000000000016</v>
      </c>
      <c r="T144" s="122">
        <f t="shared" si="10"/>
        <v>14.831906998678999</v>
      </c>
      <c r="U144">
        <f t="shared" si="11"/>
        <v>0.14845276325015513</v>
      </c>
    </row>
    <row r="145" spans="1:23">
      <c r="A145" s="1">
        <v>0.48313657407407407</v>
      </c>
      <c r="B145">
        <v>3995</v>
      </c>
      <c r="C145">
        <v>51</v>
      </c>
      <c r="D145">
        <v>261.3</v>
      </c>
      <c r="E145">
        <v>10.3</v>
      </c>
      <c r="G145" s="119">
        <v>138</v>
      </c>
      <c r="H145">
        <f t="shared" si="13"/>
        <v>12.168207848298868</v>
      </c>
      <c r="J145" s="120">
        <f>(Data!$I$16+273.3)/(D145+273.3)*(Data!$I$15+(Data!$K$12/1000))/Data!$I$15*Data!$I$18</f>
        <v>0.68915154421558178</v>
      </c>
      <c r="K145" s="122">
        <f t="shared" si="14"/>
        <v>14.858645651352003</v>
      </c>
      <c r="L145" s="119"/>
      <c r="M145" s="122"/>
      <c r="S145" s="121">
        <f t="shared" si="12"/>
        <v>0.38000000000000017</v>
      </c>
      <c r="T145" s="122">
        <f t="shared" si="10"/>
        <v>14.805289604000006</v>
      </c>
      <c r="U145">
        <f t="shared" si="11"/>
        <v>0.14818598301339517</v>
      </c>
      <c r="W145">
        <f>(S146-S144)/6*(T144+4*T145+T146)</f>
        <v>0.29610628508813369</v>
      </c>
    </row>
    <row r="146" spans="1:23">
      <c r="A146" s="1">
        <v>0.48313657407407407</v>
      </c>
      <c r="B146">
        <v>3996</v>
      </c>
      <c r="C146">
        <v>51</v>
      </c>
      <c r="D146">
        <v>261.3</v>
      </c>
      <c r="E146">
        <v>10.3</v>
      </c>
      <c r="G146" s="119">
        <v>139</v>
      </c>
      <c r="H146">
        <f t="shared" si="13"/>
        <v>12.168207848298868</v>
      </c>
      <c r="J146" s="120">
        <f>(Data!$I$16+273.3)/(D146+273.3)*(Data!$I$15+(Data!$K$12/1000))/Data!$I$15*Data!$I$18</f>
        <v>0.68915154421558178</v>
      </c>
      <c r="K146" s="122">
        <f t="shared" si="14"/>
        <v>14.831906998678999</v>
      </c>
      <c r="L146" s="119"/>
      <c r="M146" s="122"/>
      <c r="S146" s="121">
        <f t="shared" si="12"/>
        <v>0.39000000000000018</v>
      </c>
      <c r="T146" s="122">
        <f t="shared" si="10"/>
        <v>14.778820111761</v>
      </c>
      <c r="U146">
        <f t="shared" si="11"/>
        <v>0.14792054857880516</v>
      </c>
    </row>
    <row r="147" spans="1:23">
      <c r="A147" s="1">
        <v>0.48313657407407407</v>
      </c>
      <c r="B147">
        <v>4006</v>
      </c>
      <c r="C147">
        <v>52</v>
      </c>
      <c r="D147">
        <v>261.3</v>
      </c>
      <c r="E147">
        <v>10.3</v>
      </c>
      <c r="G147" s="119">
        <v>140</v>
      </c>
      <c r="H147">
        <f t="shared" si="13"/>
        <v>12.286924882476727</v>
      </c>
      <c r="J147" s="120">
        <f>(Data!$I$16+273.3)/(D147+273.3)*(Data!$I$15+(Data!$K$12/1000))/Data!$I$15*Data!$I$18</f>
        <v>0.68915154421558178</v>
      </c>
      <c r="K147" s="122">
        <f t="shared" si="14"/>
        <v>14.805289604000006</v>
      </c>
      <c r="L147" s="119"/>
      <c r="M147" s="122"/>
      <c r="S147" s="121">
        <f t="shared" si="12"/>
        <v>0.40000000000000019</v>
      </c>
      <c r="T147" s="122">
        <f t="shared" si="10"/>
        <v>14.752525166407999</v>
      </c>
      <c r="U147">
        <f t="shared" si="11"/>
        <v>0.14765672639084512</v>
      </c>
      <c r="W147">
        <f>(S148-S146)/6*(T146+4*T147+T148)</f>
        <v>0.29505117396593361</v>
      </c>
    </row>
    <row r="148" spans="1:23">
      <c r="A148" s="1">
        <v>0.48314814814814816</v>
      </c>
      <c r="B148">
        <v>4006</v>
      </c>
      <c r="C148">
        <v>54</v>
      </c>
      <c r="D148">
        <v>261.2</v>
      </c>
      <c r="E148">
        <v>10.3</v>
      </c>
      <c r="G148" s="119">
        <v>141</v>
      </c>
      <c r="H148">
        <f t="shared" si="13"/>
        <v>12.519811462603636</v>
      </c>
      <c r="J148" s="120">
        <f>(Data!$I$16+273.3)/(D148+273.3)*(Data!$I$15+(Data!$K$12/1000))/Data!$I$15*Data!$I$18</f>
        <v>0.68928047808727788</v>
      </c>
      <c r="K148" s="122">
        <f t="shared" si="14"/>
        <v>14.778820111761</v>
      </c>
      <c r="L148" s="119"/>
      <c r="M148" s="122"/>
      <c r="S148" s="121">
        <f t="shared" si="12"/>
        <v>0.4100000000000002</v>
      </c>
      <c r="T148" s="122">
        <f t="shared" si="10"/>
        <v>14.726431412387001</v>
      </c>
      <c r="U148">
        <f t="shared" si="11"/>
        <v>0.14739478289397512</v>
      </c>
    </row>
    <row r="149" spans="1:23">
      <c r="A149" s="1">
        <v>0.48314814814814816</v>
      </c>
      <c r="B149">
        <v>4007</v>
      </c>
      <c r="C149">
        <v>53</v>
      </c>
      <c r="D149">
        <v>261.2</v>
      </c>
      <c r="E149">
        <v>10.3</v>
      </c>
      <c r="G149" s="119">
        <v>142</v>
      </c>
      <c r="H149">
        <f t="shared" si="13"/>
        <v>12.403345568788563</v>
      </c>
      <c r="J149" s="120">
        <f>(Data!$I$16+273.3)/(D149+273.3)*(Data!$I$15+(Data!$K$12/1000))/Data!$I$15*Data!$I$18</f>
        <v>0.68928047808727788</v>
      </c>
      <c r="K149" s="122">
        <f t="shared" si="14"/>
        <v>14.752525166407999</v>
      </c>
      <c r="L149" s="119"/>
      <c r="M149" s="122"/>
      <c r="S149" s="121">
        <f t="shared" si="12"/>
        <v>0.42000000000000021</v>
      </c>
      <c r="T149" s="122">
        <f t="shared" si="10"/>
        <v>14.700565494143998</v>
      </c>
      <c r="U149">
        <f t="shared" si="11"/>
        <v>0.14713498453265511</v>
      </c>
      <c r="W149">
        <f>(S150-S148)/6*(T148+4*T149+T150)</f>
        <v>0.29401215815029358</v>
      </c>
    </row>
    <row r="150" spans="1:23">
      <c r="A150" s="1">
        <v>0.48314814814814816</v>
      </c>
      <c r="B150">
        <v>4007</v>
      </c>
      <c r="C150">
        <v>52</v>
      </c>
      <c r="D150">
        <v>261.2</v>
      </c>
      <c r="E150">
        <v>10.3</v>
      </c>
      <c r="G150" s="119">
        <v>143</v>
      </c>
      <c r="H150">
        <f t="shared" si="13"/>
        <v>12.285775658802844</v>
      </c>
      <c r="J150" s="120">
        <f>(Data!$I$16+273.3)/(D150+273.3)*(Data!$I$15+(Data!$K$12/1000))/Data!$I$15*Data!$I$18</f>
        <v>0.68928047808727788</v>
      </c>
      <c r="K150" s="122">
        <f t="shared" si="14"/>
        <v>14.726431412387001</v>
      </c>
      <c r="L150" s="119"/>
      <c r="M150" s="122"/>
      <c r="S150" s="121">
        <f t="shared" si="12"/>
        <v>0.43000000000000022</v>
      </c>
      <c r="T150" s="122">
        <f t="shared" si="10"/>
        <v>14.674954056125006</v>
      </c>
      <c r="U150">
        <f t="shared" si="11"/>
        <v>0.14687759775134515</v>
      </c>
    </row>
    <row r="151" spans="1:23">
      <c r="A151" s="1">
        <v>0.48314814814814816</v>
      </c>
      <c r="B151">
        <v>4005</v>
      </c>
      <c r="C151">
        <v>52</v>
      </c>
      <c r="D151">
        <v>261.2</v>
      </c>
      <c r="E151">
        <v>10.3</v>
      </c>
      <c r="G151" s="119">
        <v>144</v>
      </c>
      <c r="H151">
        <f t="shared" si="13"/>
        <v>12.285775658802844</v>
      </c>
      <c r="J151" s="120">
        <f>(Data!$I$16+273.3)/(D151+273.3)*(Data!$I$15+(Data!$K$12/1000))/Data!$I$15*Data!$I$18</f>
        <v>0.68928047808727788</v>
      </c>
      <c r="K151" s="122">
        <f t="shared" si="14"/>
        <v>14.700565494143998</v>
      </c>
      <c r="L151" s="119"/>
      <c r="M151" s="122"/>
      <c r="S151" s="121">
        <f t="shared" si="12"/>
        <v>0.44000000000000022</v>
      </c>
      <c r="T151" s="122">
        <f t="shared" si="10"/>
        <v>14.649623742776008</v>
      </c>
      <c r="U151">
        <f t="shared" si="11"/>
        <v>0.14662288899450521</v>
      </c>
      <c r="W151">
        <f>(S152-S150)/6*(T150+4*T151+T152)</f>
        <v>0.29299350075257369</v>
      </c>
    </row>
    <row r="152" spans="1:23">
      <c r="A152" s="1">
        <v>0.48314814814814816</v>
      </c>
      <c r="B152">
        <v>4004</v>
      </c>
      <c r="C152">
        <v>55</v>
      </c>
      <c r="D152">
        <v>261.3</v>
      </c>
      <c r="E152">
        <v>10.3</v>
      </c>
      <c r="G152" s="119">
        <v>145</v>
      </c>
      <c r="H152">
        <f t="shared" si="13"/>
        <v>12.636385778864797</v>
      </c>
      <c r="J152" s="120">
        <f>(Data!$I$16+273.3)/(D152+273.3)*(Data!$I$15+(Data!$K$12/1000))/Data!$I$15*Data!$I$18</f>
        <v>0.68915154421558178</v>
      </c>
      <c r="K152" s="122">
        <f t="shared" si="14"/>
        <v>14.674954056125006</v>
      </c>
      <c r="L152" s="119"/>
      <c r="M152" s="122"/>
      <c r="S152" s="121">
        <f t="shared" si="12"/>
        <v>0.45000000000000023</v>
      </c>
      <c r="T152" s="122">
        <f t="shared" si="10"/>
        <v>14.624601198543001</v>
      </c>
      <c r="U152">
        <f t="shared" si="11"/>
        <v>0.14637112470659516</v>
      </c>
    </row>
    <row r="153" spans="1:23">
      <c r="A153" s="1">
        <v>0.4831597222222222</v>
      </c>
      <c r="B153">
        <v>4001</v>
      </c>
      <c r="C153">
        <v>55</v>
      </c>
      <c r="D153">
        <v>261.3</v>
      </c>
      <c r="E153">
        <v>10.3</v>
      </c>
      <c r="G153" s="119">
        <v>146</v>
      </c>
      <c r="H153">
        <f t="shared" si="13"/>
        <v>12.636385778864797</v>
      </c>
      <c r="J153" s="120">
        <f>(Data!$I$16+273.3)/(D153+273.3)*(Data!$I$15+(Data!$K$12/1000))/Data!$I$15*Data!$I$18</f>
        <v>0.68915154421558178</v>
      </c>
      <c r="K153" s="122">
        <f t="shared" si="14"/>
        <v>14.649623742776008</v>
      </c>
      <c r="L153" s="119"/>
      <c r="M153" s="122"/>
      <c r="S153" s="121">
        <f t="shared" si="12"/>
        <v>0.46000000000000024</v>
      </c>
      <c r="T153" s="122">
        <f t="shared" si="10"/>
        <v>14.599913067871999</v>
      </c>
      <c r="U153">
        <f t="shared" si="11"/>
        <v>0.14612257133207512</v>
      </c>
      <c r="W153">
        <f>(S154-S152)/6*(T152+4*T153+T154)</f>
        <v>0.29199946488413359</v>
      </c>
    </row>
    <row r="154" spans="1:23">
      <c r="A154" s="1">
        <v>0.4831597222222222</v>
      </c>
      <c r="B154">
        <v>3998</v>
      </c>
      <c r="C154">
        <v>50</v>
      </c>
      <c r="D154">
        <v>261.39999999999998</v>
      </c>
      <c r="E154">
        <v>10.3</v>
      </c>
      <c r="G154" s="119">
        <v>147</v>
      </c>
      <c r="H154">
        <f t="shared" si="13"/>
        <v>12.049447904557029</v>
      </c>
      <c r="J154" s="120">
        <f>(Data!$I$16+273.3)/(D154+273.3)*(Data!$I$15+(Data!$K$12/1000))/Data!$I$15*Data!$I$18</f>
        <v>0.68902265857050682</v>
      </c>
      <c r="K154" s="122">
        <f t="shared" si="14"/>
        <v>14.624601198543001</v>
      </c>
      <c r="L154" s="119"/>
      <c r="M154" s="122"/>
      <c r="S154" s="121">
        <f t="shared" si="12"/>
        <v>0.47000000000000025</v>
      </c>
      <c r="T154" s="122">
        <f t="shared" si="10"/>
        <v>14.575585995209003</v>
      </c>
      <c r="U154">
        <f t="shared" si="11"/>
        <v>0.14587749531540514</v>
      </c>
    </row>
    <row r="155" spans="1:23">
      <c r="A155" s="1">
        <v>0.4831597222222222</v>
      </c>
      <c r="B155">
        <v>3997</v>
      </c>
      <c r="C155">
        <v>49</v>
      </c>
      <c r="D155">
        <v>261.39999999999998</v>
      </c>
      <c r="E155">
        <v>10.3</v>
      </c>
      <c r="G155" s="119">
        <v>148</v>
      </c>
      <c r="H155">
        <f t="shared" si="13"/>
        <v>11.928344852012836</v>
      </c>
      <c r="J155" s="120">
        <f>(Data!$I$16+273.3)/(D155+273.3)*(Data!$I$15+(Data!$K$12/1000))/Data!$I$15*Data!$I$18</f>
        <v>0.68902265857050682</v>
      </c>
      <c r="K155" s="122">
        <f t="shared" si="14"/>
        <v>14.599913067871999</v>
      </c>
      <c r="L155" s="119"/>
      <c r="M155" s="122"/>
      <c r="S155" s="121">
        <f t="shared" si="12"/>
        <v>0.48000000000000026</v>
      </c>
      <c r="T155" s="122">
        <f t="shared" si="10"/>
        <v>14.551646625000007</v>
      </c>
      <c r="U155">
        <f t="shared" si="11"/>
        <v>0.14563616310104519</v>
      </c>
      <c r="W155">
        <f>(S156-S154)/6*(T154+4*T155+T156)</f>
        <v>0.29103431365633375</v>
      </c>
    </row>
    <row r="156" spans="1:23">
      <c r="A156" s="1">
        <v>0.4831597222222222</v>
      </c>
      <c r="B156">
        <v>3990</v>
      </c>
      <c r="C156">
        <v>48</v>
      </c>
      <c r="D156">
        <v>261.39999999999998</v>
      </c>
      <c r="E156">
        <v>10.3</v>
      </c>
      <c r="G156" s="119">
        <v>149</v>
      </c>
      <c r="H156">
        <f t="shared" si="13"/>
        <v>11.805999619365082</v>
      </c>
      <c r="J156" s="120">
        <f>(Data!$I$16+273.3)/(D156+273.3)*(Data!$I$15+(Data!$K$12/1000))/Data!$I$15*Data!$I$18</f>
        <v>0.68902265857050682</v>
      </c>
      <c r="K156" s="122">
        <f t="shared" si="14"/>
        <v>14.575585995209003</v>
      </c>
      <c r="L156" s="119"/>
      <c r="M156" s="122"/>
      <c r="S156" s="121">
        <f t="shared" si="12"/>
        <v>0.49000000000000027</v>
      </c>
      <c r="T156" s="122">
        <f t="shared" si="10"/>
        <v>14.528121601691009</v>
      </c>
      <c r="U156">
        <f t="shared" si="11"/>
        <v>0.14539884113345522</v>
      </c>
    </row>
    <row r="157" spans="1:23">
      <c r="A157" s="1">
        <v>0.4831597222222222</v>
      </c>
      <c r="B157">
        <v>3990</v>
      </c>
      <c r="C157">
        <v>47</v>
      </c>
      <c r="D157">
        <v>261.5</v>
      </c>
      <c r="E157">
        <v>10.3</v>
      </c>
      <c r="G157" s="119">
        <v>150</v>
      </c>
      <c r="H157">
        <f t="shared" si="13"/>
        <v>11.683465552061323</v>
      </c>
      <c r="J157" s="120">
        <f>(Data!$I$16+273.3)/(D157+273.3)*(Data!$I$15+(Data!$K$12/1000))/Data!$I$15*Data!$I$18</f>
        <v>0.68889382112499997</v>
      </c>
      <c r="K157" s="122">
        <f t="shared" si="14"/>
        <v>14.551646625000007</v>
      </c>
      <c r="L157" s="119"/>
      <c r="M157" s="122"/>
      <c r="S157" s="121">
        <f t="shared" si="12"/>
        <v>0.50000000000000022</v>
      </c>
      <c r="T157" s="122">
        <f t="shared" si="10"/>
        <v>14.505037569728</v>
      </c>
      <c r="U157">
        <f t="shared" si="11"/>
        <v>0.14516579585709435</v>
      </c>
      <c r="W157">
        <f>(S158-S156)/6*(T156+4*T157+T158)</f>
        <v>0.2901023101805329</v>
      </c>
    </row>
    <row r="158" spans="1:23">
      <c r="A158" s="1">
        <v>0.48317129629629635</v>
      </c>
      <c r="B158">
        <v>3966</v>
      </c>
      <c r="C158">
        <v>47</v>
      </c>
      <c r="D158">
        <v>261.5</v>
      </c>
      <c r="E158">
        <v>10.3</v>
      </c>
      <c r="G158" s="119">
        <v>151</v>
      </c>
      <c r="H158">
        <f t="shared" si="13"/>
        <v>11.683465552061323</v>
      </c>
      <c r="J158" s="120">
        <f>(Data!$I$16+273.3)/(D158+273.3)*(Data!$I$15+(Data!$K$12/1000))/Data!$I$15*Data!$I$18</f>
        <v>0.68889382112499997</v>
      </c>
      <c r="K158" s="122">
        <f t="shared" si="14"/>
        <v>14.528121601691009</v>
      </c>
      <c r="L158" s="119"/>
      <c r="M158" s="122"/>
      <c r="S158" s="121">
        <f t="shared" si="12"/>
        <v>0.51000000000000023</v>
      </c>
      <c r="T158" s="122">
        <f t="shared" si="10"/>
        <v>14.482421173557007</v>
      </c>
      <c r="U158">
        <f t="shared" si="11"/>
        <v>0.14493729371642516</v>
      </c>
    </row>
    <row r="159" spans="1:23">
      <c r="A159" s="1">
        <v>0.48317129629629635</v>
      </c>
      <c r="B159">
        <v>3965</v>
      </c>
      <c r="C159">
        <v>47</v>
      </c>
      <c r="D159">
        <v>261.60000000000002</v>
      </c>
      <c r="E159">
        <v>10.3</v>
      </c>
      <c r="G159" s="119">
        <v>152</v>
      </c>
      <c r="H159">
        <f t="shared" si="13"/>
        <v>11.684557822016691</v>
      </c>
      <c r="J159" s="120">
        <f>(Data!$I$16+273.3)/(D159+273.3)*(Data!$I$15+(Data!$K$12/1000))/Data!$I$15*Data!$I$18</f>
        <v>0.68876503185202831</v>
      </c>
      <c r="K159" s="122">
        <f t="shared" si="14"/>
        <v>14.505037569728</v>
      </c>
      <c r="L159" s="119"/>
      <c r="M159" s="122"/>
      <c r="S159" s="121">
        <f t="shared" si="12"/>
        <v>0.52000000000000024</v>
      </c>
      <c r="T159" s="122">
        <f t="shared" si="10"/>
        <v>14.460299057624002</v>
      </c>
      <c r="U159">
        <f t="shared" si="11"/>
        <v>0.14471360115590517</v>
      </c>
      <c r="W159">
        <f>(S160-S158)/6*(T158+4*T159+T160)</f>
        <v>0.28920771756809366</v>
      </c>
    </row>
    <row r="160" spans="1:23">
      <c r="A160" s="1">
        <v>0.48317129629629635</v>
      </c>
      <c r="B160">
        <v>3960</v>
      </c>
      <c r="C160">
        <v>47</v>
      </c>
      <c r="D160">
        <v>261.60000000000002</v>
      </c>
      <c r="E160">
        <v>10.3</v>
      </c>
      <c r="G160" s="119">
        <v>153</v>
      </c>
      <c r="H160">
        <f t="shared" si="13"/>
        <v>11.684557822016691</v>
      </c>
      <c r="J160" s="120">
        <f>(Data!$I$16+273.3)/(D160+273.3)*(Data!$I$15+(Data!$K$12/1000))/Data!$I$15*Data!$I$18</f>
        <v>0.68876503185202831</v>
      </c>
      <c r="K160" s="122">
        <f t="shared" si="14"/>
        <v>14.482421173557007</v>
      </c>
      <c r="L160" s="119"/>
      <c r="M160" s="122"/>
      <c r="S160" s="121">
        <f t="shared" si="12"/>
        <v>0.53000000000000025</v>
      </c>
      <c r="T160" s="122">
        <f t="shared" si="10"/>
        <v>14.438697866375005</v>
      </c>
      <c r="U160">
        <f t="shared" si="11"/>
        <v>0.14449498461999516</v>
      </c>
    </row>
    <row r="161" spans="1:23">
      <c r="A161" s="1">
        <v>0.48317129629629635</v>
      </c>
      <c r="B161">
        <v>3955</v>
      </c>
      <c r="C161">
        <v>48</v>
      </c>
      <c r="D161">
        <v>261.60000000000002</v>
      </c>
      <c r="E161">
        <v>10.3</v>
      </c>
      <c r="G161" s="119">
        <v>154</v>
      </c>
      <c r="H161">
        <f t="shared" si="13"/>
        <v>11.808207379949012</v>
      </c>
      <c r="J161" s="120">
        <f>(Data!$I$16+273.3)/(D161+273.3)*(Data!$I$15+(Data!$K$12/1000))/Data!$I$15*Data!$I$18</f>
        <v>0.68876503185202831</v>
      </c>
      <c r="K161" s="122">
        <f t="shared" si="14"/>
        <v>14.460299057624002</v>
      </c>
      <c r="L161" s="119"/>
      <c r="M161" s="122"/>
      <c r="S161" s="121">
        <f t="shared" si="12"/>
        <v>0.54000000000000026</v>
      </c>
      <c r="T161" s="122">
        <f t="shared" si="10"/>
        <v>14.417644244256</v>
      </c>
      <c r="U161">
        <f t="shared" si="11"/>
        <v>0.14428171055315514</v>
      </c>
      <c r="W161">
        <f>(S162-S160)/6*(T160+4*T161+T162)</f>
        <v>0.28835479893037358</v>
      </c>
    </row>
    <row r="162" spans="1:23">
      <c r="A162" s="1">
        <v>0.48317129629629635</v>
      </c>
      <c r="B162">
        <v>3954</v>
      </c>
      <c r="C162">
        <v>48</v>
      </c>
      <c r="D162">
        <v>261.60000000000002</v>
      </c>
      <c r="E162">
        <v>10.3</v>
      </c>
      <c r="G162" s="119">
        <v>155</v>
      </c>
      <c r="H162">
        <f t="shared" si="13"/>
        <v>11.808207379949012</v>
      </c>
      <c r="J162" s="120">
        <f>(Data!$I$16+273.3)/(D162+273.3)*(Data!$I$15+(Data!$K$12/1000))/Data!$I$15*Data!$I$18</f>
        <v>0.68876503185202831</v>
      </c>
      <c r="K162" s="122">
        <f t="shared" si="14"/>
        <v>14.438697866375005</v>
      </c>
      <c r="L162" s="119"/>
      <c r="M162" s="122"/>
      <c r="S162" s="121">
        <f t="shared" si="12"/>
        <v>0.55000000000000027</v>
      </c>
      <c r="T162" s="122">
        <f t="shared" si="10"/>
        <v>14.397164835713003</v>
      </c>
      <c r="U162">
        <f t="shared" si="11"/>
        <v>0.14407404539984514</v>
      </c>
    </row>
    <row r="163" spans="1:23">
      <c r="A163" s="1">
        <v>0.48318287037037039</v>
      </c>
      <c r="B163">
        <v>3953</v>
      </c>
      <c r="C163">
        <v>48</v>
      </c>
      <c r="D163">
        <v>261.5</v>
      </c>
      <c r="E163">
        <v>10.3</v>
      </c>
      <c r="G163" s="119">
        <v>156</v>
      </c>
      <c r="H163">
        <f t="shared" si="13"/>
        <v>11.807103551259528</v>
      </c>
      <c r="J163" s="120">
        <f>(Data!$I$16+273.3)/(D163+273.3)*(Data!$I$15+(Data!$K$12/1000))/Data!$I$15*Data!$I$18</f>
        <v>0.68889382112499997</v>
      </c>
      <c r="K163" s="122">
        <f t="shared" si="14"/>
        <v>14.417644244256</v>
      </c>
      <c r="L163" s="119"/>
      <c r="M163" s="122"/>
      <c r="S163" s="121">
        <f t="shared" si="12"/>
        <v>0.56000000000000028</v>
      </c>
      <c r="T163" s="122">
        <f t="shared" si="10"/>
        <v>14.377286285192007</v>
      </c>
      <c r="U163">
        <f t="shared" si="11"/>
        <v>0.14387225560452518</v>
      </c>
      <c r="W163">
        <f>(S164-S162)/6*(T162+4*T163+T164)</f>
        <v>0.28754781737873369</v>
      </c>
    </row>
    <row r="164" spans="1:23">
      <c r="A164" s="1">
        <v>0.48318287037037039</v>
      </c>
      <c r="B164">
        <v>3954</v>
      </c>
      <c r="C164">
        <v>48</v>
      </c>
      <c r="D164">
        <v>261.39999999999998</v>
      </c>
      <c r="E164">
        <v>10.3</v>
      </c>
      <c r="G164" s="119">
        <v>157</v>
      </c>
      <c r="H164">
        <f t="shared" si="13"/>
        <v>11.805999619365082</v>
      </c>
      <c r="J164" s="120">
        <f>(Data!$I$16+273.3)/(D164+273.3)*(Data!$I$15+(Data!$K$12/1000))/Data!$I$15*Data!$I$18</f>
        <v>0.68902265857050682</v>
      </c>
      <c r="K164" s="122">
        <f t="shared" si="14"/>
        <v>14.397164835713003</v>
      </c>
      <c r="L164" s="119"/>
      <c r="M164" s="122"/>
      <c r="S164" s="121">
        <f t="shared" si="12"/>
        <v>0.57000000000000028</v>
      </c>
      <c r="T164" s="122">
        <f t="shared" si="10"/>
        <v>14.358035237139003</v>
      </c>
      <c r="U164">
        <f t="shared" si="11"/>
        <v>0.14367660761165518</v>
      </c>
    </row>
    <row r="165" spans="1:23">
      <c r="A165" s="1">
        <v>0.48318287037037039</v>
      </c>
      <c r="B165">
        <v>3970</v>
      </c>
      <c r="C165">
        <v>49</v>
      </c>
      <c r="D165">
        <v>261.39999999999998</v>
      </c>
      <c r="E165">
        <v>10.3</v>
      </c>
      <c r="G165" s="119">
        <v>158</v>
      </c>
      <c r="H165">
        <f t="shared" si="13"/>
        <v>11.928344852012836</v>
      </c>
      <c r="J165" s="120">
        <f>(Data!$I$16+273.3)/(D165+273.3)*(Data!$I$15+(Data!$K$12/1000))/Data!$I$15*Data!$I$18</f>
        <v>0.68902265857050682</v>
      </c>
      <c r="K165" s="122">
        <f t="shared" si="14"/>
        <v>14.377286285192007</v>
      </c>
      <c r="L165" s="119"/>
      <c r="M165" s="122"/>
      <c r="S165" s="121">
        <f t="shared" si="12"/>
        <v>0.58000000000000029</v>
      </c>
      <c r="T165" s="122">
        <f t="shared" si="10"/>
        <v>14.339438336000004</v>
      </c>
      <c r="U165">
        <f t="shared" si="11"/>
        <v>0.14348736786569516</v>
      </c>
      <c r="W165">
        <f>(S166-S164)/6*(T164+4*T165+T166)</f>
        <v>0.28679103602453365</v>
      </c>
    </row>
    <row r="166" spans="1:23">
      <c r="A166" s="1">
        <v>0.48318287037037039</v>
      </c>
      <c r="B166">
        <v>3970</v>
      </c>
      <c r="C166">
        <v>50</v>
      </c>
      <c r="D166">
        <v>261.60000000000002</v>
      </c>
      <c r="E166">
        <v>10.3</v>
      </c>
      <c r="G166" s="119">
        <v>159</v>
      </c>
      <c r="H166">
        <f t="shared" si="13"/>
        <v>12.051701190767389</v>
      </c>
      <c r="J166" s="120">
        <f>(Data!$I$16+273.3)/(D166+273.3)*(Data!$I$15+(Data!$K$12/1000))/Data!$I$15*Data!$I$18</f>
        <v>0.68876503185202831</v>
      </c>
      <c r="K166" s="122">
        <f t="shared" si="14"/>
        <v>14.358035237139003</v>
      </c>
      <c r="L166" s="119"/>
      <c r="M166" s="122"/>
      <c r="S166" s="121">
        <f t="shared" si="12"/>
        <v>0.5900000000000003</v>
      </c>
      <c r="T166" s="122">
        <f t="shared" si="10"/>
        <v>14.321522226221003</v>
      </c>
      <c r="U166">
        <f t="shared" si="11"/>
        <v>0.14330480281110516</v>
      </c>
    </row>
    <row r="167" spans="1:23">
      <c r="A167" s="1">
        <v>0.48318287037037039</v>
      </c>
      <c r="B167">
        <v>3994</v>
      </c>
      <c r="C167">
        <v>49</v>
      </c>
      <c r="D167">
        <v>261.60000000000002</v>
      </c>
      <c r="E167">
        <v>10.3</v>
      </c>
      <c r="G167" s="119">
        <v>160</v>
      </c>
      <c r="H167">
        <f t="shared" si="13"/>
        <v>11.930575491555855</v>
      </c>
      <c r="J167" s="120">
        <f>(Data!$I$16+273.3)/(D167+273.3)*(Data!$I$15+(Data!$K$12/1000))/Data!$I$15*Data!$I$18</f>
        <v>0.68876503185202831</v>
      </c>
      <c r="K167" s="122">
        <f t="shared" si="14"/>
        <v>14.339438336000004</v>
      </c>
      <c r="L167" s="119"/>
      <c r="M167" s="122"/>
      <c r="S167" s="121">
        <f t="shared" si="12"/>
        <v>0.60000000000000031</v>
      </c>
      <c r="T167" s="122">
        <f t="shared" si="10"/>
        <v>14.304313552248001</v>
      </c>
      <c r="U167">
        <f t="shared" si="11"/>
        <v>0.14312917889234514</v>
      </c>
      <c r="W167">
        <f>(S168-S166)/6*(T166+4*T167+T168)</f>
        <v>0.2860887179791336</v>
      </c>
    </row>
    <row r="168" spans="1:23">
      <c r="A168" s="1">
        <v>0.48319444444444443</v>
      </c>
      <c r="B168">
        <v>3996</v>
      </c>
      <c r="C168">
        <v>48</v>
      </c>
      <c r="D168">
        <v>261.60000000000002</v>
      </c>
      <c r="E168">
        <v>10.3</v>
      </c>
      <c r="G168" s="119">
        <v>161</v>
      </c>
      <c r="H168">
        <f t="shared" si="13"/>
        <v>11.808207379949012</v>
      </c>
      <c r="J168" s="120">
        <f>(Data!$I$16+273.3)/(D168+273.3)*(Data!$I$15+(Data!$K$12/1000))/Data!$I$15*Data!$I$18</f>
        <v>0.68876503185202831</v>
      </c>
      <c r="K168" s="122">
        <f t="shared" si="14"/>
        <v>14.321522226221003</v>
      </c>
      <c r="L168" s="119"/>
      <c r="M168" s="122"/>
      <c r="S168" s="121">
        <f t="shared" si="12"/>
        <v>0.61000000000000032</v>
      </c>
      <c r="T168" s="122">
        <f t="shared" si="10"/>
        <v>14.287838958527001</v>
      </c>
      <c r="U168">
        <f t="shared" si="11"/>
        <v>0.14296076255387513</v>
      </c>
    </row>
    <row r="169" spans="1:23">
      <c r="A169" s="1">
        <v>0.48319444444444443</v>
      </c>
      <c r="B169">
        <v>3998</v>
      </c>
      <c r="C169">
        <v>48</v>
      </c>
      <c r="D169">
        <v>261.60000000000002</v>
      </c>
      <c r="E169">
        <v>10.3</v>
      </c>
      <c r="G169" s="119">
        <v>162</v>
      </c>
      <c r="H169">
        <f t="shared" si="13"/>
        <v>11.808207379949012</v>
      </c>
      <c r="J169" s="120">
        <f>(Data!$I$16+273.3)/(D169+273.3)*(Data!$I$15+(Data!$K$12/1000))/Data!$I$15*Data!$I$18</f>
        <v>0.68876503185202831</v>
      </c>
      <c r="K169" s="122">
        <f t="shared" si="14"/>
        <v>14.304313552248001</v>
      </c>
      <c r="L169" s="119"/>
      <c r="M169" s="122"/>
      <c r="S169" s="121">
        <f t="shared" si="12"/>
        <v>0.62000000000000033</v>
      </c>
      <c r="T169" s="122">
        <f t="shared" si="10"/>
        <v>14.272125089504005</v>
      </c>
      <c r="U169">
        <f t="shared" si="11"/>
        <v>0.14279982024015517</v>
      </c>
      <c r="W169">
        <f>(S170-S168)/6*(T168+4*T169+T170)</f>
        <v>0.28544512635389369</v>
      </c>
    </row>
    <row r="170" spans="1:23">
      <c r="A170" s="1">
        <v>0.48319444444444443</v>
      </c>
      <c r="B170">
        <v>4000</v>
      </c>
      <c r="C170">
        <v>47</v>
      </c>
      <c r="D170">
        <v>261.8</v>
      </c>
      <c r="E170">
        <v>10.3</v>
      </c>
      <c r="G170" s="119">
        <v>163</v>
      </c>
      <c r="H170">
        <f t="shared" si="13"/>
        <v>11.686742055669196</v>
      </c>
      <c r="J170" s="120">
        <f>(Data!$I$16+273.3)/(D170+273.3)*(Data!$I$15+(Data!$K$12/1000))/Data!$I$15*Data!$I$18</f>
        <v>0.68850759771566061</v>
      </c>
      <c r="K170" s="122">
        <f t="shared" si="14"/>
        <v>14.287838958527001</v>
      </c>
      <c r="L170" s="119"/>
      <c r="M170" s="122"/>
      <c r="S170" s="121">
        <f t="shared" si="12"/>
        <v>0.63000000000000034</v>
      </c>
      <c r="T170" s="122">
        <f t="shared" si="10"/>
        <v>14.257198589625002</v>
      </c>
      <c r="U170">
        <f t="shared" si="11"/>
        <v>0.14264661839564516</v>
      </c>
    </row>
    <row r="171" spans="1:23">
      <c r="A171" s="1">
        <v>0.48319444444444443</v>
      </c>
      <c r="B171">
        <v>4001</v>
      </c>
      <c r="C171">
        <v>47</v>
      </c>
      <c r="D171">
        <v>261.89999999999998</v>
      </c>
      <c r="E171">
        <v>10.3</v>
      </c>
      <c r="G171" s="119">
        <v>164</v>
      </c>
      <c r="H171">
        <f t="shared" si="13"/>
        <v>11.687834019423571</v>
      </c>
      <c r="J171" s="120">
        <f>(Data!$I$16+273.3)/(D171+273.3)*(Data!$I$15+(Data!$K$12/1000))/Data!$I$15*Data!$I$18</f>
        <v>0.68837895279829964</v>
      </c>
      <c r="K171" s="122">
        <f t="shared" si="14"/>
        <v>14.272125089504005</v>
      </c>
      <c r="L171" s="119"/>
      <c r="M171" s="122"/>
      <c r="S171" s="121">
        <f t="shared" si="12"/>
        <v>0.64000000000000035</v>
      </c>
      <c r="T171" s="122">
        <f t="shared" si="10"/>
        <v>14.243086103336005</v>
      </c>
      <c r="U171">
        <f t="shared" si="11"/>
        <v>0.14250142346480515</v>
      </c>
      <c r="W171">
        <f>(S172-S170)/6*(T170+4*T171+T172)</f>
        <v>0.28486452426017367</v>
      </c>
    </row>
    <row r="172" spans="1:23">
      <c r="A172" s="1">
        <v>0.48319444444444443</v>
      </c>
      <c r="B172">
        <v>4001</v>
      </c>
      <c r="C172">
        <v>46</v>
      </c>
      <c r="D172">
        <v>262</v>
      </c>
      <c r="E172">
        <v>10.3</v>
      </c>
      <c r="G172" s="119">
        <v>165</v>
      </c>
      <c r="H172">
        <f t="shared" si="13"/>
        <v>11.563907036643602</v>
      </c>
      <c r="J172" s="120">
        <f>(Data!$I$16+273.3)/(D172+273.3)*(Data!$I$15+(Data!$K$12/1000))/Data!$I$15*Data!$I$18</f>
        <v>0.68825035594554462</v>
      </c>
      <c r="K172" s="122">
        <f t="shared" si="14"/>
        <v>14.257198589625002</v>
      </c>
      <c r="L172" s="119"/>
      <c r="M172" s="122"/>
      <c r="S172" s="121">
        <f t="shared" si="12"/>
        <v>0.65000000000000036</v>
      </c>
      <c r="T172" s="122">
        <f t="shared" si="10"/>
        <v>14.229814275083005</v>
      </c>
      <c r="U172">
        <f t="shared" si="11"/>
        <v>0.14236450189209518</v>
      </c>
    </row>
    <row r="173" spans="1:23">
      <c r="A173" s="1">
        <v>0.48320601851851852</v>
      </c>
      <c r="B173">
        <v>4001</v>
      </c>
      <c r="C173">
        <v>46</v>
      </c>
      <c r="D173">
        <v>262.10000000000002</v>
      </c>
      <c r="E173">
        <v>10.3</v>
      </c>
      <c r="G173" s="119">
        <v>166</v>
      </c>
      <c r="H173">
        <f t="shared" si="13"/>
        <v>11.564987119496251</v>
      </c>
      <c r="J173" s="120">
        <f>(Data!$I$16+273.3)/(D173+273.3)*(Data!$I$15+(Data!$K$12/1000))/Data!$I$15*Data!$I$18</f>
        <v>0.68812180713046311</v>
      </c>
      <c r="K173" s="122">
        <f t="shared" si="14"/>
        <v>14.243086103336005</v>
      </c>
      <c r="L173" s="119"/>
      <c r="M173" s="122"/>
      <c r="S173" s="121">
        <f t="shared" si="12"/>
        <v>0.66000000000000036</v>
      </c>
      <c r="T173" s="122">
        <f t="shared" si="10"/>
        <v>14.217409749312004</v>
      </c>
      <c r="U173">
        <f t="shared" si="11"/>
        <v>0.14223612012197517</v>
      </c>
      <c r="W173">
        <f>(S174-S172)/6*(T172+4*T173+T174)</f>
        <v>0.2843511748093337</v>
      </c>
    </row>
    <row r="174" spans="1:23">
      <c r="A174" s="1">
        <v>0.48320601851851852</v>
      </c>
      <c r="B174">
        <v>3992</v>
      </c>
      <c r="C174">
        <v>49</v>
      </c>
      <c r="D174">
        <v>262.10000000000002</v>
      </c>
      <c r="E174">
        <v>10.3</v>
      </c>
      <c r="G174" s="119">
        <v>167</v>
      </c>
      <c r="H174">
        <f t="shared" si="13"/>
        <v>11.936150266633014</v>
      </c>
      <c r="J174" s="120">
        <f>(Data!$I$16+273.3)/(D174+273.3)*(Data!$I$15+(Data!$K$12/1000))/Data!$I$15*Data!$I$18</f>
        <v>0.68812180713046311</v>
      </c>
      <c r="K174" s="122">
        <f t="shared" si="14"/>
        <v>14.229814275083005</v>
      </c>
      <c r="L174" s="119"/>
      <c r="M174" s="122"/>
      <c r="S174" s="121">
        <f t="shared" si="12"/>
        <v>0.67000000000000037</v>
      </c>
      <c r="T174" s="122">
        <f t="shared" si="10"/>
        <v>14.205899170469003</v>
      </c>
      <c r="U174">
        <f t="shared" si="11"/>
        <v>0.14211654459890516</v>
      </c>
    </row>
    <row r="175" spans="1:23">
      <c r="A175" s="1">
        <v>0.48320601851851852</v>
      </c>
      <c r="B175">
        <v>3992</v>
      </c>
      <c r="C175">
        <v>52</v>
      </c>
      <c r="D175">
        <v>262.10000000000002</v>
      </c>
      <c r="E175">
        <v>10.3</v>
      </c>
      <c r="G175" s="119">
        <v>168</v>
      </c>
      <c r="H175">
        <f t="shared" si="13"/>
        <v>12.296114805139572</v>
      </c>
      <c r="J175" s="120">
        <f>(Data!$I$16+273.3)/(D175+273.3)*(Data!$I$15+(Data!$K$12/1000))/Data!$I$15*Data!$I$18</f>
        <v>0.68812180713046311</v>
      </c>
      <c r="K175" s="122">
        <f t="shared" si="14"/>
        <v>14.217409749312004</v>
      </c>
      <c r="L175" s="119"/>
      <c r="M175" s="122"/>
      <c r="S175" s="121">
        <f t="shared" si="12"/>
        <v>0.68000000000000038</v>
      </c>
      <c r="T175" s="122">
        <f t="shared" si="10"/>
        <v>14.195309182999999</v>
      </c>
      <c r="U175">
        <f t="shared" si="11"/>
        <v>0.14200604176734513</v>
      </c>
      <c r="W175">
        <f>(S176-S174)/6*(T174+4*T175+T176)</f>
        <v>0.28390934111273358</v>
      </c>
    </row>
    <row r="176" spans="1:23">
      <c r="A176" s="1">
        <v>0.48320601851851852</v>
      </c>
      <c r="B176">
        <v>3981</v>
      </c>
      <c r="C176">
        <v>51</v>
      </c>
      <c r="D176">
        <v>262.10000000000002</v>
      </c>
      <c r="E176">
        <v>10.3</v>
      </c>
      <c r="G176" s="119">
        <v>169</v>
      </c>
      <c r="H176">
        <f t="shared" si="13"/>
        <v>12.177308977356049</v>
      </c>
      <c r="J176" s="120">
        <f>(Data!$I$16+273.3)/(D176+273.3)*(Data!$I$15+(Data!$K$12/1000))/Data!$I$15*Data!$I$18</f>
        <v>0.68812180713046311</v>
      </c>
      <c r="K176" s="122">
        <f t="shared" si="14"/>
        <v>14.205899170469003</v>
      </c>
      <c r="L176" s="119"/>
      <c r="M176" s="122"/>
      <c r="S176" s="121">
        <f t="shared" si="12"/>
        <v>0.69000000000000039</v>
      </c>
      <c r="T176" s="122">
        <f t="shared" si="10"/>
        <v>14.185666431351006</v>
      </c>
      <c r="U176">
        <f t="shared" si="11"/>
        <v>0.14190487807175514</v>
      </c>
    </row>
    <row r="177" spans="1:23">
      <c r="A177" s="1">
        <v>0.48320601851851852</v>
      </c>
      <c r="B177">
        <v>3980</v>
      </c>
      <c r="C177">
        <v>49</v>
      </c>
      <c r="D177">
        <v>262</v>
      </c>
      <c r="E177">
        <v>10.3</v>
      </c>
      <c r="G177" s="119">
        <v>170</v>
      </c>
      <c r="H177">
        <f t="shared" si="13"/>
        <v>11.935035519932788</v>
      </c>
      <c r="J177" s="120">
        <f>(Data!$I$16+273.3)/(D177+273.3)*(Data!$I$15+(Data!$K$12/1000))/Data!$I$15*Data!$I$18</f>
        <v>0.68825035594554462</v>
      </c>
      <c r="K177" s="122">
        <f t="shared" si="14"/>
        <v>14.195309182999999</v>
      </c>
      <c r="L177" s="119"/>
      <c r="M177" s="122"/>
      <c r="S177" s="121">
        <f t="shared" si="12"/>
        <v>0.7000000000000004</v>
      </c>
      <c r="T177" s="122">
        <f t="shared" si="10"/>
        <v>14.176997559968001</v>
      </c>
      <c r="U177">
        <f t="shared" si="11"/>
        <v>0.14181331995659516</v>
      </c>
      <c r="W177">
        <f>(S178-S176)/6*(T176+4*T177+T178)</f>
        <v>0.28354328628173364</v>
      </c>
    </row>
    <row r="178" spans="1:23">
      <c r="A178" s="1">
        <v>0.48321759259259256</v>
      </c>
      <c r="B178">
        <v>3984</v>
      </c>
      <c r="C178">
        <v>49</v>
      </c>
      <c r="D178">
        <v>262</v>
      </c>
      <c r="E178">
        <v>10.3</v>
      </c>
      <c r="G178" s="119">
        <v>171</v>
      </c>
      <c r="H178">
        <f t="shared" si="13"/>
        <v>11.935035519932788</v>
      </c>
      <c r="J178" s="120">
        <f>(Data!$I$16+273.3)/(D178+273.3)*(Data!$I$15+(Data!$K$12/1000))/Data!$I$15*Data!$I$18</f>
        <v>0.68825035594554462</v>
      </c>
      <c r="K178" s="122">
        <f t="shared" si="14"/>
        <v>14.185666431351006</v>
      </c>
      <c r="L178" s="119"/>
      <c r="M178" s="122"/>
      <c r="S178" s="121">
        <f t="shared" si="12"/>
        <v>0.71000000000000041</v>
      </c>
      <c r="T178" s="122">
        <f t="shared" si="10"/>
        <v>14.169329213297004</v>
      </c>
      <c r="U178">
        <f t="shared" si="11"/>
        <v>0.14173163386632515</v>
      </c>
    </row>
    <row r="179" spans="1:23">
      <c r="A179" s="1">
        <v>0.48321759259259256</v>
      </c>
      <c r="B179">
        <v>3987</v>
      </c>
      <c r="C179">
        <v>51</v>
      </c>
      <c r="D179">
        <v>262</v>
      </c>
      <c r="E179">
        <v>10.3</v>
      </c>
      <c r="G179" s="119">
        <v>172</v>
      </c>
      <c r="H179">
        <f t="shared" si="13"/>
        <v>12.176171708245244</v>
      </c>
      <c r="J179" s="120">
        <f>(Data!$I$16+273.3)/(D179+273.3)*(Data!$I$15+(Data!$K$12/1000))/Data!$I$15*Data!$I$18</f>
        <v>0.68825035594554462</v>
      </c>
      <c r="K179" s="122">
        <f t="shared" si="14"/>
        <v>14.176997559968001</v>
      </c>
      <c r="L179" s="119"/>
      <c r="M179" s="122"/>
      <c r="S179" s="121">
        <f t="shared" si="12"/>
        <v>0.72000000000000042</v>
      </c>
      <c r="T179" s="122">
        <f t="shared" si="10"/>
        <v>14.162688035784008</v>
      </c>
      <c r="U179">
        <f t="shared" si="11"/>
        <v>0.14166008624540519</v>
      </c>
      <c r="W179">
        <f>(S180-S178)/6*(T178+4*T179+T180)</f>
        <v>0.28325727342769369</v>
      </c>
    </row>
    <row r="180" spans="1:23">
      <c r="A180" s="1">
        <v>0.48321759259259256</v>
      </c>
      <c r="B180">
        <v>3990</v>
      </c>
      <c r="C180">
        <v>51</v>
      </c>
      <c r="D180">
        <v>262</v>
      </c>
      <c r="E180">
        <v>10.3</v>
      </c>
      <c r="G180" s="119">
        <v>173</v>
      </c>
      <c r="H180">
        <f t="shared" si="13"/>
        <v>12.176171708245244</v>
      </c>
      <c r="J180" s="120">
        <f>(Data!$I$16+273.3)/(D180+273.3)*(Data!$I$15+(Data!$K$12/1000))/Data!$I$15*Data!$I$18</f>
        <v>0.68825035594554462</v>
      </c>
      <c r="K180" s="122">
        <f t="shared" si="14"/>
        <v>14.169329213297004</v>
      </c>
      <c r="L180" s="119"/>
      <c r="M180" s="122"/>
      <c r="S180" s="121">
        <f t="shared" si="12"/>
        <v>0.73000000000000043</v>
      </c>
      <c r="T180" s="122">
        <f t="shared" si="10"/>
        <v>14.157100671875003</v>
      </c>
      <c r="U180">
        <f t="shared" si="11"/>
        <v>0.14159894353829519</v>
      </c>
    </row>
    <row r="181" spans="1:23">
      <c r="A181" s="1">
        <v>0.48321759259259256</v>
      </c>
      <c r="B181">
        <v>3993</v>
      </c>
      <c r="C181">
        <v>52</v>
      </c>
      <c r="D181">
        <v>262</v>
      </c>
      <c r="E181">
        <v>10.3</v>
      </c>
      <c r="G181" s="119">
        <v>174</v>
      </c>
      <c r="H181">
        <f t="shared" si="13"/>
        <v>12.294966440457625</v>
      </c>
      <c r="J181" s="120">
        <f>(Data!$I$16+273.3)/(D181+273.3)*(Data!$I$15+(Data!$K$12/1000))/Data!$I$15*Data!$I$18</f>
        <v>0.68825035594554462</v>
      </c>
      <c r="K181" s="122">
        <f t="shared" si="14"/>
        <v>14.162688035784008</v>
      </c>
      <c r="L181" s="119"/>
      <c r="M181" s="122"/>
      <c r="S181" s="121">
        <f t="shared" si="12"/>
        <v>0.74000000000000044</v>
      </c>
      <c r="T181" s="122">
        <f t="shared" si="10"/>
        <v>14.152593766016</v>
      </c>
      <c r="U181">
        <f t="shared" si="11"/>
        <v>0.14154847218945515</v>
      </c>
      <c r="W181">
        <f>(S182-S180)/6*(T180+4*T181+T182)</f>
        <v>0.2830555656619736</v>
      </c>
    </row>
    <row r="182" spans="1:23">
      <c r="A182" s="1">
        <v>0.48321759259259256</v>
      </c>
      <c r="B182">
        <v>3993</v>
      </c>
      <c r="C182">
        <v>52</v>
      </c>
      <c r="D182">
        <v>261.89999999999998</v>
      </c>
      <c r="E182">
        <v>10.3</v>
      </c>
      <c r="G182" s="119">
        <v>175</v>
      </c>
      <c r="H182">
        <f t="shared" si="13"/>
        <v>12.293817968507012</v>
      </c>
      <c r="J182" s="120">
        <f>(Data!$I$16+273.3)/(D182+273.3)*(Data!$I$15+(Data!$K$12/1000))/Data!$I$15*Data!$I$18</f>
        <v>0.68837895279829964</v>
      </c>
      <c r="K182" s="122">
        <f t="shared" si="14"/>
        <v>14.157100671875003</v>
      </c>
      <c r="L182" s="119"/>
      <c r="M182" s="122"/>
      <c r="S182" s="121">
        <f t="shared" si="12"/>
        <v>0.75000000000000044</v>
      </c>
      <c r="T182" s="122">
        <f t="shared" si="10"/>
        <v>14.149193962653001</v>
      </c>
      <c r="U182">
        <f t="shared" si="11"/>
        <v>0.14150893864334513</v>
      </c>
    </row>
    <row r="183" spans="1:23">
      <c r="A183" s="1">
        <v>0.48322916666666665</v>
      </c>
      <c r="B183">
        <v>3994</v>
      </c>
      <c r="C183">
        <v>55</v>
      </c>
      <c r="D183">
        <v>261.89999999999998</v>
      </c>
      <c r="E183">
        <v>10.3</v>
      </c>
      <c r="G183" s="119">
        <v>176</v>
      </c>
      <c r="H183">
        <f t="shared" si="13"/>
        <v>12.643474915904267</v>
      </c>
      <c r="J183" s="120">
        <f>(Data!$I$16+273.3)/(D183+273.3)*(Data!$I$15+(Data!$K$12/1000))/Data!$I$15*Data!$I$18</f>
        <v>0.68837895279829964</v>
      </c>
      <c r="K183" s="122">
        <f t="shared" si="14"/>
        <v>14.152593766016</v>
      </c>
      <c r="L183" s="119"/>
      <c r="M183" s="122"/>
      <c r="S183" s="121">
        <f t="shared" si="12"/>
        <v>0.76000000000000045</v>
      </c>
      <c r="T183" s="122">
        <f t="shared" si="10"/>
        <v>14.146927906232008</v>
      </c>
      <c r="U183">
        <f t="shared" si="11"/>
        <v>0.14148060934442516</v>
      </c>
      <c r="W183">
        <f>(S184-S182)/6*(T182+4*T183+T184)</f>
        <v>0.28294242609593373</v>
      </c>
    </row>
    <row r="184" spans="1:23">
      <c r="A184" s="1">
        <v>0.48322916666666665</v>
      </c>
      <c r="B184">
        <v>3994</v>
      </c>
      <c r="C184">
        <v>58</v>
      </c>
      <c r="D184">
        <v>262.10000000000002</v>
      </c>
      <c r="E184">
        <v>10.3</v>
      </c>
      <c r="G184" s="119">
        <v>177</v>
      </c>
      <c r="H184">
        <f t="shared" si="13"/>
        <v>12.986144598310576</v>
      </c>
      <c r="J184" s="120">
        <f>(Data!$I$16+273.3)/(D184+273.3)*(Data!$I$15+(Data!$K$12/1000))/Data!$I$15*Data!$I$18</f>
        <v>0.68812180713046311</v>
      </c>
      <c r="K184" s="122">
        <f t="shared" si="14"/>
        <v>14.149193962653001</v>
      </c>
      <c r="L184" s="119"/>
      <c r="M184" s="122"/>
      <c r="S184" s="121">
        <f t="shared" si="12"/>
        <v>0.77000000000000046</v>
      </c>
      <c r="T184" s="122">
        <f t="shared" si="10"/>
        <v>14.145822241199006</v>
      </c>
      <c r="U184">
        <f t="shared" si="11"/>
        <v>0.1414637507371552</v>
      </c>
    </row>
    <row r="185" spans="1:23">
      <c r="A185" s="1">
        <v>0.48322916666666665</v>
      </c>
      <c r="B185">
        <v>3979</v>
      </c>
      <c r="C185">
        <v>58</v>
      </c>
      <c r="D185">
        <v>262.10000000000002</v>
      </c>
      <c r="E185">
        <v>10.3</v>
      </c>
      <c r="G185" s="119">
        <v>178</v>
      </c>
      <c r="H185">
        <f t="shared" si="13"/>
        <v>12.986144598310576</v>
      </c>
      <c r="J185" s="120">
        <f>(Data!$I$16+273.3)/(D185+273.3)*(Data!$I$15+(Data!$K$12/1000))/Data!$I$15*Data!$I$18</f>
        <v>0.68812180713046311</v>
      </c>
      <c r="K185" s="122">
        <f t="shared" si="14"/>
        <v>14.146927906232008</v>
      </c>
      <c r="L185" s="119"/>
      <c r="M185" s="122"/>
      <c r="S185" s="121">
        <f t="shared" si="12"/>
        <v>0.78000000000000047</v>
      </c>
      <c r="T185" s="122">
        <f t="shared" si="10"/>
        <v>14.145903612000001</v>
      </c>
      <c r="U185">
        <f t="shared" si="11"/>
        <v>0.14145862926599517</v>
      </c>
      <c r="W185">
        <f>(S186-S184)/6*(T184+4*T185+T186)</f>
        <v>0.28292211784093368</v>
      </c>
    </row>
    <row r="186" spans="1:23">
      <c r="A186" s="1">
        <v>0.48322916666666665</v>
      </c>
      <c r="B186">
        <v>3977</v>
      </c>
      <c r="C186">
        <v>59</v>
      </c>
      <c r="D186">
        <v>261.7</v>
      </c>
      <c r="E186">
        <v>10.3</v>
      </c>
      <c r="G186" s="119">
        <v>179</v>
      </c>
      <c r="H186">
        <f t="shared" si="13"/>
        <v>13.092722134159077</v>
      </c>
      <c r="J186" s="120">
        <f>(Data!$I$16+273.3)/(D186+273.3)*(Data!$I$15+(Data!$K$12/1000))/Data!$I$15*Data!$I$18</f>
        <v>0.68863629072457944</v>
      </c>
      <c r="K186" s="122">
        <f t="shared" si="14"/>
        <v>14.145822241199006</v>
      </c>
      <c r="L186" s="119"/>
      <c r="M186" s="122"/>
      <c r="S186" s="121">
        <f t="shared" si="12"/>
        <v>0.79000000000000048</v>
      </c>
      <c r="T186" s="122">
        <f t="shared" si="10"/>
        <v>14.14719866308101</v>
      </c>
      <c r="U186">
        <f t="shared" si="11"/>
        <v>0.1414655113754052</v>
      </c>
    </row>
    <row r="187" spans="1:23">
      <c r="A187" s="1">
        <v>0.48322916666666665</v>
      </c>
      <c r="B187">
        <v>3967</v>
      </c>
      <c r="C187">
        <v>59</v>
      </c>
      <c r="D187">
        <v>261.7</v>
      </c>
      <c r="E187">
        <v>10.3</v>
      </c>
      <c r="G187" s="119">
        <v>180</v>
      </c>
      <c r="H187">
        <f t="shared" si="13"/>
        <v>13.092722134159077</v>
      </c>
      <c r="J187" s="120">
        <f>(Data!$I$16+273.3)/(D187+273.3)*(Data!$I$15+(Data!$K$12/1000))/Data!$I$15*Data!$I$18</f>
        <v>0.68863629072457944</v>
      </c>
      <c r="K187" s="122">
        <f t="shared" si="14"/>
        <v>14.145903612000001</v>
      </c>
      <c r="L187" s="119"/>
      <c r="M187" s="122"/>
      <c r="S187" s="121">
        <f t="shared" si="12"/>
        <v>0.80000000000000049</v>
      </c>
      <c r="T187" s="122">
        <f t="shared" si="10"/>
        <v>14.14973403888801</v>
      </c>
      <c r="U187">
        <f t="shared" si="11"/>
        <v>0.14148466350984523</v>
      </c>
      <c r="W187">
        <f>(S188-S186)/6*(T186+4*T187+T188)</f>
        <v>0.28299890400833377</v>
      </c>
    </row>
    <row r="188" spans="1:23">
      <c r="A188" s="1">
        <v>0.48324074074074069</v>
      </c>
      <c r="B188">
        <v>3958</v>
      </c>
      <c r="C188">
        <v>58</v>
      </c>
      <c r="D188">
        <v>261.60000000000002</v>
      </c>
      <c r="E188">
        <v>10.3</v>
      </c>
      <c r="G188" s="119">
        <v>181</v>
      </c>
      <c r="H188">
        <f t="shared" si="13"/>
        <v>12.980079423724307</v>
      </c>
      <c r="J188" s="120">
        <f>(Data!$I$16+273.3)/(D188+273.3)*(Data!$I$15+(Data!$K$12/1000))/Data!$I$15*Data!$I$18</f>
        <v>0.68876503185202831</v>
      </c>
      <c r="K188" s="122">
        <f t="shared" si="14"/>
        <v>14.14719866308101</v>
      </c>
      <c r="L188" s="119"/>
      <c r="M188" s="122"/>
      <c r="S188" s="121">
        <f t="shared" si="12"/>
        <v>0.8100000000000005</v>
      </c>
      <c r="T188" s="122">
        <f t="shared" si="10"/>
        <v>14.153536383867003</v>
      </c>
      <c r="U188">
        <f t="shared" si="11"/>
        <v>0.1415163521137752</v>
      </c>
    </row>
    <row r="189" spans="1:23">
      <c r="A189" s="1">
        <v>0.48324074074074069</v>
      </c>
      <c r="B189">
        <v>3957</v>
      </c>
      <c r="C189">
        <v>58</v>
      </c>
      <c r="D189">
        <v>261.60000000000002</v>
      </c>
      <c r="E189">
        <v>10.3</v>
      </c>
      <c r="G189" s="119">
        <v>182</v>
      </c>
      <c r="H189">
        <f t="shared" si="13"/>
        <v>12.980079423724307</v>
      </c>
      <c r="J189" s="120">
        <f>(Data!$I$16+273.3)/(D189+273.3)*(Data!$I$15+(Data!$K$12/1000))/Data!$I$15*Data!$I$18</f>
        <v>0.68876503185202831</v>
      </c>
      <c r="K189" s="122">
        <f t="shared" si="14"/>
        <v>14.14973403888801</v>
      </c>
      <c r="L189" s="119"/>
      <c r="M189" s="122"/>
      <c r="S189" s="121">
        <f t="shared" si="12"/>
        <v>0.82000000000000051</v>
      </c>
      <c r="T189" s="122">
        <f t="shared" si="10"/>
        <v>14.158632342463999</v>
      </c>
      <c r="U189">
        <f t="shared" si="11"/>
        <v>0.14156084363165514</v>
      </c>
      <c r="W189">
        <f>(S190-S188)/6*(T188+4*T189+T190)</f>
        <v>0.28317704770949365</v>
      </c>
    </row>
    <row r="190" spans="1:23">
      <c r="A190" s="1">
        <v>0.48324074074074069</v>
      </c>
      <c r="B190">
        <v>3956</v>
      </c>
      <c r="C190">
        <v>55</v>
      </c>
      <c r="D190">
        <v>261.7</v>
      </c>
      <c r="E190">
        <v>10.3</v>
      </c>
      <c r="G190" s="119">
        <v>183</v>
      </c>
      <c r="H190">
        <f t="shared" si="13"/>
        <v>12.641112311956537</v>
      </c>
      <c r="J190" s="120">
        <f>(Data!$I$16+273.3)/(D190+273.3)*(Data!$I$15+(Data!$K$12/1000))/Data!$I$15*Data!$I$18</f>
        <v>0.68863629072457944</v>
      </c>
      <c r="K190" s="122">
        <f t="shared" si="14"/>
        <v>14.153536383867003</v>
      </c>
      <c r="L190" s="119"/>
      <c r="M190" s="122"/>
      <c r="S190" s="121">
        <f t="shared" si="12"/>
        <v>0.83000000000000052</v>
      </c>
      <c r="T190" s="122">
        <f t="shared" si="10"/>
        <v>14.165048559125008</v>
      </c>
      <c r="U190">
        <f t="shared" si="11"/>
        <v>0.14161840450794516</v>
      </c>
    </row>
    <row r="191" spans="1:23">
      <c r="A191" s="1">
        <v>0.48324074074074069</v>
      </c>
      <c r="B191">
        <v>3957</v>
      </c>
      <c r="C191">
        <v>55</v>
      </c>
      <c r="D191">
        <v>261.8</v>
      </c>
      <c r="E191">
        <v>10.4</v>
      </c>
      <c r="G191" s="119">
        <v>184</v>
      </c>
      <c r="H191">
        <f t="shared" si="13"/>
        <v>12.642293669121113</v>
      </c>
      <c r="J191" s="120">
        <f>(Data!$I$16+273.3)/(D191+273.3)*(Data!$I$15+(Data!$K$12/1000))/Data!$I$15*Data!$I$18</f>
        <v>0.68850759771566061</v>
      </c>
      <c r="K191" s="122">
        <f t="shared" si="14"/>
        <v>14.158632342463999</v>
      </c>
      <c r="L191" s="119"/>
      <c r="M191" s="122"/>
      <c r="S191" s="121">
        <f t="shared" si="12"/>
        <v>0.84000000000000052</v>
      </c>
      <c r="T191" s="122">
        <f t="shared" si="10"/>
        <v>14.172811678296004</v>
      </c>
      <c r="U191">
        <f t="shared" si="11"/>
        <v>0.14168930118710518</v>
      </c>
      <c r="W191">
        <f>(S192-S190)/6*(T190+4*T191+T192)</f>
        <v>0.28346081205577367</v>
      </c>
    </row>
    <row r="192" spans="1:23">
      <c r="A192" s="1">
        <v>0.48324074074074069</v>
      </c>
      <c r="B192">
        <v>3965</v>
      </c>
      <c r="C192">
        <v>57</v>
      </c>
      <c r="D192">
        <v>261.8</v>
      </c>
      <c r="E192">
        <v>10.4</v>
      </c>
      <c r="G192" s="119">
        <v>185</v>
      </c>
      <c r="H192">
        <f t="shared" si="13"/>
        <v>12.870101069977578</v>
      </c>
      <c r="J192" s="120">
        <f>(Data!$I$16+273.3)/(D192+273.3)*(Data!$I$15+(Data!$K$12/1000))/Data!$I$15*Data!$I$18</f>
        <v>0.68850759771566061</v>
      </c>
      <c r="K192" s="122">
        <f t="shared" si="14"/>
        <v>14.165048559125008</v>
      </c>
      <c r="L192" s="119"/>
      <c r="M192" s="122"/>
      <c r="S192" s="121">
        <f t="shared" si="12"/>
        <v>0.85000000000000053</v>
      </c>
      <c r="T192" s="122">
        <f t="shared" si="10"/>
        <v>14.181948344423002</v>
      </c>
      <c r="U192">
        <f t="shared" si="11"/>
        <v>0.14177380011359517</v>
      </c>
    </row>
    <row r="193" spans="1:23">
      <c r="A193" s="1">
        <v>0.48325231481481484</v>
      </c>
      <c r="B193">
        <v>3965</v>
      </c>
      <c r="C193">
        <v>58</v>
      </c>
      <c r="D193">
        <v>261.8</v>
      </c>
      <c r="E193">
        <v>10.4</v>
      </c>
      <c r="G193" s="119">
        <v>186</v>
      </c>
      <c r="H193">
        <f t="shared" si="13"/>
        <v>12.98250583358263</v>
      </c>
      <c r="J193" s="120">
        <f>(Data!$I$16+273.3)/(D193+273.3)*(Data!$I$15+(Data!$K$12/1000))/Data!$I$15*Data!$I$18</f>
        <v>0.68850759771566061</v>
      </c>
      <c r="K193" s="122">
        <f t="shared" si="14"/>
        <v>14.172811678296004</v>
      </c>
      <c r="L193" s="119"/>
      <c r="M193" s="122"/>
      <c r="S193" s="121">
        <f t="shared" si="12"/>
        <v>0.86000000000000054</v>
      </c>
      <c r="T193" s="122">
        <f t="shared" si="10"/>
        <v>14.192485201952007</v>
      </c>
      <c r="U193">
        <f t="shared" si="11"/>
        <v>0.14187216773187517</v>
      </c>
      <c r="W193">
        <f>(S194-S192)/6*(T192+4*T193+T194)</f>
        <v>0.28385446015853372</v>
      </c>
    </row>
    <row r="194" spans="1:23">
      <c r="A194" s="1">
        <v>0.48325231481481484</v>
      </c>
      <c r="B194">
        <v>3960</v>
      </c>
      <c r="C194">
        <v>59</v>
      </c>
      <c r="D194">
        <v>261.8</v>
      </c>
      <c r="E194">
        <v>10.4</v>
      </c>
      <c r="G194" s="119">
        <v>187</v>
      </c>
      <c r="H194">
        <f t="shared" si="13"/>
        <v>13.093945695877011</v>
      </c>
      <c r="J194" s="120">
        <f>(Data!$I$16+273.3)/(D194+273.3)*(Data!$I$15+(Data!$K$12/1000))/Data!$I$15*Data!$I$18</f>
        <v>0.68850759771566061</v>
      </c>
      <c r="K194" s="122">
        <f t="shared" si="14"/>
        <v>14.181948344423002</v>
      </c>
      <c r="L194" s="119"/>
      <c r="M194" s="122"/>
      <c r="S194" s="121">
        <f t="shared" si="12"/>
        <v>0.87000000000000055</v>
      </c>
      <c r="T194" s="122">
        <f t="shared" si="10"/>
        <v>14.204448895329005</v>
      </c>
      <c r="U194">
        <f t="shared" si="11"/>
        <v>0.14198467048640517</v>
      </c>
    </row>
    <row r="195" spans="1:23">
      <c r="A195" s="1">
        <v>0.48325231481481484</v>
      </c>
      <c r="B195">
        <v>3958</v>
      </c>
      <c r="C195">
        <v>60</v>
      </c>
      <c r="D195">
        <v>261.7</v>
      </c>
      <c r="E195">
        <v>10.4</v>
      </c>
      <c r="G195" s="119">
        <v>188</v>
      </c>
      <c r="H195">
        <f t="shared" si="13"/>
        <v>13.203211199628637</v>
      </c>
      <c r="J195" s="120">
        <f>(Data!$I$16+273.3)/(D195+273.3)*(Data!$I$15+(Data!$K$12/1000))/Data!$I$15*Data!$I$18</f>
        <v>0.68863629072457944</v>
      </c>
      <c r="K195" s="122">
        <f t="shared" si="14"/>
        <v>14.192485201952007</v>
      </c>
      <c r="L195" s="119"/>
      <c r="M195" s="122"/>
      <c r="S195" s="121">
        <f t="shared" si="12"/>
        <v>0.88000000000000056</v>
      </c>
      <c r="T195" s="122">
        <f t="shared" si="10"/>
        <v>14.217866068999999</v>
      </c>
      <c r="U195">
        <f t="shared" si="11"/>
        <v>0.14211157482164516</v>
      </c>
      <c r="W195">
        <f>(S196-S194)/6*(T194+4*T195+T196)</f>
        <v>0.2843622551291336</v>
      </c>
    </row>
    <row r="196" spans="1:23">
      <c r="A196" s="1">
        <v>0.48325231481481484</v>
      </c>
      <c r="B196">
        <v>3960</v>
      </c>
      <c r="C196">
        <v>60</v>
      </c>
      <c r="D196">
        <v>261.7</v>
      </c>
      <c r="E196">
        <v>10.4</v>
      </c>
      <c r="G196" s="119">
        <v>189</v>
      </c>
      <c r="H196">
        <f t="shared" si="13"/>
        <v>13.203211199628637</v>
      </c>
      <c r="J196" s="120">
        <f>(Data!$I$16+273.3)/(D196+273.3)*(Data!$I$15+(Data!$K$12/1000))/Data!$I$15*Data!$I$18</f>
        <v>0.68863629072457944</v>
      </c>
      <c r="K196" s="122">
        <f t="shared" si="14"/>
        <v>14.204448895329005</v>
      </c>
      <c r="L196" s="119"/>
      <c r="M196" s="122"/>
      <c r="S196" s="121">
        <f t="shared" si="12"/>
        <v>0.89000000000000057</v>
      </c>
      <c r="T196" s="122">
        <f t="shared" si="10"/>
        <v>14.232763367410993</v>
      </c>
      <c r="U196">
        <f t="shared" si="11"/>
        <v>0.14225314718205509</v>
      </c>
    </row>
    <row r="197" spans="1:23">
      <c r="A197" s="1">
        <v>0.48325231481481484</v>
      </c>
      <c r="B197">
        <v>3961</v>
      </c>
      <c r="C197">
        <v>57</v>
      </c>
      <c r="D197">
        <v>261.60000000000002</v>
      </c>
      <c r="E197">
        <v>10.4</v>
      </c>
      <c r="G197" s="119">
        <v>190</v>
      </c>
      <c r="H197">
        <f t="shared" si="13"/>
        <v>12.867695668392233</v>
      </c>
      <c r="J197" s="120">
        <f>(Data!$I$16+273.3)/(D197+273.3)*(Data!$I$15+(Data!$K$12/1000))/Data!$I$15*Data!$I$18</f>
        <v>0.68876503185202831</v>
      </c>
      <c r="K197" s="122">
        <f t="shared" si="14"/>
        <v>14.217866068999999</v>
      </c>
      <c r="L197" s="119"/>
      <c r="M197" s="122"/>
      <c r="S197" s="121">
        <f t="shared" si="12"/>
        <v>0.90000000000000058</v>
      </c>
      <c r="T197" s="122">
        <f t="shared" si="10"/>
        <v>14.249167435008008</v>
      </c>
      <c r="U197">
        <f t="shared" si="11"/>
        <v>0.14240965401209513</v>
      </c>
      <c r="W197">
        <f>(S198-S196)/6*(T196+4*T197+T198)</f>
        <v>0.28498846007893369</v>
      </c>
    </row>
    <row r="198" spans="1:23">
      <c r="A198" s="1">
        <v>0.48326388888888888</v>
      </c>
      <c r="B198">
        <v>3968</v>
      </c>
      <c r="C198">
        <v>57</v>
      </c>
      <c r="D198">
        <v>261.5</v>
      </c>
      <c r="E198">
        <v>10.4</v>
      </c>
      <c r="G198" s="119">
        <v>191</v>
      </c>
      <c r="H198">
        <f t="shared" si="13"/>
        <v>12.866492798965124</v>
      </c>
      <c r="J198" s="120">
        <f>(Data!$I$16+273.3)/(D198+273.3)*(Data!$I$15+(Data!$K$12/1000))/Data!$I$15*Data!$I$18</f>
        <v>0.68889382112499997</v>
      </c>
      <c r="K198" s="122">
        <f t="shared" si="14"/>
        <v>14.232763367410993</v>
      </c>
      <c r="L198" s="119"/>
      <c r="M198" s="122"/>
      <c r="S198" s="121">
        <f t="shared" si="12"/>
        <v>0.91000000000000059</v>
      </c>
      <c r="T198" s="122">
        <f t="shared" si="10"/>
        <v>14.267104916237006</v>
      </c>
      <c r="U198">
        <f t="shared" si="11"/>
        <v>0.14258136175622521</v>
      </c>
    </row>
    <row r="199" spans="1:23">
      <c r="A199" s="1">
        <v>0.48326388888888888</v>
      </c>
      <c r="B199">
        <v>3977</v>
      </c>
      <c r="C199">
        <v>53</v>
      </c>
      <c r="D199">
        <v>261.5</v>
      </c>
      <c r="E199">
        <v>10.4</v>
      </c>
      <c r="G199" s="119">
        <v>192</v>
      </c>
      <c r="H199">
        <f t="shared" si="13"/>
        <v>12.406825907135726</v>
      </c>
      <c r="J199" s="120">
        <f>(Data!$I$16+273.3)/(D199+273.3)*(Data!$I$15+(Data!$K$12/1000))/Data!$I$15*Data!$I$18</f>
        <v>0.68889382112499997</v>
      </c>
      <c r="K199" s="122">
        <f t="shared" si="14"/>
        <v>14.249167435008008</v>
      </c>
      <c r="L199" s="119"/>
      <c r="M199" s="122"/>
      <c r="S199" s="121">
        <f t="shared" si="12"/>
        <v>0.9200000000000006</v>
      </c>
      <c r="T199" s="122">
        <f t="shared" ref="T199:T207" si="15">0.000004440741*G201^3-0.00179116*G201^2+0.213861345*G201+7.786044</f>
        <v>14.28660245554401</v>
      </c>
      <c r="U199">
        <f t="shared" ref="U199:U207" si="16">(S199-S198)/2*(T198+T199)</f>
        <v>0.1427685368589052</v>
      </c>
      <c r="W199">
        <f>(S200-S198)/6*(T198+4*T199+T200)</f>
        <v>0.28573733811929375</v>
      </c>
    </row>
    <row r="200" spans="1:23">
      <c r="A200" s="1">
        <v>0.48326388888888888</v>
      </c>
      <c r="B200">
        <v>3978</v>
      </c>
      <c r="C200">
        <v>53</v>
      </c>
      <c r="D200">
        <v>261.60000000000002</v>
      </c>
      <c r="E200">
        <v>10.4</v>
      </c>
      <c r="G200" s="119">
        <v>193</v>
      </c>
      <c r="H200">
        <f t="shared" si="13"/>
        <v>12.407985802983363</v>
      </c>
      <c r="J200" s="120">
        <f>(Data!$I$16+273.3)/(D200+273.3)*(Data!$I$15+(Data!$K$12/1000))/Data!$I$15*Data!$I$18</f>
        <v>0.68876503185202831</v>
      </c>
      <c r="K200" s="122">
        <f t="shared" si="14"/>
        <v>14.267104916237006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14.307686697375008</v>
      </c>
      <c r="U200">
        <f t="shared" si="16"/>
        <v>0.14297144576459522</v>
      </c>
    </row>
    <row r="201" spans="1:23">
      <c r="A201" s="1">
        <v>0.48326388888888888</v>
      </c>
      <c r="B201">
        <v>3986</v>
      </c>
      <c r="C201">
        <v>50</v>
      </c>
      <c r="D201">
        <v>261.60000000000002</v>
      </c>
      <c r="E201">
        <v>10.3</v>
      </c>
      <c r="G201" s="119">
        <v>194</v>
      </c>
      <c r="H201">
        <f t="shared" ref="H201:H264" si="18">44.73*SQRT(C201/1000/J201)</f>
        <v>12.051701190767389</v>
      </c>
      <c r="J201" s="120">
        <f>(Data!$I$16+273.3)/(D201+273.3)*(Data!$I$15+(Data!$K$12/1000))/Data!$I$15*Data!$I$18</f>
        <v>0.68876503185202831</v>
      </c>
      <c r="K201" s="122">
        <f t="shared" si="14"/>
        <v>14.28660245554401</v>
      </c>
      <c r="L201" s="119"/>
      <c r="M201" s="122"/>
      <c r="S201" s="121">
        <f t="shared" si="17"/>
        <v>0.94000000000000061</v>
      </c>
      <c r="T201" s="122">
        <f t="shared" si="15"/>
        <v>14.330384286176002</v>
      </c>
      <c r="U201">
        <f t="shared" si="16"/>
        <v>0.14319035491775517</v>
      </c>
      <c r="W201">
        <f>(S202-S200)/6*(T200+4*T201+T202)</f>
        <v>0.28661315236157359</v>
      </c>
    </row>
    <row r="202" spans="1:23">
      <c r="A202" s="1">
        <v>0.48326388888888888</v>
      </c>
      <c r="B202">
        <v>3986</v>
      </c>
      <c r="C202">
        <v>47</v>
      </c>
      <c r="D202">
        <v>261.7</v>
      </c>
      <c r="E202">
        <v>10.3</v>
      </c>
      <c r="G202" s="119">
        <v>195</v>
      </c>
      <c r="H202">
        <f t="shared" si="18"/>
        <v>11.685649989876442</v>
      </c>
      <c r="J202" s="120">
        <f>(Data!$I$16+273.3)/(D202+273.3)*(Data!$I$15+(Data!$K$12/1000))/Data!$I$15*Data!$I$18</f>
        <v>0.68863629072457944</v>
      </c>
      <c r="K202" s="122">
        <f t="shared" ref="K202:K216" si="19">0.000004440741*G202^3-0.00179116*G202^2+0.213861345*G202+7.786044</f>
        <v>14.307686697375008</v>
      </c>
      <c r="L202" s="119"/>
      <c r="M202" s="122"/>
      <c r="S202" s="121">
        <f t="shared" si="17"/>
        <v>0.95000000000000062</v>
      </c>
      <c r="T202" s="122">
        <f t="shared" si="15"/>
        <v>14.354721866392996</v>
      </c>
      <c r="U202">
        <f t="shared" si="16"/>
        <v>0.14342553076284512</v>
      </c>
    </row>
    <row r="203" spans="1:23">
      <c r="A203" s="1">
        <v>0.48327546296296298</v>
      </c>
      <c r="B203">
        <v>3994</v>
      </c>
      <c r="C203">
        <v>48</v>
      </c>
      <c r="D203">
        <v>261.7</v>
      </c>
      <c r="E203">
        <v>10.3</v>
      </c>
      <c r="G203" s="119">
        <v>196</v>
      </c>
      <c r="H203">
        <f t="shared" si="18"/>
        <v>11.809311105462472</v>
      </c>
      <c r="J203" s="120">
        <f>(Data!$I$16+273.3)/(D203+273.3)*(Data!$I$15+(Data!$K$12/1000))/Data!$I$15*Data!$I$18</f>
        <v>0.68863629072457944</v>
      </c>
      <c r="K203" s="122">
        <f t="shared" si="19"/>
        <v>14.330384286176002</v>
      </c>
      <c r="L203" s="119"/>
      <c r="M203" s="122"/>
      <c r="S203" s="121">
        <f t="shared" si="17"/>
        <v>0.96000000000000063</v>
      </c>
      <c r="T203" s="122">
        <f t="shared" si="15"/>
        <v>14.380726082472005</v>
      </c>
      <c r="U203">
        <f t="shared" si="16"/>
        <v>0.14367723974432514</v>
      </c>
      <c r="W203">
        <f>(S204-S202)/6*(T202+4*T203+T204)</f>
        <v>0.28762016591713369</v>
      </c>
    </row>
    <row r="204" spans="1:23">
      <c r="A204" s="1">
        <v>0.48327546296296298</v>
      </c>
      <c r="B204">
        <v>3996</v>
      </c>
      <c r="C204">
        <v>51</v>
      </c>
      <c r="D204">
        <v>261.89999999999998</v>
      </c>
      <c r="E204">
        <v>10.3</v>
      </c>
      <c r="G204" s="119">
        <v>197</v>
      </c>
      <c r="H204">
        <f t="shared" si="18"/>
        <v>12.175034332902214</v>
      </c>
      <c r="J204" s="120">
        <f>(Data!$I$16+273.3)/(D204+273.3)*(Data!$I$15+(Data!$K$12/1000))/Data!$I$15*Data!$I$18</f>
        <v>0.68837895279829964</v>
      </c>
      <c r="K204" s="122">
        <f t="shared" si="19"/>
        <v>14.354721866392996</v>
      </c>
      <c r="L204" s="119"/>
      <c r="M204" s="122"/>
      <c r="S204" s="121">
        <f t="shared" si="17"/>
        <v>0.97000000000000064</v>
      </c>
      <c r="T204" s="122">
        <f t="shared" si="15"/>
        <v>14.408423578859011</v>
      </c>
      <c r="U204">
        <f t="shared" si="16"/>
        <v>0.14394574830665521</v>
      </c>
    </row>
    <row r="205" spans="1:23">
      <c r="A205" s="1">
        <v>0.48327546296296298</v>
      </c>
      <c r="B205">
        <v>3993</v>
      </c>
      <c r="C205">
        <v>51</v>
      </c>
      <c r="D205">
        <v>262</v>
      </c>
      <c r="E205">
        <v>10.3</v>
      </c>
      <c r="G205" s="119">
        <v>198</v>
      </c>
      <c r="H205">
        <f t="shared" si="18"/>
        <v>12.176171708245244</v>
      </c>
      <c r="J205" s="120">
        <f>(Data!$I$16+273.3)/(D205+273.3)*(Data!$I$15+(Data!$K$12/1000))/Data!$I$15*Data!$I$18</f>
        <v>0.68825035594554462</v>
      </c>
      <c r="K205" s="122">
        <f t="shared" si="19"/>
        <v>14.380726082472005</v>
      </c>
      <c r="L205" s="119"/>
      <c r="M205" s="122"/>
      <c r="S205" s="121">
        <f t="shared" si="17"/>
        <v>0.98000000000000065</v>
      </c>
      <c r="T205" s="122">
        <f t="shared" si="15"/>
        <v>14.437841000000002</v>
      </c>
      <c r="U205">
        <f t="shared" si="16"/>
        <v>0.14423132289429519</v>
      </c>
      <c r="W205">
        <f>(S206-S204)/6*(T204+4*T205+T206)</f>
        <v>0.28876264189733369</v>
      </c>
    </row>
    <row r="206" spans="1:23">
      <c r="A206" s="1">
        <v>0.48327546296296298</v>
      </c>
      <c r="B206">
        <v>3991</v>
      </c>
      <c r="C206">
        <v>51</v>
      </c>
      <c r="D206">
        <v>261.8</v>
      </c>
      <c r="E206">
        <v>10.4</v>
      </c>
      <c r="G206" s="119">
        <v>199</v>
      </c>
      <c r="H206">
        <f t="shared" si="18"/>
        <v>12.173896851297179</v>
      </c>
      <c r="J206" s="120">
        <f>(Data!$I$16+273.3)/(D206+273.3)*(Data!$I$15+(Data!$K$12/1000))/Data!$I$15*Data!$I$18</f>
        <v>0.68850759771566061</v>
      </c>
      <c r="K206" s="122">
        <f t="shared" si="19"/>
        <v>14.408423578859011</v>
      </c>
      <c r="L206" s="119"/>
      <c r="M206" s="122"/>
      <c r="S206" s="121">
        <f t="shared" si="17"/>
        <v>0.99000000000000066</v>
      </c>
      <c r="T206" s="122">
        <f t="shared" si="15"/>
        <v>14.469004990341002</v>
      </c>
      <c r="U206">
        <f t="shared" si="16"/>
        <v>0.14453422995170515</v>
      </c>
    </row>
    <row r="207" spans="1:23">
      <c r="A207" s="1">
        <v>0.48327546296296298</v>
      </c>
      <c r="B207">
        <v>3987</v>
      </c>
      <c r="C207">
        <v>51</v>
      </c>
      <c r="D207">
        <v>261.7</v>
      </c>
      <c r="E207">
        <v>10.4</v>
      </c>
      <c r="G207" s="119">
        <v>200</v>
      </c>
      <c r="H207">
        <f t="shared" si="18"/>
        <v>12.172759263400357</v>
      </c>
      <c r="J207" s="120">
        <f>(Data!$I$16+273.3)/(D207+273.3)*(Data!$I$15+(Data!$K$12/1000))/Data!$I$15*Data!$I$18</f>
        <v>0.68863629072457944</v>
      </c>
      <c r="K207" s="122">
        <f t="shared" si="19"/>
        <v>14.437841000000002</v>
      </c>
      <c r="L207" s="119"/>
      <c r="M207" s="122"/>
      <c r="S207" s="121">
        <f t="shared" si="17"/>
        <v>1.0000000000000007</v>
      </c>
      <c r="T207" s="122">
        <f t="shared" si="15"/>
        <v>14.501942194328006</v>
      </c>
      <c r="U207">
        <f t="shared" si="16"/>
        <v>0.14485473592334516</v>
      </c>
    </row>
    <row r="208" spans="1:23">
      <c r="A208" s="1">
        <v>0.48328703703703701</v>
      </c>
      <c r="B208">
        <v>3980</v>
      </c>
      <c r="C208">
        <v>53</v>
      </c>
      <c r="D208">
        <v>261.7</v>
      </c>
      <c r="E208">
        <v>10.4</v>
      </c>
      <c r="G208" s="119">
        <v>201</v>
      </c>
      <c r="H208">
        <f t="shared" si="18"/>
        <v>12.409145590414319</v>
      </c>
      <c r="J208" s="120">
        <f>(Data!$I$16+273.3)/(D208+273.3)*(Data!$I$15+(Data!$K$12/1000))/Data!$I$15*Data!$I$18</f>
        <v>0.68863629072457944</v>
      </c>
      <c r="K208" s="122">
        <f t="shared" si="19"/>
        <v>14.469004990341002</v>
      </c>
      <c r="L208" s="119"/>
      <c r="M208" s="122"/>
      <c r="S208" s="121"/>
      <c r="T208" s="122"/>
    </row>
    <row r="209" spans="1:20">
      <c r="A209" s="1">
        <v>0.48328703703703701</v>
      </c>
      <c r="B209">
        <v>3979</v>
      </c>
      <c r="C209">
        <v>54</v>
      </c>
      <c r="D209">
        <v>261.8</v>
      </c>
      <c r="E209">
        <v>10.4</v>
      </c>
      <c r="G209" s="119">
        <v>202</v>
      </c>
      <c r="H209">
        <f t="shared" si="18"/>
        <v>12.52683651400986</v>
      </c>
      <c r="J209" s="120">
        <f>(Data!$I$16+273.3)/(D209+273.3)*(Data!$I$15+(Data!$K$12/1000))/Data!$I$15*Data!$I$18</f>
        <v>0.68850759771566061</v>
      </c>
      <c r="K209" s="122">
        <f t="shared" si="19"/>
        <v>14.501942194328006</v>
      </c>
      <c r="L209" s="119"/>
      <c r="M209" s="122"/>
      <c r="S209" s="121"/>
      <c r="T209" s="122"/>
    </row>
    <row r="210" spans="1:20">
      <c r="A210" s="1">
        <v>0.48328703703703701</v>
      </c>
      <c r="B210">
        <v>3978</v>
      </c>
      <c r="C210">
        <v>55</v>
      </c>
      <c r="D210">
        <v>261.8</v>
      </c>
      <c r="E210">
        <v>10.4</v>
      </c>
      <c r="G210" s="119">
        <v>203</v>
      </c>
      <c r="H210">
        <f t="shared" si="18"/>
        <v>12.642293669121113</v>
      </c>
      <c r="J210" s="120">
        <f>(Data!$I$16+273.3)/(D210+273.3)*(Data!$I$15+(Data!$K$12/1000))/Data!$I$15*Data!$I$18</f>
        <v>0.68850759771566061</v>
      </c>
      <c r="K210" s="122">
        <f t="shared" si="19"/>
        <v>14.536679256407002</v>
      </c>
      <c r="L210" s="119"/>
      <c r="M210" s="122"/>
      <c r="S210" s="121"/>
      <c r="T210" s="122"/>
    </row>
    <row r="211" spans="1:20">
      <c r="A211" s="1">
        <v>0.48328703703703701</v>
      </c>
      <c r="B211">
        <v>3978</v>
      </c>
      <c r="C211">
        <v>56</v>
      </c>
      <c r="D211">
        <v>261.8</v>
      </c>
      <c r="E211">
        <v>10.4</v>
      </c>
      <c r="G211" s="119">
        <v>204</v>
      </c>
      <c r="H211">
        <f t="shared" si="18"/>
        <v>12.756705898619318</v>
      </c>
      <c r="J211" s="120">
        <f>(Data!$I$16+273.3)/(D211+273.3)*(Data!$I$15+(Data!$K$12/1000))/Data!$I$15*Data!$I$18</f>
        <v>0.68850759771566061</v>
      </c>
      <c r="K211" s="122">
        <f t="shared" si="19"/>
        <v>14.573242821023999</v>
      </c>
      <c r="L211" s="119"/>
      <c r="M211" s="122"/>
      <c r="S211" s="121"/>
      <c r="T211" s="122"/>
    </row>
    <row r="212" spans="1:20">
      <c r="A212" s="1">
        <v>0.48328703703703701</v>
      </c>
      <c r="B212">
        <v>3967</v>
      </c>
      <c r="C212">
        <v>55</v>
      </c>
      <c r="D212">
        <v>261.8</v>
      </c>
      <c r="E212">
        <v>10.4</v>
      </c>
      <c r="G212" s="119">
        <v>205</v>
      </c>
      <c r="H212">
        <f t="shared" si="18"/>
        <v>12.642293669121113</v>
      </c>
      <c r="J212" s="120">
        <f>(Data!$I$16+273.3)/(D212+273.3)*(Data!$I$15+(Data!$K$12/1000))/Data!$I$15*Data!$I$18</f>
        <v>0.68850759771566061</v>
      </c>
      <c r="K212" s="122">
        <f t="shared" si="19"/>
        <v>14.611659532625001</v>
      </c>
      <c r="L212" s="119"/>
      <c r="M212" s="122"/>
      <c r="S212" s="121"/>
      <c r="T212" s="122"/>
    </row>
    <row r="213" spans="1:20">
      <c r="A213" s="1">
        <v>0.48329861111111111</v>
      </c>
      <c r="B213">
        <v>3964</v>
      </c>
      <c r="C213">
        <v>52</v>
      </c>
      <c r="D213">
        <v>261.60000000000002</v>
      </c>
      <c r="E213">
        <v>10.4</v>
      </c>
      <c r="G213" s="119">
        <v>206</v>
      </c>
      <c r="H213">
        <f t="shared" si="18"/>
        <v>12.290371908742463</v>
      </c>
      <c r="J213" s="120">
        <f>(Data!$I$16+273.3)/(D213+273.3)*(Data!$I$15+(Data!$K$12/1000))/Data!$I$15*Data!$I$18</f>
        <v>0.68876503185202831</v>
      </c>
      <c r="K213" s="122">
        <f t="shared" si="19"/>
        <v>14.651956035656003</v>
      </c>
      <c r="L213" s="119"/>
      <c r="M213" s="122"/>
      <c r="S213" s="121"/>
      <c r="T213" s="122"/>
    </row>
    <row r="214" spans="1:20">
      <c r="A214" s="1">
        <v>0.48329861111111111</v>
      </c>
      <c r="B214">
        <v>3960</v>
      </c>
      <c r="C214">
        <v>52</v>
      </c>
      <c r="D214">
        <v>261.60000000000002</v>
      </c>
      <c r="E214">
        <v>10.4</v>
      </c>
      <c r="G214" s="119">
        <v>207</v>
      </c>
      <c r="H214">
        <f t="shared" si="18"/>
        <v>12.290371908742463</v>
      </c>
      <c r="J214" s="120">
        <f>(Data!$I$16+273.3)/(D214+273.3)*(Data!$I$15+(Data!$K$12/1000))/Data!$I$15*Data!$I$18</f>
        <v>0.68876503185202831</v>
      </c>
      <c r="K214" s="122">
        <f t="shared" si="19"/>
        <v>14.694158974563006</v>
      </c>
      <c r="L214" s="119"/>
      <c r="M214" s="122"/>
      <c r="S214" s="121"/>
      <c r="T214" s="122"/>
    </row>
    <row r="215" spans="1:20">
      <c r="A215" s="1">
        <v>0.48329861111111111</v>
      </c>
      <c r="B215">
        <v>3956</v>
      </c>
      <c r="C215">
        <v>47</v>
      </c>
      <c r="D215">
        <v>261.8</v>
      </c>
      <c r="E215">
        <v>10.4</v>
      </c>
      <c r="G215" s="119">
        <v>208</v>
      </c>
      <c r="H215">
        <f t="shared" si="18"/>
        <v>11.686742055669196</v>
      </c>
      <c r="J215" s="120">
        <f>(Data!$I$16+273.3)/(D215+273.3)*(Data!$I$15+(Data!$K$12/1000))/Data!$I$15*Data!$I$18</f>
        <v>0.68850759771566061</v>
      </c>
      <c r="K215" s="122">
        <f t="shared" si="19"/>
        <v>14.738294993792</v>
      </c>
      <c r="L215" s="119"/>
      <c r="M215" s="122"/>
      <c r="T215" s="122"/>
    </row>
    <row r="216" spans="1:20">
      <c r="A216" s="1">
        <v>0.48329861111111111</v>
      </c>
      <c r="B216">
        <v>3956</v>
      </c>
      <c r="C216">
        <v>47</v>
      </c>
      <c r="D216">
        <v>262</v>
      </c>
      <c r="E216">
        <v>10.4</v>
      </c>
      <c r="G216" s="119">
        <v>209</v>
      </c>
      <c r="H216">
        <f t="shared" si="18"/>
        <v>11.688925881168155</v>
      </c>
      <c r="J216" s="120">
        <f>(Data!$I$16+273.3)/(D216+273.3)*(Data!$I$15+(Data!$K$12/1000))/Data!$I$15*Data!$I$18</f>
        <v>0.68825035594554462</v>
      </c>
      <c r="K216" s="122">
        <f t="shared" si="19"/>
        <v>14.784390737789007</v>
      </c>
      <c r="L216" s="119"/>
      <c r="M216" s="122"/>
      <c r="T216" s="122"/>
    </row>
    <row r="217" spans="1:20">
      <c r="A217" s="1">
        <v>0.48329861111111111</v>
      </c>
      <c r="B217">
        <v>3955</v>
      </c>
      <c r="C217">
        <v>45</v>
      </c>
      <c r="D217">
        <v>261.89999999999998</v>
      </c>
      <c r="E217">
        <v>10.4</v>
      </c>
      <c r="G217" s="119">
        <v>210</v>
      </c>
      <c r="H217">
        <f t="shared" si="18"/>
        <v>11.436453366088568</v>
      </c>
      <c r="J217" s="120">
        <f>(Data!$I$16+273.3)/(D217+273.3)*(Data!$I$15+(Data!$K$12/1000))/Data!$I$15*Data!$I$18</f>
        <v>0.68837895279829964</v>
      </c>
      <c r="K217" s="122">
        <f>0.000004440741*G217^3-0.00179116*G217^2+0.213861345*G217+7.786044</f>
        <v>14.832472851000009</v>
      </c>
      <c r="L217" s="119"/>
      <c r="M217" s="122"/>
    </row>
    <row r="218" spans="1:20">
      <c r="A218" s="1">
        <v>0.48331018518518515</v>
      </c>
      <c r="B218">
        <v>3954</v>
      </c>
      <c r="C218">
        <v>45</v>
      </c>
      <c r="D218">
        <v>261.8</v>
      </c>
      <c r="E218">
        <v>10.4</v>
      </c>
      <c r="G218" s="119"/>
      <c r="H218">
        <f t="shared" si="18"/>
        <v>11.435384888170965</v>
      </c>
      <c r="J218" s="120">
        <f>(Data!$I$16+273.3)/(D218+273.3)*(Data!$I$15+(Data!$K$12/1000))/Data!$I$15*Data!$I$18</f>
        <v>0.68850759771566061</v>
      </c>
      <c r="K218" s="122"/>
      <c r="L218" s="119"/>
      <c r="M218" s="122"/>
    </row>
    <row r="219" spans="1:20">
      <c r="A219" s="1">
        <v>0.48331018518518515</v>
      </c>
      <c r="B219">
        <v>3947</v>
      </c>
      <c r="C219">
        <v>41</v>
      </c>
      <c r="D219">
        <v>261.8</v>
      </c>
      <c r="E219">
        <v>10.4</v>
      </c>
      <c r="G219" s="119"/>
      <c r="H219">
        <f t="shared" si="18"/>
        <v>10.91531964123509</v>
      </c>
      <c r="J219" s="120">
        <f>(Data!$I$16+273.3)/(D219+273.3)*(Data!$I$15+(Data!$K$12/1000))/Data!$I$15*Data!$I$18</f>
        <v>0.68850759771566061</v>
      </c>
      <c r="K219" s="122"/>
      <c r="L219" s="119"/>
      <c r="M219" s="122"/>
    </row>
    <row r="220" spans="1:20">
      <c r="A220" s="1">
        <v>0.48331018518518515</v>
      </c>
      <c r="B220">
        <v>3947</v>
      </c>
      <c r="C220">
        <v>37</v>
      </c>
      <c r="D220">
        <v>261.7</v>
      </c>
      <c r="E220">
        <v>10.4</v>
      </c>
      <c r="G220" s="119"/>
      <c r="H220">
        <f t="shared" si="18"/>
        <v>10.368234405572601</v>
      </c>
      <c r="J220" s="120">
        <f>(Data!$I$16+273.3)/(D220+273.3)*(Data!$I$15+(Data!$K$12/1000))/Data!$I$15*Data!$I$18</f>
        <v>0.68863629072457944</v>
      </c>
      <c r="K220" s="122"/>
      <c r="L220" s="119"/>
      <c r="M220" s="122"/>
    </row>
    <row r="221" spans="1:20">
      <c r="A221" s="1">
        <v>0.48331018518518515</v>
      </c>
      <c r="B221">
        <v>3945</v>
      </c>
      <c r="C221">
        <v>38</v>
      </c>
      <c r="D221">
        <v>261.7</v>
      </c>
      <c r="E221">
        <v>10.4</v>
      </c>
      <c r="G221" s="119"/>
      <c r="H221">
        <f t="shared" si="18"/>
        <v>10.507411564633765</v>
      </c>
      <c r="J221" s="120">
        <f>(Data!$I$16+273.3)/(D221+273.3)*(Data!$I$15+(Data!$K$12/1000))/Data!$I$15*Data!$I$18</f>
        <v>0.68863629072457944</v>
      </c>
      <c r="K221" s="122"/>
      <c r="L221" s="119"/>
      <c r="M221" s="122"/>
    </row>
    <row r="222" spans="1:20">
      <c r="A222" s="1">
        <v>0.48331018518518515</v>
      </c>
      <c r="B222">
        <v>3944</v>
      </c>
      <c r="C222">
        <v>41</v>
      </c>
      <c r="D222">
        <v>261.7</v>
      </c>
      <c r="E222">
        <v>10.4</v>
      </c>
      <c r="G222" s="119"/>
      <c r="H222">
        <f t="shared" si="18"/>
        <v>10.914299660889807</v>
      </c>
      <c r="J222" s="120">
        <f>(Data!$I$16+273.3)/(D222+273.3)*(Data!$I$15+(Data!$K$12/1000))/Data!$I$15*Data!$I$18</f>
        <v>0.68863629072457944</v>
      </c>
      <c r="K222" s="122"/>
      <c r="L222" s="119"/>
      <c r="M222" s="122"/>
    </row>
    <row r="223" spans="1:20">
      <c r="A223" s="1">
        <v>0.4833217592592593</v>
      </c>
      <c r="B223">
        <v>3943</v>
      </c>
      <c r="C223">
        <v>41</v>
      </c>
      <c r="D223">
        <v>261.7</v>
      </c>
      <c r="E223">
        <v>10.4</v>
      </c>
      <c r="G223" s="119"/>
      <c r="H223">
        <f t="shared" si="18"/>
        <v>10.914299660889807</v>
      </c>
      <c r="J223" s="120">
        <f>(Data!$I$16+273.3)/(D223+273.3)*(Data!$I$15+(Data!$K$12/1000))/Data!$I$15*Data!$I$18</f>
        <v>0.68863629072457944</v>
      </c>
      <c r="K223" s="122"/>
      <c r="L223" s="119"/>
      <c r="M223" s="122"/>
    </row>
    <row r="224" spans="1:20">
      <c r="A224" s="1">
        <v>0.4833217592592593</v>
      </c>
      <c r="B224">
        <v>3942</v>
      </c>
      <c r="C224">
        <v>43</v>
      </c>
      <c r="D224">
        <v>261.8</v>
      </c>
      <c r="E224">
        <v>10.4</v>
      </c>
      <c r="G224" s="119"/>
      <c r="H224">
        <f t="shared" si="18"/>
        <v>11.178377127538269</v>
      </c>
      <c r="J224" s="120">
        <f>(Data!$I$16+273.3)/(D224+273.3)*(Data!$I$15+(Data!$K$12/1000))/Data!$I$15*Data!$I$18</f>
        <v>0.68850759771566061</v>
      </c>
      <c r="K224" s="122"/>
      <c r="L224" s="119"/>
      <c r="M224" s="122"/>
    </row>
    <row r="225" spans="1:13">
      <c r="A225" s="1">
        <v>0.4833217592592593</v>
      </c>
      <c r="B225">
        <v>3942</v>
      </c>
      <c r="C225">
        <v>43</v>
      </c>
      <c r="D225">
        <v>261.89999999999998</v>
      </c>
      <c r="E225">
        <v>10.4</v>
      </c>
      <c r="G225" s="119"/>
      <c r="H225">
        <f t="shared" si="18"/>
        <v>11.179421591649639</v>
      </c>
      <c r="J225" s="120">
        <f>(Data!$I$16+273.3)/(D225+273.3)*(Data!$I$15+(Data!$K$12/1000))/Data!$I$15*Data!$I$18</f>
        <v>0.68837895279829964</v>
      </c>
      <c r="K225" s="122"/>
      <c r="L225" s="119"/>
      <c r="M225" s="122"/>
    </row>
    <row r="226" spans="1:13">
      <c r="A226" s="1">
        <v>0.4833217592592593</v>
      </c>
      <c r="B226">
        <v>3942</v>
      </c>
      <c r="C226">
        <v>43</v>
      </c>
      <c r="D226">
        <v>261.89999999999998</v>
      </c>
      <c r="E226">
        <v>10.4</v>
      </c>
      <c r="G226" s="119"/>
      <c r="H226">
        <f t="shared" si="18"/>
        <v>11.179421591649639</v>
      </c>
      <c r="J226" s="120">
        <f>(Data!$I$16+273.3)/(D226+273.3)*(Data!$I$15+(Data!$K$12/1000))/Data!$I$15*Data!$I$18</f>
        <v>0.68837895279829964</v>
      </c>
      <c r="K226" s="122"/>
      <c r="L226" s="119"/>
      <c r="M226" s="122"/>
    </row>
    <row r="227" spans="1:13">
      <c r="A227" s="1">
        <v>0.4833217592592593</v>
      </c>
      <c r="B227">
        <v>3943</v>
      </c>
      <c r="C227">
        <v>43</v>
      </c>
      <c r="D227">
        <v>261.8</v>
      </c>
      <c r="E227">
        <v>10.4</v>
      </c>
      <c r="G227" s="119"/>
      <c r="H227">
        <f t="shared" si="18"/>
        <v>11.178377127538269</v>
      </c>
      <c r="J227" s="120">
        <f>(Data!$I$16+273.3)/(D227+273.3)*(Data!$I$15+(Data!$K$12/1000))/Data!$I$15*Data!$I$18</f>
        <v>0.68850759771566061</v>
      </c>
      <c r="K227" s="122"/>
      <c r="L227" s="119"/>
      <c r="M227" s="122"/>
    </row>
    <row r="228" spans="1:13">
      <c r="A228" s="1">
        <v>0.48333333333333334</v>
      </c>
      <c r="B228">
        <v>3954</v>
      </c>
      <c r="C228">
        <v>40</v>
      </c>
      <c r="D228">
        <v>261.8</v>
      </c>
      <c r="E228">
        <v>10.4</v>
      </c>
      <c r="G228" s="119"/>
      <c r="H228">
        <f t="shared" si="18"/>
        <v>10.781384266538479</v>
      </c>
      <c r="J228" s="120">
        <f>(Data!$I$16+273.3)/(D228+273.3)*(Data!$I$15+(Data!$K$12/1000))/Data!$I$15*Data!$I$18</f>
        <v>0.68850759771566061</v>
      </c>
      <c r="K228" s="122"/>
      <c r="L228" s="119"/>
      <c r="M228" s="122"/>
    </row>
    <row r="229" spans="1:13">
      <c r="A229" s="1">
        <v>0.48333333333333334</v>
      </c>
      <c r="B229">
        <v>3954</v>
      </c>
      <c r="C229">
        <v>37</v>
      </c>
      <c r="D229">
        <v>261.89999999999998</v>
      </c>
      <c r="E229">
        <v>10.4</v>
      </c>
      <c r="G229" s="119"/>
      <c r="H229">
        <f t="shared" si="18"/>
        <v>10.370172212225457</v>
      </c>
      <c r="J229" s="120">
        <f>(Data!$I$16+273.3)/(D229+273.3)*(Data!$I$15+(Data!$K$12/1000))/Data!$I$15*Data!$I$18</f>
        <v>0.68837895279829964</v>
      </c>
      <c r="K229" s="122"/>
      <c r="L229" s="119"/>
      <c r="M229" s="122"/>
    </row>
    <row r="230" spans="1:13">
      <c r="A230" s="1">
        <v>0.48333333333333334</v>
      </c>
      <c r="B230">
        <v>3962</v>
      </c>
      <c r="C230">
        <v>37</v>
      </c>
      <c r="D230">
        <v>261.89999999999998</v>
      </c>
      <c r="E230">
        <v>10.4</v>
      </c>
      <c r="G230" s="119"/>
      <c r="H230">
        <f t="shared" si="18"/>
        <v>10.370172212225457</v>
      </c>
      <c r="J230" s="120">
        <f>(Data!$I$16+273.3)/(D230+273.3)*(Data!$I$15+(Data!$K$12/1000))/Data!$I$15*Data!$I$18</f>
        <v>0.68837895279829964</v>
      </c>
      <c r="K230" s="122"/>
      <c r="L230" s="119"/>
      <c r="M230" s="122"/>
    </row>
    <row r="231" spans="1:13">
      <c r="A231" s="1">
        <v>0.48333333333333334</v>
      </c>
      <c r="B231">
        <v>3964</v>
      </c>
      <c r="C231">
        <v>38</v>
      </c>
      <c r="D231">
        <v>262</v>
      </c>
      <c r="E231">
        <v>10.4</v>
      </c>
      <c r="G231" s="119"/>
      <c r="H231">
        <f t="shared" si="18"/>
        <v>10.510357155000827</v>
      </c>
      <c r="J231" s="120">
        <f>(Data!$I$16+273.3)/(D231+273.3)*(Data!$I$15+(Data!$K$12/1000))/Data!$I$15*Data!$I$18</f>
        <v>0.68825035594554462</v>
      </c>
      <c r="K231" s="122"/>
      <c r="L231" s="119"/>
      <c r="M231" s="122"/>
    </row>
    <row r="232" spans="1:13">
      <c r="A232" s="1">
        <v>0.48333333333333334</v>
      </c>
      <c r="B232">
        <v>3966</v>
      </c>
      <c r="C232">
        <v>38</v>
      </c>
      <c r="D232">
        <v>262</v>
      </c>
      <c r="E232">
        <v>10.4</v>
      </c>
      <c r="G232" s="119"/>
      <c r="H232">
        <f t="shared" si="18"/>
        <v>10.510357155000827</v>
      </c>
      <c r="J232" s="120">
        <f>(Data!$I$16+273.3)/(D232+273.3)*(Data!$I$15+(Data!$K$12/1000))/Data!$I$15*Data!$I$18</f>
        <v>0.68825035594554462</v>
      </c>
      <c r="K232" s="122"/>
      <c r="L232" s="119"/>
      <c r="M232" s="122"/>
    </row>
    <row r="233" spans="1:13">
      <c r="A233" s="1">
        <v>0.48334490740740743</v>
      </c>
      <c r="B233">
        <v>3967</v>
      </c>
      <c r="C233">
        <v>29</v>
      </c>
      <c r="D233">
        <v>261.89999999999998</v>
      </c>
      <c r="E233">
        <v>10.4</v>
      </c>
      <c r="G233" s="119"/>
      <c r="H233">
        <f t="shared" si="18"/>
        <v>9.1808756569135337</v>
      </c>
      <c r="J233" s="120">
        <f>(Data!$I$16+273.3)/(D233+273.3)*(Data!$I$15+(Data!$K$12/1000))/Data!$I$15*Data!$I$18</f>
        <v>0.68837895279829964</v>
      </c>
      <c r="K233" s="122"/>
      <c r="L233" s="119"/>
      <c r="M233" s="122"/>
    </row>
    <row r="234" spans="1:13">
      <c r="A234" s="1">
        <v>0.48334490740740743</v>
      </c>
      <c r="B234">
        <v>3967</v>
      </c>
      <c r="C234">
        <v>29</v>
      </c>
      <c r="D234">
        <v>261.8</v>
      </c>
      <c r="E234">
        <v>10.4</v>
      </c>
      <c r="G234" s="119"/>
      <c r="H234">
        <f t="shared" si="18"/>
        <v>9.1800179117201903</v>
      </c>
      <c r="J234" s="120">
        <f>(Data!$I$16+273.3)/(D234+273.3)*(Data!$I$15+(Data!$K$12/1000))/Data!$I$15*Data!$I$18</f>
        <v>0.68850759771566061</v>
      </c>
      <c r="K234" s="122"/>
      <c r="L234" s="119"/>
      <c r="M234" s="122"/>
    </row>
    <row r="235" spans="1:13">
      <c r="A235" s="1">
        <v>0.48334490740740743</v>
      </c>
      <c r="B235">
        <v>3969</v>
      </c>
      <c r="C235">
        <v>26</v>
      </c>
      <c r="D235">
        <v>261.89999999999998</v>
      </c>
      <c r="E235">
        <v>10.4</v>
      </c>
      <c r="G235" s="119"/>
      <c r="H235">
        <f t="shared" si="18"/>
        <v>8.6930420522043335</v>
      </c>
      <c r="J235" s="120">
        <f>(Data!$I$16+273.3)/(D235+273.3)*(Data!$I$15+(Data!$K$12/1000))/Data!$I$15*Data!$I$18</f>
        <v>0.68837895279829964</v>
      </c>
      <c r="K235" s="122"/>
      <c r="L235" s="119"/>
      <c r="M235" s="122"/>
    </row>
    <row r="236" spans="1:13">
      <c r="A236" s="1">
        <v>0.48334490740740743</v>
      </c>
      <c r="B236">
        <v>3969</v>
      </c>
      <c r="C236">
        <v>25</v>
      </c>
      <c r="D236">
        <v>262</v>
      </c>
      <c r="E236">
        <v>10.4</v>
      </c>
      <c r="G236" s="119"/>
      <c r="H236">
        <f t="shared" si="18"/>
        <v>8.525025371380563</v>
      </c>
      <c r="J236" s="120">
        <f>(Data!$I$16+273.3)/(D236+273.3)*(Data!$I$15+(Data!$K$12/1000))/Data!$I$15*Data!$I$18</f>
        <v>0.68825035594554462</v>
      </c>
      <c r="K236" s="122"/>
      <c r="L236" s="119"/>
      <c r="M236" s="122"/>
    </row>
    <row r="237" spans="1:13">
      <c r="A237" s="1">
        <v>0.48334490740740743</v>
      </c>
      <c r="B237">
        <v>3965</v>
      </c>
      <c r="C237">
        <v>25</v>
      </c>
      <c r="D237">
        <v>262</v>
      </c>
      <c r="E237">
        <v>10.4</v>
      </c>
      <c r="G237" s="119"/>
      <c r="H237">
        <f t="shared" si="18"/>
        <v>8.525025371380563</v>
      </c>
      <c r="J237" s="120">
        <f>(Data!$I$16+273.3)/(D237+273.3)*(Data!$I$15+(Data!$K$12/1000))/Data!$I$15*Data!$I$18</f>
        <v>0.68825035594554462</v>
      </c>
      <c r="K237" s="122"/>
      <c r="L237" s="119"/>
      <c r="M237" s="122"/>
    </row>
    <row r="238" spans="1:13">
      <c r="A238" s="1">
        <v>0.48335648148148147</v>
      </c>
      <c r="B238">
        <v>3965</v>
      </c>
      <c r="C238">
        <v>26</v>
      </c>
      <c r="D238">
        <v>261.8</v>
      </c>
      <c r="E238">
        <v>10.4</v>
      </c>
      <c r="G238" s="119"/>
      <c r="H238">
        <f t="shared" si="18"/>
        <v>8.6922298840283929</v>
      </c>
      <c r="J238" s="120">
        <f>(Data!$I$16+273.3)/(D238+273.3)*(Data!$I$15+(Data!$K$12/1000))/Data!$I$15*Data!$I$18</f>
        <v>0.68850759771566061</v>
      </c>
      <c r="K238" s="122"/>
      <c r="L238" s="119"/>
      <c r="M238" s="122"/>
    </row>
    <row r="239" spans="1:13">
      <c r="A239" s="1">
        <v>0.48335648148148147</v>
      </c>
      <c r="B239">
        <v>3975</v>
      </c>
      <c r="C239">
        <v>26</v>
      </c>
      <c r="D239">
        <v>261.8</v>
      </c>
      <c r="E239">
        <v>10.3</v>
      </c>
      <c r="G239" s="119"/>
      <c r="H239">
        <f t="shared" si="18"/>
        <v>8.6922298840283929</v>
      </c>
      <c r="J239" s="120">
        <f>(Data!$I$16+273.3)/(D239+273.3)*(Data!$I$15+(Data!$K$12/1000))/Data!$I$15*Data!$I$18</f>
        <v>0.68850759771566061</v>
      </c>
      <c r="K239" s="122"/>
      <c r="L239" s="119"/>
      <c r="M239" s="122"/>
    </row>
    <row r="240" spans="1:13">
      <c r="A240" s="1">
        <v>0.48335648148148147</v>
      </c>
      <c r="B240">
        <v>3979</v>
      </c>
      <c r="C240">
        <v>26</v>
      </c>
      <c r="D240">
        <v>261.89999999999998</v>
      </c>
      <c r="E240">
        <v>10.3</v>
      </c>
      <c r="G240" s="119"/>
      <c r="H240">
        <f t="shared" si="18"/>
        <v>8.6930420522043335</v>
      </c>
      <c r="J240" s="120">
        <f>(Data!$I$16+273.3)/(D240+273.3)*(Data!$I$15+(Data!$K$12/1000))/Data!$I$15*Data!$I$18</f>
        <v>0.68837895279829964</v>
      </c>
      <c r="K240" s="122"/>
      <c r="L240" s="119"/>
      <c r="M240" s="122"/>
    </row>
    <row r="241" spans="1:13">
      <c r="A241" s="1">
        <v>0.48335648148148147</v>
      </c>
      <c r="B241">
        <v>3976</v>
      </c>
      <c r="C241">
        <v>26</v>
      </c>
      <c r="D241">
        <v>261.89999999999998</v>
      </c>
      <c r="E241">
        <v>10.4</v>
      </c>
      <c r="G241" s="119"/>
      <c r="H241">
        <f t="shared" si="18"/>
        <v>8.6930420522043335</v>
      </c>
      <c r="J241" s="120">
        <f>(Data!$I$16+273.3)/(D241+273.3)*(Data!$I$15+(Data!$K$12/1000))/Data!$I$15*Data!$I$18</f>
        <v>0.68837895279829964</v>
      </c>
      <c r="K241" s="122"/>
      <c r="L241" s="119"/>
      <c r="M241" s="122"/>
    </row>
    <row r="242" spans="1:13">
      <c r="A242" s="1">
        <v>0.48335648148148147</v>
      </c>
      <c r="B242">
        <v>3974</v>
      </c>
      <c r="C242">
        <v>26</v>
      </c>
      <c r="D242">
        <v>261.89999999999998</v>
      </c>
      <c r="E242">
        <v>10.4</v>
      </c>
      <c r="G242" s="119"/>
      <c r="H242">
        <f t="shared" si="18"/>
        <v>8.6930420522043335</v>
      </c>
      <c r="J242" s="120">
        <f>(Data!$I$16+273.3)/(D242+273.3)*(Data!$I$15+(Data!$K$12/1000))/Data!$I$15*Data!$I$18</f>
        <v>0.68837895279829964</v>
      </c>
      <c r="K242" s="122"/>
      <c r="L242" s="119"/>
      <c r="M242" s="122"/>
    </row>
    <row r="243" spans="1:13">
      <c r="A243" s="1">
        <v>0.48336805555555556</v>
      </c>
      <c r="B243">
        <v>3973</v>
      </c>
      <c r="C243">
        <v>26</v>
      </c>
      <c r="D243">
        <v>261.89999999999998</v>
      </c>
      <c r="E243">
        <v>10.4</v>
      </c>
      <c r="G243" s="119"/>
      <c r="H243">
        <f t="shared" si="18"/>
        <v>8.6930420522043335</v>
      </c>
      <c r="J243" s="120">
        <f>(Data!$I$16+273.3)/(D243+273.3)*(Data!$I$15+(Data!$K$12/1000))/Data!$I$15*Data!$I$18</f>
        <v>0.68837895279829964</v>
      </c>
      <c r="K243" s="122"/>
      <c r="L243" s="119"/>
      <c r="M243" s="122"/>
    </row>
    <row r="244" spans="1:13">
      <c r="A244" s="1">
        <v>0.48336805555555556</v>
      </c>
      <c r="B244">
        <v>3969</v>
      </c>
      <c r="C244">
        <v>30</v>
      </c>
      <c r="D244">
        <v>261.89999999999998</v>
      </c>
      <c r="E244">
        <v>10.4</v>
      </c>
      <c r="G244" s="119"/>
      <c r="H244">
        <f t="shared" si="18"/>
        <v>9.3378250713506983</v>
      </c>
      <c r="J244" s="120">
        <f>(Data!$I$16+273.3)/(D244+273.3)*(Data!$I$15+(Data!$K$12/1000))/Data!$I$15*Data!$I$18</f>
        <v>0.68837895279829964</v>
      </c>
      <c r="K244" s="122"/>
      <c r="L244" s="119"/>
      <c r="M244" s="122"/>
    </row>
    <row r="245" spans="1:13">
      <c r="A245" s="1">
        <v>0.48336805555555556</v>
      </c>
      <c r="B245">
        <v>3969</v>
      </c>
      <c r="C245">
        <v>31</v>
      </c>
      <c r="D245">
        <v>261.7</v>
      </c>
      <c r="E245">
        <v>10.4</v>
      </c>
      <c r="G245" s="119"/>
      <c r="H245">
        <f t="shared" si="18"/>
        <v>9.4904060024163091</v>
      </c>
      <c r="J245" s="120">
        <f>(Data!$I$16+273.3)/(D245+273.3)*(Data!$I$15+(Data!$K$12/1000))/Data!$I$15*Data!$I$18</f>
        <v>0.68863629072457944</v>
      </c>
      <c r="K245" s="122"/>
      <c r="L245" s="119"/>
      <c r="M245" s="122"/>
    </row>
    <row r="246" spans="1:13">
      <c r="A246" s="1">
        <v>0.48336805555555556</v>
      </c>
      <c r="B246">
        <v>3965</v>
      </c>
      <c r="C246">
        <v>33</v>
      </c>
      <c r="D246">
        <v>261.7</v>
      </c>
      <c r="E246">
        <v>10.4</v>
      </c>
      <c r="G246" s="119"/>
      <c r="H246">
        <f t="shared" si="18"/>
        <v>9.7917634923490411</v>
      </c>
      <c r="J246" s="120">
        <f>(Data!$I$16+273.3)/(D246+273.3)*(Data!$I$15+(Data!$K$12/1000))/Data!$I$15*Data!$I$18</f>
        <v>0.68863629072457944</v>
      </c>
      <c r="K246" s="122"/>
      <c r="L246" s="119"/>
      <c r="M246" s="122"/>
    </row>
    <row r="247" spans="1:13">
      <c r="A247" s="1">
        <v>0.48336805555555556</v>
      </c>
      <c r="B247">
        <v>3965</v>
      </c>
      <c r="C247">
        <v>34</v>
      </c>
      <c r="D247">
        <v>261.60000000000002</v>
      </c>
      <c r="E247">
        <v>10.3</v>
      </c>
      <c r="G247" s="119"/>
      <c r="H247">
        <f t="shared" si="18"/>
        <v>9.9380873955832154</v>
      </c>
      <c r="J247" s="120">
        <f>(Data!$I$16+273.3)/(D247+273.3)*(Data!$I$15+(Data!$K$12/1000))/Data!$I$15*Data!$I$18</f>
        <v>0.68876503185202831</v>
      </c>
      <c r="K247" s="122"/>
      <c r="L247" s="119"/>
      <c r="M247" s="122"/>
    </row>
    <row r="248" spans="1:13">
      <c r="A248" s="1">
        <v>0.4833796296296296</v>
      </c>
      <c r="B248">
        <v>3952</v>
      </c>
      <c r="C248">
        <v>34</v>
      </c>
      <c r="D248">
        <v>261.60000000000002</v>
      </c>
      <c r="E248">
        <v>10.3</v>
      </c>
      <c r="G248" s="119"/>
      <c r="H248">
        <f t="shared" si="18"/>
        <v>9.9380873955832154</v>
      </c>
      <c r="J248" s="120">
        <f>(Data!$I$16+273.3)/(D248+273.3)*(Data!$I$15+(Data!$K$12/1000))/Data!$I$15*Data!$I$18</f>
        <v>0.68876503185202831</v>
      </c>
      <c r="K248" s="122"/>
      <c r="L248" s="119"/>
      <c r="M248" s="122"/>
    </row>
    <row r="249" spans="1:13">
      <c r="A249" s="1">
        <v>0.4833796296296296</v>
      </c>
      <c r="B249">
        <v>3947</v>
      </c>
      <c r="C249">
        <v>34</v>
      </c>
      <c r="D249">
        <v>261.8</v>
      </c>
      <c r="E249">
        <v>10.3</v>
      </c>
      <c r="G249" s="119"/>
      <c r="H249">
        <f t="shared" si="18"/>
        <v>9.9399451556509586</v>
      </c>
      <c r="J249" s="120">
        <f>(Data!$I$16+273.3)/(D249+273.3)*(Data!$I$15+(Data!$K$12/1000))/Data!$I$15*Data!$I$18</f>
        <v>0.68850759771566061</v>
      </c>
      <c r="K249" s="122"/>
      <c r="L249" s="119"/>
      <c r="M249" s="122"/>
    </row>
    <row r="250" spans="1:13">
      <c r="A250" s="1">
        <v>0.4833796296296296</v>
      </c>
      <c r="B250">
        <v>3950</v>
      </c>
      <c r="C250">
        <v>34</v>
      </c>
      <c r="D250">
        <v>262</v>
      </c>
      <c r="E250">
        <v>10.3</v>
      </c>
      <c r="G250" s="119"/>
      <c r="H250">
        <f t="shared" si="18"/>
        <v>9.941802568571152</v>
      </c>
      <c r="J250" s="120">
        <f>(Data!$I$16+273.3)/(D250+273.3)*(Data!$I$15+(Data!$K$12/1000))/Data!$I$15*Data!$I$18</f>
        <v>0.68825035594554462</v>
      </c>
      <c r="K250" s="122"/>
      <c r="L250" s="119"/>
      <c r="M250" s="122"/>
    </row>
    <row r="251" spans="1:13">
      <c r="A251" s="1">
        <v>0.4833796296296296</v>
      </c>
      <c r="B251">
        <v>3952</v>
      </c>
      <c r="C251">
        <v>34</v>
      </c>
      <c r="D251">
        <v>262.10000000000002</v>
      </c>
      <c r="E251">
        <v>10.3</v>
      </c>
      <c r="G251" s="119"/>
      <c r="H251">
        <f t="shared" si="18"/>
        <v>9.9427311449117166</v>
      </c>
      <c r="J251" s="120">
        <f>(Data!$I$16+273.3)/(D251+273.3)*(Data!$I$15+(Data!$K$12/1000))/Data!$I$15*Data!$I$18</f>
        <v>0.68812180713046311</v>
      </c>
      <c r="K251" s="122"/>
      <c r="L251" s="119"/>
      <c r="M251" s="122"/>
    </row>
    <row r="252" spans="1:13">
      <c r="A252" s="1">
        <v>0.4833796296296296</v>
      </c>
      <c r="B252">
        <v>3957</v>
      </c>
      <c r="C252">
        <v>34</v>
      </c>
      <c r="D252">
        <v>262.2</v>
      </c>
      <c r="E252">
        <v>10.3</v>
      </c>
      <c r="G252" s="119"/>
      <c r="H252">
        <f t="shared" si="18"/>
        <v>9.9436596345383297</v>
      </c>
      <c r="J252" s="120">
        <f>(Data!$I$16+273.3)/(D252+273.3)*(Data!$I$15+(Data!$K$12/1000))/Data!$I$15*Data!$I$18</f>
        <v>0.68799330632614375</v>
      </c>
      <c r="K252" s="122"/>
      <c r="L252" s="119"/>
      <c r="M252" s="122"/>
    </row>
    <row r="253" spans="1:13">
      <c r="A253" s="1">
        <v>0.48339120370370375</v>
      </c>
      <c r="B253">
        <v>3974</v>
      </c>
      <c r="C253">
        <v>38</v>
      </c>
      <c r="D253">
        <v>262.2</v>
      </c>
      <c r="E253">
        <v>10.3</v>
      </c>
      <c r="G253" s="119"/>
      <c r="H253">
        <f t="shared" si="18"/>
        <v>10.512320423376035</v>
      </c>
      <c r="J253" s="120">
        <f>(Data!$I$16+273.3)/(D253+273.3)*(Data!$I$15+(Data!$K$12/1000))/Data!$I$15*Data!$I$18</f>
        <v>0.68799330632614375</v>
      </c>
      <c r="K253" s="122"/>
      <c r="L253" s="119"/>
      <c r="M253" s="122"/>
    </row>
    <row r="254" spans="1:13">
      <c r="A254" s="1">
        <v>0.48339120370370375</v>
      </c>
      <c r="B254">
        <v>3974</v>
      </c>
      <c r="C254">
        <v>41</v>
      </c>
      <c r="D254">
        <v>262</v>
      </c>
      <c r="E254">
        <v>10.3</v>
      </c>
      <c r="G254" s="119"/>
      <c r="H254">
        <f t="shared" si="18"/>
        <v>10.917359316043372</v>
      </c>
      <c r="J254" s="120">
        <f>(Data!$I$16+273.3)/(D254+273.3)*(Data!$I$15+(Data!$K$12/1000))/Data!$I$15*Data!$I$18</f>
        <v>0.68825035594554462</v>
      </c>
      <c r="K254" s="122"/>
      <c r="L254" s="119"/>
      <c r="M254" s="122"/>
    </row>
    <row r="255" spans="1:13">
      <c r="A255" s="1">
        <v>0.48339120370370375</v>
      </c>
      <c r="B255">
        <v>3967</v>
      </c>
      <c r="C255">
        <v>39</v>
      </c>
      <c r="D255">
        <v>262</v>
      </c>
      <c r="E255">
        <v>10.3</v>
      </c>
      <c r="G255" s="119"/>
      <c r="H255">
        <f t="shared" si="18"/>
        <v>10.647753276113436</v>
      </c>
      <c r="J255" s="120">
        <f>(Data!$I$16+273.3)/(D255+273.3)*(Data!$I$15+(Data!$K$12/1000))/Data!$I$15*Data!$I$18</f>
        <v>0.68825035594554462</v>
      </c>
      <c r="K255" s="122"/>
      <c r="L255" s="119"/>
      <c r="M255" s="122"/>
    </row>
    <row r="256" spans="1:13">
      <c r="A256" s="1">
        <v>0.48339120370370375</v>
      </c>
      <c r="B256">
        <v>3967</v>
      </c>
      <c r="C256">
        <v>39</v>
      </c>
      <c r="D256">
        <v>261.89999999999998</v>
      </c>
      <c r="E256">
        <v>10.3</v>
      </c>
      <c r="G256" s="119"/>
      <c r="H256">
        <f t="shared" si="18"/>
        <v>10.646758670228673</v>
      </c>
      <c r="J256" s="120">
        <f>(Data!$I$16+273.3)/(D256+273.3)*(Data!$I$15+(Data!$K$12/1000))/Data!$I$15*Data!$I$18</f>
        <v>0.68837895279829964</v>
      </c>
      <c r="K256" s="122"/>
      <c r="L256" s="119"/>
      <c r="M256" s="122"/>
    </row>
    <row r="257" spans="1:13">
      <c r="A257" s="1">
        <v>0.48339120370370375</v>
      </c>
      <c r="B257">
        <v>3958</v>
      </c>
      <c r="C257">
        <v>38</v>
      </c>
      <c r="D257">
        <v>261.89999999999998</v>
      </c>
      <c r="E257">
        <v>10.3</v>
      </c>
      <c r="G257" s="119"/>
      <c r="H257">
        <f t="shared" si="18"/>
        <v>10.509375383278076</v>
      </c>
      <c r="J257" s="120">
        <f>(Data!$I$16+273.3)/(D257+273.3)*(Data!$I$15+(Data!$K$12/1000))/Data!$I$15*Data!$I$18</f>
        <v>0.68837895279829964</v>
      </c>
      <c r="K257" s="122"/>
      <c r="L257" s="119"/>
      <c r="M257" s="122"/>
    </row>
    <row r="258" spans="1:13">
      <c r="A258" s="1">
        <v>0.48340277777777779</v>
      </c>
      <c r="B258">
        <v>3954</v>
      </c>
      <c r="C258">
        <v>36</v>
      </c>
      <c r="D258">
        <v>261.89999999999998</v>
      </c>
      <c r="E258">
        <v>10.3</v>
      </c>
      <c r="G258" s="119"/>
      <c r="H258">
        <f t="shared" si="18"/>
        <v>10.229074859232131</v>
      </c>
      <c r="J258" s="120">
        <f>(Data!$I$16+273.3)/(D258+273.3)*(Data!$I$15+(Data!$K$12/1000))/Data!$I$15*Data!$I$18</f>
        <v>0.68837895279829964</v>
      </c>
      <c r="K258" s="122"/>
      <c r="L258" s="119"/>
      <c r="M258" s="122"/>
    </row>
    <row r="259" spans="1:13">
      <c r="A259" s="1">
        <v>0.48340277777777779</v>
      </c>
      <c r="B259">
        <v>3951</v>
      </c>
      <c r="C259">
        <v>36</v>
      </c>
      <c r="D259">
        <v>261.89999999999998</v>
      </c>
      <c r="E259">
        <v>10.3</v>
      </c>
      <c r="G259" s="119"/>
      <c r="H259">
        <f t="shared" si="18"/>
        <v>10.229074859232131</v>
      </c>
      <c r="J259" s="120">
        <f>(Data!$I$16+273.3)/(D259+273.3)*(Data!$I$15+(Data!$K$12/1000))/Data!$I$15*Data!$I$18</f>
        <v>0.68837895279829964</v>
      </c>
      <c r="K259" s="122"/>
      <c r="L259" s="119"/>
      <c r="M259" s="122"/>
    </row>
    <row r="260" spans="1:13">
      <c r="A260" s="1">
        <v>0.48340277777777779</v>
      </c>
      <c r="B260">
        <v>3949</v>
      </c>
      <c r="C260">
        <v>30</v>
      </c>
      <c r="D260">
        <v>261.89999999999998</v>
      </c>
      <c r="E260">
        <v>10.3</v>
      </c>
      <c r="G260" s="119"/>
      <c r="H260">
        <f t="shared" si="18"/>
        <v>9.3378250713506983</v>
      </c>
      <c r="J260" s="120">
        <f>(Data!$I$16+273.3)/(D260+273.3)*(Data!$I$15+(Data!$K$12/1000))/Data!$I$15*Data!$I$18</f>
        <v>0.68837895279829964</v>
      </c>
      <c r="K260" s="122"/>
      <c r="L260" s="119"/>
      <c r="M260" s="122"/>
    </row>
    <row r="261" spans="1:13">
      <c r="A261" s="1">
        <v>0.48340277777777779</v>
      </c>
      <c r="B261">
        <v>3948</v>
      </c>
      <c r="C261">
        <v>30</v>
      </c>
      <c r="D261">
        <v>261.89999999999998</v>
      </c>
      <c r="E261">
        <v>10.3</v>
      </c>
      <c r="G261" s="119"/>
      <c r="H261">
        <f t="shared" si="18"/>
        <v>9.3378250713506983</v>
      </c>
      <c r="J261" s="120">
        <f>(Data!$I$16+273.3)/(D261+273.3)*(Data!$I$15+(Data!$K$12/1000))/Data!$I$15*Data!$I$18</f>
        <v>0.68837895279829964</v>
      </c>
      <c r="K261" s="122"/>
      <c r="L261" s="119"/>
      <c r="M261" s="122"/>
    </row>
    <row r="262" spans="1:13">
      <c r="A262" s="1">
        <v>0.48340277777777779</v>
      </c>
      <c r="B262">
        <v>3943</v>
      </c>
      <c r="C262">
        <v>33</v>
      </c>
      <c r="D262">
        <v>261.89999999999998</v>
      </c>
      <c r="E262">
        <v>10.3</v>
      </c>
      <c r="G262" s="119"/>
      <c r="H262">
        <f t="shared" si="18"/>
        <v>9.7935935574976902</v>
      </c>
      <c r="J262" s="120">
        <f>(Data!$I$16+273.3)/(D262+273.3)*(Data!$I$15+(Data!$K$12/1000))/Data!$I$15*Data!$I$18</f>
        <v>0.68837895279829964</v>
      </c>
      <c r="K262" s="122"/>
      <c r="L262" s="119"/>
      <c r="M262" s="122"/>
    </row>
    <row r="263" spans="1:13">
      <c r="A263" s="1">
        <v>0.48341435185185189</v>
      </c>
      <c r="B263">
        <v>3943</v>
      </c>
      <c r="C263">
        <v>35</v>
      </c>
      <c r="D263">
        <v>262.2</v>
      </c>
      <c r="E263">
        <v>10.3</v>
      </c>
      <c r="G263" s="119"/>
      <c r="H263">
        <f t="shared" si="18"/>
        <v>10.088830227860536</v>
      </c>
      <c r="J263" s="120">
        <f>(Data!$I$16+273.3)/(D263+273.3)*(Data!$I$15+(Data!$K$12/1000))/Data!$I$15*Data!$I$18</f>
        <v>0.68799330632614375</v>
      </c>
      <c r="K263" s="122"/>
      <c r="L263" s="119"/>
      <c r="M263" s="122"/>
    </row>
    <row r="264" spans="1:13">
      <c r="A264" s="1">
        <v>0.48341435185185189</v>
      </c>
      <c r="B264">
        <v>3949</v>
      </c>
      <c r="C264">
        <v>34</v>
      </c>
      <c r="D264">
        <v>262.2</v>
      </c>
      <c r="E264">
        <v>10.3</v>
      </c>
      <c r="G264" s="119"/>
      <c r="H264">
        <f t="shared" si="18"/>
        <v>9.9436596345383297</v>
      </c>
      <c r="J264" s="120">
        <f>(Data!$I$16+273.3)/(D264+273.3)*(Data!$I$15+(Data!$K$12/1000))/Data!$I$15*Data!$I$18</f>
        <v>0.68799330632614375</v>
      </c>
      <c r="K264" s="122"/>
      <c r="L264" s="119"/>
      <c r="M264" s="122"/>
    </row>
    <row r="265" spans="1:13">
      <c r="A265" s="1">
        <v>0.48341435185185189</v>
      </c>
      <c r="B265">
        <v>3949</v>
      </c>
      <c r="C265">
        <v>32</v>
      </c>
      <c r="D265">
        <v>262.10000000000002</v>
      </c>
      <c r="E265">
        <v>10.3</v>
      </c>
      <c r="G265" s="119"/>
      <c r="H265">
        <f t="shared" ref="H265:H328" si="20">44.73*SQRT(C265/1000/J265)</f>
        <v>9.6458660511975101</v>
      </c>
      <c r="J265" s="120">
        <f>(Data!$I$16+273.3)/(D265+273.3)*(Data!$I$15+(Data!$K$12/1000))/Data!$I$15*Data!$I$18</f>
        <v>0.68812180713046311</v>
      </c>
      <c r="K265" s="122"/>
      <c r="L265" s="119"/>
      <c r="M265" s="122"/>
    </row>
    <row r="266" spans="1:13">
      <c r="A266" s="1">
        <v>0.48341435185185189</v>
      </c>
      <c r="B266">
        <v>3947</v>
      </c>
      <c r="C266">
        <v>33</v>
      </c>
      <c r="D266">
        <v>262.10000000000002</v>
      </c>
      <c r="E266">
        <v>10.3</v>
      </c>
      <c r="G266" s="119"/>
      <c r="H266">
        <f t="shared" si="20"/>
        <v>9.7954232807378503</v>
      </c>
      <c r="J266" s="120">
        <f>(Data!$I$16+273.3)/(D266+273.3)*(Data!$I$15+(Data!$K$12/1000))/Data!$I$15*Data!$I$18</f>
        <v>0.68812180713046311</v>
      </c>
      <c r="K266" s="122"/>
      <c r="L266" s="119"/>
      <c r="M266" s="122"/>
    </row>
    <row r="267" spans="1:13">
      <c r="A267" s="1">
        <v>0.48341435185185189</v>
      </c>
      <c r="B267">
        <v>3946</v>
      </c>
      <c r="C267">
        <v>38</v>
      </c>
      <c r="D267">
        <v>262.3</v>
      </c>
      <c r="E267">
        <v>10.3</v>
      </c>
      <c r="G267" s="119"/>
      <c r="H267">
        <f t="shared" si="20"/>
        <v>10.513301920079858</v>
      </c>
      <c r="J267" s="120">
        <f>(Data!$I$16+273.3)/(D267+273.3)*(Data!$I$15+(Data!$K$12/1000))/Data!$I$15*Data!$I$18</f>
        <v>0.68786485350569448</v>
      </c>
      <c r="K267" s="122"/>
      <c r="L267" s="119"/>
      <c r="M267" s="122"/>
    </row>
    <row r="268" spans="1:13">
      <c r="A268" s="1">
        <v>0.48342592592592593</v>
      </c>
      <c r="B268">
        <v>3940</v>
      </c>
      <c r="C268">
        <v>38</v>
      </c>
      <c r="D268">
        <v>262.39999999999998</v>
      </c>
      <c r="E268">
        <v>10.3</v>
      </c>
      <c r="G268" s="119"/>
      <c r="H268">
        <f t="shared" si="20"/>
        <v>10.514283325162051</v>
      </c>
      <c r="J268" s="120">
        <f>(Data!$I$16+273.3)/(D268+273.3)*(Data!$I$15+(Data!$K$12/1000))/Data!$I$15*Data!$I$18</f>
        <v>0.6877364486422437</v>
      </c>
      <c r="K268" s="122"/>
      <c r="L268" s="119"/>
      <c r="M268" s="122"/>
    </row>
    <row r="269" spans="1:13">
      <c r="A269" s="1">
        <v>0.48342592592592593</v>
      </c>
      <c r="B269">
        <v>3934</v>
      </c>
      <c r="C269">
        <v>34</v>
      </c>
      <c r="D269">
        <v>262.5</v>
      </c>
      <c r="E269">
        <v>10.3</v>
      </c>
      <c r="G269" s="119"/>
      <c r="H269">
        <f t="shared" si="20"/>
        <v>9.9464445833772892</v>
      </c>
      <c r="J269" s="120">
        <f>(Data!$I$16+273.3)/(D269+273.3)*(Data!$I$15+(Data!$K$12/1000))/Data!$I$15*Data!$I$18</f>
        <v>0.68760809170893999</v>
      </c>
      <c r="K269" s="122"/>
      <c r="L269" s="119"/>
      <c r="M269" s="122"/>
    </row>
    <row r="270" spans="1:13">
      <c r="A270" s="1">
        <v>0.48342592592592593</v>
      </c>
      <c r="B270">
        <v>3934</v>
      </c>
      <c r="C270">
        <v>34</v>
      </c>
      <c r="D270">
        <v>262.60000000000002</v>
      </c>
      <c r="E270">
        <v>10.3</v>
      </c>
      <c r="G270" s="119"/>
      <c r="H270">
        <f t="shared" si="20"/>
        <v>9.9473727263908707</v>
      </c>
      <c r="J270" s="120">
        <f>(Data!$I$16+273.3)/(D270+273.3)*(Data!$I$15+(Data!$K$12/1000))/Data!$I$15*Data!$I$18</f>
        <v>0.68747978267895127</v>
      </c>
      <c r="K270" s="122"/>
      <c r="L270" s="119"/>
      <c r="M270" s="122"/>
    </row>
    <row r="271" spans="1:13">
      <c r="A271" s="1">
        <v>0.48342592592592593</v>
      </c>
      <c r="B271">
        <v>3934</v>
      </c>
      <c r="C271">
        <v>37</v>
      </c>
      <c r="D271">
        <v>262.60000000000002</v>
      </c>
      <c r="E271">
        <v>10.3</v>
      </c>
      <c r="G271" s="119"/>
      <c r="H271">
        <f t="shared" si="20"/>
        <v>10.376951685794371</v>
      </c>
      <c r="J271" s="120">
        <f>(Data!$I$16+273.3)/(D271+273.3)*(Data!$I$15+(Data!$K$12/1000))/Data!$I$15*Data!$I$18</f>
        <v>0.68747978267895127</v>
      </c>
      <c r="K271" s="122"/>
      <c r="L271" s="119"/>
      <c r="M271" s="122"/>
    </row>
    <row r="272" spans="1:13">
      <c r="A272" s="1">
        <v>0.48342592592592593</v>
      </c>
      <c r="B272">
        <v>3934</v>
      </c>
      <c r="C272">
        <v>39</v>
      </c>
      <c r="D272">
        <v>262.5</v>
      </c>
      <c r="E272">
        <v>10.3</v>
      </c>
      <c r="G272" s="119"/>
      <c r="H272">
        <f t="shared" si="20"/>
        <v>10.652724912596751</v>
      </c>
      <c r="J272" s="120">
        <f>(Data!$I$16+273.3)/(D272+273.3)*(Data!$I$15+(Data!$K$12/1000))/Data!$I$15*Data!$I$18</f>
        <v>0.68760809170893999</v>
      </c>
      <c r="K272" s="122"/>
      <c r="L272" s="119"/>
      <c r="M272" s="122"/>
    </row>
    <row r="273" spans="1:13">
      <c r="A273" s="1">
        <v>0.48343750000000002</v>
      </c>
      <c r="B273">
        <v>3934</v>
      </c>
      <c r="C273">
        <v>43</v>
      </c>
      <c r="D273">
        <v>262.5</v>
      </c>
      <c r="E273">
        <v>10.3</v>
      </c>
      <c r="G273" s="119"/>
      <c r="H273">
        <f t="shared" si="20"/>
        <v>11.185686328253205</v>
      </c>
      <c r="J273" s="120">
        <f>(Data!$I$16+273.3)/(D273+273.3)*(Data!$I$15+(Data!$K$12/1000))/Data!$I$15*Data!$I$18</f>
        <v>0.68760809170893999</v>
      </c>
      <c r="K273" s="122"/>
      <c r="L273" s="119"/>
      <c r="M273" s="122"/>
    </row>
    <row r="274" spans="1:13">
      <c r="A274" s="1">
        <v>0.48343750000000002</v>
      </c>
      <c r="B274">
        <v>3934</v>
      </c>
      <c r="C274">
        <v>47</v>
      </c>
      <c r="D274">
        <v>262.39999999999998</v>
      </c>
      <c r="E274">
        <v>10.3</v>
      </c>
      <c r="G274" s="119"/>
      <c r="H274">
        <f t="shared" si="20"/>
        <v>11.693292308620103</v>
      </c>
      <c r="J274" s="120">
        <f>(Data!$I$16+273.3)/(D274+273.3)*(Data!$I$15+(Data!$K$12/1000))/Data!$I$15*Data!$I$18</f>
        <v>0.6877364486422437</v>
      </c>
      <c r="K274" s="122"/>
      <c r="L274" s="119"/>
      <c r="M274" s="122"/>
    </row>
    <row r="275" spans="1:13">
      <c r="A275" s="1">
        <v>0.48343750000000002</v>
      </c>
      <c r="B275">
        <v>3935</v>
      </c>
      <c r="C275">
        <v>47</v>
      </c>
      <c r="D275">
        <v>262.39999999999998</v>
      </c>
      <c r="E275">
        <v>10.3</v>
      </c>
      <c r="G275" s="119"/>
      <c r="H275">
        <f t="shared" si="20"/>
        <v>11.693292308620103</v>
      </c>
      <c r="J275" s="120">
        <f>(Data!$I$16+273.3)/(D275+273.3)*(Data!$I$15+(Data!$K$12/1000))/Data!$I$15*Data!$I$18</f>
        <v>0.6877364486422437</v>
      </c>
      <c r="K275" s="122"/>
      <c r="L275" s="119"/>
      <c r="M275" s="122"/>
    </row>
    <row r="276" spans="1:13">
      <c r="A276" s="1">
        <v>0.48343750000000002</v>
      </c>
      <c r="B276">
        <v>3935</v>
      </c>
      <c r="C276">
        <v>46</v>
      </c>
      <c r="D276">
        <v>262.5</v>
      </c>
      <c r="E276">
        <v>10.3</v>
      </c>
      <c r="G276" s="119"/>
      <c r="H276">
        <f t="shared" si="20"/>
        <v>11.569306442567292</v>
      </c>
      <c r="J276" s="120">
        <f>(Data!$I$16+273.3)/(D276+273.3)*(Data!$I$15+(Data!$K$12/1000))/Data!$I$15*Data!$I$18</f>
        <v>0.68760809170893999</v>
      </c>
      <c r="K276" s="122"/>
      <c r="L276" s="119"/>
      <c r="M276" s="122"/>
    </row>
    <row r="277" spans="1:13">
      <c r="A277" s="1">
        <v>0.48343750000000002</v>
      </c>
      <c r="B277">
        <v>3944</v>
      </c>
      <c r="C277">
        <v>46</v>
      </c>
      <c r="D277">
        <v>262.5</v>
      </c>
      <c r="E277">
        <v>10.3</v>
      </c>
      <c r="G277" s="119"/>
      <c r="H277">
        <f t="shared" si="20"/>
        <v>11.569306442567292</v>
      </c>
      <c r="J277" s="120">
        <f>(Data!$I$16+273.3)/(D277+273.3)*(Data!$I$15+(Data!$K$12/1000))/Data!$I$15*Data!$I$18</f>
        <v>0.68760809170893999</v>
      </c>
      <c r="K277" s="122"/>
      <c r="L277" s="119"/>
      <c r="M277" s="122"/>
    </row>
    <row r="278" spans="1:13">
      <c r="A278" s="1">
        <v>0.48344907407407406</v>
      </c>
      <c r="B278">
        <v>3951</v>
      </c>
      <c r="C278">
        <v>45</v>
      </c>
      <c r="D278">
        <v>262.5</v>
      </c>
      <c r="E278">
        <v>10.3</v>
      </c>
      <c r="G278" s="119"/>
      <c r="H278">
        <f t="shared" si="20"/>
        <v>11.442862138441425</v>
      </c>
      <c r="J278" s="120">
        <f>(Data!$I$16+273.3)/(D278+273.3)*(Data!$I$15+(Data!$K$12/1000))/Data!$I$15*Data!$I$18</f>
        <v>0.68760809170893999</v>
      </c>
      <c r="K278" s="122"/>
      <c r="L278" s="119"/>
      <c r="M278" s="122"/>
    </row>
    <row r="279" spans="1:13">
      <c r="A279" s="1">
        <v>0.48344907407407406</v>
      </c>
      <c r="B279">
        <v>3952</v>
      </c>
      <c r="C279">
        <v>45</v>
      </c>
      <c r="D279">
        <v>262.5</v>
      </c>
      <c r="E279">
        <v>10.3</v>
      </c>
      <c r="G279" s="119"/>
      <c r="H279">
        <f t="shared" si="20"/>
        <v>11.442862138441425</v>
      </c>
      <c r="J279" s="120">
        <f>(Data!$I$16+273.3)/(D279+273.3)*(Data!$I$15+(Data!$K$12/1000))/Data!$I$15*Data!$I$18</f>
        <v>0.68760809170893999</v>
      </c>
      <c r="K279" s="122"/>
      <c r="L279" s="119"/>
      <c r="M279" s="122"/>
    </row>
    <row r="280" spans="1:13">
      <c r="A280" s="1">
        <v>0.48344907407407406</v>
      </c>
      <c r="B280">
        <v>3953</v>
      </c>
      <c r="C280">
        <v>45</v>
      </c>
      <c r="D280">
        <v>262.5</v>
      </c>
      <c r="E280">
        <v>10.3</v>
      </c>
      <c r="G280" s="119"/>
      <c r="H280">
        <f t="shared" si="20"/>
        <v>11.442862138441425</v>
      </c>
      <c r="J280" s="120">
        <f>(Data!$I$16+273.3)/(D280+273.3)*(Data!$I$15+(Data!$K$12/1000))/Data!$I$15*Data!$I$18</f>
        <v>0.68760809170893999</v>
      </c>
      <c r="K280" s="122"/>
      <c r="L280" s="119"/>
      <c r="M280" s="122"/>
    </row>
    <row r="281" spans="1:13">
      <c r="A281" s="1">
        <v>0.48344907407407406</v>
      </c>
      <c r="B281">
        <v>3954</v>
      </c>
      <c r="C281">
        <v>45</v>
      </c>
      <c r="D281">
        <v>262.5</v>
      </c>
      <c r="E281">
        <v>10.3</v>
      </c>
      <c r="G281" s="119"/>
      <c r="H281">
        <f t="shared" si="20"/>
        <v>11.442862138441425</v>
      </c>
      <c r="J281" s="120">
        <f>(Data!$I$16+273.3)/(D281+273.3)*(Data!$I$15+(Data!$K$12/1000))/Data!$I$15*Data!$I$18</f>
        <v>0.68760809170893999</v>
      </c>
      <c r="K281" s="122"/>
      <c r="L281" s="119"/>
      <c r="M281" s="122"/>
    </row>
    <row r="282" spans="1:13">
      <c r="A282" s="1">
        <v>0.48344907407407406</v>
      </c>
      <c r="B282">
        <v>3962</v>
      </c>
      <c r="C282">
        <v>45</v>
      </c>
      <c r="D282">
        <v>262.5</v>
      </c>
      <c r="E282">
        <v>10.199999999999999</v>
      </c>
      <c r="G282" s="119"/>
      <c r="H282">
        <f t="shared" si="20"/>
        <v>11.442862138441425</v>
      </c>
      <c r="J282" s="120">
        <f>(Data!$I$16+273.3)/(D282+273.3)*(Data!$I$15+(Data!$K$12/1000))/Data!$I$15*Data!$I$18</f>
        <v>0.68760809170893999</v>
      </c>
      <c r="K282" s="122"/>
      <c r="L282" s="119"/>
      <c r="M282" s="122"/>
    </row>
    <row r="283" spans="1:13">
      <c r="A283" s="1">
        <v>0.4834606481481481</v>
      </c>
      <c r="B283">
        <v>3962</v>
      </c>
      <c r="C283">
        <v>45</v>
      </c>
      <c r="D283">
        <v>262.60000000000002</v>
      </c>
      <c r="E283">
        <v>10.199999999999999</v>
      </c>
      <c r="G283" s="119"/>
      <c r="H283">
        <f t="shared" si="20"/>
        <v>11.443929918235515</v>
      </c>
      <c r="J283" s="120">
        <f>(Data!$I$16+273.3)/(D283+273.3)*(Data!$I$15+(Data!$K$12/1000))/Data!$I$15*Data!$I$18</f>
        <v>0.68747978267895127</v>
      </c>
      <c r="K283" s="122"/>
      <c r="L283" s="119"/>
      <c r="M283" s="122"/>
    </row>
    <row r="284" spans="1:13">
      <c r="A284" s="1">
        <v>0.4834606481481481</v>
      </c>
      <c r="B284">
        <v>3971</v>
      </c>
      <c r="C284">
        <v>45</v>
      </c>
      <c r="D284">
        <v>262.60000000000002</v>
      </c>
      <c r="E284">
        <v>10.199999999999999</v>
      </c>
      <c r="G284" s="119"/>
      <c r="H284">
        <f t="shared" si="20"/>
        <v>11.443929918235515</v>
      </c>
      <c r="J284" s="120">
        <f>(Data!$I$16+273.3)/(D284+273.3)*(Data!$I$15+(Data!$K$12/1000))/Data!$I$15*Data!$I$18</f>
        <v>0.68747978267895127</v>
      </c>
      <c r="K284" s="122"/>
      <c r="L284" s="119"/>
      <c r="M284" s="122"/>
    </row>
    <row r="285" spans="1:13">
      <c r="A285" s="1">
        <v>0.4834606481481481</v>
      </c>
      <c r="B285">
        <v>3977</v>
      </c>
      <c r="C285">
        <v>45</v>
      </c>
      <c r="D285">
        <v>262.5</v>
      </c>
      <c r="E285">
        <v>10.199999999999999</v>
      </c>
      <c r="G285" s="119"/>
      <c r="H285">
        <f t="shared" si="20"/>
        <v>11.442862138441425</v>
      </c>
      <c r="J285" s="120">
        <f>(Data!$I$16+273.3)/(D285+273.3)*(Data!$I$15+(Data!$K$12/1000))/Data!$I$15*Data!$I$18</f>
        <v>0.68760809170893999</v>
      </c>
      <c r="K285" s="122"/>
      <c r="L285" s="119"/>
      <c r="M285" s="122"/>
    </row>
    <row r="286" spans="1:13">
      <c r="A286" s="1">
        <v>0.4834606481481481</v>
      </c>
      <c r="B286">
        <v>3987</v>
      </c>
      <c r="C286">
        <v>45</v>
      </c>
      <c r="D286">
        <v>262.5</v>
      </c>
      <c r="E286">
        <v>10.199999999999999</v>
      </c>
      <c r="G286" s="119"/>
      <c r="H286">
        <f t="shared" si="20"/>
        <v>11.442862138441425</v>
      </c>
      <c r="J286" s="120">
        <f>(Data!$I$16+273.3)/(D286+273.3)*(Data!$I$15+(Data!$K$12/1000))/Data!$I$15*Data!$I$18</f>
        <v>0.68760809170893999</v>
      </c>
      <c r="K286" s="122"/>
      <c r="L286" s="119"/>
      <c r="M286" s="122"/>
    </row>
    <row r="287" spans="1:13">
      <c r="A287" s="1">
        <v>0.4834606481481481</v>
      </c>
      <c r="B287">
        <v>3996</v>
      </c>
      <c r="C287">
        <v>45</v>
      </c>
      <c r="D287">
        <v>262.5</v>
      </c>
      <c r="E287">
        <v>10.199999999999999</v>
      </c>
      <c r="G287" s="119"/>
      <c r="H287">
        <f t="shared" si="20"/>
        <v>11.442862138441425</v>
      </c>
      <c r="J287" s="120">
        <f>(Data!$I$16+273.3)/(D287+273.3)*(Data!$I$15+(Data!$K$12/1000))/Data!$I$15*Data!$I$18</f>
        <v>0.68760809170893999</v>
      </c>
      <c r="K287" s="122"/>
      <c r="L287" s="119"/>
      <c r="M287" s="122"/>
    </row>
    <row r="288" spans="1:13">
      <c r="A288" s="1">
        <v>0.48347222222222225</v>
      </c>
      <c r="B288">
        <v>3998</v>
      </c>
      <c r="C288">
        <v>45</v>
      </c>
      <c r="D288">
        <v>262.39999999999998</v>
      </c>
      <c r="E288">
        <v>10.3</v>
      </c>
      <c r="G288" s="119"/>
      <c r="H288">
        <f t="shared" si="20"/>
        <v>11.441794258999183</v>
      </c>
      <c r="J288" s="120">
        <f>(Data!$I$16+273.3)/(D288+273.3)*(Data!$I$15+(Data!$K$12/1000))/Data!$I$15*Data!$I$18</f>
        <v>0.6877364486422437</v>
      </c>
      <c r="K288" s="122"/>
      <c r="L288" s="119"/>
      <c r="M288" s="122"/>
    </row>
    <row r="289" spans="1:13">
      <c r="A289" s="1">
        <v>0.48347222222222225</v>
      </c>
      <c r="B289">
        <v>4022</v>
      </c>
      <c r="C289">
        <v>47</v>
      </c>
      <c r="D289">
        <v>262.39999999999998</v>
      </c>
      <c r="E289">
        <v>10.3</v>
      </c>
      <c r="G289" s="119"/>
      <c r="H289">
        <f t="shared" si="20"/>
        <v>11.693292308620103</v>
      </c>
      <c r="J289" s="120">
        <f>(Data!$I$16+273.3)/(D289+273.3)*(Data!$I$15+(Data!$K$12/1000))/Data!$I$15*Data!$I$18</f>
        <v>0.6877364486422437</v>
      </c>
      <c r="K289" s="122"/>
      <c r="L289" s="119"/>
      <c r="M289" s="122"/>
    </row>
    <row r="290" spans="1:13">
      <c r="A290" s="1">
        <v>0.48347222222222225</v>
      </c>
      <c r="B290">
        <v>4022</v>
      </c>
      <c r="C290">
        <v>49</v>
      </c>
      <c r="D290">
        <v>262.39999999999998</v>
      </c>
      <c r="E290">
        <v>10.3</v>
      </c>
      <c r="G290" s="119"/>
      <c r="H290">
        <f t="shared" si="20"/>
        <v>11.939493882254871</v>
      </c>
      <c r="J290" s="120">
        <f>(Data!$I$16+273.3)/(D290+273.3)*(Data!$I$15+(Data!$K$12/1000))/Data!$I$15*Data!$I$18</f>
        <v>0.6877364486422437</v>
      </c>
      <c r="K290" s="122"/>
      <c r="L290" s="119"/>
      <c r="M290" s="122"/>
    </row>
    <row r="291" spans="1:13">
      <c r="A291" s="1">
        <v>0.48347222222222225</v>
      </c>
      <c r="B291">
        <v>4021</v>
      </c>
      <c r="C291">
        <v>54</v>
      </c>
      <c r="D291">
        <v>262.39999999999998</v>
      </c>
      <c r="E291">
        <v>10.3</v>
      </c>
      <c r="G291" s="119"/>
      <c r="H291">
        <f t="shared" si="20"/>
        <v>12.533857627973919</v>
      </c>
      <c r="J291" s="120">
        <f>(Data!$I$16+273.3)/(D291+273.3)*(Data!$I$15+(Data!$K$12/1000))/Data!$I$15*Data!$I$18</f>
        <v>0.6877364486422437</v>
      </c>
      <c r="K291" s="122"/>
      <c r="L291" s="119"/>
      <c r="M291" s="122"/>
    </row>
    <row r="292" spans="1:13">
      <c r="A292" s="1">
        <v>0.48347222222222225</v>
      </c>
      <c r="B292">
        <v>4021</v>
      </c>
      <c r="C292">
        <v>59</v>
      </c>
      <c r="D292">
        <v>262.39999999999998</v>
      </c>
      <c r="E292">
        <v>10.3</v>
      </c>
      <c r="G292" s="119"/>
      <c r="H292">
        <f t="shared" si="20"/>
        <v>13.101284666483609</v>
      </c>
      <c r="J292" s="120">
        <f>(Data!$I$16+273.3)/(D292+273.3)*(Data!$I$15+(Data!$K$12/1000))/Data!$I$15*Data!$I$18</f>
        <v>0.6877364486422437</v>
      </c>
      <c r="K292" s="122"/>
      <c r="L292" s="119"/>
      <c r="M292" s="122"/>
    </row>
    <row r="293" spans="1:13">
      <c r="A293" s="1">
        <v>0.48348379629629629</v>
      </c>
      <c r="B293">
        <v>4014</v>
      </c>
      <c r="C293">
        <v>59</v>
      </c>
      <c r="D293">
        <v>262.39999999999998</v>
      </c>
      <c r="E293">
        <v>10.4</v>
      </c>
      <c r="G293" s="119"/>
      <c r="H293">
        <f t="shared" si="20"/>
        <v>13.101284666483609</v>
      </c>
      <c r="J293" s="120">
        <f>(Data!$I$16+273.3)/(D293+273.3)*(Data!$I$15+(Data!$K$12/1000))/Data!$I$15*Data!$I$18</f>
        <v>0.6877364486422437</v>
      </c>
      <c r="K293" s="122"/>
      <c r="L293" s="119"/>
      <c r="M293" s="122"/>
    </row>
    <row r="294" spans="1:13">
      <c r="A294" s="1">
        <v>0.48348379629629629</v>
      </c>
      <c r="B294">
        <v>4008</v>
      </c>
      <c r="C294">
        <v>52</v>
      </c>
      <c r="D294">
        <v>262.39999999999998</v>
      </c>
      <c r="E294">
        <v>10.4</v>
      </c>
      <c r="G294" s="119"/>
      <c r="H294">
        <f t="shared" si="20"/>
        <v>12.29955925587387</v>
      </c>
      <c r="J294" s="120">
        <f>(Data!$I$16+273.3)/(D294+273.3)*(Data!$I$15+(Data!$K$12/1000))/Data!$I$15*Data!$I$18</f>
        <v>0.6877364486422437</v>
      </c>
      <c r="K294" s="122"/>
      <c r="L294" s="119"/>
      <c r="M294" s="122"/>
    </row>
    <row r="295" spans="1:13">
      <c r="A295" s="1">
        <v>0.48348379629629629</v>
      </c>
      <c r="B295">
        <v>4008</v>
      </c>
      <c r="C295">
        <v>52</v>
      </c>
      <c r="D295">
        <v>262.39999999999998</v>
      </c>
      <c r="E295">
        <v>10.4</v>
      </c>
      <c r="G295" s="119"/>
      <c r="H295">
        <f t="shared" si="20"/>
        <v>12.29955925587387</v>
      </c>
      <c r="J295" s="120">
        <f>(Data!$I$16+273.3)/(D295+273.3)*(Data!$I$15+(Data!$K$12/1000))/Data!$I$15*Data!$I$18</f>
        <v>0.6877364486422437</v>
      </c>
      <c r="K295" s="122"/>
      <c r="L295" s="119"/>
      <c r="M295" s="122"/>
    </row>
    <row r="296" spans="1:13">
      <c r="A296" s="1">
        <v>0.48348379629629629</v>
      </c>
      <c r="B296">
        <v>4007</v>
      </c>
      <c r="C296">
        <v>54</v>
      </c>
      <c r="D296">
        <v>262.3</v>
      </c>
      <c r="E296">
        <v>10.4</v>
      </c>
      <c r="G296" s="119"/>
      <c r="H296">
        <f t="shared" si="20"/>
        <v>12.532687715465844</v>
      </c>
      <c r="J296" s="120">
        <f>(Data!$I$16+273.3)/(D296+273.3)*(Data!$I$15+(Data!$K$12/1000))/Data!$I$15*Data!$I$18</f>
        <v>0.68786485350569448</v>
      </c>
      <c r="K296" s="122"/>
      <c r="L296" s="119"/>
      <c r="M296" s="122"/>
    </row>
    <row r="297" spans="1:13">
      <c r="A297" s="1">
        <v>0.48348379629629629</v>
      </c>
      <c r="B297">
        <v>4007</v>
      </c>
      <c r="C297">
        <v>54</v>
      </c>
      <c r="D297">
        <v>262.3</v>
      </c>
      <c r="E297">
        <v>10.4</v>
      </c>
      <c r="G297" s="119"/>
      <c r="H297">
        <f t="shared" si="20"/>
        <v>12.532687715465844</v>
      </c>
      <c r="J297" s="120">
        <f>(Data!$I$16+273.3)/(D297+273.3)*(Data!$I$15+(Data!$K$12/1000))/Data!$I$15*Data!$I$18</f>
        <v>0.68786485350569448</v>
      </c>
      <c r="K297" s="122"/>
      <c r="L297" s="119"/>
      <c r="M297" s="122"/>
    </row>
    <row r="298" spans="1:13">
      <c r="A298" s="1">
        <v>0.48349537037037038</v>
      </c>
      <c r="B298">
        <v>3997</v>
      </c>
      <c r="C298">
        <v>54</v>
      </c>
      <c r="D298">
        <v>262.3</v>
      </c>
      <c r="E298">
        <v>10.4</v>
      </c>
      <c r="G298" s="119"/>
      <c r="H298">
        <f t="shared" si="20"/>
        <v>12.532687715465844</v>
      </c>
      <c r="J298" s="120">
        <f>(Data!$I$16+273.3)/(D298+273.3)*(Data!$I$15+(Data!$K$12/1000))/Data!$I$15*Data!$I$18</f>
        <v>0.68786485350569448</v>
      </c>
      <c r="K298" s="122"/>
      <c r="L298" s="119"/>
      <c r="M298" s="122"/>
    </row>
    <row r="299" spans="1:13">
      <c r="A299" s="1">
        <v>0.48349537037037038</v>
      </c>
      <c r="B299">
        <v>3997</v>
      </c>
      <c r="C299">
        <v>53</v>
      </c>
      <c r="D299">
        <v>262.3</v>
      </c>
      <c r="E299">
        <v>10.4</v>
      </c>
      <c r="G299" s="119"/>
      <c r="H299">
        <f t="shared" si="20"/>
        <v>12.416102039950937</v>
      </c>
      <c r="J299" s="120">
        <f>(Data!$I$16+273.3)/(D299+273.3)*(Data!$I$15+(Data!$K$12/1000))/Data!$I$15*Data!$I$18</f>
        <v>0.68786485350569448</v>
      </c>
      <c r="K299" s="122"/>
      <c r="L299" s="119"/>
      <c r="M299" s="122"/>
    </row>
    <row r="300" spans="1:13">
      <c r="A300" s="1">
        <v>0.48349537037037038</v>
      </c>
      <c r="B300">
        <v>3998</v>
      </c>
      <c r="C300">
        <v>53</v>
      </c>
      <c r="D300">
        <v>262.3</v>
      </c>
      <c r="E300">
        <v>10.4</v>
      </c>
      <c r="G300" s="119"/>
      <c r="H300">
        <f t="shared" si="20"/>
        <v>12.416102039950937</v>
      </c>
      <c r="J300" s="120">
        <f>(Data!$I$16+273.3)/(D300+273.3)*(Data!$I$15+(Data!$K$12/1000))/Data!$I$15*Data!$I$18</f>
        <v>0.68786485350569448</v>
      </c>
      <c r="K300" s="122"/>
      <c r="L300" s="119"/>
      <c r="M300" s="122"/>
    </row>
    <row r="301" spans="1:13">
      <c r="A301" s="1">
        <v>0.48349537037037038</v>
      </c>
      <c r="B301">
        <v>3998</v>
      </c>
      <c r="C301">
        <v>53</v>
      </c>
      <c r="D301">
        <v>262.2</v>
      </c>
      <c r="E301">
        <v>10.4</v>
      </c>
      <c r="G301" s="119"/>
      <c r="H301">
        <f t="shared" si="20"/>
        <v>12.414942902382251</v>
      </c>
      <c r="J301" s="120">
        <f>(Data!$I$16+273.3)/(D301+273.3)*(Data!$I$15+(Data!$K$12/1000))/Data!$I$15*Data!$I$18</f>
        <v>0.68799330632614375</v>
      </c>
      <c r="K301" s="122"/>
      <c r="L301" s="119"/>
      <c r="M301" s="122"/>
    </row>
    <row r="302" spans="1:13">
      <c r="A302" s="1">
        <v>0.48349537037037038</v>
      </c>
      <c r="B302">
        <v>3996</v>
      </c>
      <c r="C302">
        <v>53</v>
      </c>
      <c r="D302">
        <v>262.2</v>
      </c>
      <c r="E302">
        <v>10.4</v>
      </c>
      <c r="G302" s="119"/>
      <c r="H302">
        <f t="shared" si="20"/>
        <v>12.414942902382251</v>
      </c>
      <c r="J302" s="120">
        <f>(Data!$I$16+273.3)/(D302+273.3)*(Data!$I$15+(Data!$K$12/1000))/Data!$I$15*Data!$I$18</f>
        <v>0.68799330632614375</v>
      </c>
      <c r="K302" s="122"/>
      <c r="L302" s="119"/>
      <c r="M302" s="122"/>
    </row>
    <row r="303" spans="1:13">
      <c r="A303" s="1">
        <v>0.48350694444444442</v>
      </c>
      <c r="B303">
        <v>3994</v>
      </c>
      <c r="C303">
        <v>55</v>
      </c>
      <c r="D303">
        <v>262.3</v>
      </c>
      <c r="E303">
        <v>10.4</v>
      </c>
      <c r="G303" s="119"/>
      <c r="H303">
        <f t="shared" si="20"/>
        <v>12.648198799841147</v>
      </c>
      <c r="J303" s="120">
        <f>(Data!$I$16+273.3)/(D303+273.3)*(Data!$I$15+(Data!$K$12/1000))/Data!$I$15*Data!$I$18</f>
        <v>0.68786485350569448</v>
      </c>
      <c r="K303" s="122"/>
      <c r="L303" s="119"/>
      <c r="M303" s="122"/>
    </row>
    <row r="304" spans="1:13">
      <c r="A304" s="1">
        <v>0.48350694444444442</v>
      </c>
      <c r="B304">
        <v>3990</v>
      </c>
      <c r="C304">
        <v>55</v>
      </c>
      <c r="D304">
        <v>262.39999999999998</v>
      </c>
      <c r="E304">
        <v>10.3</v>
      </c>
      <c r="G304" s="119"/>
      <c r="H304">
        <f t="shared" si="20"/>
        <v>12.649379495180929</v>
      </c>
      <c r="J304" s="120">
        <f>(Data!$I$16+273.3)/(D304+273.3)*(Data!$I$15+(Data!$K$12/1000))/Data!$I$15*Data!$I$18</f>
        <v>0.6877364486422437</v>
      </c>
      <c r="K304" s="122"/>
      <c r="L304" s="119"/>
      <c r="M304" s="122"/>
    </row>
    <row r="305" spans="1:13">
      <c r="A305" s="1">
        <v>0.48350694444444442</v>
      </c>
      <c r="B305">
        <v>3985</v>
      </c>
      <c r="C305">
        <v>56</v>
      </c>
      <c r="D305">
        <v>262.5</v>
      </c>
      <c r="E305">
        <v>10.3</v>
      </c>
      <c r="G305" s="119"/>
      <c r="H305">
        <f t="shared" si="20"/>
        <v>12.765047120498894</v>
      </c>
      <c r="J305" s="120">
        <f>(Data!$I$16+273.3)/(D305+273.3)*(Data!$I$15+(Data!$K$12/1000))/Data!$I$15*Data!$I$18</f>
        <v>0.68760809170893999</v>
      </c>
      <c r="K305" s="122"/>
      <c r="L305" s="119"/>
      <c r="M305" s="122"/>
    </row>
    <row r="306" spans="1:13">
      <c r="A306" s="1">
        <v>0.48350694444444442</v>
      </c>
      <c r="B306">
        <v>3985</v>
      </c>
      <c r="C306">
        <v>56</v>
      </c>
      <c r="D306">
        <v>262.60000000000002</v>
      </c>
      <c r="E306">
        <v>10.4</v>
      </c>
      <c r="G306" s="119"/>
      <c r="H306">
        <f t="shared" si="20"/>
        <v>12.766238278726702</v>
      </c>
      <c r="J306" s="120">
        <f>(Data!$I$16+273.3)/(D306+273.3)*(Data!$I$15+(Data!$K$12/1000))/Data!$I$15*Data!$I$18</f>
        <v>0.68747978267895127</v>
      </c>
      <c r="K306" s="122"/>
      <c r="L306" s="119"/>
      <c r="M306" s="122"/>
    </row>
    <row r="307" spans="1:13">
      <c r="A307" s="1">
        <v>0.48350694444444442</v>
      </c>
      <c r="B307">
        <v>3976</v>
      </c>
      <c r="C307">
        <v>56</v>
      </c>
      <c r="D307">
        <v>262.60000000000002</v>
      </c>
      <c r="E307">
        <v>10.4</v>
      </c>
      <c r="G307" s="119"/>
      <c r="H307">
        <f t="shared" si="20"/>
        <v>12.766238278726702</v>
      </c>
      <c r="J307" s="120">
        <f>(Data!$I$16+273.3)/(D307+273.3)*(Data!$I$15+(Data!$K$12/1000))/Data!$I$15*Data!$I$18</f>
        <v>0.68747978267895127</v>
      </c>
      <c r="K307" s="122"/>
      <c r="L307" s="119"/>
      <c r="M307" s="122"/>
    </row>
    <row r="308" spans="1:13">
      <c r="A308" s="1">
        <v>0.48351851851851851</v>
      </c>
      <c r="B308">
        <v>3976</v>
      </c>
      <c r="C308">
        <v>56</v>
      </c>
      <c r="D308">
        <v>262.7</v>
      </c>
      <c r="E308">
        <v>10.4</v>
      </c>
      <c r="G308" s="119"/>
      <c r="H308">
        <f t="shared" si="20"/>
        <v>12.767429325823452</v>
      </c>
      <c r="J308" s="120">
        <f>(Data!$I$16+273.3)/(D308+273.3)*(Data!$I$15+(Data!$K$12/1000))/Data!$I$15*Data!$I$18</f>
        <v>0.68735152152546641</v>
      </c>
      <c r="K308" s="122"/>
      <c r="L308" s="119"/>
      <c r="M308" s="122"/>
    </row>
    <row r="309" spans="1:13">
      <c r="A309" s="1">
        <v>0.48351851851851851</v>
      </c>
      <c r="B309">
        <v>3962</v>
      </c>
      <c r="C309">
        <v>55</v>
      </c>
      <c r="D309">
        <v>262.7</v>
      </c>
      <c r="E309">
        <v>10.4</v>
      </c>
      <c r="G309" s="119"/>
      <c r="H309">
        <f t="shared" si="20"/>
        <v>12.652920920147478</v>
      </c>
      <c r="J309" s="120">
        <f>(Data!$I$16+273.3)/(D309+273.3)*(Data!$I$15+(Data!$K$12/1000))/Data!$I$15*Data!$I$18</f>
        <v>0.68735152152546641</v>
      </c>
      <c r="K309" s="122"/>
      <c r="L309" s="119"/>
      <c r="M309" s="122"/>
    </row>
    <row r="310" spans="1:13">
      <c r="A310" s="1">
        <v>0.48351851851851851</v>
      </c>
      <c r="B310">
        <v>3962</v>
      </c>
      <c r="C310">
        <v>54</v>
      </c>
      <c r="D310">
        <v>262.5</v>
      </c>
      <c r="E310">
        <v>10.4</v>
      </c>
      <c r="G310" s="119"/>
      <c r="H310">
        <f t="shared" si="20"/>
        <v>12.535027431292342</v>
      </c>
      <c r="J310" s="120">
        <f>(Data!$I$16+273.3)/(D310+273.3)*(Data!$I$15+(Data!$K$12/1000))/Data!$I$15*Data!$I$18</f>
        <v>0.68760809170893999</v>
      </c>
      <c r="K310" s="122"/>
      <c r="L310" s="119"/>
      <c r="M310" s="122"/>
    </row>
    <row r="311" spans="1:13">
      <c r="A311" s="1">
        <v>0.48351851851851851</v>
      </c>
      <c r="B311">
        <v>3956</v>
      </c>
      <c r="C311">
        <v>53</v>
      </c>
      <c r="D311">
        <v>262.5</v>
      </c>
      <c r="E311">
        <v>10.4</v>
      </c>
      <c r="G311" s="119"/>
      <c r="H311">
        <f t="shared" si="20"/>
        <v>12.418419990505987</v>
      </c>
      <c r="J311" s="120">
        <f>(Data!$I$16+273.3)/(D311+273.3)*(Data!$I$15+(Data!$K$12/1000))/Data!$I$15*Data!$I$18</f>
        <v>0.68760809170893999</v>
      </c>
      <c r="K311" s="122"/>
      <c r="L311" s="119"/>
      <c r="M311" s="122"/>
    </row>
    <row r="312" spans="1:13">
      <c r="A312" s="1">
        <v>0.48351851851851851</v>
      </c>
      <c r="B312">
        <v>3951</v>
      </c>
      <c r="C312">
        <v>50</v>
      </c>
      <c r="D312">
        <v>262.7</v>
      </c>
      <c r="E312">
        <v>10.4</v>
      </c>
      <c r="G312" s="119"/>
      <c r="H312">
        <f t="shared" si="20"/>
        <v>12.064086742043536</v>
      </c>
      <c r="J312" s="120">
        <f>(Data!$I$16+273.3)/(D312+273.3)*(Data!$I$15+(Data!$K$12/1000))/Data!$I$15*Data!$I$18</f>
        <v>0.68735152152546641</v>
      </c>
      <c r="K312" s="122"/>
      <c r="L312" s="119"/>
      <c r="M312" s="122"/>
    </row>
    <row r="313" spans="1:13">
      <c r="A313" s="1">
        <v>0.48353009259259255</v>
      </c>
      <c r="B313">
        <v>3954</v>
      </c>
      <c r="C313">
        <v>50</v>
      </c>
      <c r="D313">
        <v>262.8</v>
      </c>
      <c r="E313">
        <v>10.4</v>
      </c>
      <c r="G313" s="119"/>
      <c r="H313">
        <f t="shared" si="20"/>
        <v>12.065212070784574</v>
      </c>
      <c r="J313" s="120">
        <f>(Data!$I$16+273.3)/(D313+273.3)*(Data!$I$15+(Data!$K$12/1000))/Data!$I$15*Data!$I$18</f>
        <v>0.68722330822169364</v>
      </c>
      <c r="K313" s="122"/>
      <c r="L313" s="119"/>
      <c r="M313" s="122"/>
    </row>
    <row r="314" spans="1:13">
      <c r="A314" s="1">
        <v>0.48353009259259255</v>
      </c>
      <c r="B314">
        <v>3957</v>
      </c>
      <c r="C314">
        <v>50</v>
      </c>
      <c r="D314">
        <v>262.8</v>
      </c>
      <c r="E314">
        <v>10.4</v>
      </c>
      <c r="G314" s="119"/>
      <c r="H314">
        <f t="shared" si="20"/>
        <v>12.065212070784574</v>
      </c>
      <c r="J314" s="120">
        <f>(Data!$I$16+273.3)/(D314+273.3)*(Data!$I$15+(Data!$K$12/1000))/Data!$I$15*Data!$I$18</f>
        <v>0.68722330822169364</v>
      </c>
      <c r="K314" s="122"/>
      <c r="L314" s="119"/>
      <c r="M314" s="122"/>
    </row>
    <row r="315" spans="1:13">
      <c r="A315" s="1">
        <v>0.48353009259259255</v>
      </c>
      <c r="B315">
        <v>3957</v>
      </c>
      <c r="C315">
        <v>50</v>
      </c>
      <c r="D315">
        <v>262.8</v>
      </c>
      <c r="E315">
        <v>10.4</v>
      </c>
      <c r="G315" s="119"/>
      <c r="H315">
        <f t="shared" si="20"/>
        <v>12.065212070784574</v>
      </c>
      <c r="J315" s="120">
        <f>(Data!$I$16+273.3)/(D315+273.3)*(Data!$I$15+(Data!$K$12/1000))/Data!$I$15*Data!$I$18</f>
        <v>0.68722330822169364</v>
      </c>
      <c r="K315" s="122"/>
      <c r="L315" s="119"/>
      <c r="M315" s="122"/>
    </row>
    <row r="316" spans="1:13">
      <c r="A316" s="1">
        <v>0.48353009259259255</v>
      </c>
      <c r="B316">
        <v>3961</v>
      </c>
      <c r="C316">
        <v>48</v>
      </c>
      <c r="D316">
        <v>262.8</v>
      </c>
      <c r="E316">
        <v>10.4</v>
      </c>
      <c r="G316" s="119"/>
      <c r="H316">
        <f t="shared" si="20"/>
        <v>11.821445284756241</v>
      </c>
      <c r="J316" s="120">
        <f>(Data!$I$16+273.3)/(D316+273.3)*(Data!$I$15+(Data!$K$12/1000))/Data!$I$15*Data!$I$18</f>
        <v>0.68722330822169364</v>
      </c>
      <c r="K316" s="122"/>
      <c r="L316" s="119"/>
      <c r="M316" s="122"/>
    </row>
    <row r="317" spans="1:13">
      <c r="A317" s="1">
        <v>0.48353009259259255</v>
      </c>
      <c r="B317">
        <v>3961</v>
      </c>
      <c r="C317">
        <v>47</v>
      </c>
      <c r="D317">
        <v>262.89999999999998</v>
      </c>
      <c r="E317">
        <v>10.4</v>
      </c>
      <c r="G317" s="119"/>
      <c r="H317">
        <f t="shared" si="20"/>
        <v>11.69874805114091</v>
      </c>
      <c r="J317" s="120">
        <f>(Data!$I$16+273.3)/(D317+273.3)*(Data!$I$15+(Data!$K$12/1000))/Data!$I$15*Data!$I$18</f>
        <v>0.68709514274086148</v>
      </c>
      <c r="K317" s="122"/>
      <c r="L317" s="119"/>
      <c r="M317" s="122"/>
    </row>
    <row r="318" spans="1:13">
      <c r="A318" s="1">
        <v>0.4835416666666667</v>
      </c>
      <c r="B318">
        <v>3966</v>
      </c>
      <c r="C318">
        <v>49</v>
      </c>
      <c r="D318">
        <v>262.89999999999998</v>
      </c>
      <c r="E318">
        <v>10.4</v>
      </c>
      <c r="G318" s="119"/>
      <c r="H318">
        <f t="shared" si="20"/>
        <v>11.945064495109758</v>
      </c>
      <c r="J318" s="120">
        <f>(Data!$I$16+273.3)/(D318+273.3)*(Data!$I$15+(Data!$K$12/1000))/Data!$I$15*Data!$I$18</f>
        <v>0.68709514274086148</v>
      </c>
      <c r="K318" s="122"/>
      <c r="L318" s="119"/>
      <c r="M318" s="122"/>
    </row>
    <row r="319" spans="1:13">
      <c r="A319" s="1">
        <v>0.4835416666666667</v>
      </c>
      <c r="B319">
        <v>3966</v>
      </c>
      <c r="C319">
        <v>52</v>
      </c>
      <c r="D319">
        <v>262.60000000000002</v>
      </c>
      <c r="E319">
        <v>10.4</v>
      </c>
      <c r="G319" s="119"/>
      <c r="H319">
        <f t="shared" si="20"/>
        <v>12.301855020570649</v>
      </c>
      <c r="J319" s="120">
        <f>(Data!$I$16+273.3)/(D319+273.3)*(Data!$I$15+(Data!$K$12/1000))/Data!$I$15*Data!$I$18</f>
        <v>0.68747978267895127</v>
      </c>
      <c r="K319" s="122"/>
      <c r="L319" s="119"/>
      <c r="M319" s="122"/>
    </row>
    <row r="320" spans="1:13">
      <c r="A320" s="1">
        <v>0.4835416666666667</v>
      </c>
      <c r="B320">
        <v>3962</v>
      </c>
      <c r="C320">
        <v>52</v>
      </c>
      <c r="D320">
        <v>262.60000000000002</v>
      </c>
      <c r="E320">
        <v>10.4</v>
      </c>
      <c r="G320" s="119"/>
      <c r="H320">
        <f t="shared" si="20"/>
        <v>12.301855020570649</v>
      </c>
      <c r="J320" s="120">
        <f>(Data!$I$16+273.3)/(D320+273.3)*(Data!$I$15+(Data!$K$12/1000))/Data!$I$15*Data!$I$18</f>
        <v>0.68747978267895127</v>
      </c>
      <c r="K320" s="122"/>
      <c r="L320" s="119"/>
      <c r="M320" s="122"/>
    </row>
    <row r="321" spans="1:13">
      <c r="A321" s="1">
        <v>0.4835416666666667</v>
      </c>
      <c r="B321">
        <v>3959</v>
      </c>
      <c r="C321">
        <v>51</v>
      </c>
      <c r="D321">
        <v>262.7</v>
      </c>
      <c r="E321">
        <v>10.4</v>
      </c>
      <c r="G321" s="119"/>
      <c r="H321">
        <f t="shared" si="20"/>
        <v>12.184130362809714</v>
      </c>
      <c r="J321" s="120">
        <f>(Data!$I$16+273.3)/(D321+273.3)*(Data!$I$15+(Data!$K$12/1000))/Data!$I$15*Data!$I$18</f>
        <v>0.68735152152546641</v>
      </c>
      <c r="K321" s="122"/>
      <c r="L321" s="119"/>
      <c r="M321" s="122"/>
    </row>
    <row r="322" spans="1:13">
      <c r="A322" s="1">
        <v>0.4835416666666667</v>
      </c>
      <c r="B322">
        <v>3957</v>
      </c>
      <c r="C322">
        <v>51</v>
      </c>
      <c r="D322">
        <v>262.7</v>
      </c>
      <c r="E322">
        <v>10.4</v>
      </c>
      <c r="G322" s="119"/>
      <c r="H322">
        <f t="shared" si="20"/>
        <v>12.184130362809714</v>
      </c>
      <c r="J322" s="120">
        <f>(Data!$I$16+273.3)/(D322+273.3)*(Data!$I$15+(Data!$K$12/1000))/Data!$I$15*Data!$I$18</f>
        <v>0.68735152152546641</v>
      </c>
      <c r="K322" s="122"/>
      <c r="L322" s="119"/>
      <c r="M322" s="122"/>
    </row>
    <row r="323" spans="1:13">
      <c r="A323" s="1">
        <v>0.48355324074074074</v>
      </c>
      <c r="B323">
        <v>3955</v>
      </c>
      <c r="C323">
        <v>50</v>
      </c>
      <c r="D323">
        <v>262.8</v>
      </c>
      <c r="E323">
        <v>10.4</v>
      </c>
      <c r="G323" s="119"/>
      <c r="H323">
        <f t="shared" si="20"/>
        <v>12.065212070784574</v>
      </c>
      <c r="J323" s="120">
        <f>(Data!$I$16+273.3)/(D323+273.3)*(Data!$I$15+(Data!$K$12/1000))/Data!$I$15*Data!$I$18</f>
        <v>0.68722330822169364</v>
      </c>
      <c r="K323" s="122"/>
      <c r="L323" s="119"/>
      <c r="M323" s="122"/>
    </row>
    <row r="324" spans="1:13">
      <c r="A324" s="1">
        <v>0.48355324074074074</v>
      </c>
      <c r="B324">
        <v>3956</v>
      </c>
      <c r="C324">
        <v>50</v>
      </c>
      <c r="D324">
        <v>262.8</v>
      </c>
      <c r="E324">
        <v>10.4</v>
      </c>
      <c r="G324" s="119"/>
      <c r="H324">
        <f t="shared" si="20"/>
        <v>12.065212070784574</v>
      </c>
      <c r="J324" s="120">
        <f>(Data!$I$16+273.3)/(D324+273.3)*(Data!$I$15+(Data!$K$12/1000))/Data!$I$15*Data!$I$18</f>
        <v>0.68722330822169364</v>
      </c>
      <c r="K324" s="122"/>
      <c r="L324" s="119"/>
      <c r="M324" s="122"/>
    </row>
    <row r="325" spans="1:13">
      <c r="A325" s="1">
        <v>0.48355324074074074</v>
      </c>
      <c r="B325">
        <v>3969</v>
      </c>
      <c r="C325">
        <v>48</v>
      </c>
      <c r="D325">
        <v>262.8</v>
      </c>
      <c r="E325">
        <v>10.4</v>
      </c>
      <c r="G325" s="119"/>
      <c r="H325">
        <f t="shared" si="20"/>
        <v>11.821445284756241</v>
      </c>
      <c r="J325" s="120">
        <f>(Data!$I$16+273.3)/(D325+273.3)*(Data!$I$15+(Data!$K$12/1000))/Data!$I$15*Data!$I$18</f>
        <v>0.68722330822169364</v>
      </c>
      <c r="K325" s="122"/>
      <c r="L325" s="119"/>
      <c r="M325" s="122"/>
    </row>
    <row r="326" spans="1:13">
      <c r="A326" s="1">
        <v>0.48355324074074074</v>
      </c>
      <c r="B326">
        <v>3969</v>
      </c>
      <c r="C326">
        <v>47</v>
      </c>
      <c r="D326">
        <v>262.7</v>
      </c>
      <c r="E326">
        <v>10.4</v>
      </c>
      <c r="G326" s="119"/>
      <c r="H326">
        <f t="shared" si="20"/>
        <v>11.696566059505567</v>
      </c>
      <c r="J326" s="120">
        <f>(Data!$I$16+273.3)/(D326+273.3)*(Data!$I$15+(Data!$K$12/1000))/Data!$I$15*Data!$I$18</f>
        <v>0.68735152152546641</v>
      </c>
      <c r="K326" s="122"/>
      <c r="L326" s="119"/>
      <c r="M326" s="122"/>
    </row>
    <row r="327" spans="1:13">
      <c r="A327" s="1">
        <v>0.48355324074074074</v>
      </c>
      <c r="B327">
        <v>3987</v>
      </c>
      <c r="C327">
        <v>49</v>
      </c>
      <c r="D327">
        <v>262.7</v>
      </c>
      <c r="E327">
        <v>10.4</v>
      </c>
      <c r="G327" s="119"/>
      <c r="H327">
        <f t="shared" si="20"/>
        <v>11.94283656177039</v>
      </c>
      <c r="J327" s="120">
        <f>(Data!$I$16+273.3)/(D327+273.3)*(Data!$I$15+(Data!$K$12/1000))/Data!$I$15*Data!$I$18</f>
        <v>0.68735152152546641</v>
      </c>
      <c r="K327" s="122"/>
      <c r="L327" s="119"/>
      <c r="M327" s="122"/>
    </row>
    <row r="328" spans="1:13">
      <c r="A328" s="1">
        <v>0.48356481481481484</v>
      </c>
      <c r="B328">
        <v>3989</v>
      </c>
      <c r="C328">
        <v>53</v>
      </c>
      <c r="D328">
        <v>262.60000000000002</v>
      </c>
      <c r="E328">
        <v>10.4</v>
      </c>
      <c r="G328" s="119"/>
      <c r="H328">
        <f t="shared" si="20"/>
        <v>12.419578803552929</v>
      </c>
      <c r="J328" s="120">
        <f>(Data!$I$16+273.3)/(D328+273.3)*(Data!$I$15+(Data!$K$12/1000))/Data!$I$15*Data!$I$18</f>
        <v>0.68747978267895127</v>
      </c>
      <c r="K328" s="122"/>
      <c r="L328" s="119"/>
      <c r="M328" s="122"/>
    </row>
    <row r="329" spans="1:13">
      <c r="A329" s="1">
        <v>0.48356481481481484</v>
      </c>
      <c r="B329">
        <v>3991</v>
      </c>
      <c r="C329">
        <v>53</v>
      </c>
      <c r="D329">
        <v>262.60000000000002</v>
      </c>
      <c r="E329">
        <v>10.4</v>
      </c>
      <c r="G329" s="119"/>
      <c r="H329">
        <f t="shared" ref="H329:H392" si="21">44.73*SQRT(C329/1000/J329)</f>
        <v>12.419578803552929</v>
      </c>
      <c r="J329" s="120">
        <f>(Data!$I$16+273.3)/(D329+273.3)*(Data!$I$15+(Data!$K$12/1000))/Data!$I$15*Data!$I$18</f>
        <v>0.68747978267895127</v>
      </c>
      <c r="K329" s="122"/>
      <c r="L329" s="119"/>
      <c r="M329" s="122"/>
    </row>
    <row r="330" spans="1:13">
      <c r="A330" s="1">
        <v>0.48356481481481484</v>
      </c>
      <c r="B330">
        <v>3993</v>
      </c>
      <c r="C330">
        <v>53</v>
      </c>
      <c r="D330">
        <v>262.60000000000002</v>
      </c>
      <c r="E330">
        <v>10.4</v>
      </c>
      <c r="G330" s="119"/>
      <c r="H330">
        <f t="shared" si="21"/>
        <v>12.419578803552929</v>
      </c>
      <c r="J330" s="120">
        <f>(Data!$I$16+273.3)/(D330+273.3)*(Data!$I$15+(Data!$K$12/1000))/Data!$I$15*Data!$I$18</f>
        <v>0.68747978267895127</v>
      </c>
      <c r="K330" s="122"/>
      <c r="L330" s="119"/>
      <c r="M330" s="122"/>
    </row>
    <row r="331" spans="1:13">
      <c r="A331" s="1">
        <v>0.48356481481481484</v>
      </c>
      <c r="B331">
        <v>3991</v>
      </c>
      <c r="C331">
        <v>53</v>
      </c>
      <c r="D331">
        <v>262.60000000000002</v>
      </c>
      <c r="E331">
        <v>10.3</v>
      </c>
      <c r="G331" s="119"/>
      <c r="H331">
        <f t="shared" si="21"/>
        <v>12.419578803552929</v>
      </c>
      <c r="J331" s="120">
        <f>(Data!$I$16+273.3)/(D331+273.3)*(Data!$I$15+(Data!$K$12/1000))/Data!$I$15*Data!$I$18</f>
        <v>0.68747978267895127</v>
      </c>
      <c r="K331" s="122"/>
      <c r="L331" s="119"/>
      <c r="M331" s="122"/>
    </row>
    <row r="332" spans="1:13">
      <c r="A332" s="1">
        <v>0.48356481481481484</v>
      </c>
      <c r="B332">
        <v>3988</v>
      </c>
      <c r="C332">
        <v>50</v>
      </c>
      <c r="D332">
        <v>262.60000000000002</v>
      </c>
      <c r="E332">
        <v>10.3</v>
      </c>
      <c r="G332" s="119"/>
      <c r="H332">
        <f t="shared" si="21"/>
        <v>12.062961308322905</v>
      </c>
      <c r="J332" s="120">
        <f>(Data!$I$16+273.3)/(D332+273.3)*(Data!$I$15+(Data!$K$12/1000))/Data!$I$15*Data!$I$18</f>
        <v>0.68747978267895127</v>
      </c>
      <c r="K332" s="122"/>
      <c r="L332" s="119"/>
      <c r="M332" s="122"/>
    </row>
    <row r="333" spans="1:13">
      <c r="A333" s="1">
        <v>0.48357638888888888</v>
      </c>
      <c r="B333">
        <v>3988</v>
      </c>
      <c r="C333">
        <v>50</v>
      </c>
      <c r="D333">
        <v>262.5</v>
      </c>
      <c r="E333">
        <v>10.3</v>
      </c>
      <c r="G333" s="119"/>
      <c r="H333">
        <f t="shared" si="21"/>
        <v>12.061835769593298</v>
      </c>
      <c r="J333" s="120">
        <f>(Data!$I$16+273.3)/(D333+273.3)*(Data!$I$15+(Data!$K$12/1000))/Data!$I$15*Data!$I$18</f>
        <v>0.68760809170893999</v>
      </c>
      <c r="K333" s="122"/>
      <c r="L333" s="119"/>
      <c r="M333" s="122"/>
    </row>
    <row r="334" spans="1:13">
      <c r="A334" s="1">
        <v>0.48357638888888888</v>
      </c>
      <c r="B334">
        <v>3982</v>
      </c>
      <c r="C334">
        <v>50</v>
      </c>
      <c r="D334">
        <v>262.5</v>
      </c>
      <c r="E334">
        <v>10.4</v>
      </c>
      <c r="G334" s="119"/>
      <c r="H334">
        <f t="shared" si="21"/>
        <v>12.061835769593298</v>
      </c>
      <c r="J334" s="120">
        <f>(Data!$I$16+273.3)/(D334+273.3)*(Data!$I$15+(Data!$K$12/1000))/Data!$I$15*Data!$I$18</f>
        <v>0.68760809170893999</v>
      </c>
      <c r="K334" s="122"/>
      <c r="L334" s="119"/>
      <c r="M334" s="122"/>
    </row>
    <row r="335" spans="1:13">
      <c r="A335" s="1">
        <v>0.48357638888888888</v>
      </c>
      <c r="B335">
        <v>3982</v>
      </c>
      <c r="C335">
        <v>50</v>
      </c>
      <c r="D335">
        <v>262.2</v>
      </c>
      <c r="E335">
        <v>10.3</v>
      </c>
      <c r="G335" s="119"/>
      <c r="H335">
        <f t="shared" si="21"/>
        <v>12.05845852305654</v>
      </c>
      <c r="J335" s="120">
        <f>(Data!$I$16+273.3)/(D335+273.3)*(Data!$I$15+(Data!$K$12/1000))/Data!$I$15*Data!$I$18</f>
        <v>0.68799330632614375</v>
      </c>
      <c r="K335" s="122"/>
      <c r="L335" s="119"/>
      <c r="M335" s="122"/>
    </row>
    <row r="336" spans="1:13">
      <c r="A336" s="1">
        <v>0.48357638888888888</v>
      </c>
      <c r="B336">
        <v>3978</v>
      </c>
      <c r="C336">
        <v>49</v>
      </c>
      <c r="D336">
        <v>262.2</v>
      </c>
      <c r="E336">
        <v>10.3</v>
      </c>
      <c r="G336" s="119"/>
      <c r="H336">
        <f t="shared" si="21"/>
        <v>11.937264909233999</v>
      </c>
      <c r="J336" s="120">
        <f>(Data!$I$16+273.3)/(D336+273.3)*(Data!$I$15+(Data!$K$12/1000))/Data!$I$15*Data!$I$18</f>
        <v>0.68799330632614375</v>
      </c>
      <c r="K336" s="122"/>
      <c r="L336" s="119"/>
      <c r="M336" s="122"/>
    </row>
    <row r="337" spans="1:13">
      <c r="A337" s="1">
        <v>0.48357638888888888</v>
      </c>
      <c r="B337">
        <v>3978</v>
      </c>
      <c r="C337">
        <v>47</v>
      </c>
      <c r="D337">
        <v>262.3</v>
      </c>
      <c r="E337">
        <v>10.3</v>
      </c>
      <c r="G337" s="119"/>
      <c r="H337">
        <f t="shared" si="21"/>
        <v>11.692200854628965</v>
      </c>
      <c r="J337" s="120">
        <f>(Data!$I$16+273.3)/(D337+273.3)*(Data!$I$15+(Data!$K$12/1000))/Data!$I$15*Data!$I$18</f>
        <v>0.68786485350569448</v>
      </c>
      <c r="K337" s="122"/>
      <c r="L337" s="119"/>
      <c r="M337" s="122"/>
    </row>
    <row r="338" spans="1:13">
      <c r="A338" s="1">
        <v>0.48358796296296297</v>
      </c>
      <c r="B338">
        <v>3977</v>
      </c>
      <c r="C338">
        <v>47</v>
      </c>
      <c r="D338">
        <v>262.3</v>
      </c>
      <c r="E338">
        <v>10.3</v>
      </c>
      <c r="G338" s="119"/>
      <c r="H338">
        <f t="shared" si="21"/>
        <v>11.692200854628965</v>
      </c>
      <c r="J338" s="120">
        <f>(Data!$I$16+273.3)/(D338+273.3)*(Data!$I$15+(Data!$K$12/1000))/Data!$I$15*Data!$I$18</f>
        <v>0.68786485350569448</v>
      </c>
      <c r="K338" s="122"/>
      <c r="L338" s="119"/>
      <c r="M338" s="122"/>
    </row>
    <row r="339" spans="1:13">
      <c r="A339" s="1">
        <v>0.48358796296296297</v>
      </c>
      <c r="B339">
        <v>3976</v>
      </c>
      <c r="C339">
        <v>51</v>
      </c>
      <c r="D339">
        <v>262.39999999999998</v>
      </c>
      <c r="E339">
        <v>10.3</v>
      </c>
      <c r="G339" s="119"/>
      <c r="H339">
        <f t="shared" si="21"/>
        <v>12.180720147592627</v>
      </c>
      <c r="J339" s="120">
        <f>(Data!$I$16+273.3)/(D339+273.3)*(Data!$I$15+(Data!$K$12/1000))/Data!$I$15*Data!$I$18</f>
        <v>0.6877364486422437</v>
      </c>
      <c r="K339" s="122"/>
      <c r="L339" s="119"/>
      <c r="M339" s="122"/>
    </row>
    <row r="340" spans="1:13">
      <c r="A340" s="1">
        <v>0.48358796296296297</v>
      </c>
      <c r="B340">
        <v>3971</v>
      </c>
      <c r="C340">
        <v>51</v>
      </c>
      <c r="D340">
        <v>262.60000000000002</v>
      </c>
      <c r="E340">
        <v>10.3</v>
      </c>
      <c r="G340" s="119"/>
      <c r="H340">
        <f t="shared" si="21"/>
        <v>12.182993730467786</v>
      </c>
      <c r="J340" s="120">
        <f>(Data!$I$16+273.3)/(D340+273.3)*(Data!$I$15+(Data!$K$12/1000))/Data!$I$15*Data!$I$18</f>
        <v>0.68747978267895127</v>
      </c>
      <c r="K340" s="122"/>
      <c r="L340" s="119"/>
      <c r="M340" s="122"/>
    </row>
    <row r="341" spans="1:13">
      <c r="A341" s="1">
        <v>0.48358796296296297</v>
      </c>
      <c r="B341">
        <v>3964</v>
      </c>
      <c r="C341">
        <v>53</v>
      </c>
      <c r="D341">
        <v>262.7</v>
      </c>
      <c r="E341">
        <v>10.3</v>
      </c>
      <c r="G341" s="119"/>
      <c r="H341">
        <f t="shared" si="21"/>
        <v>12.420737508486509</v>
      </c>
      <c r="J341" s="120">
        <f>(Data!$I$16+273.3)/(D341+273.3)*(Data!$I$15+(Data!$K$12/1000))/Data!$I$15*Data!$I$18</f>
        <v>0.68735152152546641</v>
      </c>
      <c r="K341" s="122"/>
      <c r="L341" s="119"/>
      <c r="M341" s="122"/>
    </row>
    <row r="342" spans="1:13">
      <c r="A342" s="1">
        <v>0.48358796296296297</v>
      </c>
      <c r="B342">
        <v>3964</v>
      </c>
      <c r="C342">
        <v>53</v>
      </c>
      <c r="D342">
        <v>262.8</v>
      </c>
      <c r="E342">
        <v>10.4</v>
      </c>
      <c r="G342" s="119"/>
      <c r="H342">
        <f t="shared" si="21"/>
        <v>12.421896105336984</v>
      </c>
      <c r="J342" s="120">
        <f>(Data!$I$16+273.3)/(D342+273.3)*(Data!$I$15+(Data!$K$12/1000))/Data!$I$15*Data!$I$18</f>
        <v>0.68722330822169364</v>
      </c>
      <c r="K342" s="122"/>
      <c r="L342" s="119"/>
      <c r="M342" s="122"/>
    </row>
    <row r="343" spans="1:13">
      <c r="A343" s="1">
        <v>0.48359953703703701</v>
      </c>
      <c r="B343">
        <v>3961</v>
      </c>
      <c r="C343">
        <v>51</v>
      </c>
      <c r="D343">
        <v>262.8</v>
      </c>
      <c r="E343">
        <v>10.4</v>
      </c>
      <c r="G343" s="119"/>
      <c r="H343">
        <f t="shared" si="21"/>
        <v>12.185266889127455</v>
      </c>
      <c r="J343" s="120">
        <f>(Data!$I$16+273.3)/(D343+273.3)*(Data!$I$15+(Data!$K$12/1000))/Data!$I$15*Data!$I$18</f>
        <v>0.68722330822169364</v>
      </c>
      <c r="K343" s="122"/>
      <c r="L343" s="119"/>
      <c r="M343" s="122"/>
    </row>
    <row r="344" spans="1:13">
      <c r="A344" s="1">
        <v>0.48359953703703701</v>
      </c>
      <c r="B344">
        <v>3961</v>
      </c>
      <c r="C344">
        <v>50</v>
      </c>
      <c r="D344">
        <v>262.8</v>
      </c>
      <c r="E344">
        <v>10.4</v>
      </c>
      <c r="G344" s="119"/>
      <c r="H344">
        <f t="shared" si="21"/>
        <v>12.065212070784574</v>
      </c>
      <c r="J344" s="120">
        <f>(Data!$I$16+273.3)/(D344+273.3)*(Data!$I$15+(Data!$K$12/1000))/Data!$I$15*Data!$I$18</f>
        <v>0.68722330822169364</v>
      </c>
      <c r="K344" s="122"/>
      <c r="L344" s="119"/>
      <c r="M344" s="122"/>
    </row>
    <row r="345" spans="1:13">
      <c r="A345" s="1">
        <v>0.48359953703703701</v>
      </c>
      <c r="B345">
        <v>3959</v>
      </c>
      <c r="C345">
        <v>50</v>
      </c>
      <c r="D345">
        <v>262.8</v>
      </c>
      <c r="E345">
        <v>10.4</v>
      </c>
      <c r="G345" s="119"/>
      <c r="H345">
        <f t="shared" si="21"/>
        <v>12.065212070784574</v>
      </c>
      <c r="J345" s="120">
        <f>(Data!$I$16+273.3)/(D345+273.3)*(Data!$I$15+(Data!$K$12/1000))/Data!$I$15*Data!$I$18</f>
        <v>0.68722330822169364</v>
      </c>
      <c r="K345" s="122"/>
      <c r="L345" s="119"/>
      <c r="M345" s="122"/>
    </row>
    <row r="346" spans="1:13">
      <c r="A346" s="1">
        <v>0.48359953703703701</v>
      </c>
      <c r="B346">
        <v>3959</v>
      </c>
      <c r="C346">
        <v>51</v>
      </c>
      <c r="D346">
        <v>263</v>
      </c>
      <c r="E346">
        <v>10.4</v>
      </c>
      <c r="G346" s="119"/>
      <c r="H346">
        <f t="shared" si="21"/>
        <v>12.187539623808997</v>
      </c>
      <c r="J346" s="120">
        <f>(Data!$I$16+273.3)/(D346+273.3)*(Data!$I$15+(Data!$K$12/1000))/Data!$I$15*Data!$I$18</f>
        <v>0.68696702505621865</v>
      </c>
      <c r="K346" s="122"/>
      <c r="L346" s="119"/>
      <c r="M346" s="122"/>
    </row>
    <row r="347" spans="1:13">
      <c r="A347" s="1">
        <v>0.48359953703703701</v>
      </c>
      <c r="B347">
        <v>3961</v>
      </c>
      <c r="C347">
        <v>51</v>
      </c>
      <c r="D347">
        <v>263</v>
      </c>
      <c r="E347">
        <v>10.4</v>
      </c>
      <c r="G347" s="119"/>
      <c r="H347">
        <f t="shared" si="21"/>
        <v>12.187539623808997</v>
      </c>
      <c r="J347" s="120">
        <f>(Data!$I$16+273.3)/(D347+273.3)*(Data!$I$15+(Data!$K$12/1000))/Data!$I$15*Data!$I$18</f>
        <v>0.68696702505621865</v>
      </c>
      <c r="K347" s="122"/>
      <c r="L347" s="119"/>
      <c r="M347" s="122"/>
    </row>
    <row r="348" spans="1:13">
      <c r="A348" s="1">
        <v>0.48361111111111116</v>
      </c>
      <c r="B348">
        <v>3963</v>
      </c>
      <c r="C348">
        <v>48</v>
      </c>
      <c r="D348">
        <v>263</v>
      </c>
      <c r="E348">
        <v>10.4</v>
      </c>
      <c r="G348" s="119"/>
      <c r="H348">
        <f t="shared" si="21"/>
        <v>11.823650161262357</v>
      </c>
      <c r="J348" s="120">
        <f>(Data!$I$16+273.3)/(D348+273.3)*(Data!$I$15+(Data!$K$12/1000))/Data!$I$15*Data!$I$18</f>
        <v>0.68696702505621865</v>
      </c>
      <c r="K348" s="122"/>
      <c r="L348" s="119"/>
      <c r="M348" s="122"/>
    </row>
    <row r="349" spans="1:13">
      <c r="A349" s="1">
        <v>0.48361111111111116</v>
      </c>
      <c r="B349">
        <v>3969</v>
      </c>
      <c r="C349">
        <v>48</v>
      </c>
      <c r="D349">
        <v>263</v>
      </c>
      <c r="E349">
        <v>10.3</v>
      </c>
      <c r="G349" s="119"/>
      <c r="H349">
        <f t="shared" si="21"/>
        <v>11.823650161262357</v>
      </c>
      <c r="J349" s="120">
        <f>(Data!$I$16+273.3)/(D349+273.3)*(Data!$I$15+(Data!$K$12/1000))/Data!$I$15*Data!$I$18</f>
        <v>0.68696702505621865</v>
      </c>
      <c r="K349" s="122"/>
      <c r="L349" s="119"/>
      <c r="M349" s="122"/>
    </row>
    <row r="350" spans="1:13">
      <c r="A350" s="1">
        <v>0.48361111111111116</v>
      </c>
      <c r="B350">
        <v>3976</v>
      </c>
      <c r="C350">
        <v>48</v>
      </c>
      <c r="D350">
        <v>263.10000000000002</v>
      </c>
      <c r="E350">
        <v>10.3</v>
      </c>
      <c r="G350" s="119"/>
      <c r="H350">
        <f t="shared" si="21"/>
        <v>11.824752445342622</v>
      </c>
      <c r="J350" s="120">
        <f>(Data!$I$16+273.3)/(D350+273.3)*(Data!$I$15+(Data!$K$12/1000))/Data!$I$15*Data!$I$18</f>
        <v>0.68683895514103277</v>
      </c>
      <c r="K350" s="122"/>
      <c r="L350" s="119"/>
      <c r="M350" s="122"/>
    </row>
    <row r="351" spans="1:13">
      <c r="A351" s="1">
        <v>0.48361111111111116</v>
      </c>
      <c r="B351">
        <v>3976</v>
      </c>
      <c r="C351">
        <v>49</v>
      </c>
      <c r="D351">
        <v>263.2</v>
      </c>
      <c r="E351">
        <v>10.3</v>
      </c>
      <c r="G351" s="119"/>
      <c r="H351">
        <f t="shared" si="21"/>
        <v>11.948405616193726</v>
      </c>
      <c r="J351" s="120">
        <f>(Data!$I$16+273.3)/(D351+273.3)*(Data!$I$15+(Data!$K$12/1000))/Data!$I$15*Data!$I$18</f>
        <v>0.68671093296859276</v>
      </c>
      <c r="K351" s="122"/>
      <c r="L351" s="119"/>
      <c r="M351" s="122"/>
    </row>
    <row r="352" spans="1:13">
      <c r="A352" s="1">
        <v>0.48361111111111116</v>
      </c>
      <c r="B352">
        <v>3977</v>
      </c>
      <c r="C352">
        <v>46</v>
      </c>
      <c r="D352">
        <v>263.2</v>
      </c>
      <c r="E352">
        <v>10.3</v>
      </c>
      <c r="G352" s="119"/>
      <c r="H352">
        <f t="shared" si="21"/>
        <v>11.576861380179007</v>
      </c>
      <c r="J352" s="120">
        <f>(Data!$I$16+273.3)/(D352+273.3)*(Data!$I$15+(Data!$K$12/1000))/Data!$I$15*Data!$I$18</f>
        <v>0.68671093296859276</v>
      </c>
      <c r="K352" s="122"/>
      <c r="L352" s="119"/>
      <c r="M352" s="122"/>
    </row>
    <row r="353" spans="1:13">
      <c r="A353" s="1">
        <v>0.4836226851851852</v>
      </c>
      <c r="B353">
        <v>3977</v>
      </c>
      <c r="C353">
        <v>45</v>
      </c>
      <c r="D353">
        <v>263</v>
      </c>
      <c r="E353">
        <v>10.3</v>
      </c>
      <c r="G353" s="119"/>
      <c r="H353">
        <f t="shared" si="21"/>
        <v>11.448200041487935</v>
      </c>
      <c r="J353" s="120">
        <f>(Data!$I$16+273.3)/(D353+273.3)*(Data!$I$15+(Data!$K$12/1000))/Data!$I$15*Data!$I$18</f>
        <v>0.68696702505621865</v>
      </c>
      <c r="K353" s="122"/>
      <c r="L353" s="119"/>
      <c r="M353" s="122"/>
    </row>
    <row r="354" spans="1:13">
      <c r="A354" s="1">
        <v>0.4836226851851852</v>
      </c>
      <c r="B354">
        <v>3975</v>
      </c>
      <c r="C354">
        <v>46</v>
      </c>
      <c r="D354">
        <v>263</v>
      </c>
      <c r="E354">
        <v>10.3</v>
      </c>
      <c r="G354" s="119"/>
      <c r="H354">
        <f t="shared" si="21"/>
        <v>11.57470332975851</v>
      </c>
      <c r="J354" s="120">
        <f>(Data!$I$16+273.3)/(D354+273.3)*(Data!$I$15+(Data!$K$12/1000))/Data!$I$15*Data!$I$18</f>
        <v>0.68696702505621865</v>
      </c>
      <c r="K354" s="122"/>
      <c r="L354" s="119"/>
      <c r="M354" s="122"/>
    </row>
    <row r="355" spans="1:13">
      <c r="A355" s="1">
        <v>0.4836226851851852</v>
      </c>
      <c r="B355">
        <v>3975</v>
      </c>
      <c r="C355">
        <v>48</v>
      </c>
      <c r="D355">
        <v>262.89999999999998</v>
      </c>
      <c r="E355">
        <v>10.3</v>
      </c>
      <c r="G355" s="119"/>
      <c r="H355">
        <f t="shared" si="21"/>
        <v>11.822547774409815</v>
      </c>
      <c r="J355" s="120">
        <f>(Data!$I$16+273.3)/(D355+273.3)*(Data!$I$15+(Data!$K$12/1000))/Data!$I$15*Data!$I$18</f>
        <v>0.68709514274086148</v>
      </c>
      <c r="K355" s="122"/>
      <c r="L355" s="119"/>
      <c r="M355" s="122"/>
    </row>
    <row r="356" spans="1:13">
      <c r="A356" s="1">
        <v>0.4836226851851852</v>
      </c>
      <c r="B356">
        <v>3972</v>
      </c>
      <c r="C356">
        <v>47</v>
      </c>
      <c r="D356">
        <v>262.89999999999998</v>
      </c>
      <c r="E356">
        <v>10.3</v>
      </c>
      <c r="G356" s="119"/>
      <c r="H356">
        <f t="shared" si="21"/>
        <v>11.69874805114091</v>
      </c>
      <c r="J356" s="120">
        <f>(Data!$I$16+273.3)/(D356+273.3)*(Data!$I$15+(Data!$K$12/1000))/Data!$I$15*Data!$I$18</f>
        <v>0.68709514274086148</v>
      </c>
      <c r="K356" s="122"/>
      <c r="L356" s="119"/>
      <c r="M356" s="122"/>
    </row>
    <row r="357" spans="1:13">
      <c r="A357" s="1">
        <v>0.4836226851851852</v>
      </c>
      <c r="B357">
        <v>3969</v>
      </c>
      <c r="C357">
        <v>46</v>
      </c>
      <c r="D357">
        <v>262.89999999999998</v>
      </c>
      <c r="E357">
        <v>10.3</v>
      </c>
      <c r="G357" s="119"/>
      <c r="H357">
        <f t="shared" si="21"/>
        <v>11.573624153649714</v>
      </c>
      <c r="J357" s="120">
        <f>(Data!$I$16+273.3)/(D357+273.3)*(Data!$I$15+(Data!$K$12/1000))/Data!$I$15*Data!$I$18</f>
        <v>0.68709514274086148</v>
      </c>
      <c r="K357" s="122"/>
      <c r="L357" s="119"/>
      <c r="M357" s="122"/>
    </row>
    <row r="358" spans="1:13">
      <c r="A358" s="1">
        <v>0.48363425925925929</v>
      </c>
      <c r="B358">
        <v>3969</v>
      </c>
      <c r="C358">
        <v>46</v>
      </c>
      <c r="D358">
        <v>262.89999999999998</v>
      </c>
      <c r="E358">
        <v>10.4</v>
      </c>
      <c r="G358" s="119"/>
      <c r="H358">
        <f t="shared" si="21"/>
        <v>11.573624153649714</v>
      </c>
      <c r="J358" s="120">
        <f>(Data!$I$16+273.3)/(D358+273.3)*(Data!$I$15+(Data!$K$12/1000))/Data!$I$15*Data!$I$18</f>
        <v>0.68709514274086148</v>
      </c>
      <c r="K358" s="122"/>
      <c r="L358" s="119"/>
      <c r="M358" s="122"/>
    </row>
    <row r="359" spans="1:13">
      <c r="A359" s="1">
        <v>0.48363425925925929</v>
      </c>
      <c r="B359">
        <v>3970</v>
      </c>
      <c r="C359">
        <v>49</v>
      </c>
      <c r="D359">
        <v>262.89999999999998</v>
      </c>
      <c r="E359">
        <v>10.4</v>
      </c>
      <c r="G359" s="119"/>
      <c r="H359">
        <f t="shared" si="21"/>
        <v>11.945064495109758</v>
      </c>
      <c r="J359" s="120">
        <f>(Data!$I$16+273.3)/(D359+273.3)*(Data!$I$15+(Data!$K$12/1000))/Data!$I$15*Data!$I$18</f>
        <v>0.68709514274086148</v>
      </c>
      <c r="K359" s="122"/>
      <c r="L359" s="119"/>
      <c r="M359" s="122"/>
    </row>
    <row r="360" spans="1:13">
      <c r="A360" s="1">
        <v>0.48363425925925929</v>
      </c>
      <c r="B360">
        <v>3970</v>
      </c>
      <c r="C360">
        <v>49</v>
      </c>
      <c r="D360">
        <v>262.89999999999998</v>
      </c>
      <c r="E360">
        <v>10.4</v>
      </c>
      <c r="G360" s="119"/>
      <c r="H360">
        <f t="shared" si="21"/>
        <v>11.945064495109758</v>
      </c>
      <c r="J360" s="120">
        <f>(Data!$I$16+273.3)/(D360+273.3)*(Data!$I$15+(Data!$K$12/1000))/Data!$I$15*Data!$I$18</f>
        <v>0.68709514274086148</v>
      </c>
      <c r="K360" s="122"/>
      <c r="L360" s="119"/>
      <c r="M360" s="122"/>
    </row>
    <row r="361" spans="1:13">
      <c r="A361" s="1">
        <v>0.48363425925925929</v>
      </c>
      <c r="B361">
        <v>3977</v>
      </c>
      <c r="C361">
        <v>48</v>
      </c>
      <c r="D361">
        <v>262.89999999999998</v>
      </c>
      <c r="E361">
        <v>10.4</v>
      </c>
      <c r="G361" s="119"/>
      <c r="H361">
        <f t="shared" si="21"/>
        <v>11.822547774409815</v>
      </c>
      <c r="J361" s="120">
        <f>(Data!$I$16+273.3)/(D361+273.3)*(Data!$I$15+(Data!$K$12/1000))/Data!$I$15*Data!$I$18</f>
        <v>0.68709514274086148</v>
      </c>
      <c r="K361" s="122"/>
      <c r="L361" s="119"/>
      <c r="M361" s="122"/>
    </row>
    <row r="362" spans="1:13">
      <c r="A362" s="1">
        <v>0.48363425925925929</v>
      </c>
      <c r="B362">
        <v>3977</v>
      </c>
      <c r="C362">
        <v>47</v>
      </c>
      <c r="D362">
        <v>262.60000000000002</v>
      </c>
      <c r="E362">
        <v>10.4</v>
      </c>
      <c r="G362" s="119"/>
      <c r="H362">
        <f t="shared" si="21"/>
        <v>11.695474911029896</v>
      </c>
      <c r="J362" s="120">
        <f>(Data!$I$16+273.3)/(D362+273.3)*(Data!$I$15+(Data!$K$12/1000))/Data!$I$15*Data!$I$18</f>
        <v>0.68747978267895127</v>
      </c>
      <c r="K362" s="122"/>
      <c r="L362" s="119"/>
      <c r="M362" s="122"/>
    </row>
    <row r="363" spans="1:13">
      <c r="A363" s="1">
        <v>0.48364583333333333</v>
      </c>
      <c r="B363">
        <v>3977</v>
      </c>
      <c r="C363">
        <v>48</v>
      </c>
      <c r="D363">
        <v>262.60000000000002</v>
      </c>
      <c r="E363">
        <v>10.3</v>
      </c>
      <c r="G363" s="119"/>
      <c r="H363">
        <f t="shared" si="21"/>
        <v>11.81923999693092</v>
      </c>
      <c r="J363" s="120">
        <f>(Data!$I$16+273.3)/(D363+273.3)*(Data!$I$15+(Data!$K$12/1000))/Data!$I$15*Data!$I$18</f>
        <v>0.68747978267895127</v>
      </c>
      <c r="K363" s="122"/>
      <c r="L363" s="119"/>
      <c r="M363" s="122"/>
    </row>
    <row r="364" spans="1:13">
      <c r="A364" s="1">
        <v>0.48364583333333333</v>
      </c>
      <c r="B364">
        <v>3977</v>
      </c>
      <c r="C364">
        <v>50</v>
      </c>
      <c r="D364">
        <v>262.5</v>
      </c>
      <c r="E364">
        <v>10.4</v>
      </c>
      <c r="G364" s="119"/>
      <c r="H364">
        <f t="shared" si="21"/>
        <v>12.061835769593298</v>
      </c>
      <c r="J364" s="120">
        <f>(Data!$I$16+273.3)/(D364+273.3)*(Data!$I$15+(Data!$K$12/1000))/Data!$I$15*Data!$I$18</f>
        <v>0.68760809170893999</v>
      </c>
      <c r="K364" s="122"/>
      <c r="L364" s="119"/>
      <c r="M364" s="122"/>
    </row>
    <row r="365" spans="1:13">
      <c r="A365" s="1">
        <v>0.48364583333333333</v>
      </c>
      <c r="B365">
        <v>3972</v>
      </c>
      <c r="C365">
        <v>50</v>
      </c>
      <c r="D365">
        <v>262.5</v>
      </c>
      <c r="E365">
        <v>10.4</v>
      </c>
      <c r="G365" s="119"/>
      <c r="H365">
        <f t="shared" si="21"/>
        <v>12.061835769593298</v>
      </c>
      <c r="J365" s="120">
        <f>(Data!$I$16+273.3)/(D365+273.3)*(Data!$I$15+(Data!$K$12/1000))/Data!$I$15*Data!$I$18</f>
        <v>0.68760809170893999</v>
      </c>
      <c r="K365" s="122"/>
      <c r="L365" s="119"/>
      <c r="M365" s="122"/>
    </row>
    <row r="366" spans="1:13">
      <c r="A366" s="1">
        <v>0.48364583333333333</v>
      </c>
      <c r="B366">
        <v>3967</v>
      </c>
      <c r="C366">
        <v>52</v>
      </c>
      <c r="D366">
        <v>262.5</v>
      </c>
      <c r="E366">
        <v>10.4</v>
      </c>
      <c r="G366" s="119"/>
      <c r="H366">
        <f t="shared" si="21"/>
        <v>12.300707191781532</v>
      </c>
      <c r="J366" s="120">
        <f>(Data!$I$16+273.3)/(D366+273.3)*(Data!$I$15+(Data!$K$12/1000))/Data!$I$15*Data!$I$18</f>
        <v>0.68760809170893999</v>
      </c>
      <c r="K366" s="122"/>
      <c r="L366" s="119"/>
      <c r="M366" s="122"/>
    </row>
    <row r="367" spans="1:13">
      <c r="A367" s="1">
        <v>0.48364583333333333</v>
      </c>
      <c r="B367">
        <v>3966</v>
      </c>
      <c r="C367">
        <v>52</v>
      </c>
      <c r="D367">
        <v>262.5</v>
      </c>
      <c r="E367">
        <v>10.4</v>
      </c>
      <c r="G367" s="119"/>
      <c r="H367">
        <f t="shared" si="21"/>
        <v>12.300707191781532</v>
      </c>
      <c r="J367" s="120">
        <f>(Data!$I$16+273.3)/(D367+273.3)*(Data!$I$15+(Data!$K$12/1000))/Data!$I$15*Data!$I$18</f>
        <v>0.68760809170893999</v>
      </c>
      <c r="K367" s="122"/>
      <c r="L367" s="119"/>
      <c r="M367" s="122"/>
    </row>
    <row r="368" spans="1:13">
      <c r="A368" s="1">
        <v>0.48365740740740742</v>
      </c>
      <c r="B368">
        <v>3965</v>
      </c>
      <c r="C368">
        <v>45</v>
      </c>
      <c r="D368">
        <v>262.5</v>
      </c>
      <c r="E368">
        <v>10.4</v>
      </c>
      <c r="G368" s="119"/>
      <c r="H368">
        <f t="shared" si="21"/>
        <v>11.442862138441425</v>
      </c>
      <c r="J368" s="120">
        <f>(Data!$I$16+273.3)/(D368+273.3)*(Data!$I$15+(Data!$K$12/1000))/Data!$I$15*Data!$I$18</f>
        <v>0.68760809170893999</v>
      </c>
      <c r="K368" s="122"/>
      <c r="L368" s="119"/>
      <c r="M368" s="122"/>
    </row>
    <row r="369" spans="1:13">
      <c r="A369" s="1">
        <v>0.48365740740740742</v>
      </c>
      <c r="B369">
        <v>3965</v>
      </c>
      <c r="C369">
        <v>44</v>
      </c>
      <c r="D369">
        <v>262.5</v>
      </c>
      <c r="E369">
        <v>10.4</v>
      </c>
      <c r="G369" s="119"/>
      <c r="H369">
        <f t="shared" si="21"/>
        <v>11.315004917220472</v>
      </c>
      <c r="J369" s="120">
        <f>(Data!$I$16+273.3)/(D369+273.3)*(Data!$I$15+(Data!$K$12/1000))/Data!$I$15*Data!$I$18</f>
        <v>0.68760809170893999</v>
      </c>
      <c r="K369" s="122"/>
      <c r="L369" s="119"/>
      <c r="M369" s="122"/>
    </row>
    <row r="370" spans="1:13">
      <c r="A370" s="1">
        <v>0.48365740740740742</v>
      </c>
      <c r="B370">
        <v>3969</v>
      </c>
      <c r="C370">
        <v>44</v>
      </c>
      <c r="D370">
        <v>262.60000000000002</v>
      </c>
      <c r="E370">
        <v>10.4</v>
      </c>
      <c r="G370" s="119"/>
      <c r="H370">
        <f t="shared" si="21"/>
        <v>11.316060766139604</v>
      </c>
      <c r="J370" s="120">
        <f>(Data!$I$16+273.3)/(D370+273.3)*(Data!$I$15+(Data!$K$12/1000))/Data!$I$15*Data!$I$18</f>
        <v>0.68747978267895127</v>
      </c>
      <c r="K370" s="122"/>
      <c r="L370" s="119"/>
      <c r="M370" s="122"/>
    </row>
    <row r="371" spans="1:13">
      <c r="A371" s="1">
        <v>0.48365740740740742</v>
      </c>
      <c r="B371">
        <v>3969</v>
      </c>
      <c r="C371">
        <v>44</v>
      </c>
      <c r="D371">
        <v>262.8</v>
      </c>
      <c r="E371">
        <v>10.3</v>
      </c>
      <c r="G371" s="119"/>
      <c r="H371">
        <f t="shared" si="21"/>
        <v>11.318172168483965</v>
      </c>
      <c r="J371" s="120">
        <f>(Data!$I$16+273.3)/(D371+273.3)*(Data!$I$15+(Data!$K$12/1000))/Data!$I$15*Data!$I$18</f>
        <v>0.68722330822169364</v>
      </c>
      <c r="K371" s="122"/>
      <c r="L371" s="119"/>
      <c r="M371" s="122"/>
    </row>
    <row r="372" spans="1:13">
      <c r="A372" s="1">
        <v>0.48365740740740742</v>
      </c>
      <c r="B372">
        <v>3965</v>
      </c>
      <c r="C372">
        <v>45</v>
      </c>
      <c r="D372">
        <v>262.8</v>
      </c>
      <c r="E372">
        <v>10.3</v>
      </c>
      <c r="G372" s="119"/>
      <c r="H372">
        <f t="shared" si="21"/>
        <v>11.446065178990777</v>
      </c>
      <c r="J372" s="120">
        <f>(Data!$I$16+273.3)/(D372+273.3)*(Data!$I$15+(Data!$K$12/1000))/Data!$I$15*Data!$I$18</f>
        <v>0.68722330822169364</v>
      </c>
      <c r="K372" s="122"/>
      <c r="L372" s="119"/>
      <c r="M372" s="122"/>
    </row>
    <row r="373" spans="1:13">
      <c r="A373" s="1">
        <v>0.48366898148148146</v>
      </c>
      <c r="B373">
        <v>3964</v>
      </c>
      <c r="C373">
        <v>46</v>
      </c>
      <c r="D373">
        <v>262.60000000000002</v>
      </c>
      <c r="E373">
        <v>10.3</v>
      </c>
      <c r="G373" s="119"/>
      <c r="H373">
        <f t="shared" si="21"/>
        <v>11.570386021391327</v>
      </c>
      <c r="J373" s="120">
        <f>(Data!$I$16+273.3)/(D373+273.3)*(Data!$I$15+(Data!$K$12/1000))/Data!$I$15*Data!$I$18</f>
        <v>0.68747978267895127</v>
      </c>
      <c r="K373" s="122"/>
      <c r="L373" s="119"/>
      <c r="M373" s="122"/>
    </row>
    <row r="374" spans="1:13">
      <c r="A374" s="1">
        <v>0.48366898148148146</v>
      </c>
      <c r="B374">
        <v>3975</v>
      </c>
      <c r="C374">
        <v>46</v>
      </c>
      <c r="D374">
        <v>262.60000000000002</v>
      </c>
      <c r="E374">
        <v>10.3</v>
      </c>
      <c r="G374" s="119"/>
      <c r="H374">
        <f t="shared" si="21"/>
        <v>11.570386021391327</v>
      </c>
      <c r="J374" s="120">
        <f>(Data!$I$16+273.3)/(D374+273.3)*(Data!$I$15+(Data!$K$12/1000))/Data!$I$15*Data!$I$18</f>
        <v>0.68747978267895127</v>
      </c>
      <c r="K374" s="122"/>
      <c r="L374" s="119"/>
      <c r="M374" s="122"/>
    </row>
    <row r="375" spans="1:13">
      <c r="A375" s="1">
        <v>0.48366898148148146</v>
      </c>
      <c r="B375">
        <v>3984</v>
      </c>
      <c r="C375">
        <v>47</v>
      </c>
      <c r="D375">
        <v>262.7</v>
      </c>
      <c r="E375">
        <v>10.3</v>
      </c>
      <c r="G375" s="119"/>
      <c r="H375">
        <f t="shared" si="21"/>
        <v>11.696566059505567</v>
      </c>
      <c r="J375" s="120">
        <f>(Data!$I$16+273.3)/(D375+273.3)*(Data!$I$15+(Data!$K$12/1000))/Data!$I$15*Data!$I$18</f>
        <v>0.68735152152546641</v>
      </c>
      <c r="K375" s="122"/>
      <c r="L375" s="119"/>
      <c r="M375" s="122"/>
    </row>
    <row r="376" spans="1:13">
      <c r="A376" s="1">
        <v>0.48366898148148146</v>
      </c>
      <c r="B376">
        <v>3991</v>
      </c>
      <c r="C376">
        <v>47</v>
      </c>
      <c r="D376">
        <v>262.7</v>
      </c>
      <c r="E376">
        <v>10.4</v>
      </c>
      <c r="G376" s="119"/>
      <c r="H376">
        <f t="shared" si="21"/>
        <v>11.696566059505567</v>
      </c>
      <c r="J376" s="120">
        <f>(Data!$I$16+273.3)/(D376+273.3)*(Data!$I$15+(Data!$K$12/1000))/Data!$I$15*Data!$I$18</f>
        <v>0.68735152152546641</v>
      </c>
      <c r="K376" s="122"/>
      <c r="L376" s="119"/>
      <c r="M376" s="122"/>
    </row>
    <row r="377" spans="1:13">
      <c r="A377" s="1">
        <v>0.48366898148148146</v>
      </c>
      <c r="B377">
        <v>4001</v>
      </c>
      <c r="C377">
        <v>47</v>
      </c>
      <c r="D377">
        <v>262.7</v>
      </c>
      <c r="E377">
        <v>10.4</v>
      </c>
      <c r="G377" s="119"/>
      <c r="H377">
        <f t="shared" si="21"/>
        <v>11.696566059505567</v>
      </c>
      <c r="J377" s="120">
        <f>(Data!$I$16+273.3)/(D377+273.3)*(Data!$I$15+(Data!$K$12/1000))/Data!$I$15*Data!$I$18</f>
        <v>0.68735152152546641</v>
      </c>
      <c r="K377" s="122"/>
      <c r="L377" s="119"/>
      <c r="M377" s="122"/>
    </row>
    <row r="378" spans="1:13">
      <c r="A378" s="1">
        <v>0.4836805555555555</v>
      </c>
      <c r="B378">
        <v>4001</v>
      </c>
      <c r="C378">
        <v>47</v>
      </c>
      <c r="D378">
        <v>262.8</v>
      </c>
      <c r="E378">
        <v>10.4</v>
      </c>
      <c r="G378" s="119"/>
      <c r="H378">
        <f t="shared" si="21"/>
        <v>11.697657106199744</v>
      </c>
      <c r="J378" s="120">
        <f>(Data!$I$16+273.3)/(D378+273.3)*(Data!$I$15+(Data!$K$12/1000))/Data!$I$15*Data!$I$18</f>
        <v>0.68722330822169364</v>
      </c>
      <c r="K378" s="122"/>
      <c r="L378" s="119"/>
      <c r="M378" s="122"/>
    </row>
    <row r="379" spans="1:13">
      <c r="A379" s="1">
        <v>0.4836805555555555</v>
      </c>
      <c r="B379">
        <v>4010</v>
      </c>
      <c r="C379">
        <v>47</v>
      </c>
      <c r="D379">
        <v>262.8</v>
      </c>
      <c r="E379">
        <v>10.4</v>
      </c>
      <c r="G379" s="119"/>
      <c r="H379">
        <f t="shared" si="21"/>
        <v>11.697657106199744</v>
      </c>
      <c r="J379" s="120">
        <f>(Data!$I$16+273.3)/(D379+273.3)*(Data!$I$15+(Data!$K$12/1000))/Data!$I$15*Data!$I$18</f>
        <v>0.68722330822169364</v>
      </c>
      <c r="K379" s="122"/>
      <c r="L379" s="119"/>
      <c r="M379" s="122"/>
    </row>
    <row r="380" spans="1:13">
      <c r="A380" s="1">
        <v>0.4836805555555555</v>
      </c>
      <c r="B380">
        <v>4010</v>
      </c>
      <c r="C380">
        <v>47</v>
      </c>
      <c r="D380">
        <v>262.7</v>
      </c>
      <c r="E380">
        <v>10.4</v>
      </c>
      <c r="G380" s="119"/>
      <c r="H380">
        <f t="shared" si="21"/>
        <v>11.696566059505567</v>
      </c>
      <c r="J380" s="120">
        <f>(Data!$I$16+273.3)/(D380+273.3)*(Data!$I$15+(Data!$K$12/1000))/Data!$I$15*Data!$I$18</f>
        <v>0.68735152152546641</v>
      </c>
      <c r="K380" s="122"/>
      <c r="L380" s="119"/>
      <c r="M380" s="122"/>
    </row>
    <row r="381" spans="1:13">
      <c r="A381" s="1">
        <v>0.4836805555555555</v>
      </c>
      <c r="B381">
        <v>4003</v>
      </c>
      <c r="C381">
        <v>47</v>
      </c>
      <c r="D381">
        <v>262.7</v>
      </c>
      <c r="E381">
        <v>10.3</v>
      </c>
      <c r="G381" s="119"/>
      <c r="H381">
        <f t="shared" si="21"/>
        <v>11.696566059505567</v>
      </c>
      <c r="J381" s="120">
        <f>(Data!$I$16+273.3)/(D381+273.3)*(Data!$I$15+(Data!$K$12/1000))/Data!$I$15*Data!$I$18</f>
        <v>0.68735152152546641</v>
      </c>
      <c r="K381" s="122"/>
      <c r="L381" s="119"/>
      <c r="M381" s="122"/>
    </row>
    <row r="382" spans="1:13">
      <c r="A382" s="1">
        <v>0.4836805555555555</v>
      </c>
      <c r="B382">
        <v>4000</v>
      </c>
      <c r="C382">
        <v>47</v>
      </c>
      <c r="D382">
        <v>262.7</v>
      </c>
      <c r="E382">
        <v>10.3</v>
      </c>
      <c r="G382" s="119"/>
      <c r="H382">
        <f t="shared" si="21"/>
        <v>11.696566059505567</v>
      </c>
      <c r="J382" s="120">
        <f>(Data!$I$16+273.3)/(D382+273.3)*(Data!$I$15+(Data!$K$12/1000))/Data!$I$15*Data!$I$18</f>
        <v>0.68735152152546641</v>
      </c>
      <c r="K382" s="122"/>
      <c r="L382" s="119"/>
      <c r="M382" s="122"/>
    </row>
    <row r="383" spans="1:13">
      <c r="A383" s="1">
        <v>0.48369212962962965</v>
      </c>
      <c r="B383">
        <v>3990</v>
      </c>
      <c r="C383">
        <v>47</v>
      </c>
      <c r="D383">
        <v>262.7</v>
      </c>
      <c r="E383">
        <v>10.3</v>
      </c>
      <c r="G383" s="119"/>
      <c r="H383">
        <f t="shared" si="21"/>
        <v>11.696566059505567</v>
      </c>
      <c r="J383" s="120">
        <f>(Data!$I$16+273.3)/(D383+273.3)*(Data!$I$15+(Data!$K$12/1000))/Data!$I$15*Data!$I$18</f>
        <v>0.68735152152546641</v>
      </c>
      <c r="K383" s="122"/>
      <c r="L383" s="119"/>
      <c r="M383" s="122"/>
    </row>
    <row r="384" spans="1:13">
      <c r="A384" s="1">
        <v>0.48369212962962965</v>
      </c>
      <c r="B384">
        <v>3980</v>
      </c>
      <c r="C384">
        <v>50</v>
      </c>
      <c r="D384">
        <v>262.8</v>
      </c>
      <c r="E384">
        <v>10.3</v>
      </c>
      <c r="G384" s="119"/>
      <c r="H384">
        <f t="shared" si="21"/>
        <v>12.065212070784574</v>
      </c>
      <c r="J384" s="120">
        <f>(Data!$I$16+273.3)/(D384+273.3)*(Data!$I$15+(Data!$K$12/1000))/Data!$I$15*Data!$I$18</f>
        <v>0.68722330822169364</v>
      </c>
      <c r="K384" s="122"/>
      <c r="L384" s="119"/>
      <c r="M384" s="122"/>
    </row>
    <row r="385" spans="1:13">
      <c r="A385" s="1">
        <v>0.48369212962962965</v>
      </c>
      <c r="B385">
        <v>3973</v>
      </c>
      <c r="C385">
        <v>50</v>
      </c>
      <c r="D385">
        <v>262.8</v>
      </c>
      <c r="E385">
        <v>10.4</v>
      </c>
      <c r="G385" s="119"/>
      <c r="H385">
        <f t="shared" si="21"/>
        <v>12.065212070784574</v>
      </c>
      <c r="J385" s="120">
        <f>(Data!$I$16+273.3)/(D385+273.3)*(Data!$I$15+(Data!$K$12/1000))/Data!$I$15*Data!$I$18</f>
        <v>0.68722330822169364</v>
      </c>
      <c r="K385" s="122"/>
      <c r="L385" s="119"/>
      <c r="M385" s="122"/>
    </row>
    <row r="386" spans="1:13">
      <c r="A386" s="1">
        <v>0.48369212962962965</v>
      </c>
      <c r="B386">
        <v>3961</v>
      </c>
      <c r="C386">
        <v>55</v>
      </c>
      <c r="D386">
        <v>262.8</v>
      </c>
      <c r="E386">
        <v>10.4</v>
      </c>
      <c r="G386" s="119"/>
      <c r="H386">
        <f t="shared" si="21"/>
        <v>12.654101174888178</v>
      </c>
      <c r="J386" s="120">
        <f>(Data!$I$16+273.3)/(D386+273.3)*(Data!$I$15+(Data!$K$12/1000))/Data!$I$15*Data!$I$18</f>
        <v>0.68722330822169364</v>
      </c>
      <c r="K386" s="122"/>
      <c r="L386" s="119"/>
      <c r="M386" s="122"/>
    </row>
    <row r="387" spans="1:13">
      <c r="A387" s="1">
        <v>0.48369212962962965</v>
      </c>
      <c r="B387">
        <v>3960</v>
      </c>
      <c r="C387">
        <v>57</v>
      </c>
      <c r="D387">
        <v>262.7</v>
      </c>
      <c r="E387">
        <v>10.4</v>
      </c>
      <c r="G387" s="119"/>
      <c r="H387">
        <f t="shared" si="21"/>
        <v>12.880919818409231</v>
      </c>
      <c r="J387" s="120">
        <f>(Data!$I$16+273.3)/(D387+273.3)*(Data!$I$15+(Data!$K$12/1000))/Data!$I$15*Data!$I$18</f>
        <v>0.68735152152546641</v>
      </c>
      <c r="K387" s="122"/>
      <c r="L387" s="119"/>
      <c r="M387" s="122"/>
    </row>
    <row r="388" spans="1:13">
      <c r="A388" s="1">
        <v>0.48370370370370369</v>
      </c>
      <c r="B388">
        <v>3951</v>
      </c>
      <c r="C388">
        <v>57</v>
      </c>
      <c r="D388">
        <v>262.7</v>
      </c>
      <c r="E388">
        <v>10.4</v>
      </c>
      <c r="G388" s="119"/>
      <c r="H388">
        <f t="shared" si="21"/>
        <v>12.880919818409231</v>
      </c>
      <c r="J388" s="120">
        <f>(Data!$I$16+273.3)/(D388+273.3)*(Data!$I$15+(Data!$K$12/1000))/Data!$I$15*Data!$I$18</f>
        <v>0.68735152152546641</v>
      </c>
      <c r="K388" s="122"/>
      <c r="L388" s="119"/>
      <c r="M388" s="122"/>
    </row>
    <row r="389" spans="1:13">
      <c r="A389" s="1">
        <v>0.48370370370370369</v>
      </c>
      <c r="B389">
        <v>3951</v>
      </c>
      <c r="C389">
        <v>57</v>
      </c>
      <c r="D389">
        <v>262.7</v>
      </c>
      <c r="E389">
        <v>10.3</v>
      </c>
      <c r="G389" s="119"/>
      <c r="H389">
        <f t="shared" si="21"/>
        <v>12.880919818409231</v>
      </c>
      <c r="J389" s="120">
        <f>(Data!$I$16+273.3)/(D389+273.3)*(Data!$I$15+(Data!$K$12/1000))/Data!$I$15*Data!$I$18</f>
        <v>0.68735152152546641</v>
      </c>
      <c r="K389" s="122"/>
      <c r="L389" s="119"/>
      <c r="M389" s="122"/>
    </row>
    <row r="390" spans="1:13">
      <c r="A390" s="1">
        <v>0.48370370370370369</v>
      </c>
      <c r="B390">
        <v>3943</v>
      </c>
      <c r="C390">
        <v>55</v>
      </c>
      <c r="D390">
        <v>262.7</v>
      </c>
      <c r="E390">
        <v>10.3</v>
      </c>
      <c r="G390" s="119"/>
      <c r="H390">
        <f t="shared" si="21"/>
        <v>12.652920920147478</v>
      </c>
      <c r="J390" s="120">
        <f>(Data!$I$16+273.3)/(D390+273.3)*(Data!$I$15+(Data!$K$12/1000))/Data!$I$15*Data!$I$18</f>
        <v>0.68735152152546641</v>
      </c>
      <c r="K390" s="122"/>
      <c r="L390" s="119"/>
      <c r="M390" s="122"/>
    </row>
    <row r="391" spans="1:13">
      <c r="A391" s="1">
        <v>0.48370370370370369</v>
      </c>
      <c r="B391">
        <v>3940</v>
      </c>
      <c r="C391">
        <v>48</v>
      </c>
      <c r="D391">
        <v>262.7</v>
      </c>
      <c r="E391">
        <v>10.3</v>
      </c>
      <c r="G391" s="119"/>
      <c r="H391">
        <f t="shared" si="21"/>
        <v>11.820342692272867</v>
      </c>
      <c r="J391" s="120">
        <f>(Data!$I$16+273.3)/(D391+273.3)*(Data!$I$15+(Data!$K$12/1000))/Data!$I$15*Data!$I$18</f>
        <v>0.68735152152546641</v>
      </c>
      <c r="K391" s="122"/>
      <c r="L391" s="119"/>
      <c r="M391" s="122"/>
    </row>
    <row r="392" spans="1:13">
      <c r="A392" s="1">
        <v>0.48370370370370369</v>
      </c>
      <c r="B392">
        <v>3944</v>
      </c>
      <c r="C392">
        <v>48</v>
      </c>
      <c r="D392">
        <v>262.7</v>
      </c>
      <c r="E392">
        <v>10.3</v>
      </c>
      <c r="G392" s="119"/>
      <c r="H392">
        <f t="shared" si="21"/>
        <v>11.820342692272867</v>
      </c>
      <c r="J392" s="120">
        <f>(Data!$I$16+273.3)/(D392+273.3)*(Data!$I$15+(Data!$K$12/1000))/Data!$I$15*Data!$I$18</f>
        <v>0.68735152152546641</v>
      </c>
      <c r="K392" s="122"/>
      <c r="L392" s="119"/>
      <c r="M392" s="122"/>
    </row>
    <row r="393" spans="1:13">
      <c r="A393" s="1">
        <v>0.48371527777777779</v>
      </c>
      <c r="B393">
        <v>3947</v>
      </c>
      <c r="C393">
        <v>46</v>
      </c>
      <c r="D393">
        <v>262.7</v>
      </c>
      <c r="E393">
        <v>10.3</v>
      </c>
      <c r="G393" s="119"/>
      <c r="H393">
        <f t="shared" ref="H393:H442" si="22">44.73*SQRT(C393/1000/J393)</f>
        <v>11.571465499494288</v>
      </c>
      <c r="J393" s="120">
        <f>(Data!$I$16+273.3)/(D393+273.3)*(Data!$I$15+(Data!$K$12/1000))/Data!$I$15*Data!$I$18</f>
        <v>0.68735152152546641</v>
      </c>
      <c r="K393" s="122"/>
      <c r="L393" s="119"/>
      <c r="M393" s="122"/>
    </row>
    <row r="394" spans="1:13">
      <c r="A394" s="1">
        <v>0.48371527777777779</v>
      </c>
      <c r="B394">
        <v>3945</v>
      </c>
      <c r="C394">
        <v>46</v>
      </c>
      <c r="D394">
        <v>262.7</v>
      </c>
      <c r="E394">
        <v>10.3</v>
      </c>
      <c r="G394" s="119"/>
      <c r="H394">
        <f t="shared" si="22"/>
        <v>11.571465499494288</v>
      </c>
      <c r="J394" s="120">
        <f>(Data!$I$16+273.3)/(D394+273.3)*(Data!$I$15+(Data!$K$12/1000))/Data!$I$15*Data!$I$18</f>
        <v>0.68735152152546641</v>
      </c>
      <c r="K394" s="122"/>
      <c r="L394" s="119"/>
      <c r="M394" s="122"/>
    </row>
    <row r="395" spans="1:13">
      <c r="A395" s="1">
        <v>0.48371527777777779</v>
      </c>
      <c r="B395">
        <v>3941</v>
      </c>
      <c r="C395">
        <v>49</v>
      </c>
      <c r="D395">
        <v>262.7</v>
      </c>
      <c r="E395">
        <v>10.3</v>
      </c>
      <c r="G395" s="119"/>
      <c r="H395">
        <f t="shared" si="22"/>
        <v>11.94283656177039</v>
      </c>
      <c r="J395" s="120">
        <f>(Data!$I$16+273.3)/(D395+273.3)*(Data!$I$15+(Data!$K$12/1000))/Data!$I$15*Data!$I$18</f>
        <v>0.68735152152546641</v>
      </c>
      <c r="K395" s="122"/>
      <c r="L395" s="119"/>
      <c r="M395" s="122"/>
    </row>
    <row r="396" spans="1:13">
      <c r="A396" s="1">
        <v>0.48371527777777779</v>
      </c>
      <c r="B396">
        <v>3940</v>
      </c>
      <c r="C396">
        <v>50</v>
      </c>
      <c r="D396">
        <v>262.7</v>
      </c>
      <c r="E396">
        <v>10.3</v>
      </c>
      <c r="G396" s="119"/>
      <c r="H396">
        <f t="shared" si="22"/>
        <v>12.064086742043536</v>
      </c>
      <c r="J396" s="120">
        <f>(Data!$I$16+273.3)/(D396+273.3)*(Data!$I$15+(Data!$K$12/1000))/Data!$I$15*Data!$I$18</f>
        <v>0.68735152152546641</v>
      </c>
      <c r="K396" s="122"/>
      <c r="L396" s="119"/>
      <c r="M396" s="122"/>
    </row>
    <row r="397" spans="1:13">
      <c r="A397" s="1">
        <v>0.48371527777777779</v>
      </c>
      <c r="B397">
        <v>3923</v>
      </c>
      <c r="C397">
        <v>52</v>
      </c>
      <c r="D397">
        <v>262.7</v>
      </c>
      <c r="E397">
        <v>10.3</v>
      </c>
      <c r="G397" s="119"/>
      <c r="H397">
        <f t="shared" si="22"/>
        <v>12.303002742271198</v>
      </c>
      <c r="J397" s="120">
        <f>(Data!$I$16+273.3)/(D397+273.3)*(Data!$I$15+(Data!$K$12/1000))/Data!$I$15*Data!$I$18</f>
        <v>0.68735152152546641</v>
      </c>
      <c r="K397" s="122"/>
      <c r="L397" s="119"/>
      <c r="M397" s="122"/>
    </row>
    <row r="398" spans="1:13">
      <c r="A398" s="1">
        <v>0.48372685185185182</v>
      </c>
      <c r="B398">
        <v>3923</v>
      </c>
      <c r="C398">
        <v>54</v>
      </c>
      <c r="D398">
        <v>262.60000000000002</v>
      </c>
      <c r="E398">
        <v>10.3</v>
      </c>
      <c r="G398" s="119"/>
      <c r="H398">
        <f t="shared" si="22"/>
        <v>12.536197125451686</v>
      </c>
      <c r="J398" s="120">
        <f>(Data!$I$16+273.3)/(D398+273.3)*(Data!$I$15+(Data!$K$12/1000))/Data!$I$15*Data!$I$18</f>
        <v>0.68747978267895127</v>
      </c>
      <c r="K398" s="122"/>
      <c r="L398" s="119"/>
      <c r="M398" s="122"/>
    </row>
    <row r="399" spans="1:13">
      <c r="A399" s="1">
        <v>0.48372685185185182</v>
      </c>
      <c r="B399">
        <v>3925</v>
      </c>
      <c r="C399">
        <v>54</v>
      </c>
      <c r="D399">
        <v>262.60000000000002</v>
      </c>
      <c r="E399">
        <v>10.4</v>
      </c>
      <c r="G399" s="119"/>
      <c r="H399">
        <f t="shared" si="22"/>
        <v>12.536197125451686</v>
      </c>
      <c r="J399" s="120">
        <f>(Data!$I$16+273.3)/(D399+273.3)*(Data!$I$15+(Data!$K$12/1000))/Data!$I$15*Data!$I$18</f>
        <v>0.68747978267895127</v>
      </c>
      <c r="K399" s="122"/>
      <c r="L399" s="119"/>
      <c r="M399" s="122"/>
    </row>
    <row r="400" spans="1:13">
      <c r="A400" s="1">
        <v>0.48372685185185182</v>
      </c>
      <c r="B400">
        <v>3926</v>
      </c>
      <c r="C400">
        <v>53</v>
      </c>
      <c r="D400">
        <v>262.5</v>
      </c>
      <c r="E400">
        <v>10.4</v>
      </c>
      <c r="G400" s="119"/>
      <c r="H400">
        <f t="shared" si="22"/>
        <v>12.418419990505987</v>
      </c>
      <c r="J400" s="120">
        <f>(Data!$I$16+273.3)/(D400+273.3)*(Data!$I$15+(Data!$K$12/1000))/Data!$I$15*Data!$I$18</f>
        <v>0.68760809170893999</v>
      </c>
      <c r="K400" s="122"/>
      <c r="L400" s="119"/>
      <c r="M400" s="122"/>
    </row>
    <row r="401" spans="1:13">
      <c r="A401" s="1">
        <v>0.48372685185185182</v>
      </c>
      <c r="B401">
        <v>3927</v>
      </c>
      <c r="C401">
        <v>53</v>
      </c>
      <c r="D401">
        <v>262.39999999999998</v>
      </c>
      <c r="E401">
        <v>10.4</v>
      </c>
      <c r="G401" s="119"/>
      <c r="H401">
        <f t="shared" si="22"/>
        <v>12.417261069315421</v>
      </c>
      <c r="J401" s="120">
        <f>(Data!$I$16+273.3)/(D401+273.3)*(Data!$I$15+(Data!$K$12/1000))/Data!$I$15*Data!$I$18</f>
        <v>0.6877364486422437</v>
      </c>
      <c r="K401" s="122"/>
      <c r="L401" s="119"/>
      <c r="M401" s="122"/>
    </row>
    <row r="402" spans="1:13">
      <c r="A402" s="1">
        <v>0.48372685185185182</v>
      </c>
      <c r="B402">
        <v>3929</v>
      </c>
      <c r="C402">
        <v>52</v>
      </c>
      <c r="D402">
        <v>262.39999999999998</v>
      </c>
      <c r="E402">
        <v>10.4</v>
      </c>
      <c r="G402" s="119"/>
      <c r="H402">
        <f t="shared" si="22"/>
        <v>12.29955925587387</v>
      </c>
      <c r="J402" s="120">
        <f>(Data!$I$16+273.3)/(D402+273.3)*(Data!$I$15+(Data!$K$12/1000))/Data!$I$15*Data!$I$18</f>
        <v>0.6877364486422437</v>
      </c>
      <c r="K402" s="122"/>
      <c r="L402" s="119"/>
      <c r="M402" s="122"/>
    </row>
    <row r="403" spans="1:13">
      <c r="A403" s="1">
        <v>0.48373842592592592</v>
      </c>
      <c r="B403">
        <v>3929</v>
      </c>
      <c r="C403">
        <v>52</v>
      </c>
      <c r="D403">
        <v>262.5</v>
      </c>
      <c r="E403">
        <v>10.4</v>
      </c>
      <c r="G403" s="119"/>
      <c r="H403">
        <f t="shared" si="22"/>
        <v>12.300707191781532</v>
      </c>
      <c r="J403" s="120">
        <f>(Data!$I$16+273.3)/(D403+273.3)*(Data!$I$15+(Data!$K$12/1000))/Data!$I$15*Data!$I$18</f>
        <v>0.68760809170893999</v>
      </c>
      <c r="K403" s="122"/>
      <c r="L403" s="119"/>
      <c r="M403" s="122"/>
    </row>
    <row r="404" spans="1:13">
      <c r="A404" s="1">
        <v>0.48373842592592592</v>
      </c>
      <c r="B404">
        <v>3931</v>
      </c>
      <c r="C404">
        <v>49</v>
      </c>
      <c r="D404">
        <v>262.39999999999998</v>
      </c>
      <c r="E404">
        <v>10.4</v>
      </c>
      <c r="G404" s="119"/>
      <c r="H404">
        <f t="shared" si="22"/>
        <v>11.939493882254871</v>
      </c>
      <c r="J404" s="120">
        <f>(Data!$I$16+273.3)/(D404+273.3)*(Data!$I$15+(Data!$K$12/1000))/Data!$I$15*Data!$I$18</f>
        <v>0.6877364486422437</v>
      </c>
      <c r="K404" s="122"/>
      <c r="L404" s="119"/>
      <c r="M404" s="122"/>
    </row>
    <row r="405" spans="1:13">
      <c r="A405" s="1">
        <v>0.48373842592592592</v>
      </c>
      <c r="B405">
        <v>3931</v>
      </c>
      <c r="C405">
        <v>48</v>
      </c>
      <c r="D405">
        <v>262.3</v>
      </c>
      <c r="E405">
        <v>10.4</v>
      </c>
      <c r="G405" s="119"/>
      <c r="H405">
        <f t="shared" si="22"/>
        <v>11.815931293465651</v>
      </c>
      <c r="J405" s="120">
        <f>(Data!$I$16+273.3)/(D405+273.3)*(Data!$I$15+(Data!$K$12/1000))/Data!$I$15*Data!$I$18</f>
        <v>0.68786485350569448</v>
      </c>
      <c r="K405" s="122"/>
      <c r="L405" s="119"/>
      <c r="M405" s="122"/>
    </row>
    <row r="406" spans="1:13">
      <c r="A406" s="1">
        <v>0.48373842592592592</v>
      </c>
      <c r="B406">
        <v>3933</v>
      </c>
      <c r="C406">
        <v>45</v>
      </c>
      <c r="D406">
        <v>262.3</v>
      </c>
      <c r="E406">
        <v>10.4</v>
      </c>
      <c r="G406" s="119"/>
      <c r="H406">
        <f t="shared" si="22"/>
        <v>11.440726279880883</v>
      </c>
      <c r="J406" s="120">
        <f>(Data!$I$16+273.3)/(D406+273.3)*(Data!$I$15+(Data!$K$12/1000))/Data!$I$15*Data!$I$18</f>
        <v>0.68786485350569448</v>
      </c>
      <c r="K406" s="122"/>
      <c r="L406" s="119"/>
      <c r="M406" s="122"/>
    </row>
    <row r="407" spans="1:13">
      <c r="A407" s="1">
        <v>0.48373842592592592</v>
      </c>
      <c r="B407">
        <v>3933</v>
      </c>
      <c r="C407">
        <v>42</v>
      </c>
      <c r="D407">
        <v>262.2</v>
      </c>
      <c r="E407">
        <v>10.4</v>
      </c>
      <c r="G407" s="119"/>
      <c r="H407">
        <f t="shared" si="22"/>
        <v>11.0517597892784</v>
      </c>
      <c r="J407" s="120">
        <f>(Data!$I$16+273.3)/(D407+273.3)*(Data!$I$15+(Data!$K$12/1000))/Data!$I$15*Data!$I$18</f>
        <v>0.68799330632614375</v>
      </c>
      <c r="K407" s="122"/>
      <c r="L407" s="119"/>
      <c r="M407" s="122"/>
    </row>
    <row r="408" spans="1:13">
      <c r="A408" s="1">
        <v>0.48375000000000001</v>
      </c>
      <c r="B408">
        <v>3935</v>
      </c>
      <c r="C408">
        <v>44</v>
      </c>
      <c r="D408">
        <v>262.2</v>
      </c>
      <c r="E408">
        <v>10.4</v>
      </c>
      <c r="G408" s="119"/>
      <c r="H408">
        <f t="shared" si="22"/>
        <v>11.31183677914431</v>
      </c>
      <c r="J408" s="120">
        <f>(Data!$I$16+273.3)/(D408+273.3)*(Data!$I$15+(Data!$K$12/1000))/Data!$I$15*Data!$I$18</f>
        <v>0.68799330632614375</v>
      </c>
      <c r="K408" s="122"/>
      <c r="L408" s="119"/>
      <c r="M408" s="122"/>
    </row>
    <row r="409" spans="1:13">
      <c r="A409" s="1">
        <v>0.48375000000000001</v>
      </c>
      <c r="B409">
        <v>3936</v>
      </c>
      <c r="C409">
        <v>49</v>
      </c>
      <c r="D409">
        <v>262</v>
      </c>
      <c r="E409">
        <v>10.4</v>
      </c>
      <c r="G409" s="119"/>
      <c r="H409">
        <f t="shared" si="22"/>
        <v>11.935035519932788</v>
      </c>
      <c r="J409" s="120">
        <f>(Data!$I$16+273.3)/(D409+273.3)*(Data!$I$15+(Data!$K$12/1000))/Data!$I$15*Data!$I$18</f>
        <v>0.68825035594554462</v>
      </c>
      <c r="K409" s="122"/>
      <c r="L409" s="119"/>
      <c r="M409" s="122"/>
    </row>
    <row r="410" spans="1:13">
      <c r="A410" s="1">
        <v>0.48375000000000001</v>
      </c>
      <c r="B410">
        <v>3944</v>
      </c>
      <c r="C410">
        <v>49</v>
      </c>
      <c r="D410">
        <v>261.89999999999998</v>
      </c>
      <c r="E410">
        <v>10.4</v>
      </c>
      <c r="G410" s="119"/>
      <c r="H410">
        <f t="shared" si="22"/>
        <v>11.933920669104152</v>
      </c>
      <c r="J410" s="120">
        <f>(Data!$I$16+273.3)/(D410+273.3)*(Data!$I$15+(Data!$K$12/1000))/Data!$I$15*Data!$I$18</f>
        <v>0.68837895279829964</v>
      </c>
      <c r="K410" s="122"/>
      <c r="L410" s="119"/>
      <c r="M410" s="122"/>
    </row>
    <row r="411" spans="1:13">
      <c r="A411" s="1">
        <v>0.48375000000000001</v>
      </c>
      <c r="B411">
        <v>3952</v>
      </c>
      <c r="C411">
        <v>49</v>
      </c>
      <c r="D411">
        <v>262</v>
      </c>
      <c r="E411">
        <v>10.4</v>
      </c>
      <c r="G411" s="119"/>
      <c r="H411">
        <f t="shared" si="22"/>
        <v>11.935035519932788</v>
      </c>
      <c r="J411" s="120">
        <f>(Data!$I$16+273.3)/(D411+273.3)*(Data!$I$15+(Data!$K$12/1000))/Data!$I$15*Data!$I$18</f>
        <v>0.68825035594554462</v>
      </c>
      <c r="K411" s="122"/>
      <c r="L411" s="119"/>
      <c r="M411" s="122"/>
    </row>
    <row r="412" spans="1:13">
      <c r="A412" s="1">
        <v>0.48375000000000001</v>
      </c>
      <c r="B412">
        <v>3955</v>
      </c>
      <c r="C412">
        <v>49</v>
      </c>
      <c r="D412">
        <v>262</v>
      </c>
      <c r="E412">
        <v>10.4</v>
      </c>
      <c r="G412" s="119"/>
      <c r="H412">
        <f t="shared" si="22"/>
        <v>11.935035519932788</v>
      </c>
      <c r="J412" s="120">
        <f>(Data!$I$16+273.3)/(D412+273.3)*(Data!$I$15+(Data!$K$12/1000))/Data!$I$15*Data!$I$18</f>
        <v>0.68825035594554462</v>
      </c>
      <c r="K412" s="122"/>
      <c r="L412" s="119"/>
      <c r="M412" s="122"/>
    </row>
    <row r="413" spans="1:13">
      <c r="A413" s="1">
        <v>0.48376157407407411</v>
      </c>
      <c r="B413">
        <v>3962</v>
      </c>
      <c r="C413">
        <v>51</v>
      </c>
      <c r="D413">
        <v>262</v>
      </c>
      <c r="E413">
        <v>10.4</v>
      </c>
      <c r="G413" s="119"/>
      <c r="H413">
        <f t="shared" si="22"/>
        <v>12.176171708245244</v>
      </c>
      <c r="J413" s="120">
        <f>(Data!$I$16+273.3)/(D413+273.3)*(Data!$I$15+(Data!$K$12/1000))/Data!$I$15*Data!$I$18</f>
        <v>0.68825035594554462</v>
      </c>
      <c r="K413" s="122"/>
      <c r="L413" s="119"/>
      <c r="M413" s="122"/>
    </row>
    <row r="414" spans="1:13">
      <c r="A414" s="1">
        <v>0.48376157407407411</v>
      </c>
      <c r="B414">
        <v>3962</v>
      </c>
      <c r="C414">
        <v>51</v>
      </c>
      <c r="D414">
        <v>262</v>
      </c>
      <c r="E414">
        <v>10.4</v>
      </c>
      <c r="G414" s="119"/>
      <c r="H414">
        <f t="shared" si="22"/>
        <v>12.176171708245244</v>
      </c>
      <c r="J414" s="120">
        <f>(Data!$I$16+273.3)/(D414+273.3)*(Data!$I$15+(Data!$K$12/1000))/Data!$I$15*Data!$I$18</f>
        <v>0.68825035594554462</v>
      </c>
      <c r="K414" s="122"/>
      <c r="L414" s="119"/>
      <c r="M414" s="122"/>
    </row>
    <row r="415" spans="1:13">
      <c r="A415" s="1">
        <v>0.48376157407407411</v>
      </c>
      <c r="B415">
        <v>3967</v>
      </c>
      <c r="C415">
        <v>52</v>
      </c>
      <c r="D415">
        <v>262</v>
      </c>
      <c r="E415">
        <v>10.4</v>
      </c>
      <c r="G415" s="119"/>
      <c r="H415">
        <f t="shared" si="22"/>
        <v>12.294966440457625</v>
      </c>
      <c r="J415" s="120">
        <f>(Data!$I$16+273.3)/(D415+273.3)*(Data!$I$15+(Data!$K$12/1000))/Data!$I$15*Data!$I$18</f>
        <v>0.68825035594554462</v>
      </c>
      <c r="K415" s="122"/>
      <c r="L415" s="119"/>
      <c r="M415" s="122"/>
    </row>
    <row r="416" spans="1:13">
      <c r="A416" s="1">
        <v>0.48376157407407411</v>
      </c>
      <c r="B416">
        <v>3967</v>
      </c>
      <c r="C416">
        <v>52</v>
      </c>
      <c r="D416">
        <v>261.8</v>
      </c>
      <c r="E416">
        <v>10.4</v>
      </c>
      <c r="G416" s="119"/>
      <c r="H416">
        <f t="shared" si="22"/>
        <v>12.292669389257668</v>
      </c>
      <c r="J416" s="120">
        <f>(Data!$I$16+273.3)/(D416+273.3)*(Data!$I$15+(Data!$K$12/1000))/Data!$I$15*Data!$I$18</f>
        <v>0.68850759771566061</v>
      </c>
      <c r="K416" s="122"/>
      <c r="L416" s="119"/>
      <c r="M416" s="122"/>
    </row>
    <row r="417" spans="1:13">
      <c r="A417" s="1">
        <v>0.48376157407407411</v>
      </c>
      <c r="B417">
        <v>3968</v>
      </c>
      <c r="C417">
        <v>52</v>
      </c>
      <c r="D417">
        <v>261.8</v>
      </c>
      <c r="E417">
        <v>10.4</v>
      </c>
      <c r="G417" s="119"/>
      <c r="H417">
        <f t="shared" si="22"/>
        <v>12.292669389257668</v>
      </c>
      <c r="J417" s="120">
        <f>(Data!$I$16+273.3)/(D417+273.3)*(Data!$I$15+(Data!$K$12/1000))/Data!$I$15*Data!$I$18</f>
        <v>0.68850759771566061</v>
      </c>
      <c r="K417" s="122"/>
      <c r="L417" s="119"/>
      <c r="M417" s="122"/>
    </row>
    <row r="418" spans="1:13">
      <c r="A418" s="1">
        <v>0.48377314814814815</v>
      </c>
      <c r="B418">
        <v>3968</v>
      </c>
      <c r="C418">
        <v>54</v>
      </c>
      <c r="D418">
        <v>261.7</v>
      </c>
      <c r="E418">
        <v>10.4</v>
      </c>
      <c r="G418" s="119"/>
      <c r="H418">
        <f t="shared" si="22"/>
        <v>12.525665945721176</v>
      </c>
      <c r="J418" s="120">
        <f>(Data!$I$16+273.3)/(D418+273.3)*(Data!$I$15+(Data!$K$12/1000))/Data!$I$15*Data!$I$18</f>
        <v>0.68863629072457944</v>
      </c>
      <c r="K418" s="122"/>
      <c r="L418" s="119"/>
      <c r="M418" s="122"/>
    </row>
    <row r="419" spans="1:13">
      <c r="A419" s="1">
        <v>0.48377314814814815</v>
      </c>
      <c r="B419">
        <v>3966</v>
      </c>
      <c r="C419">
        <v>55</v>
      </c>
      <c r="D419">
        <v>261.60000000000002</v>
      </c>
      <c r="E419">
        <v>10.4</v>
      </c>
      <c r="G419" s="119"/>
      <c r="H419">
        <f t="shared" si="22"/>
        <v>12.639930844379588</v>
      </c>
      <c r="J419" s="120">
        <f>(Data!$I$16+273.3)/(D419+273.3)*(Data!$I$15+(Data!$K$12/1000))/Data!$I$15*Data!$I$18</f>
        <v>0.68876503185202831</v>
      </c>
      <c r="K419" s="122"/>
      <c r="L419" s="119"/>
      <c r="M419" s="122"/>
    </row>
    <row r="420" spans="1:13">
      <c r="A420" s="1">
        <v>0.48377314814814815</v>
      </c>
      <c r="B420">
        <v>3965</v>
      </c>
      <c r="C420">
        <v>58</v>
      </c>
      <c r="D420">
        <v>261.5</v>
      </c>
      <c r="E420">
        <v>10.4</v>
      </c>
      <c r="G420" s="119"/>
      <c r="H420">
        <f t="shared" si="22"/>
        <v>12.978866048687889</v>
      </c>
      <c r="J420" s="120">
        <f>(Data!$I$16+273.3)/(D420+273.3)*(Data!$I$15+(Data!$K$12/1000))/Data!$I$15*Data!$I$18</f>
        <v>0.68889382112499997</v>
      </c>
      <c r="K420" s="122"/>
      <c r="L420" s="119"/>
      <c r="M420" s="122"/>
    </row>
    <row r="421" spans="1:13">
      <c r="A421" s="1">
        <v>0.48377314814814815</v>
      </c>
      <c r="B421">
        <v>3968</v>
      </c>
      <c r="C421">
        <v>58</v>
      </c>
      <c r="D421">
        <v>261.5</v>
      </c>
      <c r="E421">
        <v>10.4</v>
      </c>
      <c r="G421" s="119"/>
      <c r="H421">
        <f t="shared" si="22"/>
        <v>12.978866048687889</v>
      </c>
      <c r="J421" s="120">
        <f>(Data!$I$16+273.3)/(D421+273.3)*(Data!$I$15+(Data!$K$12/1000))/Data!$I$15*Data!$I$18</f>
        <v>0.68889382112499997</v>
      </c>
      <c r="K421" s="122"/>
      <c r="L421" s="119"/>
      <c r="M421" s="122"/>
    </row>
    <row r="422" spans="1:13">
      <c r="A422" s="1">
        <v>0.48377314814814815</v>
      </c>
      <c r="B422">
        <v>3978</v>
      </c>
      <c r="C422">
        <v>55</v>
      </c>
      <c r="D422">
        <v>261.5</v>
      </c>
      <c r="E422">
        <v>10.4</v>
      </c>
      <c r="G422" s="119"/>
      <c r="H422">
        <f t="shared" si="22"/>
        <v>12.638749266359305</v>
      </c>
      <c r="J422" s="120">
        <f>(Data!$I$16+273.3)/(D422+273.3)*(Data!$I$15+(Data!$K$12/1000))/Data!$I$15*Data!$I$18</f>
        <v>0.68889382112499997</v>
      </c>
      <c r="K422" s="122"/>
      <c r="L422" s="119"/>
      <c r="M422" s="122"/>
    </row>
    <row r="423" spans="1:13">
      <c r="A423" s="1">
        <v>0.48378472222222224</v>
      </c>
      <c r="B423">
        <v>3979</v>
      </c>
      <c r="C423">
        <v>54</v>
      </c>
      <c r="D423">
        <v>261.7</v>
      </c>
      <c r="E423">
        <v>10.4</v>
      </c>
      <c r="G423" s="119"/>
      <c r="H423">
        <f t="shared" si="22"/>
        <v>12.525665945721176</v>
      </c>
      <c r="J423" s="120">
        <f>(Data!$I$16+273.3)/(D423+273.3)*(Data!$I$15+(Data!$K$12/1000))/Data!$I$15*Data!$I$18</f>
        <v>0.68863629072457944</v>
      </c>
      <c r="K423" s="122"/>
      <c r="L423" s="119"/>
      <c r="M423" s="122"/>
    </row>
    <row r="424" spans="1:13">
      <c r="A424" s="1">
        <v>0.48378472222222224</v>
      </c>
      <c r="B424">
        <v>3986</v>
      </c>
      <c r="C424">
        <v>54</v>
      </c>
      <c r="D424">
        <v>261.7</v>
      </c>
      <c r="E424">
        <v>10.4</v>
      </c>
      <c r="G424" s="119"/>
      <c r="H424">
        <f t="shared" si="22"/>
        <v>12.525665945721176</v>
      </c>
      <c r="J424" s="120">
        <f>(Data!$I$16+273.3)/(D424+273.3)*(Data!$I$15+(Data!$K$12/1000))/Data!$I$15*Data!$I$18</f>
        <v>0.68863629072457944</v>
      </c>
      <c r="K424" s="122"/>
      <c r="L424" s="119"/>
      <c r="M424" s="122"/>
    </row>
    <row r="425" spans="1:13">
      <c r="A425" s="1">
        <v>0.48378472222222224</v>
      </c>
      <c r="B425">
        <v>3986</v>
      </c>
      <c r="C425">
        <v>54</v>
      </c>
      <c r="D425">
        <v>261.5</v>
      </c>
      <c r="E425">
        <v>10.4</v>
      </c>
      <c r="G425" s="119"/>
      <c r="H425">
        <f t="shared" si="22"/>
        <v>12.523324480901069</v>
      </c>
      <c r="J425" s="120">
        <f>(Data!$I$16+273.3)/(D425+273.3)*(Data!$I$15+(Data!$K$12/1000))/Data!$I$15*Data!$I$18</f>
        <v>0.68889382112499997</v>
      </c>
      <c r="K425" s="122"/>
      <c r="L425" s="119"/>
      <c r="M425" s="122"/>
    </row>
    <row r="426" spans="1:13">
      <c r="A426" s="1">
        <v>0.48378472222222224</v>
      </c>
      <c r="B426">
        <v>3985</v>
      </c>
      <c r="C426">
        <v>53</v>
      </c>
      <c r="D426">
        <v>261.5</v>
      </c>
      <c r="E426">
        <v>10.4</v>
      </c>
      <c r="G426" s="119"/>
      <c r="H426">
        <f t="shared" si="22"/>
        <v>12.406825907135726</v>
      </c>
      <c r="J426" s="120">
        <f>(Data!$I$16+273.3)/(D426+273.3)*(Data!$I$15+(Data!$K$12/1000))/Data!$I$15*Data!$I$18</f>
        <v>0.68889382112499997</v>
      </c>
      <c r="K426" s="122"/>
      <c r="L426" s="119"/>
      <c r="M426" s="122"/>
    </row>
    <row r="427" spans="1:13">
      <c r="A427" s="1">
        <v>0.48378472222222224</v>
      </c>
      <c r="B427">
        <v>3984</v>
      </c>
      <c r="C427">
        <v>45</v>
      </c>
      <c r="D427">
        <v>261.60000000000002</v>
      </c>
      <c r="E427">
        <v>10.4</v>
      </c>
      <c r="G427" s="119"/>
      <c r="H427">
        <f t="shared" si="22"/>
        <v>11.433247632776512</v>
      </c>
      <c r="J427" s="120">
        <f>(Data!$I$16+273.3)/(D427+273.3)*(Data!$I$15+(Data!$K$12/1000))/Data!$I$15*Data!$I$18</f>
        <v>0.68876503185202831</v>
      </c>
      <c r="K427" s="122"/>
      <c r="L427" s="119"/>
      <c r="M427" s="122"/>
    </row>
    <row r="428" spans="1:13">
      <c r="A428" s="1">
        <v>0.48379629629629628</v>
      </c>
      <c r="B428">
        <v>3993</v>
      </c>
      <c r="C428">
        <v>45</v>
      </c>
      <c r="D428">
        <v>261.60000000000002</v>
      </c>
      <c r="E428">
        <v>10.4</v>
      </c>
      <c r="G428" s="119"/>
      <c r="H428">
        <f t="shared" si="22"/>
        <v>11.433247632776512</v>
      </c>
      <c r="J428" s="120">
        <f>(Data!$I$16+273.3)/(D428+273.3)*(Data!$I$15+(Data!$K$12/1000))/Data!$I$15*Data!$I$18</f>
        <v>0.68876503185202831</v>
      </c>
      <c r="K428" s="122"/>
      <c r="L428" s="119"/>
      <c r="M428" s="122"/>
    </row>
    <row r="429" spans="1:13">
      <c r="A429" s="1">
        <v>0.48379629629629628</v>
      </c>
      <c r="B429">
        <v>4001</v>
      </c>
      <c r="C429">
        <v>42</v>
      </c>
      <c r="D429">
        <v>261.5</v>
      </c>
      <c r="E429">
        <v>10.4</v>
      </c>
      <c r="G429" s="119"/>
      <c r="H429">
        <f t="shared" si="22"/>
        <v>11.044534054743764</v>
      </c>
      <c r="J429" s="120">
        <f>(Data!$I$16+273.3)/(D429+273.3)*(Data!$I$15+(Data!$K$12/1000))/Data!$I$15*Data!$I$18</f>
        <v>0.68889382112499997</v>
      </c>
      <c r="K429" s="122"/>
      <c r="L429" s="119"/>
      <c r="M429" s="122"/>
    </row>
    <row r="430" spans="1:13">
      <c r="A430" s="1">
        <v>0.48379629629629628</v>
      </c>
      <c r="B430">
        <v>4002</v>
      </c>
      <c r="C430">
        <v>42</v>
      </c>
      <c r="D430">
        <v>261.5</v>
      </c>
      <c r="E430">
        <v>10.4</v>
      </c>
      <c r="G430" s="119"/>
      <c r="H430">
        <f t="shared" si="22"/>
        <v>11.044534054743764</v>
      </c>
      <c r="J430" s="120">
        <f>(Data!$I$16+273.3)/(D430+273.3)*(Data!$I$15+(Data!$K$12/1000))/Data!$I$15*Data!$I$18</f>
        <v>0.68889382112499997</v>
      </c>
      <c r="K430" s="122"/>
      <c r="L430" s="119"/>
      <c r="M430" s="122"/>
    </row>
    <row r="431" spans="1:13">
      <c r="A431" s="1">
        <v>0.48379629629629628</v>
      </c>
      <c r="B431">
        <v>4006</v>
      </c>
      <c r="C431">
        <v>40</v>
      </c>
      <c r="D431">
        <v>261.5</v>
      </c>
      <c r="E431">
        <v>10.4</v>
      </c>
      <c r="G431" s="119"/>
      <c r="H431">
        <f t="shared" si="22"/>
        <v>10.778361589706996</v>
      </c>
      <c r="J431" s="120">
        <f>(Data!$I$16+273.3)/(D431+273.3)*(Data!$I$15+(Data!$K$12/1000))/Data!$I$15*Data!$I$18</f>
        <v>0.68889382112499997</v>
      </c>
      <c r="K431" s="122"/>
      <c r="L431" s="119"/>
      <c r="M431" s="122"/>
    </row>
    <row r="432" spans="1:13">
      <c r="A432" s="1">
        <v>0.48379629629629628</v>
      </c>
      <c r="B432">
        <v>4006</v>
      </c>
      <c r="C432">
        <v>39</v>
      </c>
      <c r="D432">
        <v>261.7</v>
      </c>
      <c r="E432">
        <v>10.4</v>
      </c>
      <c r="G432" s="119"/>
      <c r="H432">
        <f t="shared" si="22"/>
        <v>10.644769179662816</v>
      </c>
      <c r="J432" s="120">
        <f>(Data!$I$16+273.3)/(D432+273.3)*(Data!$I$15+(Data!$K$12/1000))/Data!$I$15*Data!$I$18</f>
        <v>0.68863629072457944</v>
      </c>
      <c r="K432" s="122"/>
      <c r="L432" s="119"/>
      <c r="M432" s="122"/>
    </row>
    <row r="433" spans="1:13">
      <c r="A433" s="1">
        <v>0.48380787037037037</v>
      </c>
      <c r="B433">
        <v>4002</v>
      </c>
      <c r="C433">
        <v>35</v>
      </c>
      <c r="D433">
        <v>261.7</v>
      </c>
      <c r="E433">
        <v>10.4</v>
      </c>
      <c r="G433" s="119"/>
      <c r="H433">
        <f t="shared" si="22"/>
        <v>10.084119123131154</v>
      </c>
      <c r="J433" s="120">
        <f>(Data!$I$16+273.3)/(D433+273.3)*(Data!$I$15+(Data!$K$12/1000))/Data!$I$15*Data!$I$18</f>
        <v>0.68863629072457944</v>
      </c>
      <c r="K433" s="122"/>
      <c r="L433" s="119"/>
      <c r="M433" s="122"/>
    </row>
    <row r="434" spans="1:13">
      <c r="A434" s="1">
        <v>0.48380787037037037</v>
      </c>
      <c r="B434">
        <v>4002</v>
      </c>
      <c r="C434">
        <v>31</v>
      </c>
      <c r="D434">
        <v>261.89999999999998</v>
      </c>
      <c r="E434">
        <v>10.4</v>
      </c>
      <c r="G434" s="119"/>
      <c r="H434">
        <f t="shared" si="22"/>
        <v>9.4921797443255311</v>
      </c>
      <c r="J434" s="120">
        <f>(Data!$I$16+273.3)/(D434+273.3)*(Data!$I$15+(Data!$K$12/1000))/Data!$I$15*Data!$I$18</f>
        <v>0.68837895279829964</v>
      </c>
      <c r="K434" s="122"/>
      <c r="L434" s="119"/>
      <c r="M434" s="122"/>
    </row>
    <row r="435" spans="1:13">
      <c r="A435" s="1">
        <v>0.48380787037037037</v>
      </c>
      <c r="B435">
        <v>4008</v>
      </c>
      <c r="C435">
        <v>31</v>
      </c>
      <c r="D435">
        <v>261.89999999999998</v>
      </c>
      <c r="E435">
        <v>10.4</v>
      </c>
      <c r="G435" s="119"/>
      <c r="H435">
        <f t="shared" si="22"/>
        <v>9.4921797443255311</v>
      </c>
      <c r="J435" s="120">
        <f>(Data!$I$16+273.3)/(D435+273.3)*(Data!$I$15+(Data!$K$12/1000))/Data!$I$15*Data!$I$18</f>
        <v>0.68837895279829964</v>
      </c>
      <c r="K435" s="122"/>
      <c r="L435" s="119"/>
      <c r="M435" s="122"/>
    </row>
    <row r="436" spans="1:13">
      <c r="A436" s="1">
        <v>0.48380787037037037</v>
      </c>
      <c r="B436">
        <v>4012</v>
      </c>
      <c r="C436">
        <v>32</v>
      </c>
      <c r="D436">
        <v>261.89999999999998</v>
      </c>
      <c r="E436">
        <v>10.4</v>
      </c>
      <c r="G436" s="119"/>
      <c r="H436">
        <f t="shared" si="22"/>
        <v>9.6440642643038252</v>
      </c>
      <c r="J436" s="120">
        <f>(Data!$I$16+273.3)/(D436+273.3)*(Data!$I$15+(Data!$K$12/1000))/Data!$I$15*Data!$I$18</f>
        <v>0.68837895279829964</v>
      </c>
      <c r="K436" s="122"/>
      <c r="L436" s="119"/>
      <c r="M436" s="122"/>
    </row>
    <row r="437" spans="1:13">
      <c r="A437" s="1">
        <v>0.48380787037037037</v>
      </c>
      <c r="B437">
        <v>3999</v>
      </c>
      <c r="C437">
        <v>32</v>
      </c>
      <c r="D437">
        <v>261.89999999999998</v>
      </c>
      <c r="E437">
        <v>10.4</v>
      </c>
      <c r="G437" s="119"/>
      <c r="H437">
        <f t="shared" si="22"/>
        <v>9.6440642643038252</v>
      </c>
      <c r="J437" s="120">
        <f>(Data!$I$16+273.3)/(D437+273.3)*(Data!$I$15+(Data!$K$12/1000))/Data!$I$15*Data!$I$18</f>
        <v>0.68837895279829964</v>
      </c>
      <c r="K437" s="122"/>
      <c r="L437" s="119"/>
      <c r="M437" s="122"/>
    </row>
    <row r="438" spans="1:13">
      <c r="A438" s="1">
        <v>0.48381944444444441</v>
      </c>
      <c r="B438">
        <v>3987</v>
      </c>
      <c r="C438">
        <v>30</v>
      </c>
      <c r="D438">
        <v>262</v>
      </c>
      <c r="E438">
        <v>10.4</v>
      </c>
      <c r="G438" s="119"/>
      <c r="H438">
        <f t="shared" si="22"/>
        <v>9.3386973984179811</v>
      </c>
      <c r="J438" s="120">
        <f>(Data!$I$16+273.3)/(D438+273.3)*(Data!$I$15+(Data!$K$12/1000))/Data!$I$15*Data!$I$18</f>
        <v>0.68825035594554462</v>
      </c>
      <c r="K438" s="122"/>
      <c r="L438" s="119"/>
      <c r="M438" s="122"/>
    </row>
    <row r="439" spans="1:13">
      <c r="A439" s="1">
        <v>0.48381944444444441</v>
      </c>
      <c r="B439">
        <v>3987</v>
      </c>
      <c r="C439">
        <v>30</v>
      </c>
      <c r="D439">
        <v>262.10000000000002</v>
      </c>
      <c r="E439">
        <v>10.4</v>
      </c>
      <c r="G439" s="119"/>
      <c r="H439">
        <f t="shared" si="22"/>
        <v>9.3395696440088631</v>
      </c>
      <c r="J439" s="120">
        <f>(Data!$I$16+273.3)/(D439+273.3)*(Data!$I$15+(Data!$K$12/1000))/Data!$I$15*Data!$I$18</f>
        <v>0.68812180713046311</v>
      </c>
      <c r="K439" s="122"/>
      <c r="L439" s="119"/>
      <c r="M439" s="122"/>
    </row>
    <row r="440" spans="1:13">
      <c r="A440" s="1">
        <v>0.48381944444444441</v>
      </c>
      <c r="B440">
        <v>3983</v>
      </c>
      <c r="C440">
        <v>24</v>
      </c>
      <c r="D440">
        <v>262.10000000000002</v>
      </c>
      <c r="E440">
        <v>10.4</v>
      </c>
      <c r="G440" s="119"/>
      <c r="H440">
        <f t="shared" si="22"/>
        <v>8.353565041838932</v>
      </c>
      <c r="J440" s="120">
        <f>(Data!$I$16+273.3)/(D440+273.3)*(Data!$I$15+(Data!$K$12/1000))/Data!$I$15*Data!$I$18</f>
        <v>0.68812180713046311</v>
      </c>
      <c r="K440" s="122"/>
      <c r="L440" s="119"/>
      <c r="M440" s="122"/>
    </row>
    <row r="441" spans="1:13">
      <c r="A441" s="1">
        <v>0.48381944444444441</v>
      </c>
      <c r="B441">
        <v>3983</v>
      </c>
      <c r="C441">
        <v>20</v>
      </c>
      <c r="D441">
        <v>262</v>
      </c>
      <c r="E441">
        <v>10.4</v>
      </c>
      <c r="G441" s="119"/>
      <c r="H441">
        <f t="shared" si="22"/>
        <v>7.6250144961269317</v>
      </c>
      <c r="J441" s="120">
        <f>(Data!$I$16+273.3)/(D441+273.3)*(Data!$I$15+(Data!$K$12/1000))/Data!$I$15*Data!$I$18</f>
        <v>0.68825035594554462</v>
      </c>
      <c r="K441" s="122"/>
      <c r="L441" s="119"/>
      <c r="M441" s="122"/>
    </row>
    <row r="442" spans="1:13">
      <c r="A442" s="1">
        <v>0.48381944444444441</v>
      </c>
      <c r="B442">
        <v>3985</v>
      </c>
      <c r="C442">
        <v>21</v>
      </c>
      <c r="D442">
        <v>262</v>
      </c>
      <c r="E442">
        <v>10.4</v>
      </c>
      <c r="G442" s="119"/>
      <c r="H442">
        <f t="shared" si="22"/>
        <v>7.8133148131540899</v>
      </c>
      <c r="J442" s="120">
        <f>(Data!$I$16+273.3)/(D442+273.3)*(Data!$I$15+(Data!$K$12/1000))/Data!$I$15*Data!$I$18</f>
        <v>0.68825035594554462</v>
      </c>
      <c r="K442" s="122"/>
      <c r="L442" s="119"/>
      <c r="M442" s="1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42"/>
  <sheetViews>
    <sheetView topLeftCell="A71" workbookViewId="0">
      <selection activeCell="T6" sqref="T6:T207"/>
    </sheetView>
  </sheetViews>
  <sheetFormatPr defaultRowHeight="12.75"/>
  <cols>
    <col min="2" max="2" width="9.5703125" bestFit="1" customWidth="1"/>
    <col min="4" max="4" width="11.28515625" customWidth="1"/>
    <col min="5" max="5" width="7.85546875" customWidth="1"/>
  </cols>
  <sheetData>
    <row r="1" spans="1:24" s="107" customFormat="1">
      <c r="A1" s="23"/>
      <c r="B1" s="24" t="s">
        <v>67</v>
      </c>
      <c r="C1" s="25">
        <v>3</v>
      </c>
      <c r="D1" s="23"/>
      <c r="E1" s="23"/>
      <c r="O1"/>
      <c r="P1"/>
      <c r="Q1"/>
      <c r="R1"/>
      <c r="S1"/>
      <c r="T1"/>
      <c r="U1"/>
      <c r="V1"/>
    </row>
    <row r="2" spans="1:24" s="108" customFormat="1" ht="25.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4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4" s="109" customFormat="1" ht="15">
      <c r="A4" s="30" t="s">
        <v>56</v>
      </c>
      <c r="B4" s="30">
        <f>AVERAGE(B5:B440)</f>
        <v>4098.6720554272515</v>
      </c>
      <c r="C4" s="30">
        <f>AVERAGE(C5:C440)</f>
        <v>56.600461893764432</v>
      </c>
      <c r="D4" s="30">
        <f>AVERAGE(D5:D440)</f>
        <v>267.19284064665135</v>
      </c>
      <c r="E4" s="30">
        <f>AVERAGE(E5:E440)</f>
        <v>10.310854503464254</v>
      </c>
      <c r="O4"/>
      <c r="P4"/>
      <c r="Q4"/>
      <c r="R4"/>
      <c r="S4" s="121"/>
      <c r="T4"/>
      <c r="U4"/>
      <c r="V4" s="123">
        <f>SUM(U7:U207)</f>
        <v>12.413366550507735</v>
      </c>
      <c r="X4" s="124">
        <f>SUM(W7:W205)</f>
        <v>12.337707264305383</v>
      </c>
    </row>
    <row r="5" spans="1:24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4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12.349309369828848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13.472790754133252</v>
      </c>
    </row>
    <row r="7" spans="1:24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13.253706385007629</v>
      </c>
      <c r="U7">
        <f t="shared" ref="U7:U70" si="1">(S7-S6)/2*(T6+T7)</f>
        <v>0.13363248569570441</v>
      </c>
      <c r="W7">
        <f>(S8-S6)/6*(T6+4*T7+T8)</f>
        <v>0.26544689138307398</v>
      </c>
    </row>
    <row r="8" spans="1:24">
      <c r="A8" s="1">
        <v>0.47410879629629626</v>
      </c>
      <c r="B8">
        <v>4096</v>
      </c>
      <c r="C8">
        <v>62</v>
      </c>
      <c r="D8">
        <v>265.8</v>
      </c>
      <c r="E8">
        <v>10.3</v>
      </c>
      <c r="G8" s="119">
        <v>1</v>
      </c>
      <c r="H8">
        <f>44.73*SQRT(C8/1000/J8)</f>
        <v>13.472790754133252</v>
      </c>
      <c r="J8" s="120">
        <f>(Data!$I$16+273.3)/(D8+273.3)*(Data!$I$15+(Data!$K$12/1000))/Data!$I$15*Data!$I$18</f>
        <v>0.68339902715201239</v>
      </c>
      <c r="K8" s="122">
        <f>0.0000013324*G8^3-0.00077958*G8^2+0.0714013*G8+14.09</f>
        <v>14.1606230524</v>
      </c>
      <c r="L8" s="119"/>
      <c r="M8" s="122"/>
      <c r="S8" s="121">
        <f t="shared" ref="S8:S71" si="2">IF(S7&gt;=$P$6,$S$6,S7+$R$6)</f>
        <v>0.02</v>
      </c>
      <c r="T8" s="122">
        <f t="shared" si="0"/>
        <v>13.146451120758407</v>
      </c>
      <c r="U8">
        <f t="shared" si="1"/>
        <v>0.13200078752883018</v>
      </c>
    </row>
    <row r="9" spans="1:24">
      <c r="A9" s="1">
        <v>0.47410879629629626</v>
      </c>
      <c r="B9">
        <v>4087</v>
      </c>
      <c r="C9">
        <v>60</v>
      </c>
      <c r="D9">
        <v>265.8</v>
      </c>
      <c r="E9">
        <v>10.3</v>
      </c>
      <c r="G9" s="119">
        <v>2</v>
      </c>
      <c r="H9">
        <f t="shared" ref="H9:H72" si="3">44.73*SQRT(C9/1000/J9)</f>
        <v>13.253706385007629</v>
      </c>
      <c r="J9" s="120">
        <f>(Data!$I$16+273.3)/(D9+273.3)*(Data!$I$15+(Data!$K$12/1000))/Data!$I$15*Data!$I$18</f>
        <v>0.68339902715201239</v>
      </c>
      <c r="K9" s="122">
        <f t="shared" ref="K9:K72" si="4">0.0000013324*G9^3-0.00077958*G9^2+0.0714013*G9+14.09</f>
        <v>14.2296949392</v>
      </c>
      <c r="L9" s="119"/>
      <c r="M9" s="122"/>
      <c r="S9" s="121">
        <f t="shared" si="2"/>
        <v>0.03</v>
      </c>
      <c r="T9" s="122">
        <f t="shared" si="0"/>
        <v>13.03456439565778</v>
      </c>
      <c r="U9">
        <f t="shared" si="1"/>
        <v>0.13090507758208092</v>
      </c>
      <c r="W9">
        <f>(S10-S8)/6*(T8+4*T9+T10)</f>
        <v>0.26069205111122745</v>
      </c>
    </row>
    <row r="10" spans="1:24">
      <c r="A10" s="1">
        <v>0.47410879629629626</v>
      </c>
      <c r="B10">
        <v>4087</v>
      </c>
      <c r="C10">
        <v>59</v>
      </c>
      <c r="D10">
        <v>266.10000000000002</v>
      </c>
      <c r="E10">
        <v>10.3</v>
      </c>
      <c r="G10" s="119">
        <v>3</v>
      </c>
      <c r="H10">
        <f t="shared" si="3"/>
        <v>13.146451120758407</v>
      </c>
      <c r="J10" s="120">
        <f>(Data!$I$16+273.3)/(D10+273.3)*(Data!$I$15+(Data!$K$12/1000))/Data!$I$15*Data!$I$18</f>
        <v>0.68301893870532049</v>
      </c>
      <c r="K10" s="122">
        <f t="shared" si="4"/>
        <v>14.2972236548</v>
      </c>
      <c r="L10" s="119"/>
      <c r="M10" s="122"/>
      <c r="S10" s="121">
        <f t="shared" si="2"/>
        <v>0.04</v>
      </c>
      <c r="T10" s="122">
        <f t="shared" si="0"/>
        <v>12.922906629978712</v>
      </c>
      <c r="U10">
        <f t="shared" si="1"/>
        <v>0.12978735512818249</v>
      </c>
    </row>
    <row r="11" spans="1:24">
      <c r="A11" s="1">
        <v>0.47410879629629626</v>
      </c>
      <c r="B11">
        <v>4085</v>
      </c>
      <c r="C11">
        <v>58</v>
      </c>
      <c r="D11">
        <v>266.10000000000002</v>
      </c>
      <c r="E11">
        <v>10.199999999999999</v>
      </c>
      <c r="G11" s="119">
        <v>4</v>
      </c>
      <c r="H11">
        <f t="shared" si="3"/>
        <v>13.03456439565778</v>
      </c>
      <c r="J11" s="120">
        <f>(Data!$I$16+273.3)/(D11+273.3)*(Data!$I$15+(Data!$K$12/1000))/Data!$I$15*Data!$I$18</f>
        <v>0.68301893870532049</v>
      </c>
      <c r="K11" s="122">
        <f t="shared" si="4"/>
        <v>14.363217193600001</v>
      </c>
      <c r="L11" s="119"/>
      <c r="M11" s="122"/>
      <c r="S11" s="121">
        <f t="shared" si="2"/>
        <v>0.05</v>
      </c>
      <c r="T11" s="122">
        <f t="shared" si="0"/>
        <v>12.922906629978712</v>
      </c>
      <c r="U11">
        <f t="shared" si="1"/>
        <v>0.12922906629978714</v>
      </c>
      <c r="W11">
        <f>(S12-S10)/6*(T10+4*T11+T12)</f>
        <v>0.25883032515183785</v>
      </c>
    </row>
    <row r="12" spans="1:24">
      <c r="A12" s="1">
        <v>0.47410879629629626</v>
      </c>
      <c r="B12">
        <v>4084</v>
      </c>
      <c r="C12">
        <v>57</v>
      </c>
      <c r="D12">
        <v>266.2</v>
      </c>
      <c r="E12">
        <v>10.199999999999999</v>
      </c>
      <c r="G12" s="119">
        <v>5</v>
      </c>
      <c r="H12">
        <f t="shared" si="3"/>
        <v>12.922906629978712</v>
      </c>
      <c r="J12" s="120">
        <f>(Data!$I$16+273.3)/(D12+273.3)*(Data!$I$15+(Data!$K$12/1000))/Data!$I$15*Data!$I$18</f>
        <v>0.68289233649240033</v>
      </c>
      <c r="K12" s="122">
        <f t="shared" si="4"/>
        <v>14.427683549999999</v>
      </c>
      <c r="L12" s="119"/>
      <c r="M12" s="122"/>
      <c r="S12" s="121">
        <f t="shared" si="2"/>
        <v>6.0000000000000005E-2</v>
      </c>
      <c r="T12" s="122">
        <f t="shared" si="0"/>
        <v>13.03456439565778</v>
      </c>
      <c r="U12">
        <f t="shared" si="1"/>
        <v>0.12978735512818249</v>
      </c>
    </row>
    <row r="13" spans="1:24">
      <c r="A13" s="1">
        <v>0.47412037037037041</v>
      </c>
      <c r="B13">
        <v>4085</v>
      </c>
      <c r="C13">
        <v>57</v>
      </c>
      <c r="D13">
        <v>266.2</v>
      </c>
      <c r="E13">
        <v>10.199999999999999</v>
      </c>
      <c r="G13" s="119">
        <v>6</v>
      </c>
      <c r="H13">
        <f t="shared" si="3"/>
        <v>12.922906629978712</v>
      </c>
      <c r="J13" s="120">
        <f>(Data!$I$16+273.3)/(D13+273.3)*(Data!$I$15+(Data!$K$12/1000))/Data!$I$15*Data!$I$18</f>
        <v>0.68289233649240033</v>
      </c>
      <c r="K13" s="122">
        <f t="shared" si="4"/>
        <v>14.4906307184</v>
      </c>
      <c r="L13" s="119"/>
      <c r="M13" s="122"/>
      <c r="S13" s="121">
        <f t="shared" si="2"/>
        <v>7.0000000000000007E-2</v>
      </c>
      <c r="T13" s="122">
        <f t="shared" si="0"/>
        <v>13.032147678404105</v>
      </c>
      <c r="U13">
        <f t="shared" si="1"/>
        <v>0.13033356037030944</v>
      </c>
      <c r="W13">
        <f>(S14-S12)/6*(T12+4*T13+T14)</f>
        <v>0.26176030677506679</v>
      </c>
    </row>
    <row r="14" spans="1:24">
      <c r="A14" s="1">
        <v>0.47412037037037041</v>
      </c>
      <c r="B14">
        <v>4085</v>
      </c>
      <c r="C14">
        <v>58</v>
      </c>
      <c r="D14">
        <v>266.10000000000002</v>
      </c>
      <c r="E14">
        <v>10.199999999999999</v>
      </c>
      <c r="G14" s="119">
        <v>7</v>
      </c>
      <c r="H14">
        <f t="shared" si="3"/>
        <v>13.03456439565778</v>
      </c>
      <c r="J14" s="120">
        <f>(Data!$I$16+273.3)/(D14+273.3)*(Data!$I$15+(Data!$K$12/1000))/Data!$I$15*Data!$I$18</f>
        <v>0.68301893870532049</v>
      </c>
      <c r="K14" s="122">
        <f t="shared" si="4"/>
        <v>14.5520666932</v>
      </c>
      <c r="L14" s="119"/>
      <c r="M14" s="122"/>
      <c r="S14" s="121">
        <f t="shared" si="2"/>
        <v>0.08</v>
      </c>
      <c r="T14" s="122">
        <f t="shared" si="0"/>
        <v>13.364936923245855</v>
      </c>
      <c r="U14">
        <f t="shared" si="1"/>
        <v>0.13198542300824972</v>
      </c>
    </row>
    <row r="15" spans="1:24">
      <c r="A15" s="1">
        <v>0.47412037037037041</v>
      </c>
      <c r="B15">
        <v>4088</v>
      </c>
      <c r="C15">
        <v>58</v>
      </c>
      <c r="D15">
        <v>265.89999999999998</v>
      </c>
      <c r="E15">
        <v>10.199999999999999</v>
      </c>
      <c r="G15" s="119">
        <v>8</v>
      </c>
      <c r="H15">
        <f t="shared" si="3"/>
        <v>13.032147678404105</v>
      </c>
      <c r="J15" s="120">
        <f>(Data!$I$16+273.3)/(D15+273.3)*(Data!$I$15+(Data!$K$12/1000))/Data!$I$15*Data!$I$18</f>
        <v>0.68327228400899487</v>
      </c>
      <c r="K15" s="122">
        <f t="shared" si="4"/>
        <v>14.611999468800001</v>
      </c>
      <c r="L15" s="119"/>
      <c r="M15" s="122"/>
      <c r="S15" s="121">
        <f t="shared" si="2"/>
        <v>0.09</v>
      </c>
      <c r="T15" s="122">
        <f t="shared" si="0"/>
        <v>13.471541132950378</v>
      </c>
      <c r="U15">
        <f t="shared" si="1"/>
        <v>0.13418239028098111</v>
      </c>
      <c r="W15">
        <f>(S16-S14)/6*(T14+4*T15+T16)</f>
        <v>0.27014905644170828</v>
      </c>
    </row>
    <row r="16" spans="1:24">
      <c r="A16" s="1">
        <v>0.47412037037037041</v>
      </c>
      <c r="B16">
        <v>4093</v>
      </c>
      <c r="C16">
        <v>61</v>
      </c>
      <c r="D16">
        <v>265.89999999999998</v>
      </c>
      <c r="E16">
        <v>10.199999999999999</v>
      </c>
      <c r="G16" s="119">
        <v>9</v>
      </c>
      <c r="H16">
        <f t="shared" si="3"/>
        <v>13.364936923245855</v>
      </c>
      <c r="J16" s="120">
        <f>(Data!$I$16+273.3)/(D16+273.3)*(Data!$I$15+(Data!$K$12/1000))/Data!$I$15*Data!$I$18</f>
        <v>0.68327228400899487</v>
      </c>
      <c r="K16" s="122">
        <f t="shared" si="4"/>
        <v>14.670437039599999</v>
      </c>
      <c r="L16" s="119"/>
      <c r="M16" s="122"/>
      <c r="S16" s="121">
        <f t="shared" si="2"/>
        <v>9.9999999999999992E-2</v>
      </c>
      <c r="T16" s="122">
        <f t="shared" si="0"/>
        <v>13.793615477465154</v>
      </c>
      <c r="U16">
        <f t="shared" si="1"/>
        <v>0.1363257830520776</v>
      </c>
    </row>
    <row r="17" spans="1:23">
      <c r="A17" s="1">
        <v>0.47412037037037041</v>
      </c>
      <c r="B17">
        <v>4093</v>
      </c>
      <c r="C17">
        <v>62</v>
      </c>
      <c r="D17">
        <v>265.7</v>
      </c>
      <c r="E17">
        <v>10.3</v>
      </c>
      <c r="G17" s="119">
        <v>10</v>
      </c>
      <c r="H17">
        <f t="shared" si="3"/>
        <v>13.471541132950378</v>
      </c>
      <c r="J17" s="120">
        <f>(Data!$I$16+273.3)/(D17+273.3)*(Data!$I$15+(Data!$K$12/1000))/Data!$I$15*Data!$I$18</f>
        <v>0.68352581732402595</v>
      </c>
      <c r="K17" s="122">
        <f t="shared" si="4"/>
        <v>14.7273874</v>
      </c>
      <c r="L17" s="119"/>
      <c r="M17" s="122"/>
      <c r="S17" s="121">
        <f t="shared" si="2"/>
        <v>0.10999999999999999</v>
      </c>
      <c r="T17" s="122">
        <f t="shared" si="0"/>
        <v>14.109647904843607</v>
      </c>
      <c r="U17">
        <f t="shared" si="1"/>
        <v>0.13951631691154373</v>
      </c>
      <c r="W17">
        <f>(S18-S16)/6*(T16+4*T17+T18)</f>
        <v>0.28113951667227721</v>
      </c>
    </row>
    <row r="18" spans="1:23">
      <c r="A18" s="1">
        <v>0.47413194444444445</v>
      </c>
      <c r="B18">
        <v>4106</v>
      </c>
      <c r="C18">
        <v>65</v>
      </c>
      <c r="D18">
        <v>265.7</v>
      </c>
      <c r="E18">
        <v>10.3</v>
      </c>
      <c r="G18" s="119">
        <v>11</v>
      </c>
      <c r="H18">
        <f t="shared" si="3"/>
        <v>13.793615477465154</v>
      </c>
      <c r="J18" s="120">
        <f>(Data!$I$16+273.3)/(D18+273.3)*(Data!$I$15+(Data!$K$12/1000))/Data!$I$15*Data!$I$18</f>
        <v>0.68352581732402595</v>
      </c>
      <c r="K18" s="122">
        <f t="shared" si="4"/>
        <v>14.7828585444</v>
      </c>
      <c r="L18" s="119"/>
      <c r="M18" s="122"/>
      <c r="S18" s="121">
        <f t="shared" si="2"/>
        <v>0.11999999999999998</v>
      </c>
      <c r="T18" s="122">
        <f t="shared" si="0"/>
        <v>14.109647904843607</v>
      </c>
      <c r="U18">
        <f t="shared" si="1"/>
        <v>0.141096479048436</v>
      </c>
    </row>
    <row r="19" spans="1:23">
      <c r="A19" s="1">
        <v>0.47413194444444445</v>
      </c>
      <c r="B19">
        <v>4106</v>
      </c>
      <c r="C19">
        <v>68</v>
      </c>
      <c r="D19">
        <v>265.8</v>
      </c>
      <c r="E19">
        <v>10.3</v>
      </c>
      <c r="G19" s="119">
        <v>12</v>
      </c>
      <c r="H19">
        <f t="shared" si="3"/>
        <v>14.109647904843607</v>
      </c>
      <c r="J19" s="120">
        <f>(Data!$I$16+273.3)/(D19+273.3)*(Data!$I$15+(Data!$K$12/1000))/Data!$I$15*Data!$I$18</f>
        <v>0.68339902715201239</v>
      </c>
      <c r="K19" s="122">
        <f t="shared" si="4"/>
        <v>14.836858467199999</v>
      </c>
      <c r="L19" s="119"/>
      <c r="M19" s="122"/>
      <c r="S19" s="121">
        <f t="shared" si="2"/>
        <v>0.12999999999999998</v>
      </c>
      <c r="T19" s="122">
        <f t="shared" si="0"/>
        <v>14.209061469079739</v>
      </c>
      <c r="U19">
        <f t="shared" si="1"/>
        <v>0.14159354686961667</v>
      </c>
      <c r="W19">
        <f>(S20-S18)/6*(T18+4*T19+T20)</f>
        <v>0.28418740305961215</v>
      </c>
    </row>
    <row r="20" spans="1:23">
      <c r="A20" s="1">
        <v>0.47413194444444445</v>
      </c>
      <c r="B20">
        <v>4094</v>
      </c>
      <c r="C20">
        <v>68</v>
      </c>
      <c r="D20">
        <v>265.8</v>
      </c>
      <c r="E20">
        <v>10.3</v>
      </c>
      <c r="G20" s="119">
        <v>13</v>
      </c>
      <c r="H20">
        <f t="shared" si="3"/>
        <v>14.109647904843607</v>
      </c>
      <c r="J20" s="120">
        <f>(Data!$I$16+273.3)/(D20+273.3)*(Data!$I$15+(Data!$K$12/1000))/Data!$I$15*Data!$I$18</f>
        <v>0.68339902715201239</v>
      </c>
      <c r="K20" s="122">
        <f t="shared" si="4"/>
        <v>14.8893951628</v>
      </c>
      <c r="L20" s="119"/>
      <c r="M20" s="122"/>
      <c r="S20" s="121">
        <f t="shared" si="2"/>
        <v>0.13999999999999999</v>
      </c>
      <c r="T20" s="122">
        <f t="shared" si="0"/>
        <v>14.31032713672106</v>
      </c>
      <c r="U20">
        <f t="shared" si="1"/>
        <v>0.14259694302900411</v>
      </c>
    </row>
    <row r="21" spans="1:23">
      <c r="A21" s="1">
        <v>0.47413194444444445</v>
      </c>
      <c r="B21">
        <v>4091</v>
      </c>
      <c r="C21">
        <v>69</v>
      </c>
      <c r="D21">
        <v>265.5</v>
      </c>
      <c r="E21">
        <v>10.3</v>
      </c>
      <c r="G21" s="119">
        <v>14</v>
      </c>
      <c r="H21">
        <f t="shared" si="3"/>
        <v>14.209061469079739</v>
      </c>
      <c r="J21" s="120">
        <f>(Data!$I$16+273.3)/(D21+273.3)*(Data!$I$15+(Data!$K$12/1000))/Data!$I$15*Data!$I$18</f>
        <v>0.68377953885978104</v>
      </c>
      <c r="K21" s="122">
        <f t="shared" si="4"/>
        <v>14.940476625600001</v>
      </c>
      <c r="L21" s="119"/>
      <c r="M21" s="122"/>
      <c r="S21" s="121">
        <f t="shared" si="2"/>
        <v>0.15</v>
      </c>
      <c r="T21" s="122">
        <f t="shared" si="0"/>
        <v>15.393701162469013</v>
      </c>
      <c r="U21">
        <f t="shared" si="1"/>
        <v>0.1485201414959505</v>
      </c>
      <c r="W21">
        <f>(S22-S20)/6*(T20+4*T21+T22)</f>
        <v>0.30425801366797212</v>
      </c>
    </row>
    <row r="22" spans="1:23">
      <c r="A22" s="1">
        <v>0.47413194444444445</v>
      </c>
      <c r="B22">
        <v>4086</v>
      </c>
      <c r="C22">
        <v>70</v>
      </c>
      <c r="D22">
        <v>265.39999999999998</v>
      </c>
      <c r="E22">
        <v>10.3</v>
      </c>
      <c r="G22" s="119">
        <v>15</v>
      </c>
      <c r="H22">
        <f t="shared" si="3"/>
        <v>14.31032713672106</v>
      </c>
      <c r="J22" s="120">
        <f>(Data!$I$16+273.3)/(D22+273.3)*(Data!$I$15+(Data!$K$12/1000))/Data!$I$15*Data!$I$18</f>
        <v>0.68390647027594209</v>
      </c>
      <c r="K22" s="122">
        <f t="shared" si="4"/>
        <v>14.990110850000001</v>
      </c>
      <c r="L22" s="119"/>
      <c r="M22" s="122"/>
      <c r="S22" s="121">
        <f t="shared" si="2"/>
        <v>0.16</v>
      </c>
      <c r="T22" s="122">
        <f t="shared" si="0"/>
        <v>15.392272313794429</v>
      </c>
      <c r="U22">
        <f t="shared" si="1"/>
        <v>0.15392986738131736</v>
      </c>
    </row>
    <row r="23" spans="1:23">
      <c r="A23" s="1">
        <v>0.47414351851851855</v>
      </c>
      <c r="B23">
        <v>4080</v>
      </c>
      <c r="C23">
        <v>81</v>
      </c>
      <c r="D23">
        <v>265.39999999999998</v>
      </c>
      <c r="E23">
        <v>10.3</v>
      </c>
      <c r="G23" s="119">
        <v>16</v>
      </c>
      <c r="H23">
        <f t="shared" si="3"/>
        <v>15.393701162469013</v>
      </c>
      <c r="J23" s="120">
        <f>(Data!$I$16+273.3)/(D23+273.3)*(Data!$I$15+(Data!$K$12/1000))/Data!$I$15*Data!$I$18</f>
        <v>0.68390647027594209</v>
      </c>
      <c r="K23" s="122">
        <f t="shared" si="4"/>
        <v>15.038305830400001</v>
      </c>
      <c r="L23" s="119"/>
      <c r="M23" s="122"/>
      <c r="S23" s="121">
        <f t="shared" si="2"/>
        <v>0.17</v>
      </c>
      <c r="T23" s="122">
        <f t="shared" si="0"/>
        <v>15.582587997541145</v>
      </c>
      <c r="U23">
        <f t="shared" si="1"/>
        <v>0.15487430155667803</v>
      </c>
      <c r="W23">
        <f>(S24-S22)/6*(T22+4*T23+T24)</f>
        <v>0.3110221951615838</v>
      </c>
    </row>
    <row r="24" spans="1:23">
      <c r="A24" s="1">
        <v>0.47414351851851855</v>
      </c>
      <c r="B24">
        <v>4079</v>
      </c>
      <c r="C24">
        <v>81</v>
      </c>
      <c r="D24">
        <v>265.3</v>
      </c>
      <c r="E24">
        <v>10.3</v>
      </c>
      <c r="G24" s="119">
        <v>17</v>
      </c>
      <c r="H24">
        <f t="shared" si="3"/>
        <v>15.392272313794429</v>
      </c>
      <c r="J24" s="120">
        <f>(Data!$I$16+273.3)/(D24+273.3)*(Data!$I$15+(Data!$K$12/1000))/Data!$I$15*Data!$I$18</f>
        <v>0.68403344882593753</v>
      </c>
      <c r="K24" s="122">
        <f t="shared" si="4"/>
        <v>15.085069561199999</v>
      </c>
      <c r="L24" s="119"/>
      <c r="M24" s="122"/>
      <c r="S24" s="121">
        <f t="shared" si="2"/>
        <v>0.18000000000000002</v>
      </c>
      <c r="T24" s="122">
        <f t="shared" si="0"/>
        <v>15.584034244516051</v>
      </c>
      <c r="U24">
        <f t="shared" si="1"/>
        <v>0.15583311121028612</v>
      </c>
    </row>
    <row r="25" spans="1:23">
      <c r="A25" s="1">
        <v>0.47414351851851855</v>
      </c>
      <c r="B25">
        <v>4078</v>
      </c>
      <c r="C25">
        <v>83</v>
      </c>
      <c r="D25">
        <v>265.39999999999998</v>
      </c>
      <c r="E25">
        <v>10.3</v>
      </c>
      <c r="G25" s="119">
        <v>18</v>
      </c>
      <c r="H25">
        <f t="shared" si="3"/>
        <v>15.582587997541145</v>
      </c>
      <c r="J25" s="120">
        <f>(Data!$I$16+273.3)/(D25+273.3)*(Data!$I$15+(Data!$K$12/1000))/Data!$I$15*Data!$I$18</f>
        <v>0.68390647027594209</v>
      </c>
      <c r="K25" s="122">
        <f t="shared" si="4"/>
        <v>15.130410036800001</v>
      </c>
      <c r="L25" s="119"/>
      <c r="M25" s="122"/>
      <c r="S25" s="121">
        <f t="shared" si="2"/>
        <v>0.19000000000000003</v>
      </c>
      <c r="T25" s="122">
        <f t="shared" si="0"/>
        <v>15.863173464676811</v>
      </c>
      <c r="U25">
        <f t="shared" si="1"/>
        <v>0.15723603854596443</v>
      </c>
      <c r="W25">
        <f>(S26-S24)/6*(T24+4*T25+T26)</f>
        <v>0.31694928660872251</v>
      </c>
    </row>
    <row r="26" spans="1:23">
      <c r="A26" s="1">
        <v>0.47414351851851855</v>
      </c>
      <c r="B26">
        <v>4080</v>
      </c>
      <c r="C26">
        <v>83</v>
      </c>
      <c r="D26">
        <v>265.5</v>
      </c>
      <c r="E26">
        <v>10.3</v>
      </c>
      <c r="G26" s="119">
        <v>19</v>
      </c>
      <c r="H26">
        <f t="shared" si="3"/>
        <v>15.584034244516051</v>
      </c>
      <c r="J26" s="120">
        <f>(Data!$I$16+273.3)/(D26+273.3)*(Data!$I$15+(Data!$K$12/1000))/Data!$I$15*Data!$I$18</f>
        <v>0.68377953885978104</v>
      </c>
      <c r="K26" s="122">
        <f t="shared" si="4"/>
        <v>15.174335251600001</v>
      </c>
      <c r="L26" s="119"/>
      <c r="M26" s="122"/>
      <c r="S26" s="121">
        <f t="shared" si="2"/>
        <v>0.20000000000000004</v>
      </c>
      <c r="T26" s="122">
        <f t="shared" si="0"/>
        <v>16.048057879393365</v>
      </c>
      <c r="U26">
        <f t="shared" si="1"/>
        <v>0.15955615672035101</v>
      </c>
    </row>
    <row r="27" spans="1:23">
      <c r="A27" s="1">
        <v>0.47414351851851855</v>
      </c>
      <c r="B27">
        <v>4104</v>
      </c>
      <c r="C27">
        <v>86</v>
      </c>
      <c r="D27">
        <v>265.5</v>
      </c>
      <c r="E27">
        <v>10.3</v>
      </c>
      <c r="G27" s="119">
        <v>20</v>
      </c>
      <c r="H27">
        <f t="shared" si="3"/>
        <v>15.863173464676811</v>
      </c>
      <c r="J27" s="120">
        <f>(Data!$I$16+273.3)/(D27+273.3)*(Data!$I$15+(Data!$K$12/1000))/Data!$I$15*Data!$I$18</f>
        <v>0.68377953885978104</v>
      </c>
      <c r="K27" s="122">
        <f t="shared" si="4"/>
        <v>15.216853199999999</v>
      </c>
      <c r="L27" s="119"/>
      <c r="M27" s="122"/>
      <c r="S27" s="121">
        <f t="shared" si="2"/>
        <v>0.21000000000000005</v>
      </c>
      <c r="T27" s="122">
        <f t="shared" si="0"/>
        <v>16.048057879393365</v>
      </c>
      <c r="U27">
        <f t="shared" si="1"/>
        <v>0.16048057879393379</v>
      </c>
      <c r="W27">
        <f>(S28-S26)/6*(T26+4*T27+T28)</f>
        <v>0.32065141352640064</v>
      </c>
    </row>
    <row r="28" spans="1:23">
      <c r="A28" s="1">
        <v>0.47415509259259259</v>
      </c>
      <c r="B28">
        <v>4104</v>
      </c>
      <c r="C28">
        <v>88</v>
      </c>
      <c r="D28">
        <v>265.60000000000002</v>
      </c>
      <c r="E28">
        <v>10.3</v>
      </c>
      <c r="G28" s="119">
        <v>21</v>
      </c>
      <c r="H28">
        <f t="shared" si="3"/>
        <v>16.048057879393365</v>
      </c>
      <c r="J28" s="120">
        <f>(Data!$I$16+273.3)/(D28+273.3)*(Data!$I$15+(Data!$K$12/1000))/Data!$I$15*Data!$I$18</f>
        <v>0.68365265455121527</v>
      </c>
      <c r="K28" s="122">
        <f t="shared" si="4"/>
        <v>15.257971876399999</v>
      </c>
      <c r="L28" s="119"/>
      <c r="M28" s="122"/>
      <c r="S28" s="121">
        <f t="shared" si="2"/>
        <v>0.22000000000000006</v>
      </c>
      <c r="T28" s="122">
        <f t="shared" si="0"/>
        <v>15.955134660953272</v>
      </c>
      <c r="U28">
        <f t="shared" si="1"/>
        <v>0.16001596270173335</v>
      </c>
    </row>
    <row r="29" spans="1:23">
      <c r="A29" s="1">
        <v>0.47415509259259259</v>
      </c>
      <c r="B29">
        <v>4104</v>
      </c>
      <c r="C29">
        <v>88</v>
      </c>
      <c r="D29">
        <v>265.60000000000002</v>
      </c>
      <c r="E29">
        <v>10.3</v>
      </c>
      <c r="G29" s="119">
        <v>22</v>
      </c>
      <c r="H29">
        <f t="shared" si="3"/>
        <v>16.048057879393365</v>
      </c>
      <c r="J29" s="120">
        <f>(Data!$I$16+273.3)/(D29+273.3)*(Data!$I$15+(Data!$K$12/1000))/Data!$I$15*Data!$I$18</f>
        <v>0.68365265455121527</v>
      </c>
      <c r="K29" s="122">
        <f t="shared" si="4"/>
        <v>15.297699275199999</v>
      </c>
      <c r="L29" s="119"/>
      <c r="M29" s="122"/>
      <c r="S29" s="121">
        <f t="shared" si="2"/>
        <v>0.23000000000000007</v>
      </c>
      <c r="T29" s="122">
        <f t="shared" si="0"/>
        <v>15.953653974702489</v>
      </c>
      <c r="U29">
        <f t="shared" si="1"/>
        <v>0.15954394317827894</v>
      </c>
      <c r="W29">
        <f>(S30-S28)/6*(T28+4*T29+T30)</f>
        <v>0.31846808865880449</v>
      </c>
    </row>
    <row r="30" spans="1:23">
      <c r="A30" s="1">
        <v>0.47415509259259259</v>
      </c>
      <c r="B30">
        <v>4104</v>
      </c>
      <c r="C30">
        <v>87</v>
      </c>
      <c r="D30">
        <v>265.5</v>
      </c>
      <c r="E30">
        <v>10.3</v>
      </c>
      <c r="G30" s="119">
        <v>23</v>
      </c>
      <c r="H30">
        <f t="shared" si="3"/>
        <v>15.955134660953272</v>
      </c>
      <c r="J30" s="120">
        <f>(Data!$I$16+273.3)/(D30+273.3)*(Data!$I$15+(Data!$K$12/1000))/Data!$I$15*Data!$I$18</f>
        <v>0.68377953885978104</v>
      </c>
      <c r="K30" s="122">
        <f t="shared" si="4"/>
        <v>15.3360433908</v>
      </c>
      <c r="L30" s="119"/>
      <c r="M30" s="122"/>
      <c r="S30" s="121">
        <f t="shared" si="2"/>
        <v>0.24000000000000007</v>
      </c>
      <c r="T30" s="122">
        <f t="shared" si="0"/>
        <v>15.770676037878044</v>
      </c>
      <c r="U30">
        <f t="shared" si="1"/>
        <v>0.1586216500629028</v>
      </c>
    </row>
    <row r="31" spans="1:23">
      <c r="A31" s="1">
        <v>0.47415509259259259</v>
      </c>
      <c r="B31">
        <v>4094</v>
      </c>
      <c r="C31">
        <v>87</v>
      </c>
      <c r="D31">
        <v>265.39999999999998</v>
      </c>
      <c r="E31">
        <v>10.3</v>
      </c>
      <c r="G31" s="119">
        <v>24</v>
      </c>
      <c r="H31">
        <f t="shared" si="3"/>
        <v>15.953653974702489</v>
      </c>
      <c r="J31" s="120">
        <f>(Data!$I$16+273.3)/(D31+273.3)*(Data!$I$15+(Data!$K$12/1000))/Data!$I$15*Data!$I$18</f>
        <v>0.68390647027594209</v>
      </c>
      <c r="K31" s="122">
        <f t="shared" si="4"/>
        <v>15.373012217599999</v>
      </c>
      <c r="L31" s="119"/>
      <c r="M31" s="122"/>
      <c r="S31" s="121">
        <f t="shared" si="2"/>
        <v>0.25000000000000006</v>
      </c>
      <c r="T31" s="122">
        <f t="shared" si="0"/>
        <v>15.77213946998233</v>
      </c>
      <c r="U31">
        <f t="shared" si="1"/>
        <v>0.15771407753930158</v>
      </c>
      <c r="W31">
        <f>(S32-S30)/6*(T30+4*T31+T32)</f>
        <v>0.31450659522558894</v>
      </c>
    </row>
    <row r="32" spans="1:23">
      <c r="A32" s="1">
        <v>0.47415509259259259</v>
      </c>
      <c r="B32">
        <v>4085</v>
      </c>
      <c r="C32">
        <v>85</v>
      </c>
      <c r="D32">
        <v>265.5</v>
      </c>
      <c r="E32">
        <v>10.3</v>
      </c>
      <c r="G32" s="119">
        <v>25</v>
      </c>
      <c r="H32">
        <f t="shared" si="3"/>
        <v>15.770676037878044</v>
      </c>
      <c r="J32" s="120">
        <f>(Data!$I$16+273.3)/(D32+273.3)*(Data!$I$15+(Data!$K$12/1000))/Data!$I$15*Data!$I$18</f>
        <v>0.68377953885978104</v>
      </c>
      <c r="K32" s="122">
        <f t="shared" si="4"/>
        <v>15.408613750000001</v>
      </c>
      <c r="L32" s="119"/>
      <c r="M32" s="122"/>
      <c r="S32" s="121">
        <f t="shared" si="2"/>
        <v>0.26000000000000006</v>
      </c>
      <c r="T32" s="122">
        <f t="shared" si="0"/>
        <v>15.492744649869367</v>
      </c>
      <c r="U32">
        <f t="shared" si="1"/>
        <v>0.15632442059925863</v>
      </c>
    </row>
    <row r="33" spans="1:23">
      <c r="A33" s="1">
        <v>0.47416666666666668</v>
      </c>
      <c r="B33">
        <v>4081</v>
      </c>
      <c r="C33">
        <v>85</v>
      </c>
      <c r="D33">
        <v>265.60000000000002</v>
      </c>
      <c r="E33">
        <v>10.3</v>
      </c>
      <c r="G33" s="119">
        <v>26</v>
      </c>
      <c r="H33">
        <f t="shared" si="3"/>
        <v>15.77213946998233</v>
      </c>
      <c r="J33" s="120">
        <f>(Data!$I$16+273.3)/(D33+273.3)*(Data!$I$15+(Data!$K$12/1000))/Data!$I$15*Data!$I$18</f>
        <v>0.68365265455121527</v>
      </c>
      <c r="K33" s="122">
        <f t="shared" si="4"/>
        <v>15.442855982399999</v>
      </c>
      <c r="L33" s="119"/>
      <c r="M33" s="122"/>
      <c r="S33" s="121">
        <f t="shared" si="2"/>
        <v>0.27000000000000007</v>
      </c>
      <c r="T33" s="122">
        <f t="shared" si="0"/>
        <v>15.403699392067518</v>
      </c>
      <c r="U33">
        <f t="shared" si="1"/>
        <v>0.15448222020968455</v>
      </c>
      <c r="W33">
        <f>(S34-S32)/6*(T32+4*T33+T34)</f>
        <v>0.30962332270933246</v>
      </c>
    </row>
    <row r="34" spans="1:23">
      <c r="A34" s="1">
        <v>0.47416666666666668</v>
      </c>
      <c r="B34">
        <v>4074</v>
      </c>
      <c r="C34">
        <v>82</v>
      </c>
      <c r="D34">
        <v>265.7</v>
      </c>
      <c r="E34">
        <v>10.3</v>
      </c>
      <c r="G34" s="119">
        <v>27</v>
      </c>
      <c r="H34">
        <f t="shared" si="3"/>
        <v>15.492744649869367</v>
      </c>
      <c r="J34" s="120">
        <f>(Data!$I$16+273.3)/(D34+273.3)*(Data!$I$15+(Data!$K$12/1000))/Data!$I$15*Data!$I$18</f>
        <v>0.68352581732402595</v>
      </c>
      <c r="K34" s="122">
        <f t="shared" si="4"/>
        <v>15.4757469092</v>
      </c>
      <c r="L34" s="119"/>
      <c r="M34" s="122"/>
      <c r="S34" s="121">
        <f t="shared" si="2"/>
        <v>0.28000000000000008</v>
      </c>
      <c r="T34" s="122">
        <f t="shared" si="0"/>
        <v>15.77945459466021</v>
      </c>
      <c r="U34">
        <f t="shared" si="1"/>
        <v>0.15591576993363879</v>
      </c>
    </row>
    <row r="35" spans="1:23">
      <c r="A35" s="1">
        <v>0.47416666666666668</v>
      </c>
      <c r="B35">
        <v>4074</v>
      </c>
      <c r="C35">
        <v>81</v>
      </c>
      <c r="D35">
        <v>266.10000000000002</v>
      </c>
      <c r="E35">
        <v>10.3</v>
      </c>
      <c r="G35" s="119">
        <v>28</v>
      </c>
      <c r="H35">
        <f t="shared" si="3"/>
        <v>15.403699392067518</v>
      </c>
      <c r="J35" s="120">
        <f>(Data!$I$16+273.3)/(D35+273.3)*(Data!$I$15+(Data!$K$12/1000))/Data!$I$15*Data!$I$18</f>
        <v>0.68301893870532049</v>
      </c>
      <c r="K35" s="122">
        <f t="shared" si="4"/>
        <v>15.507294524799999</v>
      </c>
      <c r="L35" s="119"/>
      <c r="M35" s="122"/>
      <c r="S35" s="121">
        <f t="shared" si="2"/>
        <v>0.29000000000000009</v>
      </c>
      <c r="T35" s="122">
        <f t="shared" si="0"/>
        <v>16.056989180268065</v>
      </c>
      <c r="U35">
        <f t="shared" si="1"/>
        <v>0.15918221887464154</v>
      </c>
      <c r="W35">
        <f>(S36-S34)/6*(T34+4*T35+T36)</f>
        <v>0.3211193514992543</v>
      </c>
    </row>
    <row r="36" spans="1:23">
      <c r="A36" s="1">
        <v>0.47416666666666668</v>
      </c>
      <c r="B36">
        <v>4078</v>
      </c>
      <c r="C36">
        <v>85</v>
      </c>
      <c r="D36">
        <v>266.10000000000002</v>
      </c>
      <c r="E36">
        <v>10.3</v>
      </c>
      <c r="G36" s="119">
        <v>29</v>
      </c>
      <c r="H36">
        <f t="shared" si="3"/>
        <v>15.77945459466021</v>
      </c>
      <c r="J36" s="120">
        <f>(Data!$I$16+273.3)/(D36+273.3)*(Data!$I$15+(Data!$K$12/1000))/Data!$I$15*Data!$I$18</f>
        <v>0.68301893870532049</v>
      </c>
      <c r="K36" s="122">
        <f t="shared" si="4"/>
        <v>15.537506823599999</v>
      </c>
      <c r="L36" s="119"/>
      <c r="M36" s="122"/>
      <c r="S36" s="121">
        <f t="shared" si="2"/>
        <v>0.3000000000000001</v>
      </c>
      <c r="T36" s="122">
        <f t="shared" si="0"/>
        <v>16.328394134043755</v>
      </c>
      <c r="U36">
        <f t="shared" si="1"/>
        <v>0.16192691657155928</v>
      </c>
    </row>
    <row r="37" spans="1:23">
      <c r="A37" s="1">
        <v>0.47416666666666668</v>
      </c>
      <c r="B37">
        <v>4078</v>
      </c>
      <c r="C37">
        <v>88</v>
      </c>
      <c r="D37">
        <v>266.2</v>
      </c>
      <c r="E37">
        <v>10.3</v>
      </c>
      <c r="G37" s="119">
        <v>30</v>
      </c>
      <c r="H37">
        <f t="shared" si="3"/>
        <v>16.056989180268065</v>
      </c>
      <c r="J37" s="120">
        <f>(Data!$I$16+273.3)/(D37+273.3)*(Data!$I$15+(Data!$K$12/1000))/Data!$I$15*Data!$I$18</f>
        <v>0.68289233649240033</v>
      </c>
      <c r="K37" s="122">
        <f t="shared" si="4"/>
        <v>15.5663918</v>
      </c>
      <c r="L37" s="119"/>
      <c r="M37" s="122"/>
      <c r="S37" s="121">
        <f t="shared" si="2"/>
        <v>0.31000000000000011</v>
      </c>
      <c r="T37" s="122">
        <f t="shared" si="0"/>
        <v>16.946345733653434</v>
      </c>
      <c r="U37">
        <f t="shared" si="1"/>
        <v>0.16637369933848611</v>
      </c>
      <c r="W37">
        <f>(S38-S36)/6*(T36+4*T37+T38)</f>
        <v>0.33686707600770338</v>
      </c>
    </row>
    <row r="38" spans="1:23">
      <c r="A38" s="1">
        <v>0.47417824074074072</v>
      </c>
      <c r="B38">
        <v>4097</v>
      </c>
      <c r="C38">
        <v>91</v>
      </c>
      <c r="D38">
        <v>266.2</v>
      </c>
      <c r="E38">
        <v>10.3</v>
      </c>
      <c r="G38" s="119">
        <v>31</v>
      </c>
      <c r="H38">
        <f t="shared" si="3"/>
        <v>16.328394134043755</v>
      </c>
      <c r="J38" s="120">
        <f>(Data!$I$16+273.3)/(D38+273.3)*(Data!$I$15+(Data!$K$12/1000))/Data!$I$15*Data!$I$18</f>
        <v>0.68289233649240033</v>
      </c>
      <c r="K38" s="122">
        <f t="shared" si="4"/>
        <v>15.593957448399999</v>
      </c>
      <c r="L38" s="119"/>
      <c r="M38" s="122"/>
      <c r="S38" s="121">
        <f t="shared" si="2"/>
        <v>0.32000000000000012</v>
      </c>
      <c r="T38" s="122">
        <f t="shared" si="0"/>
        <v>16.946345733653434</v>
      </c>
      <c r="U38">
        <f t="shared" si="1"/>
        <v>0.16946345733653448</v>
      </c>
    </row>
    <row r="39" spans="1:23">
      <c r="A39" s="1">
        <v>0.47417824074074072</v>
      </c>
      <c r="B39">
        <v>4101</v>
      </c>
      <c r="C39">
        <v>98</v>
      </c>
      <c r="D39">
        <v>266.3</v>
      </c>
      <c r="E39">
        <v>10.3</v>
      </c>
      <c r="G39" s="119">
        <v>32</v>
      </c>
      <c r="H39">
        <f t="shared" si="3"/>
        <v>16.946345733653434</v>
      </c>
      <c r="J39" s="120">
        <f>(Data!$I$16+273.3)/(D39+273.3)*(Data!$I$15+(Data!$K$12/1000))/Data!$I$15*Data!$I$18</f>
        <v>0.68276578120394738</v>
      </c>
      <c r="K39" s="122">
        <f t="shared" si="4"/>
        <v>15.6202117632</v>
      </c>
      <c r="L39" s="119"/>
      <c r="M39" s="122"/>
      <c r="S39" s="121">
        <f t="shared" si="2"/>
        <v>0.33000000000000013</v>
      </c>
      <c r="T39" s="122">
        <f t="shared" si="0"/>
        <v>17.45902282812451</v>
      </c>
      <c r="U39">
        <f t="shared" si="1"/>
        <v>0.17202684280888988</v>
      </c>
      <c r="W39">
        <f>(S40-S38)/6*(T38+4*T39+T40)</f>
        <v>0.34747153291425359</v>
      </c>
    </row>
    <row r="40" spans="1:23">
      <c r="A40" s="1">
        <v>0.47417824074074072</v>
      </c>
      <c r="B40">
        <v>4108</v>
      </c>
      <c r="C40">
        <v>98</v>
      </c>
      <c r="D40">
        <v>266.3</v>
      </c>
      <c r="E40">
        <v>10.3</v>
      </c>
      <c r="G40" s="119">
        <v>33</v>
      </c>
      <c r="H40">
        <f t="shared" si="3"/>
        <v>16.946345733653434</v>
      </c>
      <c r="J40" s="120">
        <f>(Data!$I$16+273.3)/(D40+273.3)*(Data!$I$15+(Data!$K$12/1000))/Data!$I$15*Data!$I$18</f>
        <v>0.68276578120394738</v>
      </c>
      <c r="K40" s="122">
        <f t="shared" si="4"/>
        <v>15.6451627388</v>
      </c>
      <c r="L40" s="119"/>
      <c r="M40" s="122"/>
      <c r="S40" s="121">
        <f t="shared" si="2"/>
        <v>0.34000000000000014</v>
      </c>
      <c r="T40" s="122">
        <f t="shared" si="0"/>
        <v>17.45902282812451</v>
      </c>
      <c r="U40">
        <f t="shared" si="1"/>
        <v>0.17459022828124526</v>
      </c>
    </row>
    <row r="41" spans="1:23">
      <c r="A41" s="1">
        <v>0.47417824074074072</v>
      </c>
      <c r="B41">
        <v>4114</v>
      </c>
      <c r="C41">
        <v>104</v>
      </c>
      <c r="D41">
        <v>266.39999999999998</v>
      </c>
      <c r="E41">
        <v>10.3</v>
      </c>
      <c r="G41" s="119">
        <v>34</v>
      </c>
      <c r="H41">
        <f t="shared" si="3"/>
        <v>17.45902282812451</v>
      </c>
      <c r="J41" s="120">
        <f>(Data!$I$16+273.3)/(D41+273.3)*(Data!$I$15+(Data!$K$12/1000))/Data!$I$15*Data!$I$18</f>
        <v>0.68263927281387804</v>
      </c>
      <c r="K41" s="122">
        <f t="shared" si="4"/>
        <v>15.6688183696</v>
      </c>
      <c r="L41" s="119"/>
      <c r="M41" s="122"/>
      <c r="S41" s="121">
        <f t="shared" si="2"/>
        <v>0.35000000000000014</v>
      </c>
      <c r="T41" s="122">
        <f t="shared" si="0"/>
        <v>17.291934433617474</v>
      </c>
      <c r="U41">
        <f t="shared" si="1"/>
        <v>0.17375478630871008</v>
      </c>
      <c r="W41">
        <f>(S42-S40)/6*(T40+4*T41+T42)</f>
        <v>0.34611771861615626</v>
      </c>
    </row>
    <row r="42" spans="1:23">
      <c r="A42" s="1">
        <v>0.47417824074074072</v>
      </c>
      <c r="B42">
        <v>4119</v>
      </c>
      <c r="C42">
        <v>104</v>
      </c>
      <c r="D42">
        <v>266.39999999999998</v>
      </c>
      <c r="E42">
        <v>10.3</v>
      </c>
      <c r="G42" s="119">
        <v>35</v>
      </c>
      <c r="H42">
        <f t="shared" si="3"/>
        <v>17.45902282812451</v>
      </c>
      <c r="J42" s="120">
        <f>(Data!$I$16+273.3)/(D42+273.3)*(Data!$I$15+(Data!$K$12/1000))/Data!$I$15*Data!$I$18</f>
        <v>0.68263927281387804</v>
      </c>
      <c r="K42" s="122">
        <f t="shared" si="4"/>
        <v>15.691186650000001</v>
      </c>
      <c r="L42" s="119"/>
      <c r="M42" s="122"/>
      <c r="S42" s="121">
        <f t="shared" si="2"/>
        <v>0.36000000000000015</v>
      </c>
      <c r="T42" s="122">
        <f t="shared" si="0"/>
        <v>17.208555022252401</v>
      </c>
      <c r="U42">
        <f t="shared" si="1"/>
        <v>0.17250244727934952</v>
      </c>
    </row>
    <row r="43" spans="1:23">
      <c r="A43" s="1">
        <v>0.47418981481481487</v>
      </c>
      <c r="B43">
        <v>4126</v>
      </c>
      <c r="C43">
        <v>102</v>
      </c>
      <c r="D43">
        <v>266.5</v>
      </c>
      <c r="E43">
        <v>10.3</v>
      </c>
      <c r="G43" s="119">
        <v>36</v>
      </c>
      <c r="H43">
        <f t="shared" si="3"/>
        <v>17.291934433617474</v>
      </c>
      <c r="J43" s="120">
        <f>(Data!$I$16+273.3)/(D43+273.3)*(Data!$I$15+(Data!$K$12/1000))/Data!$I$15*Data!$I$18</f>
        <v>0.68251281129612829</v>
      </c>
      <c r="K43" s="122">
        <f t="shared" si="4"/>
        <v>15.7122755744</v>
      </c>
      <c r="L43" s="119"/>
      <c r="M43" s="122"/>
      <c r="S43" s="121">
        <f t="shared" si="2"/>
        <v>0.37000000000000016</v>
      </c>
      <c r="T43" s="122">
        <f t="shared" si="0"/>
        <v>17.3781015305027</v>
      </c>
      <c r="U43">
        <f t="shared" si="1"/>
        <v>0.17293328276377568</v>
      </c>
      <c r="W43">
        <f>(S44-S42)/6*(T42+4*T43+T44)</f>
        <v>0.34782897548561459</v>
      </c>
    </row>
    <row r="44" spans="1:23">
      <c r="A44" s="1">
        <v>0.47418981481481487</v>
      </c>
      <c r="B44">
        <v>4126</v>
      </c>
      <c r="C44">
        <v>101</v>
      </c>
      <c r="D44">
        <v>266.60000000000002</v>
      </c>
      <c r="E44">
        <v>10.3</v>
      </c>
      <c r="G44" s="119">
        <v>37</v>
      </c>
      <c r="H44">
        <f t="shared" si="3"/>
        <v>17.208555022252401</v>
      </c>
      <c r="J44" s="120">
        <f>(Data!$I$16+273.3)/(D44+273.3)*(Data!$I$15+(Data!$K$12/1000))/Data!$I$15*Data!$I$18</f>
        <v>0.6823863966246525</v>
      </c>
      <c r="K44" s="122">
        <f t="shared" si="4"/>
        <v>15.7320931372</v>
      </c>
      <c r="L44" s="119"/>
      <c r="M44" s="122"/>
      <c r="S44" s="121">
        <f t="shared" si="2"/>
        <v>0.38000000000000017</v>
      </c>
      <c r="T44" s="122">
        <f t="shared" si="0"/>
        <v>17.627731501421085</v>
      </c>
      <c r="U44">
        <f t="shared" si="1"/>
        <v>0.17502916515961908</v>
      </c>
    </row>
    <row r="45" spans="1:23">
      <c r="A45" s="1">
        <v>0.47418981481481487</v>
      </c>
      <c r="B45">
        <v>4122</v>
      </c>
      <c r="C45">
        <v>103</v>
      </c>
      <c r="D45">
        <v>266.60000000000002</v>
      </c>
      <c r="E45">
        <v>10.3</v>
      </c>
      <c r="G45" s="119">
        <v>38</v>
      </c>
      <c r="H45">
        <f t="shared" si="3"/>
        <v>17.3781015305027</v>
      </c>
      <c r="J45" s="120">
        <f>(Data!$I$16+273.3)/(D45+273.3)*(Data!$I$15+(Data!$K$12/1000))/Data!$I$15*Data!$I$18</f>
        <v>0.6823863966246525</v>
      </c>
      <c r="K45" s="122">
        <f t="shared" si="4"/>
        <v>15.7506473328</v>
      </c>
      <c r="L45" s="119"/>
      <c r="M45" s="122"/>
      <c r="S45" s="121">
        <f t="shared" si="2"/>
        <v>0.39000000000000018</v>
      </c>
      <c r="T45" s="122">
        <f t="shared" si="0"/>
        <v>17.460640227991629</v>
      </c>
      <c r="U45">
        <f t="shared" si="1"/>
        <v>0.17544185864706371</v>
      </c>
      <c r="W45">
        <f>(S46-S44)/6*(T44+4*T45+T46)</f>
        <v>0.3486342427169774</v>
      </c>
    </row>
    <row r="46" spans="1:23">
      <c r="A46" s="1">
        <v>0.47418981481481487</v>
      </c>
      <c r="B46">
        <v>4122</v>
      </c>
      <c r="C46">
        <v>106</v>
      </c>
      <c r="D46">
        <v>266.5</v>
      </c>
      <c r="E46">
        <v>10.3</v>
      </c>
      <c r="G46" s="119">
        <v>39</v>
      </c>
      <c r="H46">
        <f t="shared" si="3"/>
        <v>17.627731501421085</v>
      </c>
      <c r="J46" s="120">
        <f>(Data!$I$16+273.3)/(D46+273.3)*(Data!$I$15+(Data!$K$12/1000))/Data!$I$15*Data!$I$18</f>
        <v>0.68251281129612829</v>
      </c>
      <c r="K46" s="122">
        <f t="shared" si="4"/>
        <v>15.767946155600001</v>
      </c>
      <c r="L46" s="119"/>
      <c r="M46" s="122"/>
      <c r="S46" s="121">
        <f t="shared" si="2"/>
        <v>0.40000000000000019</v>
      </c>
      <c r="T46" s="122">
        <f t="shared" si="0"/>
        <v>17.119980401705536</v>
      </c>
      <c r="U46">
        <f t="shared" si="1"/>
        <v>0.17290310314848598</v>
      </c>
    </row>
    <row r="47" spans="1:23">
      <c r="A47" s="1">
        <v>0.47418981481481487</v>
      </c>
      <c r="B47">
        <v>4114</v>
      </c>
      <c r="C47">
        <v>104</v>
      </c>
      <c r="D47">
        <v>266.5</v>
      </c>
      <c r="E47">
        <v>10.3</v>
      </c>
      <c r="G47" s="119">
        <v>40</v>
      </c>
      <c r="H47">
        <f t="shared" si="3"/>
        <v>17.460640227991629</v>
      </c>
      <c r="J47" s="120">
        <f>(Data!$I$16+273.3)/(D47+273.3)*(Data!$I$15+(Data!$K$12/1000))/Data!$I$15*Data!$I$18</f>
        <v>0.68251281129612829</v>
      </c>
      <c r="K47" s="122">
        <f t="shared" si="4"/>
        <v>15.783997599999999</v>
      </c>
      <c r="L47" s="119"/>
      <c r="M47" s="122"/>
      <c r="S47" s="121">
        <f t="shared" si="2"/>
        <v>0.4100000000000002</v>
      </c>
      <c r="T47" s="122">
        <f t="shared" si="0"/>
        <v>17.205367367316789</v>
      </c>
      <c r="U47">
        <f t="shared" si="1"/>
        <v>0.17162673884511179</v>
      </c>
      <c r="W47">
        <f>(S48-S46)/6*(T46+4*T47+T48)</f>
        <v>0.34660046464344269</v>
      </c>
    </row>
    <row r="48" spans="1:23">
      <c r="A48" s="1">
        <v>0.47420138888888891</v>
      </c>
      <c r="B48">
        <v>4112</v>
      </c>
      <c r="C48">
        <v>100</v>
      </c>
      <c r="D48">
        <v>266.39999999999998</v>
      </c>
      <c r="E48">
        <v>10.3</v>
      </c>
      <c r="G48" s="119">
        <v>41</v>
      </c>
      <c r="H48">
        <f t="shared" si="3"/>
        <v>17.119980401705536</v>
      </c>
      <c r="J48" s="120">
        <f>(Data!$I$16+273.3)/(D48+273.3)*(Data!$I$15+(Data!$K$12/1000))/Data!$I$15*Data!$I$18</f>
        <v>0.68263927281387804</v>
      </c>
      <c r="K48" s="122">
        <f t="shared" si="4"/>
        <v>15.7988096604</v>
      </c>
      <c r="L48" s="119"/>
      <c r="M48" s="122"/>
      <c r="S48" s="121">
        <f t="shared" si="2"/>
        <v>0.42000000000000021</v>
      </c>
      <c r="T48" s="122">
        <f t="shared" si="0"/>
        <v>18.038689522060018</v>
      </c>
      <c r="U48">
        <f t="shared" si="1"/>
        <v>0.1762202844468842</v>
      </c>
    </row>
    <row r="49" spans="1:23">
      <c r="A49" s="1">
        <v>0.47420138888888891</v>
      </c>
      <c r="B49">
        <v>4103</v>
      </c>
      <c r="C49">
        <v>101</v>
      </c>
      <c r="D49">
        <v>266.39999999999998</v>
      </c>
      <c r="E49">
        <v>10.3</v>
      </c>
      <c r="G49" s="119">
        <v>42</v>
      </c>
      <c r="H49">
        <f t="shared" si="3"/>
        <v>17.205367367316789</v>
      </c>
      <c r="J49" s="120">
        <f>(Data!$I$16+273.3)/(D49+273.3)*(Data!$I$15+(Data!$K$12/1000))/Data!$I$15*Data!$I$18</f>
        <v>0.68263927281387804</v>
      </c>
      <c r="K49" s="122">
        <f t="shared" si="4"/>
        <v>15.8123903312</v>
      </c>
      <c r="L49" s="119"/>
      <c r="M49" s="122"/>
      <c r="S49" s="121">
        <f t="shared" si="2"/>
        <v>0.43000000000000022</v>
      </c>
      <c r="T49" s="122">
        <f t="shared" si="0"/>
        <v>18.038689522060018</v>
      </c>
      <c r="U49">
        <f t="shared" si="1"/>
        <v>0.18038689522060034</v>
      </c>
      <c r="W49">
        <f>(S50-S48)/6*(T48+4*T49+T50)</f>
        <v>0.35995567116251581</v>
      </c>
    </row>
    <row r="50" spans="1:23">
      <c r="A50" s="1">
        <v>0.47420138888888891</v>
      </c>
      <c r="B50">
        <v>4095</v>
      </c>
      <c r="C50">
        <v>111</v>
      </c>
      <c r="D50">
        <v>266.5</v>
      </c>
      <c r="E50">
        <v>10.3</v>
      </c>
      <c r="G50" s="119">
        <v>43</v>
      </c>
      <c r="H50">
        <f t="shared" si="3"/>
        <v>18.038689522060018</v>
      </c>
      <c r="J50" s="120">
        <f>(Data!$I$16+273.3)/(D50+273.3)*(Data!$I$15+(Data!$K$12/1000))/Data!$I$15*Data!$I$18</f>
        <v>0.68251281129612829</v>
      </c>
      <c r="K50" s="122">
        <f t="shared" si="4"/>
        <v>15.824747606800001</v>
      </c>
      <c r="L50" s="119"/>
      <c r="M50" s="122"/>
      <c r="S50" s="121">
        <f t="shared" si="2"/>
        <v>0.44000000000000022</v>
      </c>
      <c r="T50" s="122">
        <f t="shared" si="0"/>
        <v>17.79325373845456</v>
      </c>
      <c r="U50">
        <f t="shared" si="1"/>
        <v>0.17915971630257305</v>
      </c>
    </row>
    <row r="51" spans="1:23">
      <c r="A51" s="1">
        <v>0.47420138888888891</v>
      </c>
      <c r="B51">
        <v>4092</v>
      </c>
      <c r="C51">
        <v>111</v>
      </c>
      <c r="D51">
        <v>266.5</v>
      </c>
      <c r="E51">
        <v>10.3</v>
      </c>
      <c r="G51" s="119">
        <v>44</v>
      </c>
      <c r="H51">
        <f t="shared" si="3"/>
        <v>18.038689522060018</v>
      </c>
      <c r="J51" s="120">
        <f>(Data!$I$16+273.3)/(D51+273.3)*(Data!$I$15+(Data!$K$12/1000))/Data!$I$15*Data!$I$18</f>
        <v>0.68251281129612829</v>
      </c>
      <c r="K51" s="122">
        <f t="shared" si="4"/>
        <v>15.835889481600001</v>
      </c>
      <c r="L51" s="119"/>
      <c r="M51" s="122"/>
      <c r="S51" s="121">
        <f t="shared" si="2"/>
        <v>0.45000000000000023</v>
      </c>
      <c r="T51" s="122">
        <f t="shared" si="0"/>
        <v>17.712326400154339</v>
      </c>
      <c r="U51">
        <f t="shared" si="1"/>
        <v>0.17752790069304464</v>
      </c>
      <c r="W51">
        <f>(S52-S50)/6*(T50+4*T51+T52)</f>
        <v>0.35396189710680981</v>
      </c>
    </row>
    <row r="52" spans="1:23">
      <c r="A52" s="1">
        <v>0.47420138888888891</v>
      </c>
      <c r="B52">
        <v>4085</v>
      </c>
      <c r="C52">
        <v>108</v>
      </c>
      <c r="D52">
        <v>266.5</v>
      </c>
      <c r="E52">
        <v>10.3</v>
      </c>
      <c r="G52" s="119">
        <v>45</v>
      </c>
      <c r="H52">
        <f t="shared" si="3"/>
        <v>17.79325373845456</v>
      </c>
      <c r="J52" s="120">
        <f>(Data!$I$16+273.3)/(D52+273.3)*(Data!$I$15+(Data!$K$12/1000))/Data!$I$15*Data!$I$18</f>
        <v>0.68251281129612829</v>
      </c>
      <c r="K52" s="122">
        <f t="shared" si="4"/>
        <v>15.84582395</v>
      </c>
      <c r="L52" s="119"/>
      <c r="M52" s="122"/>
      <c r="S52" s="121">
        <f t="shared" si="2"/>
        <v>0.46000000000000024</v>
      </c>
      <c r="T52" s="122">
        <f t="shared" si="0"/>
        <v>17.546009792970946</v>
      </c>
      <c r="U52">
        <f t="shared" si="1"/>
        <v>0.17629168096562658</v>
      </c>
    </row>
    <row r="53" spans="1:23">
      <c r="A53" s="1">
        <v>0.47421296296296295</v>
      </c>
      <c r="B53">
        <v>4085</v>
      </c>
      <c r="C53">
        <v>107</v>
      </c>
      <c r="D53">
        <v>266.60000000000002</v>
      </c>
      <c r="E53">
        <v>10.3</v>
      </c>
      <c r="G53" s="119">
        <v>46</v>
      </c>
      <c r="H53">
        <f t="shared" si="3"/>
        <v>17.712326400154339</v>
      </c>
      <c r="J53" s="120">
        <f>(Data!$I$16+273.3)/(D53+273.3)*(Data!$I$15+(Data!$K$12/1000))/Data!$I$15*Data!$I$18</f>
        <v>0.6823863966246525</v>
      </c>
      <c r="K53" s="122">
        <f t="shared" si="4"/>
        <v>15.854559006400001</v>
      </c>
      <c r="L53" s="119"/>
      <c r="M53" s="122"/>
      <c r="S53" s="121">
        <f t="shared" si="2"/>
        <v>0.47000000000000025</v>
      </c>
      <c r="T53" s="122">
        <f t="shared" si="0"/>
        <v>17.376492074464931</v>
      </c>
      <c r="U53">
        <f t="shared" si="1"/>
        <v>0.17461250933717953</v>
      </c>
      <c r="W53">
        <f>(S54-S52)/6*(T52+4*T53+T54)</f>
        <v>0.34809490055098563</v>
      </c>
    </row>
    <row r="54" spans="1:23">
      <c r="A54" s="1">
        <v>0.47421296296296295</v>
      </c>
      <c r="B54">
        <v>4081</v>
      </c>
      <c r="C54">
        <v>105</v>
      </c>
      <c r="D54">
        <v>266.60000000000002</v>
      </c>
      <c r="E54">
        <v>10.3</v>
      </c>
      <c r="G54" s="119">
        <v>47</v>
      </c>
      <c r="H54">
        <f t="shared" si="3"/>
        <v>17.546009792970946</v>
      </c>
      <c r="J54" s="120">
        <f>(Data!$I$16+273.3)/(D54+273.3)*(Data!$I$15+(Data!$K$12/1000))/Data!$I$15*Data!$I$18</f>
        <v>0.6823863966246525</v>
      </c>
      <c r="K54" s="122">
        <f t="shared" si="4"/>
        <v>15.8621026452</v>
      </c>
      <c r="L54" s="119"/>
      <c r="M54" s="122"/>
      <c r="S54" s="121">
        <f t="shared" si="2"/>
        <v>0.48000000000000026</v>
      </c>
      <c r="T54" s="122">
        <f t="shared" si="0"/>
        <v>17.376492074464931</v>
      </c>
      <c r="U54">
        <f t="shared" si="1"/>
        <v>0.17376492074464947</v>
      </c>
    </row>
    <row r="55" spans="1:23">
      <c r="A55" s="1">
        <v>0.47421296296296295</v>
      </c>
      <c r="B55">
        <v>4081</v>
      </c>
      <c r="C55">
        <v>103</v>
      </c>
      <c r="D55">
        <v>266.5</v>
      </c>
      <c r="E55">
        <v>10.3</v>
      </c>
      <c r="G55" s="119">
        <v>48</v>
      </c>
      <c r="H55">
        <f t="shared" si="3"/>
        <v>17.376492074464931</v>
      </c>
      <c r="J55" s="120">
        <f>(Data!$I$16+273.3)/(D55+273.3)*(Data!$I$15+(Data!$K$12/1000))/Data!$I$15*Data!$I$18</f>
        <v>0.68251281129612829</v>
      </c>
      <c r="K55" s="122">
        <f t="shared" si="4"/>
        <v>15.868462860799999</v>
      </c>
      <c r="L55" s="119"/>
      <c r="M55" s="122"/>
      <c r="S55" s="121">
        <f t="shared" si="2"/>
        <v>0.49000000000000027</v>
      </c>
      <c r="T55" s="122">
        <f t="shared" si="0"/>
        <v>17.291934433617474</v>
      </c>
      <c r="U55">
        <f t="shared" si="1"/>
        <v>0.17334213254041217</v>
      </c>
      <c r="W55">
        <f>(S56-S54)/6*(T54+4*T55+T56)</f>
        <v>0.34612054747517368</v>
      </c>
    </row>
    <row r="56" spans="1:23">
      <c r="A56" s="1">
        <v>0.47421296296296295</v>
      </c>
      <c r="B56">
        <v>4081</v>
      </c>
      <c r="C56">
        <v>103</v>
      </c>
      <c r="D56">
        <v>266.5</v>
      </c>
      <c r="E56">
        <v>10.199999999999999</v>
      </c>
      <c r="G56" s="119">
        <v>49</v>
      </c>
      <c r="H56">
        <f t="shared" si="3"/>
        <v>17.376492074464931</v>
      </c>
      <c r="J56" s="120">
        <f>(Data!$I$16+273.3)/(D56+273.3)*(Data!$I$15+(Data!$K$12/1000))/Data!$I$15*Data!$I$18</f>
        <v>0.68251281129612829</v>
      </c>
      <c r="K56" s="122">
        <f t="shared" si="4"/>
        <v>15.8736476476</v>
      </c>
      <c r="L56" s="119"/>
      <c r="M56" s="122"/>
      <c r="S56" s="121">
        <f t="shared" si="2"/>
        <v>0.50000000000000022</v>
      </c>
      <c r="T56" s="122">
        <f t="shared" si="0"/>
        <v>17.291934433617474</v>
      </c>
      <c r="U56">
        <f t="shared" si="1"/>
        <v>0.17291934433617392</v>
      </c>
    </row>
    <row r="57" spans="1:23">
      <c r="A57" s="1">
        <v>0.47421296296296295</v>
      </c>
      <c r="B57">
        <v>4080</v>
      </c>
      <c r="C57">
        <v>102</v>
      </c>
      <c r="D57">
        <v>266.5</v>
      </c>
      <c r="E57">
        <v>10.199999999999999</v>
      </c>
      <c r="G57" s="119">
        <v>50</v>
      </c>
      <c r="H57">
        <f t="shared" si="3"/>
        <v>17.291934433617474</v>
      </c>
      <c r="J57" s="120">
        <f>(Data!$I$16+273.3)/(D57+273.3)*(Data!$I$15+(Data!$K$12/1000))/Data!$I$15*Data!$I$18</f>
        <v>0.68251281129612829</v>
      </c>
      <c r="K57" s="122">
        <f t="shared" si="4"/>
        <v>15.877665</v>
      </c>
      <c r="L57" s="119"/>
      <c r="M57" s="122"/>
      <c r="S57" s="121">
        <f t="shared" si="2"/>
        <v>0.51000000000000023</v>
      </c>
      <c r="T57" s="122">
        <f t="shared" si="0"/>
        <v>17.037321359395563</v>
      </c>
      <c r="U57">
        <f t="shared" si="1"/>
        <v>0.17164627896506532</v>
      </c>
      <c r="W57">
        <f>(S58-S56)/6*(T56+4*T57+T58)</f>
        <v>0.34160039659828678</v>
      </c>
    </row>
    <row r="58" spans="1:23">
      <c r="A58" s="1">
        <v>0.47422453703703704</v>
      </c>
      <c r="B58">
        <v>4067</v>
      </c>
      <c r="C58">
        <v>102</v>
      </c>
      <c r="D58">
        <v>266.5</v>
      </c>
      <c r="E58">
        <v>10.199999999999999</v>
      </c>
      <c r="G58" s="119">
        <v>51</v>
      </c>
      <c r="H58">
        <f t="shared" si="3"/>
        <v>17.291934433617474</v>
      </c>
      <c r="J58" s="120">
        <f>(Data!$I$16+273.3)/(D58+273.3)*(Data!$I$15+(Data!$K$12/1000))/Data!$I$15*Data!$I$18</f>
        <v>0.68251281129612829</v>
      </c>
      <c r="K58" s="122">
        <f t="shared" si="4"/>
        <v>15.8805229124</v>
      </c>
      <c r="L58" s="119"/>
      <c r="M58" s="122"/>
      <c r="S58" s="121">
        <f t="shared" si="2"/>
        <v>0.52000000000000024</v>
      </c>
      <c r="T58" s="122">
        <f t="shared" si="0"/>
        <v>17.03889910828623</v>
      </c>
      <c r="U58">
        <f t="shared" si="1"/>
        <v>0.17038110233840911</v>
      </c>
    </row>
    <row r="59" spans="1:23">
      <c r="A59" s="1">
        <v>0.47422453703703704</v>
      </c>
      <c r="B59">
        <v>4055</v>
      </c>
      <c r="C59">
        <v>99</v>
      </c>
      <c r="D59">
        <v>266.60000000000002</v>
      </c>
      <c r="E59">
        <v>10.199999999999999</v>
      </c>
      <c r="G59" s="119">
        <v>52</v>
      </c>
      <c r="H59">
        <f t="shared" si="3"/>
        <v>17.037321359395563</v>
      </c>
      <c r="J59" s="120">
        <f>(Data!$I$16+273.3)/(D59+273.3)*(Data!$I$15+(Data!$K$12/1000))/Data!$I$15*Data!$I$18</f>
        <v>0.6823863966246525</v>
      </c>
      <c r="K59" s="122">
        <f t="shared" si="4"/>
        <v>15.8822293792</v>
      </c>
      <c r="L59" s="119"/>
      <c r="M59" s="122"/>
      <c r="S59" s="121">
        <f t="shared" si="2"/>
        <v>0.53000000000000025</v>
      </c>
      <c r="T59" s="122">
        <f t="shared" si="0"/>
        <v>16.601512038874233</v>
      </c>
      <c r="U59">
        <f t="shared" si="1"/>
        <v>0.16820205573580246</v>
      </c>
      <c r="W59">
        <f>(S60-S58)/6*(T58+4*T59+T60)</f>
        <v>0.33259797811469238</v>
      </c>
    </row>
    <row r="60" spans="1:23">
      <c r="A60" s="1">
        <v>0.47422453703703704</v>
      </c>
      <c r="B60">
        <v>4052</v>
      </c>
      <c r="C60">
        <v>99</v>
      </c>
      <c r="D60">
        <v>266.7</v>
      </c>
      <c r="E60">
        <v>10.3</v>
      </c>
      <c r="G60" s="119">
        <v>53</v>
      </c>
      <c r="H60">
        <f t="shared" si="3"/>
        <v>17.03889910828623</v>
      </c>
      <c r="J60" s="120">
        <f>(Data!$I$16+273.3)/(D60+273.3)*(Data!$I$15+(Data!$K$12/1000))/Data!$I$15*Data!$I$18</f>
        <v>0.68226002877342595</v>
      </c>
      <c r="K60" s="122">
        <f t="shared" si="4"/>
        <v>15.882792394799999</v>
      </c>
      <c r="L60" s="119"/>
      <c r="M60" s="122"/>
      <c r="S60" s="121">
        <f t="shared" si="2"/>
        <v>0.54000000000000026</v>
      </c>
      <c r="T60" s="122">
        <f t="shared" si="0"/>
        <v>16.334446170624457</v>
      </c>
      <c r="U60">
        <f t="shared" si="1"/>
        <v>0.16467979104749361</v>
      </c>
    </row>
    <row r="61" spans="1:23">
      <c r="A61" s="1">
        <v>0.47422453703703704</v>
      </c>
      <c r="B61">
        <v>4044</v>
      </c>
      <c r="C61">
        <v>94</v>
      </c>
      <c r="D61">
        <v>266.60000000000002</v>
      </c>
      <c r="E61">
        <v>10.3</v>
      </c>
      <c r="G61" s="119">
        <v>54</v>
      </c>
      <c r="H61">
        <f t="shared" si="3"/>
        <v>16.601512038874233</v>
      </c>
      <c r="J61" s="120">
        <f>(Data!$I$16+273.3)/(D61+273.3)*(Data!$I$15+(Data!$K$12/1000))/Data!$I$15*Data!$I$18</f>
        <v>0.6823863966246525</v>
      </c>
      <c r="K61" s="122">
        <f t="shared" si="4"/>
        <v>15.8822199536</v>
      </c>
      <c r="L61" s="119"/>
      <c r="M61" s="122"/>
      <c r="S61" s="121">
        <f t="shared" si="2"/>
        <v>0.55000000000000027</v>
      </c>
      <c r="T61" s="122">
        <f t="shared" si="0"/>
        <v>16.062940621977344</v>
      </c>
      <c r="U61">
        <f t="shared" si="1"/>
        <v>0.16198693396300914</v>
      </c>
      <c r="W61">
        <f>(S62-S60)/6*(T60+4*T61+T62)</f>
        <v>0.32154698711903223</v>
      </c>
    </row>
    <row r="62" spans="1:23">
      <c r="A62" s="1">
        <v>0.47422453703703704</v>
      </c>
      <c r="B62">
        <v>4044</v>
      </c>
      <c r="C62">
        <v>91</v>
      </c>
      <c r="D62">
        <v>266.60000000000002</v>
      </c>
      <c r="E62">
        <v>10.199999999999999</v>
      </c>
      <c r="G62" s="119">
        <v>55</v>
      </c>
      <c r="H62">
        <f t="shared" si="3"/>
        <v>16.334446170624457</v>
      </c>
      <c r="J62" s="120">
        <f>(Data!$I$16+273.3)/(D62+273.3)*(Data!$I$15+(Data!$K$12/1000))/Data!$I$15*Data!$I$18</f>
        <v>0.6823863966246525</v>
      </c>
      <c r="K62" s="122">
        <f t="shared" si="4"/>
        <v>15.880520050000001</v>
      </c>
      <c r="L62" s="119"/>
      <c r="M62" s="122"/>
      <c r="S62" s="121">
        <f t="shared" si="2"/>
        <v>0.56000000000000028</v>
      </c>
      <c r="T62" s="122">
        <f t="shared" si="0"/>
        <v>15.877887477175763</v>
      </c>
      <c r="U62">
        <f t="shared" si="1"/>
        <v>0.15970414049576567</v>
      </c>
    </row>
    <row r="63" spans="1:23">
      <c r="A63" s="1">
        <v>0.47423611111111108</v>
      </c>
      <c r="B63">
        <v>4055</v>
      </c>
      <c r="C63">
        <v>88</v>
      </c>
      <c r="D63">
        <v>266.60000000000002</v>
      </c>
      <c r="E63">
        <v>10.199999999999999</v>
      </c>
      <c r="G63" s="119">
        <v>56</v>
      </c>
      <c r="H63">
        <f t="shared" si="3"/>
        <v>16.062940621977344</v>
      </c>
      <c r="J63" s="120">
        <f>(Data!$I$16+273.3)/(D63+273.3)*(Data!$I$15+(Data!$K$12/1000))/Data!$I$15*Data!$I$18</f>
        <v>0.6823863966246525</v>
      </c>
      <c r="K63" s="122">
        <f t="shared" si="4"/>
        <v>15.8777006784</v>
      </c>
      <c r="L63" s="119"/>
      <c r="M63" s="122"/>
      <c r="S63" s="121">
        <f t="shared" si="2"/>
        <v>0.57000000000000028</v>
      </c>
      <c r="T63" s="122">
        <f t="shared" si="0"/>
        <v>15.785304253654347</v>
      </c>
      <c r="U63">
        <f t="shared" si="1"/>
        <v>0.15831595865415068</v>
      </c>
      <c r="W63">
        <f>(S64-S62)/6*(T62+4*T63+T64)</f>
        <v>0.31506823264077416</v>
      </c>
    </row>
    <row r="64" spans="1:23">
      <c r="A64" s="1">
        <v>0.47423611111111108</v>
      </c>
      <c r="B64">
        <v>4055</v>
      </c>
      <c r="C64">
        <v>86</v>
      </c>
      <c r="D64">
        <v>266.5</v>
      </c>
      <c r="E64">
        <v>10.199999999999999</v>
      </c>
      <c r="G64" s="119">
        <v>57</v>
      </c>
      <c r="H64">
        <f t="shared" si="3"/>
        <v>15.877887477175763</v>
      </c>
      <c r="J64" s="120">
        <f>(Data!$I$16+273.3)/(D64+273.3)*(Data!$I$15+(Data!$K$12/1000))/Data!$I$15*Data!$I$18</f>
        <v>0.68251281129612829</v>
      </c>
      <c r="K64" s="122">
        <f t="shared" si="4"/>
        <v>15.873769833200001</v>
      </c>
      <c r="L64" s="119"/>
      <c r="M64" s="122"/>
      <c r="S64" s="121">
        <f t="shared" si="2"/>
        <v>0.58000000000000029</v>
      </c>
      <c r="T64" s="122">
        <f t="shared" si="0"/>
        <v>15.501365300439005</v>
      </c>
      <c r="U64">
        <f t="shared" si="1"/>
        <v>0.15643334777046689</v>
      </c>
    </row>
    <row r="65" spans="1:23">
      <c r="A65" s="1">
        <v>0.47423611111111108</v>
      </c>
      <c r="B65">
        <v>4066</v>
      </c>
      <c r="C65">
        <v>85</v>
      </c>
      <c r="D65">
        <v>266.5</v>
      </c>
      <c r="E65">
        <v>10.199999999999999</v>
      </c>
      <c r="G65" s="119">
        <v>58</v>
      </c>
      <c r="H65">
        <f t="shared" si="3"/>
        <v>15.785304253654347</v>
      </c>
      <c r="J65" s="120">
        <f>(Data!$I$16+273.3)/(D65+273.3)*(Data!$I$15+(Data!$K$12/1000))/Data!$I$15*Data!$I$18</f>
        <v>0.68251281129612829</v>
      </c>
      <c r="K65" s="122">
        <f t="shared" si="4"/>
        <v>15.8687355088</v>
      </c>
      <c r="L65" s="119"/>
      <c r="M65" s="122"/>
      <c r="S65" s="121">
        <f t="shared" si="2"/>
        <v>0.5900000000000003</v>
      </c>
      <c r="T65" s="122">
        <f t="shared" si="0"/>
        <v>15.499928858300867</v>
      </c>
      <c r="U65">
        <f t="shared" si="1"/>
        <v>0.1550064707936995</v>
      </c>
      <c r="W65">
        <f>(S66-S64)/6*(T64+4*T65+T66)</f>
        <v>0.30873679342683608</v>
      </c>
    </row>
    <row r="66" spans="1:23">
      <c r="A66" s="1">
        <v>0.47423611111111108</v>
      </c>
      <c r="B66">
        <v>4070</v>
      </c>
      <c r="C66">
        <v>82</v>
      </c>
      <c r="D66">
        <v>266.3</v>
      </c>
      <c r="E66">
        <v>10.199999999999999</v>
      </c>
      <c r="G66" s="119">
        <v>59</v>
      </c>
      <c r="H66">
        <f t="shared" si="3"/>
        <v>15.501365300439005</v>
      </c>
      <c r="J66" s="120">
        <f>(Data!$I$16+273.3)/(D66+273.3)*(Data!$I$15+(Data!$K$12/1000))/Data!$I$15*Data!$I$18</f>
        <v>0.68276578120394738</v>
      </c>
      <c r="K66" s="122">
        <f t="shared" si="4"/>
        <v>15.8626056996</v>
      </c>
      <c r="L66" s="119"/>
      <c r="M66" s="122"/>
      <c r="S66" s="121">
        <f t="shared" si="2"/>
        <v>0.60000000000000031</v>
      </c>
      <c r="T66" s="122">
        <f t="shared" si="0"/>
        <v>15.119957294408263</v>
      </c>
      <c r="U66">
        <f t="shared" si="1"/>
        <v>0.15309943076354576</v>
      </c>
    </row>
    <row r="67" spans="1:23">
      <c r="A67" s="1">
        <v>0.47423611111111108</v>
      </c>
      <c r="B67">
        <v>4074</v>
      </c>
      <c r="C67">
        <v>82</v>
      </c>
      <c r="D67">
        <v>266.2</v>
      </c>
      <c r="E67">
        <v>10.199999999999999</v>
      </c>
      <c r="G67" s="119">
        <v>60</v>
      </c>
      <c r="H67">
        <f t="shared" si="3"/>
        <v>15.499928858300867</v>
      </c>
      <c r="J67" s="120">
        <f>(Data!$I$16+273.3)/(D67+273.3)*(Data!$I$15+(Data!$K$12/1000))/Data!$I$15*Data!$I$18</f>
        <v>0.68289233649240033</v>
      </c>
      <c r="K67" s="122">
        <f t="shared" si="4"/>
        <v>15.855388399999999</v>
      </c>
      <c r="L67" s="119"/>
      <c r="M67" s="122"/>
      <c r="S67" s="121">
        <f t="shared" si="2"/>
        <v>0.61000000000000032</v>
      </c>
      <c r="T67" s="122">
        <f t="shared" si="0"/>
        <v>15.122758583416909</v>
      </c>
      <c r="U67">
        <f t="shared" si="1"/>
        <v>0.15121357938912597</v>
      </c>
      <c r="W67">
        <f>(S68-S66)/6*(T66+4*T67+T68)</f>
        <v>0.30179536555730613</v>
      </c>
    </row>
    <row r="68" spans="1:23">
      <c r="A68" s="1">
        <v>0.47424768518518517</v>
      </c>
      <c r="B68">
        <v>4077</v>
      </c>
      <c r="C68">
        <v>78</v>
      </c>
      <c r="D68">
        <v>266.39999999999998</v>
      </c>
      <c r="E68">
        <v>10.199999999999999</v>
      </c>
      <c r="G68" s="119">
        <v>61</v>
      </c>
      <c r="H68">
        <f t="shared" si="3"/>
        <v>15.119957294408263</v>
      </c>
      <c r="J68" s="120">
        <f>(Data!$I$16+273.3)/(D68+273.3)*(Data!$I$15+(Data!$K$12/1000))/Data!$I$15*Data!$I$18</f>
        <v>0.68263927281387804</v>
      </c>
      <c r="K68" s="122">
        <f t="shared" si="4"/>
        <v>15.847091604399999</v>
      </c>
      <c r="L68" s="119"/>
      <c r="M68" s="122"/>
      <c r="S68" s="121">
        <f t="shared" si="2"/>
        <v>0.62000000000000033</v>
      </c>
      <c r="T68" s="122">
        <f t="shared" si="0"/>
        <v>14.927618039115876</v>
      </c>
      <c r="U68">
        <f t="shared" si="1"/>
        <v>0.15025188311266405</v>
      </c>
    </row>
    <row r="69" spans="1:23">
      <c r="A69" s="1">
        <v>0.47424768518518517</v>
      </c>
      <c r="B69">
        <v>4079</v>
      </c>
      <c r="C69">
        <v>78</v>
      </c>
      <c r="D69">
        <v>266.60000000000002</v>
      </c>
      <c r="E69">
        <v>10.199999999999999</v>
      </c>
      <c r="G69" s="119">
        <v>62</v>
      </c>
      <c r="H69">
        <f t="shared" si="3"/>
        <v>15.122758583416909</v>
      </c>
      <c r="J69" s="120">
        <f>(Data!$I$16+273.3)/(D69+273.3)*(Data!$I$15+(Data!$K$12/1000))/Data!$I$15*Data!$I$18</f>
        <v>0.6823863966246525</v>
      </c>
      <c r="K69" s="122">
        <f t="shared" si="4"/>
        <v>15.837723307200001</v>
      </c>
      <c r="L69" s="119"/>
      <c r="M69" s="122"/>
      <c r="S69" s="121">
        <f t="shared" si="2"/>
        <v>0.63000000000000034</v>
      </c>
      <c r="T69" s="122">
        <f t="shared" si="0"/>
        <v>14.829084830037612</v>
      </c>
      <c r="U69">
        <f t="shared" si="1"/>
        <v>0.14878351434576756</v>
      </c>
      <c r="W69">
        <f>(S70-S68)/6*(T68+4*T69+T70)</f>
        <v>0.2978890531422777</v>
      </c>
    </row>
    <row r="70" spans="1:23">
      <c r="A70" s="1">
        <v>0.47424768518518517</v>
      </c>
      <c r="B70">
        <v>4082</v>
      </c>
      <c r="C70">
        <v>76</v>
      </c>
      <c r="D70">
        <v>266.60000000000002</v>
      </c>
      <c r="E70">
        <v>10.199999999999999</v>
      </c>
      <c r="G70" s="119">
        <v>63</v>
      </c>
      <c r="H70">
        <f t="shared" si="3"/>
        <v>14.927618039115876</v>
      </c>
      <c r="J70" s="120">
        <f>(Data!$I$16+273.3)/(D70+273.3)*(Data!$I$15+(Data!$K$12/1000))/Data!$I$15*Data!$I$18</f>
        <v>0.6823863966246525</v>
      </c>
      <c r="K70" s="122">
        <f t="shared" si="4"/>
        <v>15.827291502800001</v>
      </c>
      <c r="L70" s="119"/>
      <c r="M70" s="122"/>
      <c r="S70" s="121">
        <f t="shared" si="2"/>
        <v>0.64000000000000035</v>
      </c>
      <c r="T70" s="122">
        <f t="shared" si="0"/>
        <v>15.122758583416909</v>
      </c>
      <c r="U70">
        <f t="shared" si="1"/>
        <v>0.14975921706727272</v>
      </c>
    </row>
    <row r="71" spans="1:23">
      <c r="A71" s="1">
        <v>0.47424768518518517</v>
      </c>
      <c r="B71">
        <v>4081</v>
      </c>
      <c r="C71">
        <v>75</v>
      </c>
      <c r="D71">
        <v>266.60000000000002</v>
      </c>
      <c r="E71">
        <v>10.199999999999999</v>
      </c>
      <c r="G71" s="119">
        <v>64</v>
      </c>
      <c r="H71">
        <f t="shared" si="3"/>
        <v>14.829084830037612</v>
      </c>
      <c r="J71" s="120">
        <f>(Data!$I$16+273.3)/(D71+273.3)*(Data!$I$15+(Data!$K$12/1000))/Data!$I$15*Data!$I$18</f>
        <v>0.6823863966246525</v>
      </c>
      <c r="K71" s="122">
        <f t="shared" si="4"/>
        <v>15.815804185599999</v>
      </c>
      <c r="L71" s="119"/>
      <c r="M71" s="122"/>
      <c r="S71" s="121">
        <f t="shared" si="2"/>
        <v>0.65000000000000036</v>
      </c>
      <c r="T71" s="122">
        <f t="shared" ref="T71:T134" si="5">H73</f>
        <v>15.409409753484082</v>
      </c>
      <c r="U71">
        <f t="shared" ref="U71:U134" si="6">(S71-S70)/2*(T70+T71)</f>
        <v>0.15266084168450508</v>
      </c>
      <c r="W71">
        <f>(S72-S70)/6*(T70+4*T71+T72)</f>
        <v>0.30723269116945801</v>
      </c>
    </row>
    <row r="72" spans="1:23">
      <c r="A72" s="1">
        <v>0.47424768518518517</v>
      </c>
      <c r="B72">
        <v>4077</v>
      </c>
      <c r="C72">
        <v>78</v>
      </c>
      <c r="D72">
        <v>266.60000000000002</v>
      </c>
      <c r="E72">
        <v>10.199999999999999</v>
      </c>
      <c r="G72" s="119">
        <v>65</v>
      </c>
      <c r="H72">
        <f t="shared" si="3"/>
        <v>15.122758583416909</v>
      </c>
      <c r="J72" s="120">
        <f>(Data!$I$16+273.3)/(D72+273.3)*(Data!$I$15+(Data!$K$12/1000))/Data!$I$15*Data!$I$18</f>
        <v>0.6823863966246525</v>
      </c>
      <c r="K72" s="122">
        <f t="shared" si="4"/>
        <v>15.803269350000001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15.409409753484082</v>
      </c>
      <c r="U72">
        <f t="shared" si="6"/>
        <v>0.15409409753484096</v>
      </c>
    </row>
    <row r="73" spans="1:23">
      <c r="A73" s="1">
        <v>0.47425925925925921</v>
      </c>
      <c r="B73">
        <v>4077</v>
      </c>
      <c r="C73">
        <v>81</v>
      </c>
      <c r="D73">
        <v>266.5</v>
      </c>
      <c r="E73">
        <v>10.199999999999999</v>
      </c>
      <c r="G73" s="119">
        <v>66</v>
      </c>
      <c r="H73">
        <f t="shared" ref="H73:H136" si="8">44.73*SQRT(C73/1000/J73)</f>
        <v>15.409409753484082</v>
      </c>
      <c r="J73" s="120">
        <f>(Data!$I$16+273.3)/(D73+273.3)*(Data!$I$15+(Data!$K$12/1000))/Data!$I$15*Data!$I$18</f>
        <v>0.68251281129612829</v>
      </c>
      <c r="K73" s="122">
        <f t="shared" ref="K73:K136" si="9">0.0000013324*G73^3-0.00077958*G73^2+0.0714013*G73+14.09</f>
        <v>15.789694990399999</v>
      </c>
      <c r="L73" s="119"/>
      <c r="M73" s="122"/>
      <c r="S73" s="121">
        <f t="shared" si="7"/>
        <v>0.67000000000000037</v>
      </c>
      <c r="T73" s="122">
        <f t="shared" si="5"/>
        <v>15.30973847930685</v>
      </c>
      <c r="U73">
        <f t="shared" si="6"/>
        <v>0.1535957411639548</v>
      </c>
      <c r="W73">
        <f>(S74-S72)/6*(T72+4*T73+T74)</f>
        <v>0.30651754707551732</v>
      </c>
    </row>
    <row r="74" spans="1:23">
      <c r="A74" s="1">
        <v>0.47425925925925921</v>
      </c>
      <c r="B74">
        <v>4078</v>
      </c>
      <c r="C74">
        <v>81</v>
      </c>
      <c r="D74">
        <v>266.5</v>
      </c>
      <c r="E74">
        <v>10.199999999999999</v>
      </c>
      <c r="G74" s="119">
        <v>67</v>
      </c>
      <c r="H74">
        <f t="shared" si="8"/>
        <v>15.409409753484082</v>
      </c>
      <c r="J74" s="120">
        <f>(Data!$I$16+273.3)/(D74+273.3)*(Data!$I$15+(Data!$K$12/1000))/Data!$I$15*Data!$I$18</f>
        <v>0.68251281129612829</v>
      </c>
      <c r="K74" s="122">
        <f t="shared" si="9"/>
        <v>15.775089101200001</v>
      </c>
      <c r="L74" s="119"/>
      <c r="M74" s="122"/>
      <c r="S74" s="121">
        <f t="shared" si="7"/>
        <v>0.68000000000000038</v>
      </c>
      <c r="T74" s="122">
        <f t="shared" si="5"/>
        <v>15.306900451943639</v>
      </c>
      <c r="U74">
        <f t="shared" si="6"/>
        <v>0.15308319465625259</v>
      </c>
    </row>
    <row r="75" spans="1:23">
      <c r="A75" s="1">
        <v>0.47425925925925921</v>
      </c>
      <c r="B75">
        <v>4079</v>
      </c>
      <c r="C75">
        <v>80</v>
      </c>
      <c r="D75">
        <v>266.2</v>
      </c>
      <c r="E75">
        <v>10.199999999999999</v>
      </c>
      <c r="G75" s="119">
        <v>68</v>
      </c>
      <c r="H75">
        <f t="shared" si="8"/>
        <v>15.30973847930685</v>
      </c>
      <c r="J75" s="120">
        <f>(Data!$I$16+273.3)/(D75+273.3)*(Data!$I$15+(Data!$K$12/1000))/Data!$I$15*Data!$I$18</f>
        <v>0.68289233649240033</v>
      </c>
      <c r="K75" s="122">
        <f t="shared" si="9"/>
        <v>15.759459676799999</v>
      </c>
      <c r="L75" s="119"/>
      <c r="M75" s="122"/>
      <c r="S75" s="121">
        <f t="shared" si="7"/>
        <v>0.69000000000000039</v>
      </c>
      <c r="T75" s="122">
        <f t="shared" si="5"/>
        <v>16.055500975141346</v>
      </c>
      <c r="U75">
        <f t="shared" si="6"/>
        <v>0.15681200713542506</v>
      </c>
      <c r="W75">
        <f>(S76-S74)/6*(T74+4*T75+T76)</f>
        <v>0.31861964510925722</v>
      </c>
    </row>
    <row r="76" spans="1:23">
      <c r="A76" s="1">
        <v>0.47425925925925921</v>
      </c>
      <c r="B76">
        <v>4083</v>
      </c>
      <c r="C76">
        <v>80</v>
      </c>
      <c r="D76">
        <v>266</v>
      </c>
      <c r="E76">
        <v>10.3</v>
      </c>
      <c r="G76" s="119">
        <v>69</v>
      </c>
      <c r="H76">
        <f t="shared" si="8"/>
        <v>15.306900451943639</v>
      </c>
      <c r="J76" s="120">
        <f>(Data!$I$16+273.3)/(D76+273.3)*(Data!$I$15+(Data!$K$12/1000))/Data!$I$15*Data!$I$18</f>
        <v>0.68314558786881152</v>
      </c>
      <c r="K76" s="122">
        <f t="shared" si="9"/>
        <v>15.742814711599999</v>
      </c>
      <c r="L76" s="119"/>
      <c r="M76" s="122"/>
      <c r="S76" s="121">
        <f t="shared" si="7"/>
        <v>0.7000000000000004</v>
      </c>
      <c r="T76" s="122">
        <f t="shared" si="5"/>
        <v>16.056989180268065</v>
      </c>
      <c r="U76">
        <f t="shared" si="6"/>
        <v>0.1605624507770472</v>
      </c>
    </row>
    <row r="77" spans="1:23">
      <c r="A77" s="1">
        <v>0.47425925925925921</v>
      </c>
      <c r="B77">
        <v>4087</v>
      </c>
      <c r="C77">
        <v>88</v>
      </c>
      <c r="D77">
        <v>266.10000000000002</v>
      </c>
      <c r="E77">
        <v>10.3</v>
      </c>
      <c r="G77" s="119">
        <v>70</v>
      </c>
      <c r="H77">
        <f t="shared" si="8"/>
        <v>16.055500975141346</v>
      </c>
      <c r="J77" s="120">
        <f>(Data!$I$16+273.3)/(D77+273.3)*(Data!$I$15+(Data!$K$12/1000))/Data!$I$15*Data!$I$18</f>
        <v>0.68301893870532049</v>
      </c>
      <c r="K77" s="122">
        <f t="shared" si="9"/>
        <v>15.7251622</v>
      </c>
      <c r="L77" s="119"/>
      <c r="M77" s="122"/>
      <c r="S77" s="121">
        <f t="shared" si="7"/>
        <v>0.71000000000000041</v>
      </c>
      <c r="T77" s="122">
        <f t="shared" si="5"/>
        <v>15.87347470554656</v>
      </c>
      <c r="U77">
        <f t="shared" si="6"/>
        <v>0.15965231942907326</v>
      </c>
      <c r="W77">
        <f>(S78-S76)/6*(T76+4*T77+T78)</f>
        <v>0.31776293281166323</v>
      </c>
    </row>
    <row r="78" spans="1:23">
      <c r="A78" s="1">
        <v>0.47427083333333336</v>
      </c>
      <c r="B78">
        <v>4087</v>
      </c>
      <c r="C78">
        <v>88</v>
      </c>
      <c r="D78">
        <v>266.2</v>
      </c>
      <c r="E78">
        <v>10.3</v>
      </c>
      <c r="G78" s="119">
        <v>71</v>
      </c>
      <c r="H78">
        <f t="shared" si="8"/>
        <v>16.056989180268065</v>
      </c>
      <c r="J78" s="120">
        <f>(Data!$I$16+273.3)/(D78+273.3)*(Data!$I$15+(Data!$K$12/1000))/Data!$I$15*Data!$I$18</f>
        <v>0.68289233649240033</v>
      </c>
      <c r="K78" s="122">
        <f t="shared" si="9"/>
        <v>15.7065101364</v>
      </c>
      <c r="L78" s="119"/>
      <c r="M78" s="122"/>
      <c r="S78" s="121">
        <f t="shared" si="7"/>
        <v>0.72000000000000042</v>
      </c>
      <c r="T78" s="122">
        <f t="shared" si="5"/>
        <v>15.777991841044582</v>
      </c>
      <c r="U78">
        <f t="shared" si="6"/>
        <v>0.15825733273295584</v>
      </c>
    </row>
    <row r="79" spans="1:23">
      <c r="A79" s="1">
        <v>0.47427083333333336</v>
      </c>
      <c r="B79">
        <v>4086</v>
      </c>
      <c r="C79">
        <v>86</v>
      </c>
      <c r="D79">
        <v>266.2</v>
      </c>
      <c r="E79">
        <v>10.3</v>
      </c>
      <c r="G79" s="119">
        <v>72</v>
      </c>
      <c r="H79">
        <f t="shared" si="8"/>
        <v>15.87347470554656</v>
      </c>
      <c r="J79" s="120">
        <f>(Data!$I$16+273.3)/(D79+273.3)*(Data!$I$15+(Data!$K$12/1000))/Data!$I$15*Data!$I$18</f>
        <v>0.68289233649240033</v>
      </c>
      <c r="K79" s="122">
        <f t="shared" si="9"/>
        <v>15.6868665152</v>
      </c>
      <c r="L79" s="119"/>
      <c r="M79" s="122"/>
      <c r="S79" s="121">
        <f t="shared" si="7"/>
        <v>0.73000000000000043</v>
      </c>
      <c r="T79" s="122">
        <f t="shared" si="5"/>
        <v>15.306900451943639</v>
      </c>
      <c r="U79">
        <f t="shared" si="6"/>
        <v>0.15542446146494124</v>
      </c>
      <c r="W79">
        <f>(S80-S78)/6*(T78+4*T79+T80)</f>
        <v>0.3067517723091468</v>
      </c>
    </row>
    <row r="80" spans="1:23">
      <c r="A80" s="1">
        <v>0.47427083333333336</v>
      </c>
      <c r="B80">
        <v>4086</v>
      </c>
      <c r="C80">
        <v>85</v>
      </c>
      <c r="D80">
        <v>266</v>
      </c>
      <c r="E80">
        <v>10.3</v>
      </c>
      <c r="G80" s="119">
        <v>73</v>
      </c>
      <c r="H80">
        <f t="shared" si="8"/>
        <v>15.777991841044582</v>
      </c>
      <c r="J80" s="120">
        <f>(Data!$I$16+273.3)/(D80+273.3)*(Data!$I$15+(Data!$K$12/1000))/Data!$I$15*Data!$I$18</f>
        <v>0.68314558786881152</v>
      </c>
      <c r="K80" s="122">
        <f t="shared" si="9"/>
        <v>15.6662393308</v>
      </c>
      <c r="L80" s="119"/>
      <c r="M80" s="122"/>
      <c r="S80" s="121">
        <f t="shared" si="7"/>
        <v>0.74000000000000044</v>
      </c>
      <c r="T80" s="122">
        <f t="shared" si="5"/>
        <v>15.019938043924814</v>
      </c>
      <c r="U80">
        <f t="shared" si="6"/>
        <v>0.1516341924793424</v>
      </c>
    </row>
    <row r="81" spans="1:23">
      <c r="A81" s="1">
        <v>0.47427083333333336</v>
      </c>
      <c r="B81">
        <v>4075</v>
      </c>
      <c r="C81">
        <v>80</v>
      </c>
      <c r="D81">
        <v>266</v>
      </c>
      <c r="E81">
        <v>10.3</v>
      </c>
      <c r="G81" s="119">
        <v>74</v>
      </c>
      <c r="H81">
        <f t="shared" si="8"/>
        <v>15.306900451943639</v>
      </c>
      <c r="J81" s="120">
        <f>(Data!$I$16+273.3)/(D81+273.3)*(Data!$I$15+(Data!$K$12/1000))/Data!$I$15*Data!$I$18</f>
        <v>0.68314558786881152</v>
      </c>
      <c r="K81" s="122">
        <f t="shared" si="9"/>
        <v>15.6446365776</v>
      </c>
      <c r="L81" s="119"/>
      <c r="M81" s="122"/>
      <c r="S81" s="121">
        <f t="shared" si="7"/>
        <v>0.75000000000000044</v>
      </c>
      <c r="T81" s="122">
        <f t="shared" si="5"/>
        <v>14.823590541286574</v>
      </c>
      <c r="U81">
        <f t="shared" si="6"/>
        <v>0.14921764292605708</v>
      </c>
      <c r="W81">
        <f>(S82-S80)/6*(T80+4*T81+T82)</f>
        <v>0.29511302145883261</v>
      </c>
    </row>
    <row r="82" spans="1:23">
      <c r="A82" s="1">
        <v>0.47427083333333336</v>
      </c>
      <c r="B82">
        <v>4075</v>
      </c>
      <c r="C82">
        <v>77</v>
      </c>
      <c r="D82">
        <v>266.2</v>
      </c>
      <c r="E82">
        <v>10.3</v>
      </c>
      <c r="G82" s="119">
        <v>75</v>
      </c>
      <c r="H82">
        <f t="shared" si="8"/>
        <v>15.019938043924814</v>
      </c>
      <c r="J82" s="120">
        <f>(Data!$I$16+273.3)/(D82+273.3)*(Data!$I$15+(Data!$K$12/1000))/Data!$I$15*Data!$I$18</f>
        <v>0.68289233649240033</v>
      </c>
      <c r="K82" s="122">
        <f t="shared" si="9"/>
        <v>15.62206625</v>
      </c>
      <c r="L82" s="119"/>
      <c r="M82" s="122"/>
      <c r="S82" s="121">
        <f t="shared" si="7"/>
        <v>0.76000000000000045</v>
      </c>
      <c r="T82" s="122">
        <f t="shared" si="5"/>
        <v>14.219606228578595</v>
      </c>
      <c r="U82">
        <f t="shared" si="6"/>
        <v>0.14521598384932596</v>
      </c>
    </row>
    <row r="83" spans="1:23">
      <c r="A83" s="1">
        <v>0.4742824074074074</v>
      </c>
      <c r="B83">
        <v>4069</v>
      </c>
      <c r="C83">
        <v>75</v>
      </c>
      <c r="D83">
        <v>266.2</v>
      </c>
      <c r="E83">
        <v>10.3</v>
      </c>
      <c r="G83" s="119">
        <v>76</v>
      </c>
      <c r="H83">
        <f t="shared" si="8"/>
        <v>14.823590541286574</v>
      </c>
      <c r="J83" s="120">
        <f>(Data!$I$16+273.3)/(D83+273.3)*(Data!$I$15+(Data!$K$12/1000))/Data!$I$15*Data!$I$18</f>
        <v>0.68289233649240033</v>
      </c>
      <c r="K83" s="122">
        <f t="shared" si="9"/>
        <v>15.598536342399999</v>
      </c>
      <c r="L83" s="119"/>
      <c r="M83" s="122"/>
      <c r="S83" s="121">
        <f t="shared" si="7"/>
        <v>0.77000000000000046</v>
      </c>
      <c r="T83" s="122">
        <f t="shared" si="5"/>
        <v>14.219606228578595</v>
      </c>
      <c r="U83">
        <f t="shared" si="6"/>
        <v>0.14219606228578607</v>
      </c>
      <c r="W83">
        <f>(S84-S82)/6*(T82+4*T83+T84)</f>
        <v>0.28119294107442167</v>
      </c>
    </row>
    <row r="84" spans="1:23">
      <c r="A84" s="1">
        <v>0.4742824074074074</v>
      </c>
      <c r="B84">
        <v>4066</v>
      </c>
      <c r="C84">
        <v>69</v>
      </c>
      <c r="D84">
        <v>266.3</v>
      </c>
      <c r="E84">
        <v>10.3</v>
      </c>
      <c r="G84" s="119">
        <v>77</v>
      </c>
      <c r="H84">
        <f t="shared" si="8"/>
        <v>14.219606228578595</v>
      </c>
      <c r="J84" s="120">
        <f>(Data!$I$16+273.3)/(D84+273.3)*(Data!$I$15+(Data!$K$12/1000))/Data!$I$15*Data!$I$18</f>
        <v>0.68276578120394738</v>
      </c>
      <c r="K84" s="122">
        <f t="shared" si="9"/>
        <v>15.574054849199999</v>
      </c>
      <c r="L84" s="119"/>
      <c r="M84" s="122"/>
      <c r="S84" s="121">
        <f t="shared" si="7"/>
        <v>0.78000000000000047</v>
      </c>
      <c r="T84" s="122">
        <f t="shared" si="5"/>
        <v>13.259851179433454</v>
      </c>
      <c r="U84">
        <f t="shared" si="6"/>
        <v>0.13739728704006038</v>
      </c>
    </row>
    <row r="85" spans="1:23">
      <c r="A85" s="1">
        <v>0.4742824074074074</v>
      </c>
      <c r="B85">
        <v>4068</v>
      </c>
      <c r="C85">
        <v>69</v>
      </c>
      <c r="D85">
        <v>266.3</v>
      </c>
      <c r="E85">
        <v>10.3</v>
      </c>
      <c r="G85" s="119">
        <v>78</v>
      </c>
      <c r="H85">
        <f t="shared" si="8"/>
        <v>14.219606228578595</v>
      </c>
      <c r="J85" s="120">
        <f>(Data!$I$16+273.3)/(D85+273.3)*(Data!$I$15+(Data!$K$12/1000))/Data!$I$15*Data!$I$18</f>
        <v>0.68276578120394738</v>
      </c>
      <c r="K85" s="122">
        <f t="shared" si="9"/>
        <v>15.548629764800001</v>
      </c>
      <c r="L85" s="119"/>
      <c r="M85" s="122"/>
      <c r="S85" s="121">
        <f t="shared" si="7"/>
        <v>0.79000000000000048</v>
      </c>
      <c r="T85" s="122">
        <f t="shared" si="5"/>
        <v>13.259851179433454</v>
      </c>
      <c r="U85">
        <f t="shared" si="6"/>
        <v>0.13259851179433466</v>
      </c>
      <c r="W85">
        <f>(S86-S84)/6*(T84+4*T85+T86)</f>
        <v>0.26664234093385697</v>
      </c>
    </row>
    <row r="86" spans="1:23">
      <c r="A86" s="1">
        <v>0.4742824074074074</v>
      </c>
      <c r="B86">
        <v>4070</v>
      </c>
      <c r="C86">
        <v>60</v>
      </c>
      <c r="D86">
        <v>266.3</v>
      </c>
      <c r="E86">
        <v>10.3</v>
      </c>
      <c r="G86" s="119">
        <v>79</v>
      </c>
      <c r="H86">
        <f t="shared" si="8"/>
        <v>13.259851179433454</v>
      </c>
      <c r="J86" s="120">
        <f>(Data!$I$16+273.3)/(D86+273.3)*(Data!$I$15+(Data!$K$12/1000))/Data!$I$15*Data!$I$18</f>
        <v>0.68276578120394738</v>
      </c>
      <c r="K86" s="122">
        <f t="shared" si="9"/>
        <v>15.522269083599999</v>
      </c>
      <c r="L86" s="119"/>
      <c r="M86" s="122"/>
      <c r="S86" s="121">
        <f t="shared" si="7"/>
        <v>0.80000000000000049</v>
      </c>
      <c r="T86" s="122">
        <f t="shared" si="5"/>
        <v>13.693446382989748</v>
      </c>
      <c r="U86">
        <f t="shared" si="6"/>
        <v>0.13476648781211614</v>
      </c>
    </row>
    <row r="87" spans="1:23">
      <c r="A87" s="1">
        <v>0.4742824074074074</v>
      </c>
      <c r="B87">
        <v>4074</v>
      </c>
      <c r="C87">
        <v>60</v>
      </c>
      <c r="D87">
        <v>266.3</v>
      </c>
      <c r="E87">
        <v>10.3</v>
      </c>
      <c r="G87" s="119">
        <v>80</v>
      </c>
      <c r="H87">
        <f t="shared" si="8"/>
        <v>13.259851179433454</v>
      </c>
      <c r="J87" s="120">
        <f>(Data!$I$16+273.3)/(D87+273.3)*(Data!$I$15+(Data!$K$12/1000))/Data!$I$15*Data!$I$18</f>
        <v>0.68276578120394738</v>
      </c>
      <c r="K87" s="122">
        <f t="shared" si="9"/>
        <v>15.4949808</v>
      </c>
      <c r="L87" s="119"/>
      <c r="M87" s="122"/>
      <c r="S87" s="121">
        <f t="shared" si="7"/>
        <v>0.8100000000000005</v>
      </c>
      <c r="T87" s="122">
        <f t="shared" si="5"/>
        <v>13.90189370961208</v>
      </c>
      <c r="U87">
        <f t="shared" si="6"/>
        <v>0.13797670046300928</v>
      </c>
      <c r="W87">
        <f>(S88-S86)/6*(T86+4*T87+T88)</f>
        <v>0.27872662652414548</v>
      </c>
    </row>
    <row r="88" spans="1:23">
      <c r="A88" s="1">
        <v>0.4742939814814815</v>
      </c>
      <c r="B88">
        <v>4090</v>
      </c>
      <c r="C88">
        <v>64</v>
      </c>
      <c r="D88">
        <v>266.2</v>
      </c>
      <c r="E88">
        <v>10.3</v>
      </c>
      <c r="G88" s="119">
        <v>81</v>
      </c>
      <c r="H88">
        <f t="shared" si="8"/>
        <v>13.693446382989748</v>
      </c>
      <c r="J88" s="120">
        <f>(Data!$I$16+273.3)/(D88+273.3)*(Data!$I$15+(Data!$K$12/1000))/Data!$I$15*Data!$I$18</f>
        <v>0.68289233649240033</v>
      </c>
      <c r="K88" s="122">
        <f t="shared" si="9"/>
        <v>15.466772908399999</v>
      </c>
      <c r="L88" s="119"/>
      <c r="M88" s="122"/>
      <c r="S88" s="121">
        <f t="shared" si="7"/>
        <v>0.82000000000000051</v>
      </c>
      <c r="T88" s="122">
        <f t="shared" si="5"/>
        <v>14.316966735805497</v>
      </c>
      <c r="U88">
        <f t="shared" si="6"/>
        <v>0.14109430222708799</v>
      </c>
    </row>
    <row r="89" spans="1:23">
      <c r="A89" s="1">
        <v>0.4742939814814815</v>
      </c>
      <c r="B89">
        <v>4090</v>
      </c>
      <c r="C89">
        <v>66</v>
      </c>
      <c r="D89">
        <v>265.89999999999998</v>
      </c>
      <c r="E89">
        <v>10.3</v>
      </c>
      <c r="G89" s="119">
        <v>82</v>
      </c>
      <c r="H89">
        <f t="shared" si="8"/>
        <v>13.90189370961208</v>
      </c>
      <c r="J89" s="120">
        <f>(Data!$I$16+273.3)/(D89+273.3)*(Data!$I$15+(Data!$K$12/1000))/Data!$I$15*Data!$I$18</f>
        <v>0.68327228400899487</v>
      </c>
      <c r="K89" s="122">
        <f t="shared" si="9"/>
        <v>15.437653403199999</v>
      </c>
      <c r="L89" s="119"/>
      <c r="M89" s="122"/>
      <c r="S89" s="121">
        <f t="shared" si="7"/>
        <v>0.83000000000000052</v>
      </c>
      <c r="T89" s="122">
        <f t="shared" si="5"/>
        <v>14.620540426563172</v>
      </c>
      <c r="U89">
        <f t="shared" si="6"/>
        <v>0.14468753581184346</v>
      </c>
      <c r="W89">
        <f>(S90-S88)/6*(T88+4*T89+T90)</f>
        <v>0.2913988962287381</v>
      </c>
    </row>
    <row r="90" spans="1:23">
      <c r="A90" s="1">
        <v>0.4742939814814815</v>
      </c>
      <c r="B90">
        <v>4092</v>
      </c>
      <c r="C90">
        <v>70</v>
      </c>
      <c r="D90">
        <v>265.89999999999998</v>
      </c>
      <c r="E90">
        <v>10.3</v>
      </c>
      <c r="G90" s="119">
        <v>83</v>
      </c>
      <c r="H90">
        <f t="shared" si="8"/>
        <v>14.316966735805497</v>
      </c>
      <c r="J90" s="120">
        <f>(Data!$I$16+273.3)/(D90+273.3)*(Data!$I$15+(Data!$K$12/1000))/Data!$I$15*Data!$I$18</f>
        <v>0.68327228400899487</v>
      </c>
      <c r="K90" s="122">
        <f t="shared" si="9"/>
        <v>15.407630278799999</v>
      </c>
      <c r="L90" s="119"/>
      <c r="M90" s="122"/>
      <c r="S90" s="121">
        <f t="shared" si="7"/>
        <v>0.84000000000000052</v>
      </c>
      <c r="T90" s="122">
        <f t="shared" si="5"/>
        <v>14.620540426563172</v>
      </c>
      <c r="U90">
        <f t="shared" si="6"/>
        <v>0.14620540426563186</v>
      </c>
    </row>
    <row r="91" spans="1:23">
      <c r="A91" s="1">
        <v>0.4742939814814815</v>
      </c>
      <c r="B91">
        <v>4092</v>
      </c>
      <c r="C91">
        <v>73</v>
      </c>
      <c r="D91">
        <v>265.89999999999998</v>
      </c>
      <c r="E91">
        <v>10.3</v>
      </c>
      <c r="G91" s="119">
        <v>84</v>
      </c>
      <c r="H91">
        <f t="shared" si="8"/>
        <v>14.620540426563172</v>
      </c>
      <c r="J91" s="120">
        <f>(Data!$I$16+273.3)/(D91+273.3)*(Data!$I$15+(Data!$K$12/1000))/Data!$I$15*Data!$I$18</f>
        <v>0.68327228400899487</v>
      </c>
      <c r="K91" s="122">
        <f t="shared" si="9"/>
        <v>15.376711529600001</v>
      </c>
      <c r="L91" s="119"/>
      <c r="M91" s="122"/>
      <c r="S91" s="121">
        <f t="shared" si="7"/>
        <v>0.85000000000000053</v>
      </c>
      <c r="T91" s="122">
        <f t="shared" si="5"/>
        <v>14.721705449345327</v>
      </c>
      <c r="U91">
        <f t="shared" si="6"/>
        <v>0.14671122937954262</v>
      </c>
      <c r="W91">
        <f>(S92-S90)/6*(T90+4*T91+T92)</f>
        <v>0.29410144166733798</v>
      </c>
    </row>
    <row r="92" spans="1:23">
      <c r="A92" s="1">
        <v>0.4742939814814815</v>
      </c>
      <c r="B92">
        <v>4093</v>
      </c>
      <c r="C92">
        <v>73</v>
      </c>
      <c r="D92">
        <v>265.89999999999998</v>
      </c>
      <c r="E92">
        <v>10.3</v>
      </c>
      <c r="G92" s="119">
        <v>85</v>
      </c>
      <c r="H92">
        <f t="shared" si="8"/>
        <v>14.620540426563172</v>
      </c>
      <c r="J92" s="120">
        <f>(Data!$I$16+273.3)/(D92+273.3)*(Data!$I$15+(Data!$K$12/1000))/Data!$I$15*Data!$I$18</f>
        <v>0.68327228400899487</v>
      </c>
      <c r="K92" s="122">
        <f t="shared" si="9"/>
        <v>15.344905149999999</v>
      </c>
      <c r="L92" s="119"/>
      <c r="M92" s="122"/>
      <c r="S92" s="121">
        <f t="shared" si="7"/>
        <v>0.86000000000000054</v>
      </c>
      <c r="T92" s="122">
        <f t="shared" si="5"/>
        <v>14.723070276256838</v>
      </c>
      <c r="U92">
        <f t="shared" si="6"/>
        <v>0.14722387862801095</v>
      </c>
    </row>
    <row r="93" spans="1:23">
      <c r="A93" s="1">
        <v>0.47430555555555554</v>
      </c>
      <c r="B93">
        <v>4093</v>
      </c>
      <c r="C93">
        <v>74</v>
      </c>
      <c r="D93">
        <v>266</v>
      </c>
      <c r="E93">
        <v>10.3</v>
      </c>
      <c r="G93" s="119">
        <v>86</v>
      </c>
      <c r="H93">
        <f t="shared" si="8"/>
        <v>14.721705449345327</v>
      </c>
      <c r="J93" s="120">
        <f>(Data!$I$16+273.3)/(D93+273.3)*(Data!$I$15+(Data!$K$12/1000))/Data!$I$15*Data!$I$18</f>
        <v>0.68314558786881152</v>
      </c>
      <c r="K93" s="122">
        <f t="shared" si="9"/>
        <v>15.312219134400001</v>
      </c>
      <c r="L93" s="119"/>
      <c r="M93" s="122"/>
      <c r="S93" s="121">
        <f t="shared" si="7"/>
        <v>0.87000000000000055</v>
      </c>
      <c r="T93" s="122">
        <f t="shared" si="5"/>
        <v>14.725799550592313</v>
      </c>
      <c r="U93">
        <f t="shared" si="6"/>
        <v>0.14724434913424589</v>
      </c>
      <c r="W93">
        <f>(S94-S92)/6*(T92+4*T93+T94)</f>
        <v>0.29451598932601653</v>
      </c>
    </row>
    <row r="94" spans="1:23">
      <c r="A94" s="1">
        <v>0.47430555555555554</v>
      </c>
      <c r="B94">
        <v>4094</v>
      </c>
      <c r="C94">
        <v>74</v>
      </c>
      <c r="D94">
        <v>266.10000000000002</v>
      </c>
      <c r="E94">
        <v>10.4</v>
      </c>
      <c r="G94" s="119">
        <v>87</v>
      </c>
      <c r="H94">
        <f t="shared" si="8"/>
        <v>14.723070276256838</v>
      </c>
      <c r="J94" s="120">
        <f>(Data!$I$16+273.3)/(D94+273.3)*(Data!$I$15+(Data!$K$12/1000))/Data!$I$15*Data!$I$18</f>
        <v>0.68301893870532049</v>
      </c>
      <c r="K94" s="122">
        <f t="shared" si="9"/>
        <v>15.2786614772</v>
      </c>
      <c r="L94" s="119"/>
      <c r="M94" s="122"/>
      <c r="S94" s="121">
        <f t="shared" si="7"/>
        <v>0.88000000000000056</v>
      </c>
      <c r="T94" s="122">
        <f t="shared" si="5"/>
        <v>14.7285283191788</v>
      </c>
      <c r="U94">
        <f t="shared" si="6"/>
        <v>0.1472716393488557</v>
      </c>
    </row>
    <row r="95" spans="1:23">
      <c r="A95" s="1">
        <v>0.47430555555555554</v>
      </c>
      <c r="B95">
        <v>4095</v>
      </c>
      <c r="C95">
        <v>74</v>
      </c>
      <c r="D95">
        <v>266.3</v>
      </c>
      <c r="E95">
        <v>10.4</v>
      </c>
      <c r="G95" s="119">
        <v>88</v>
      </c>
      <c r="H95">
        <f t="shared" si="8"/>
        <v>14.725799550592313</v>
      </c>
      <c r="J95" s="120">
        <f>(Data!$I$16+273.3)/(D95+273.3)*(Data!$I$15+(Data!$K$12/1000))/Data!$I$15*Data!$I$18</f>
        <v>0.68276578120394738</v>
      </c>
      <c r="K95" s="122">
        <f t="shared" si="9"/>
        <v>15.2442401728</v>
      </c>
      <c r="L95" s="119"/>
      <c r="M95" s="122"/>
      <c r="S95" s="121">
        <f t="shared" si="7"/>
        <v>0.89000000000000057</v>
      </c>
      <c r="T95" s="122">
        <f t="shared" si="5"/>
        <v>14.528130841027625</v>
      </c>
      <c r="U95">
        <f t="shared" si="6"/>
        <v>0.14628329580103225</v>
      </c>
      <c r="W95">
        <f>(S96-S94)/6*(T94+4*T95+T96)</f>
        <v>0.29055769562724848</v>
      </c>
    </row>
    <row r="96" spans="1:23">
      <c r="A96" s="1">
        <v>0.47430555555555554</v>
      </c>
      <c r="B96">
        <v>4094</v>
      </c>
      <c r="C96">
        <v>74</v>
      </c>
      <c r="D96">
        <v>266.5</v>
      </c>
      <c r="E96">
        <v>10.4</v>
      </c>
      <c r="G96" s="119">
        <v>89</v>
      </c>
      <c r="H96">
        <f t="shared" si="8"/>
        <v>14.7285283191788</v>
      </c>
      <c r="J96" s="120">
        <f>(Data!$I$16+273.3)/(D96+273.3)*(Data!$I$15+(Data!$K$12/1000))/Data!$I$15*Data!$I$18</f>
        <v>0.68251281129612829</v>
      </c>
      <c r="K96" s="122">
        <f t="shared" si="9"/>
        <v>15.208963215600001</v>
      </c>
      <c r="L96" s="119"/>
      <c r="M96" s="122"/>
      <c r="S96" s="121">
        <f t="shared" si="7"/>
        <v>0.90000000000000058</v>
      </c>
      <c r="T96" s="122">
        <f t="shared" si="5"/>
        <v>14.326257004885175</v>
      </c>
      <c r="U96">
        <f t="shared" si="6"/>
        <v>0.14427193922956413</v>
      </c>
    </row>
    <row r="97" spans="1:23">
      <c r="A97" s="1">
        <v>0.47430555555555554</v>
      </c>
      <c r="B97">
        <v>4092</v>
      </c>
      <c r="C97">
        <v>72</v>
      </c>
      <c r="D97">
        <v>266.5</v>
      </c>
      <c r="E97">
        <v>10.4</v>
      </c>
      <c r="G97" s="119">
        <v>90</v>
      </c>
      <c r="H97">
        <f t="shared" si="8"/>
        <v>14.528130841027625</v>
      </c>
      <c r="J97" s="120">
        <f>(Data!$I$16+273.3)/(D97+273.3)*(Data!$I$15+(Data!$K$12/1000))/Data!$I$15*Data!$I$18</f>
        <v>0.68251281129612829</v>
      </c>
      <c r="K97" s="122">
        <f t="shared" si="9"/>
        <v>15.172838599999999</v>
      </c>
      <c r="L97" s="119"/>
      <c r="M97" s="122"/>
      <c r="S97" s="121">
        <f t="shared" si="7"/>
        <v>0.91000000000000059</v>
      </c>
      <c r="T97" s="122">
        <f t="shared" si="5"/>
        <v>13.591080744113743</v>
      </c>
      <c r="U97">
        <f t="shared" si="6"/>
        <v>0.13958668874499472</v>
      </c>
      <c r="W97">
        <f>(S98-S96)/6*(T96+4*T97+T98)</f>
        <v>0.27206890220258007</v>
      </c>
    </row>
    <row r="98" spans="1:23">
      <c r="A98" s="1">
        <v>0.47431712962962963</v>
      </c>
      <c r="B98">
        <v>4092</v>
      </c>
      <c r="C98">
        <v>70</v>
      </c>
      <c r="D98">
        <v>266.60000000000002</v>
      </c>
      <c r="E98">
        <v>10.3</v>
      </c>
      <c r="G98" s="119">
        <v>91</v>
      </c>
      <c r="H98">
        <f t="shared" si="8"/>
        <v>14.326257004885175</v>
      </c>
      <c r="J98" s="120">
        <f>(Data!$I$16+273.3)/(D98+273.3)*(Data!$I$15+(Data!$K$12/1000))/Data!$I$15*Data!$I$18</f>
        <v>0.6823863966246525</v>
      </c>
      <c r="K98" s="122">
        <f t="shared" si="9"/>
        <v>15.135874320399999</v>
      </c>
      <c r="L98" s="119"/>
      <c r="M98" s="122"/>
      <c r="S98" s="121">
        <f t="shared" si="7"/>
        <v>0.9200000000000006</v>
      </c>
      <c r="T98" s="122">
        <f t="shared" si="5"/>
        <v>12.930090679433803</v>
      </c>
      <c r="U98">
        <f t="shared" si="6"/>
        <v>0.13260585711773784</v>
      </c>
    </row>
    <row r="99" spans="1:23">
      <c r="A99" s="1">
        <v>0.47431712962962963</v>
      </c>
      <c r="B99">
        <v>4101</v>
      </c>
      <c r="C99">
        <v>63</v>
      </c>
      <c r="D99">
        <v>266.60000000000002</v>
      </c>
      <c r="E99">
        <v>10.3</v>
      </c>
      <c r="G99" s="119">
        <v>92</v>
      </c>
      <c r="H99">
        <f t="shared" si="8"/>
        <v>13.591080744113743</v>
      </c>
      <c r="J99" s="120">
        <f>(Data!$I$16+273.3)/(D99+273.3)*(Data!$I$15+(Data!$K$12/1000))/Data!$I$15*Data!$I$18</f>
        <v>0.6823863966246525</v>
      </c>
      <c r="K99" s="122">
        <f t="shared" si="9"/>
        <v>15.0980783712</v>
      </c>
      <c r="L99" s="119"/>
      <c r="M99" s="122"/>
      <c r="S99" s="121">
        <f t="shared" si="7"/>
        <v>0.9300000000000006</v>
      </c>
      <c r="T99" s="122">
        <f t="shared" si="5"/>
        <v>12.930090679433803</v>
      </c>
      <c r="U99">
        <f t="shared" si="6"/>
        <v>0.12930090679433814</v>
      </c>
      <c r="W99">
        <f>(S100-S98)/6*(T98+4*T99+T100)</f>
        <v>0.25897824258958602</v>
      </c>
    </row>
    <row r="100" spans="1:23">
      <c r="A100" s="1">
        <v>0.47431712962962963</v>
      </c>
      <c r="B100">
        <v>4101</v>
      </c>
      <c r="C100">
        <v>57</v>
      </c>
      <c r="D100">
        <v>266.8</v>
      </c>
      <c r="E100">
        <v>10.3</v>
      </c>
      <c r="G100" s="119">
        <v>93</v>
      </c>
      <c r="H100">
        <f t="shared" si="8"/>
        <v>12.930090679433803</v>
      </c>
      <c r="J100" s="120">
        <f>(Data!$I$16+273.3)/(D100+273.3)*(Data!$I$15+(Data!$K$12/1000))/Data!$I$15*Data!$I$18</f>
        <v>0.68213370771644144</v>
      </c>
      <c r="K100" s="122">
        <f t="shared" si="9"/>
        <v>15.059458746800001</v>
      </c>
      <c r="L100" s="119"/>
      <c r="M100" s="122"/>
      <c r="S100" s="121">
        <f t="shared" si="7"/>
        <v>0.94000000000000061</v>
      </c>
      <c r="T100" s="122">
        <f t="shared" si="5"/>
        <v>13.043019379706722</v>
      </c>
      <c r="U100">
        <f t="shared" si="6"/>
        <v>0.12986555029570274</v>
      </c>
    </row>
    <row r="101" spans="1:23">
      <c r="A101" s="1">
        <v>0.47431712962962963</v>
      </c>
      <c r="B101">
        <v>4103</v>
      </c>
      <c r="C101">
        <v>57</v>
      </c>
      <c r="D101">
        <v>266.8</v>
      </c>
      <c r="E101">
        <v>10.4</v>
      </c>
      <c r="G101" s="119">
        <v>94</v>
      </c>
      <c r="H101">
        <f t="shared" si="8"/>
        <v>12.930090679433803</v>
      </c>
      <c r="J101" s="120">
        <f>(Data!$I$16+273.3)/(D101+273.3)*(Data!$I$15+(Data!$K$12/1000))/Data!$I$15*Data!$I$18</f>
        <v>0.68213370771644144</v>
      </c>
      <c r="K101" s="122">
        <f t="shared" si="9"/>
        <v>15.020023441599999</v>
      </c>
      <c r="L101" s="119"/>
      <c r="M101" s="122"/>
      <c r="S101" s="121">
        <f t="shared" si="7"/>
        <v>0.95000000000000062</v>
      </c>
      <c r="T101" s="122">
        <f t="shared" si="5"/>
        <v>13.154978681108888</v>
      </c>
      <c r="U101">
        <f t="shared" si="6"/>
        <v>0.13098999030407818</v>
      </c>
      <c r="W101">
        <f>(S102-S100)/6*(T100+4*T101+T102)</f>
        <v>0.26663063703009177</v>
      </c>
    </row>
    <row r="102" spans="1:23">
      <c r="A102" s="1">
        <v>0.47431712962962963</v>
      </c>
      <c r="B102">
        <v>4104</v>
      </c>
      <c r="C102">
        <v>58</v>
      </c>
      <c r="D102">
        <v>266.8</v>
      </c>
      <c r="E102">
        <v>10.4</v>
      </c>
      <c r="G102" s="119">
        <v>95</v>
      </c>
      <c r="H102">
        <f t="shared" si="8"/>
        <v>13.043019379706722</v>
      </c>
      <c r="J102" s="120">
        <f>(Data!$I$16+273.3)/(D102+273.3)*(Data!$I$15+(Data!$K$12/1000))/Data!$I$15*Data!$I$18</f>
        <v>0.68213370771644144</v>
      </c>
      <c r="K102" s="122">
        <f t="shared" si="9"/>
        <v>14.97978045</v>
      </c>
      <c r="L102" s="119"/>
      <c r="M102" s="122"/>
      <c r="S102" s="121">
        <f t="shared" si="7"/>
        <v>0.96000000000000063</v>
      </c>
      <c r="T102" s="122">
        <f t="shared" si="5"/>
        <v>14.326257004885175</v>
      </c>
      <c r="U102">
        <f t="shared" si="6"/>
        <v>0.13740617842997044</v>
      </c>
    </row>
    <row r="103" spans="1:23">
      <c r="A103" s="1">
        <v>0.47432870370370367</v>
      </c>
      <c r="B103">
        <v>4099</v>
      </c>
      <c r="C103">
        <v>59</v>
      </c>
      <c r="D103">
        <v>266.8</v>
      </c>
      <c r="E103">
        <v>10.3</v>
      </c>
      <c r="G103" s="119">
        <v>96</v>
      </c>
      <c r="H103">
        <f t="shared" si="8"/>
        <v>13.154978681108888</v>
      </c>
      <c r="J103" s="120">
        <f>(Data!$I$16+273.3)/(D103+273.3)*(Data!$I$15+(Data!$K$12/1000))/Data!$I$15*Data!$I$18</f>
        <v>0.68213370771644144</v>
      </c>
      <c r="K103" s="122">
        <f t="shared" si="9"/>
        <v>14.938737766399999</v>
      </c>
      <c r="L103" s="119"/>
      <c r="M103" s="122"/>
      <c r="S103" s="121">
        <f t="shared" si="7"/>
        <v>0.97000000000000064</v>
      </c>
      <c r="T103" s="122">
        <f t="shared" si="5"/>
        <v>14.324930192471596</v>
      </c>
      <c r="U103">
        <f t="shared" si="6"/>
        <v>0.14325593598678396</v>
      </c>
      <c r="W103">
        <f>(S104-S102)/6*(T102+4*T103+T104)</f>
        <v>0.28683843224211036</v>
      </c>
    </row>
    <row r="104" spans="1:23">
      <c r="A104" s="1">
        <v>0.47432870370370367</v>
      </c>
      <c r="B104">
        <v>4095</v>
      </c>
      <c r="C104">
        <v>70</v>
      </c>
      <c r="D104">
        <v>266.60000000000002</v>
      </c>
      <c r="E104">
        <v>10.3</v>
      </c>
      <c r="G104" s="119">
        <v>97</v>
      </c>
      <c r="H104">
        <f t="shared" si="8"/>
        <v>14.326257004885175</v>
      </c>
      <c r="J104" s="120">
        <f>(Data!$I$16+273.3)/(D104+273.3)*(Data!$I$15+(Data!$K$12/1000))/Data!$I$15*Data!$I$18</f>
        <v>0.6823863966246525</v>
      </c>
      <c r="K104" s="122">
        <f t="shared" si="9"/>
        <v>14.8969033852</v>
      </c>
      <c r="L104" s="119"/>
      <c r="M104" s="122"/>
      <c r="S104" s="121">
        <f t="shared" si="7"/>
        <v>0.98000000000000065</v>
      </c>
      <c r="T104" s="122">
        <f t="shared" si="5"/>
        <v>14.425551897861478</v>
      </c>
      <c r="U104">
        <f t="shared" si="6"/>
        <v>0.14375241045166548</v>
      </c>
    </row>
    <row r="105" spans="1:23">
      <c r="A105" s="1">
        <v>0.47432870370370367</v>
      </c>
      <c r="B105">
        <v>4093</v>
      </c>
      <c r="C105">
        <v>70</v>
      </c>
      <c r="D105">
        <v>266.5</v>
      </c>
      <c r="E105">
        <v>10.3</v>
      </c>
      <c r="G105" s="119">
        <v>98</v>
      </c>
      <c r="H105">
        <f t="shared" si="8"/>
        <v>14.324930192471596</v>
      </c>
      <c r="J105" s="120">
        <f>(Data!$I$16+273.3)/(D105+273.3)*(Data!$I$15+(Data!$K$12/1000))/Data!$I$15*Data!$I$18</f>
        <v>0.68251281129612829</v>
      </c>
      <c r="K105" s="122">
        <f t="shared" si="9"/>
        <v>14.854285300800001</v>
      </c>
      <c r="L105" s="119"/>
      <c r="M105" s="122"/>
      <c r="S105" s="121">
        <f t="shared" si="7"/>
        <v>0.99000000000000066</v>
      </c>
      <c r="T105" s="122">
        <f t="shared" si="5"/>
        <v>14.520054421887188</v>
      </c>
      <c r="U105">
        <f t="shared" si="6"/>
        <v>0.14472803159874345</v>
      </c>
      <c r="W105">
        <f>(S106-S104)/6*(T104+4*T105+T106)</f>
        <v>0.29008608002432495</v>
      </c>
    </row>
    <row r="106" spans="1:23">
      <c r="A106" s="1">
        <v>0.47432870370370367</v>
      </c>
      <c r="B106">
        <v>4079</v>
      </c>
      <c r="C106">
        <v>71</v>
      </c>
      <c r="D106">
        <v>266.39999999999998</v>
      </c>
      <c r="E106">
        <v>10.3</v>
      </c>
      <c r="G106" s="119">
        <v>99</v>
      </c>
      <c r="H106">
        <f t="shared" si="8"/>
        <v>14.425551897861478</v>
      </c>
      <c r="J106" s="120">
        <f>(Data!$I$16+273.3)/(D106+273.3)*(Data!$I$15+(Data!$K$12/1000))/Data!$I$15*Data!$I$18</f>
        <v>0.68263927281387804</v>
      </c>
      <c r="K106" s="122">
        <f t="shared" si="9"/>
        <v>14.810891507600001</v>
      </c>
      <c r="L106" s="119"/>
      <c r="M106" s="122"/>
      <c r="S106" s="121">
        <f t="shared" si="7"/>
        <v>1.0000000000000007</v>
      </c>
      <c r="T106" s="122">
        <f t="shared" si="5"/>
        <v>14.520054421887188</v>
      </c>
      <c r="U106">
        <f t="shared" si="6"/>
        <v>0.14520054421887202</v>
      </c>
    </row>
    <row r="107" spans="1:23">
      <c r="A107" s="1">
        <v>0.47432870370370367</v>
      </c>
      <c r="B107">
        <v>4079</v>
      </c>
      <c r="C107">
        <v>72</v>
      </c>
      <c r="D107">
        <v>265.89999999999998</v>
      </c>
      <c r="E107">
        <v>10.3</v>
      </c>
      <c r="G107" s="119">
        <v>100</v>
      </c>
      <c r="H107">
        <f t="shared" si="8"/>
        <v>14.520054421887188</v>
      </c>
      <c r="J107" s="120">
        <f>(Data!$I$16+273.3)/(D107+273.3)*(Data!$I$15+(Data!$K$12/1000))/Data!$I$15*Data!$I$18</f>
        <v>0.68327228400899487</v>
      </c>
      <c r="K107" s="122">
        <f t="shared" si="9"/>
        <v>14.766729999999999</v>
      </c>
      <c r="L107" s="119"/>
      <c r="M107" s="122"/>
      <c r="S107" s="121">
        <f t="shared" si="7"/>
        <v>0</v>
      </c>
      <c r="T107" s="122">
        <f t="shared" si="5"/>
        <v>14.524093192839681</v>
      </c>
      <c r="U107">
        <f t="shared" si="6"/>
        <v>-14.522073807363443</v>
      </c>
      <c r="W107">
        <f>(S108-S106)/6*(T106+4*T107+T108)</f>
        <v>-14.378185863704134</v>
      </c>
    </row>
    <row r="108" spans="1:23">
      <c r="A108" s="1">
        <v>0.47434027777777782</v>
      </c>
      <c r="B108">
        <v>4074</v>
      </c>
      <c r="C108">
        <v>72</v>
      </c>
      <c r="D108">
        <v>265.89999999999998</v>
      </c>
      <c r="E108">
        <v>10.3</v>
      </c>
      <c r="G108" s="119">
        <v>101</v>
      </c>
      <c r="H108">
        <f t="shared" si="8"/>
        <v>14.520054421887188</v>
      </c>
      <c r="J108" s="120">
        <f>(Data!$I$16+273.3)/(D108+273.3)*(Data!$I$15+(Data!$K$12/1000))/Data!$I$15*Data!$I$18</f>
        <v>0.68327228400899487</v>
      </c>
      <c r="K108" s="122">
        <f t="shared" si="9"/>
        <v>14.721808772399999</v>
      </c>
      <c r="L108" s="119"/>
      <c r="M108" s="122"/>
      <c r="S108" s="121">
        <f t="shared" si="7"/>
        <v>0.01</v>
      </c>
      <c r="T108" s="122">
        <f t="shared" si="5"/>
        <v>14.524093192839681</v>
      </c>
      <c r="U108">
        <f t="shared" si="6"/>
        <v>0.14524093192839682</v>
      </c>
    </row>
    <row r="109" spans="1:23">
      <c r="A109" s="1">
        <v>0.47434027777777782</v>
      </c>
      <c r="B109">
        <v>4074</v>
      </c>
      <c r="C109">
        <v>72</v>
      </c>
      <c r="D109">
        <v>266.2</v>
      </c>
      <c r="E109">
        <v>10.3</v>
      </c>
      <c r="G109" s="119">
        <v>102</v>
      </c>
      <c r="H109">
        <f t="shared" si="8"/>
        <v>14.524093192839681</v>
      </c>
      <c r="J109" s="120">
        <f>(Data!$I$16+273.3)/(D109+273.3)*(Data!$I$15+(Data!$K$12/1000))/Data!$I$15*Data!$I$18</f>
        <v>0.68289233649240033</v>
      </c>
      <c r="K109" s="122">
        <f t="shared" si="9"/>
        <v>14.676135819200001</v>
      </c>
      <c r="L109" s="119"/>
      <c r="M109" s="122"/>
      <c r="S109" s="121">
        <f t="shared" si="7"/>
        <v>0.02</v>
      </c>
      <c r="T109" s="122">
        <f t="shared" si="5"/>
        <v>14.220923773749698</v>
      </c>
      <c r="U109">
        <f t="shared" si="6"/>
        <v>0.14372508483294691</v>
      </c>
      <c r="W109">
        <f>(S110-S108)/6*(T108+4*T109+T110)</f>
        <v>0.28508864543504514</v>
      </c>
    </row>
    <row r="110" spans="1:23">
      <c r="A110" s="1">
        <v>0.47434027777777782</v>
      </c>
      <c r="B110">
        <v>4070</v>
      </c>
      <c r="C110">
        <v>72</v>
      </c>
      <c r="D110">
        <v>266.2</v>
      </c>
      <c r="E110">
        <v>10.3</v>
      </c>
      <c r="G110" s="119">
        <v>103</v>
      </c>
      <c r="H110">
        <f t="shared" si="8"/>
        <v>14.524093192839681</v>
      </c>
      <c r="J110" s="120">
        <f>(Data!$I$16+273.3)/(D110+273.3)*(Data!$I$15+(Data!$K$12/1000))/Data!$I$15*Data!$I$18</f>
        <v>0.68289233649240033</v>
      </c>
      <c r="K110" s="122">
        <f t="shared" si="9"/>
        <v>14.629719134799998</v>
      </c>
      <c r="L110" s="119"/>
      <c r="M110" s="122"/>
      <c r="S110" s="121">
        <f t="shared" si="7"/>
        <v>0.03</v>
      </c>
      <c r="T110" s="122">
        <f t="shared" si="5"/>
        <v>14.118805342675083</v>
      </c>
      <c r="U110">
        <f t="shared" si="6"/>
        <v>0.14169864558212389</v>
      </c>
    </row>
    <row r="111" spans="1:23">
      <c r="A111" s="1">
        <v>0.47434027777777782</v>
      </c>
      <c r="B111">
        <v>4068</v>
      </c>
      <c r="C111">
        <v>69</v>
      </c>
      <c r="D111">
        <v>266.39999999999998</v>
      </c>
      <c r="E111">
        <v>10.3</v>
      </c>
      <c r="G111" s="119">
        <v>104</v>
      </c>
      <c r="H111">
        <f t="shared" si="8"/>
        <v>14.220923773749698</v>
      </c>
      <c r="J111" s="120">
        <f>(Data!$I$16+273.3)/(D111+273.3)*(Data!$I$15+(Data!$K$12/1000))/Data!$I$15*Data!$I$18</f>
        <v>0.68263927281387804</v>
      </c>
      <c r="K111" s="122">
        <f t="shared" si="9"/>
        <v>14.5825667136</v>
      </c>
      <c r="L111" s="119"/>
      <c r="M111" s="122"/>
      <c r="S111" s="121">
        <f t="shared" si="7"/>
        <v>0.04</v>
      </c>
      <c r="T111" s="122">
        <f t="shared" si="5"/>
        <v>13.694715410969211</v>
      </c>
      <c r="U111">
        <f t="shared" si="6"/>
        <v>0.1390676037682215</v>
      </c>
      <c r="W111">
        <f>(S112-S110)/6*(T110+4*T111+T112)</f>
        <v>0.27530371123180564</v>
      </c>
    </row>
    <row r="112" spans="1:23">
      <c r="A112" s="1">
        <v>0.47434027777777782</v>
      </c>
      <c r="B112">
        <v>4078</v>
      </c>
      <c r="C112">
        <v>68</v>
      </c>
      <c r="D112">
        <v>266.5</v>
      </c>
      <c r="E112">
        <v>10.3</v>
      </c>
      <c r="G112" s="119">
        <v>105</v>
      </c>
      <c r="H112">
        <f t="shared" si="8"/>
        <v>14.118805342675083</v>
      </c>
      <c r="J112" s="120">
        <f>(Data!$I$16+273.3)/(D112+273.3)*(Data!$I$15+(Data!$K$12/1000))/Data!$I$15*Data!$I$18</f>
        <v>0.68251281129612829</v>
      </c>
      <c r="K112" s="122">
        <f t="shared" si="9"/>
        <v>14.53468655</v>
      </c>
      <c r="L112" s="119"/>
      <c r="M112" s="122"/>
      <c r="S112" s="121">
        <f t="shared" si="7"/>
        <v>0.05</v>
      </c>
      <c r="T112" s="122">
        <f t="shared" si="5"/>
        <v>13.693446382989748</v>
      </c>
      <c r="U112">
        <f t="shared" si="6"/>
        <v>0.13694080896979482</v>
      </c>
    </row>
    <row r="113" spans="1:23">
      <c r="A113" s="1">
        <v>0.47435185185185186</v>
      </c>
      <c r="B113">
        <v>4088</v>
      </c>
      <c r="C113">
        <v>64</v>
      </c>
      <c r="D113">
        <v>266.3</v>
      </c>
      <c r="E113">
        <v>10.3</v>
      </c>
      <c r="G113" s="119">
        <v>106</v>
      </c>
      <c r="H113">
        <f t="shared" si="8"/>
        <v>13.694715410969211</v>
      </c>
      <c r="J113" s="120">
        <f>(Data!$I$16+273.3)/(D113+273.3)*(Data!$I$15+(Data!$K$12/1000))/Data!$I$15*Data!$I$18</f>
        <v>0.68276578120394738</v>
      </c>
      <c r="K113" s="122">
        <f t="shared" si="9"/>
        <v>14.4860866384</v>
      </c>
      <c r="L113" s="119"/>
      <c r="M113" s="122"/>
      <c r="S113" s="121">
        <f t="shared" si="7"/>
        <v>6.0000000000000005E-2</v>
      </c>
      <c r="T113" s="122">
        <f t="shared" si="5"/>
        <v>14.218288561316482</v>
      </c>
      <c r="U113">
        <f t="shared" si="6"/>
        <v>0.13955867472153119</v>
      </c>
      <c r="W113">
        <f>(S114-S112)/6*(T112+4*T113+T114)</f>
        <v>0.28397069258692287</v>
      </c>
    </row>
    <row r="114" spans="1:23">
      <c r="A114" s="1">
        <v>0.47435185185185186</v>
      </c>
      <c r="B114">
        <v>4090</v>
      </c>
      <c r="C114">
        <v>64</v>
      </c>
      <c r="D114">
        <v>266.2</v>
      </c>
      <c r="E114">
        <v>10.3</v>
      </c>
      <c r="G114" s="119">
        <v>107</v>
      </c>
      <c r="H114">
        <f t="shared" si="8"/>
        <v>13.693446382989748</v>
      </c>
      <c r="J114" s="120">
        <f>(Data!$I$16+273.3)/(D114+273.3)*(Data!$I$15+(Data!$K$12/1000))/Data!$I$15*Data!$I$18</f>
        <v>0.68289233649240033</v>
      </c>
      <c r="K114" s="122">
        <f t="shared" si="9"/>
        <v>14.4367749732</v>
      </c>
      <c r="L114" s="119"/>
      <c r="M114" s="122"/>
      <c r="S114" s="121">
        <f t="shared" si="7"/>
        <v>7.0000000000000007E-2</v>
      </c>
      <c r="T114" s="122">
        <f t="shared" si="5"/>
        <v>14.624607147821152</v>
      </c>
      <c r="U114">
        <f t="shared" si="6"/>
        <v>0.1442144785456882</v>
      </c>
    </row>
    <row r="115" spans="1:23">
      <c r="A115" s="1">
        <v>0.47435185185185186</v>
      </c>
      <c r="B115">
        <v>4102</v>
      </c>
      <c r="C115">
        <v>69</v>
      </c>
      <c r="D115">
        <v>266.2</v>
      </c>
      <c r="E115">
        <v>10.3</v>
      </c>
      <c r="G115" s="119">
        <v>108</v>
      </c>
      <c r="H115">
        <f t="shared" si="8"/>
        <v>14.218288561316482</v>
      </c>
      <c r="J115" s="120">
        <f>(Data!$I$16+273.3)/(D115+273.3)*(Data!$I$15+(Data!$K$12/1000))/Data!$I$15*Data!$I$18</f>
        <v>0.68289233649240033</v>
      </c>
      <c r="K115" s="122">
        <f t="shared" si="9"/>
        <v>14.386759548800001</v>
      </c>
      <c r="L115" s="119"/>
      <c r="M115" s="122"/>
      <c r="S115" s="121">
        <f t="shared" si="7"/>
        <v>0.08</v>
      </c>
      <c r="T115" s="122">
        <f t="shared" si="5"/>
        <v>15.019938043924814</v>
      </c>
      <c r="U115">
        <f t="shared" si="6"/>
        <v>0.14822272595872976</v>
      </c>
      <c r="W115">
        <f>(S116-S114)/6*(T114+4*T115+T116)</f>
        <v>0.30035067580297198</v>
      </c>
    </row>
    <row r="116" spans="1:23">
      <c r="A116" s="1">
        <v>0.47435185185185186</v>
      </c>
      <c r="B116">
        <v>4102</v>
      </c>
      <c r="C116">
        <v>73</v>
      </c>
      <c r="D116">
        <v>266.2</v>
      </c>
      <c r="E116">
        <v>10.3</v>
      </c>
      <c r="G116" s="119">
        <v>109</v>
      </c>
      <c r="H116">
        <f t="shared" si="8"/>
        <v>14.624607147821152</v>
      </c>
      <c r="J116" s="120">
        <f>(Data!$I$16+273.3)/(D116+273.3)*(Data!$I$15+(Data!$K$12/1000))/Data!$I$15*Data!$I$18</f>
        <v>0.68289233649240033</v>
      </c>
      <c r="K116" s="122">
        <f t="shared" si="9"/>
        <v>14.336048359599999</v>
      </c>
      <c r="L116" s="119"/>
      <c r="M116" s="122"/>
      <c r="S116" s="121">
        <f t="shared" si="7"/>
        <v>0.09</v>
      </c>
      <c r="T116" s="122">
        <f t="shared" si="5"/>
        <v>15.400843417371219</v>
      </c>
      <c r="U116">
        <f t="shared" si="6"/>
        <v>0.15210390730648007</v>
      </c>
    </row>
    <row r="117" spans="1:23">
      <c r="A117" s="1">
        <v>0.47435185185185186</v>
      </c>
      <c r="B117">
        <v>4110</v>
      </c>
      <c r="C117">
        <v>77</v>
      </c>
      <c r="D117">
        <v>266.2</v>
      </c>
      <c r="E117">
        <v>10.3</v>
      </c>
      <c r="G117" s="119">
        <v>110</v>
      </c>
      <c r="H117">
        <f t="shared" si="8"/>
        <v>15.019938043924814</v>
      </c>
      <c r="J117" s="120">
        <f>(Data!$I$16+273.3)/(D117+273.3)*(Data!$I$15+(Data!$K$12/1000))/Data!$I$15*Data!$I$18</f>
        <v>0.68289233649240033</v>
      </c>
      <c r="K117" s="122">
        <f t="shared" si="9"/>
        <v>14.284649400000001</v>
      </c>
      <c r="L117" s="119"/>
      <c r="M117" s="122"/>
      <c r="S117" s="121">
        <f t="shared" si="7"/>
        <v>9.9999999999999992E-2</v>
      </c>
      <c r="T117" s="122">
        <f t="shared" si="5"/>
        <v>15.400843417371219</v>
      </c>
      <c r="U117">
        <f t="shared" si="6"/>
        <v>0.1540084341737121</v>
      </c>
      <c r="W117">
        <f>(S118-S116)/6*(T116+4*T117+T118)</f>
        <v>0.30706190081892426</v>
      </c>
    </row>
    <row r="118" spans="1:23">
      <c r="A118" s="1">
        <v>0.47436342592592595</v>
      </c>
      <c r="B118">
        <v>4110</v>
      </c>
      <c r="C118">
        <v>81</v>
      </c>
      <c r="D118">
        <v>265.89999999999998</v>
      </c>
      <c r="E118">
        <v>10.3</v>
      </c>
      <c r="G118" s="119">
        <v>111</v>
      </c>
      <c r="H118">
        <f t="shared" si="8"/>
        <v>15.400843417371219</v>
      </c>
      <c r="J118" s="120">
        <f>(Data!$I$16+273.3)/(D118+273.3)*(Data!$I$15+(Data!$K$12/1000))/Data!$I$15*Data!$I$18</f>
        <v>0.68327228400899487</v>
      </c>
      <c r="K118" s="122">
        <f t="shared" si="9"/>
        <v>14.232570664400001</v>
      </c>
      <c r="L118" s="119"/>
      <c r="M118" s="122"/>
      <c r="S118" s="121">
        <f t="shared" si="7"/>
        <v>0.10999999999999999</v>
      </c>
      <c r="T118" s="122">
        <f t="shared" si="5"/>
        <v>15.114353158821237</v>
      </c>
      <c r="U118">
        <f t="shared" si="6"/>
        <v>0.15257598288096219</v>
      </c>
    </row>
    <row r="119" spans="1:23">
      <c r="A119" s="1">
        <v>0.47436342592592595</v>
      </c>
      <c r="B119">
        <v>4108</v>
      </c>
      <c r="C119">
        <v>81</v>
      </c>
      <c r="D119">
        <v>265.89999999999998</v>
      </c>
      <c r="E119">
        <v>10.3</v>
      </c>
      <c r="G119" s="119">
        <v>112</v>
      </c>
      <c r="H119">
        <f t="shared" si="8"/>
        <v>15.400843417371219</v>
      </c>
      <c r="J119" s="120">
        <f>(Data!$I$16+273.3)/(D119+273.3)*(Data!$I$15+(Data!$K$12/1000))/Data!$I$15*Data!$I$18</f>
        <v>0.68327228400899487</v>
      </c>
      <c r="K119" s="122">
        <f t="shared" si="9"/>
        <v>14.179820147200001</v>
      </c>
      <c r="L119" s="119"/>
      <c r="M119" s="122"/>
      <c r="S119" s="121">
        <f t="shared" si="7"/>
        <v>0.11999999999999998</v>
      </c>
      <c r="T119" s="122">
        <f t="shared" si="5"/>
        <v>15.117155486305933</v>
      </c>
      <c r="U119">
        <f t="shared" si="6"/>
        <v>0.15115754322563579</v>
      </c>
      <c r="W119">
        <f>(S120-S118)/6*(T118+4*T119+T120)</f>
        <v>0.29614275427826126</v>
      </c>
    </row>
    <row r="120" spans="1:23">
      <c r="A120" s="1">
        <v>0.47436342592592595</v>
      </c>
      <c r="B120">
        <v>4106</v>
      </c>
      <c r="C120">
        <v>78</v>
      </c>
      <c r="D120">
        <v>266</v>
      </c>
      <c r="E120">
        <v>10.3</v>
      </c>
      <c r="G120" s="119">
        <v>113</v>
      </c>
      <c r="H120">
        <f t="shared" si="8"/>
        <v>15.114353158821237</v>
      </c>
      <c r="J120" s="120">
        <f>(Data!$I$16+273.3)/(D120+273.3)*(Data!$I$15+(Data!$K$12/1000))/Data!$I$15*Data!$I$18</f>
        <v>0.68314558786881152</v>
      </c>
      <c r="K120" s="122">
        <f t="shared" si="9"/>
        <v>14.126405842800001</v>
      </c>
      <c r="L120" s="119"/>
      <c r="M120" s="122"/>
      <c r="S120" s="121">
        <f t="shared" si="7"/>
        <v>0.12999999999999998</v>
      </c>
      <c r="T120" s="122">
        <f t="shared" si="5"/>
        <v>13.259851179433454</v>
      </c>
      <c r="U120">
        <f t="shared" si="6"/>
        <v>0.14188503332869687</v>
      </c>
    </row>
    <row r="121" spans="1:23">
      <c r="A121" s="1">
        <v>0.47436342592592595</v>
      </c>
      <c r="B121">
        <v>4095</v>
      </c>
      <c r="C121">
        <v>78</v>
      </c>
      <c r="D121">
        <v>266.2</v>
      </c>
      <c r="E121">
        <v>10.3</v>
      </c>
      <c r="G121" s="119">
        <v>114</v>
      </c>
      <c r="H121">
        <f t="shared" si="8"/>
        <v>15.117155486305933</v>
      </c>
      <c r="J121" s="120">
        <f>(Data!$I$16+273.3)/(D121+273.3)*(Data!$I$15+(Data!$K$12/1000))/Data!$I$15*Data!$I$18</f>
        <v>0.68289233649240033</v>
      </c>
      <c r="K121" s="122">
        <f t="shared" si="9"/>
        <v>14.0723357456</v>
      </c>
      <c r="L121" s="119"/>
      <c r="M121" s="122"/>
      <c r="S121" s="121">
        <f t="shared" si="7"/>
        <v>0.13999999999999999</v>
      </c>
      <c r="T121" s="122">
        <f t="shared" si="5"/>
        <v>13.261079796640578</v>
      </c>
      <c r="U121">
        <f t="shared" si="6"/>
        <v>0.13260465488037029</v>
      </c>
      <c r="W121">
        <f>(S122-S120)/6*(T120+4*T121+T122)</f>
        <v>0.26333954614621785</v>
      </c>
    </row>
    <row r="122" spans="1:23">
      <c r="A122" s="1">
        <v>0.47436342592592595</v>
      </c>
      <c r="B122">
        <v>4083</v>
      </c>
      <c r="C122">
        <v>60</v>
      </c>
      <c r="D122">
        <v>266.3</v>
      </c>
      <c r="E122">
        <v>10.3</v>
      </c>
      <c r="G122" s="119">
        <v>115</v>
      </c>
      <c r="H122">
        <f t="shared" si="8"/>
        <v>13.259851179433454</v>
      </c>
      <c r="J122" s="120">
        <f>(Data!$I$16+273.3)/(D122+273.3)*(Data!$I$15+(Data!$K$12/1000))/Data!$I$15*Data!$I$18</f>
        <v>0.68276578120394738</v>
      </c>
      <c r="K122" s="122">
        <f t="shared" si="9"/>
        <v>14.017617849999999</v>
      </c>
      <c r="L122" s="119"/>
      <c r="M122" s="122"/>
      <c r="S122" s="121">
        <f t="shared" si="7"/>
        <v>0.15</v>
      </c>
      <c r="T122" s="122">
        <f t="shared" si="5"/>
        <v>12.697693477869535</v>
      </c>
      <c r="U122">
        <f t="shared" si="6"/>
        <v>0.12979386637255069</v>
      </c>
    </row>
    <row r="123" spans="1:23">
      <c r="A123" s="1">
        <v>0.47437499999999999</v>
      </c>
      <c r="B123">
        <v>4084</v>
      </c>
      <c r="C123">
        <v>60</v>
      </c>
      <c r="D123">
        <v>266.39999999999998</v>
      </c>
      <c r="E123">
        <v>10.3</v>
      </c>
      <c r="G123" s="119">
        <v>116</v>
      </c>
      <c r="H123">
        <f t="shared" si="8"/>
        <v>13.261079796640578</v>
      </c>
      <c r="J123" s="120">
        <f>(Data!$I$16+273.3)/(D123+273.3)*(Data!$I$15+(Data!$K$12/1000))/Data!$I$15*Data!$I$18</f>
        <v>0.68263927281387804</v>
      </c>
      <c r="K123" s="122">
        <f t="shared" si="9"/>
        <v>13.962260150399999</v>
      </c>
      <c r="L123" s="119"/>
      <c r="M123" s="122"/>
      <c r="S123" s="121">
        <f t="shared" si="7"/>
        <v>0.16</v>
      </c>
      <c r="T123" s="122">
        <f t="shared" si="5"/>
        <v>12.23177354571118</v>
      </c>
      <c r="U123">
        <f t="shared" si="6"/>
        <v>0.12464733511790367</v>
      </c>
      <c r="W123">
        <f>(S124-S122)/6*(T122+4*T123+T124)</f>
        <v>0.24618853735475169</v>
      </c>
    </row>
    <row r="124" spans="1:23">
      <c r="A124" s="1">
        <v>0.47437499999999999</v>
      </c>
      <c r="B124">
        <v>4089</v>
      </c>
      <c r="C124">
        <v>55</v>
      </c>
      <c r="D124">
        <v>266.5</v>
      </c>
      <c r="E124">
        <v>10.3</v>
      </c>
      <c r="G124" s="119">
        <v>117</v>
      </c>
      <c r="H124">
        <f t="shared" si="8"/>
        <v>12.697693477869535</v>
      </c>
      <c r="J124" s="120">
        <f>(Data!$I$16+273.3)/(D124+273.3)*(Data!$I$15+(Data!$K$12/1000))/Data!$I$15*Data!$I$18</f>
        <v>0.68251281129612829</v>
      </c>
      <c r="K124" s="122">
        <f t="shared" si="9"/>
        <v>13.906270641199999</v>
      </c>
      <c r="L124" s="119"/>
      <c r="M124" s="122"/>
      <c r="S124" s="121">
        <f t="shared" si="7"/>
        <v>0.17</v>
      </c>
      <c r="T124" s="122">
        <f t="shared" si="5"/>
        <v>12.23177354571118</v>
      </c>
      <c r="U124">
        <f t="shared" si="6"/>
        <v>0.1223177354571119</v>
      </c>
    </row>
    <row r="125" spans="1:23">
      <c r="A125" s="1">
        <v>0.47437499999999999</v>
      </c>
      <c r="B125">
        <v>4089</v>
      </c>
      <c r="C125">
        <v>51</v>
      </c>
      <c r="D125">
        <v>266.89999999999998</v>
      </c>
      <c r="E125">
        <v>10.3</v>
      </c>
      <c r="G125" s="119">
        <v>118</v>
      </c>
      <c r="H125">
        <f t="shared" si="8"/>
        <v>12.23177354571118</v>
      </c>
      <c r="J125" s="120">
        <f>(Data!$I$16+273.3)/(D125+273.3)*(Data!$I$15+(Data!$K$12/1000))/Data!$I$15*Data!$I$18</f>
        <v>0.68200743342771186</v>
      </c>
      <c r="K125" s="122">
        <f t="shared" si="9"/>
        <v>13.849657316800002</v>
      </c>
      <c r="L125" s="119"/>
      <c r="M125" s="122"/>
      <c r="S125" s="121">
        <f t="shared" si="7"/>
        <v>0.18000000000000002</v>
      </c>
      <c r="T125" s="122">
        <f t="shared" si="5"/>
        <v>12.23177354571118</v>
      </c>
      <c r="U125">
        <f t="shared" si="6"/>
        <v>0.1223177354571119</v>
      </c>
      <c r="W125">
        <f>(S126-S124)/6*(T124+4*T125+T126)</f>
        <v>0.2446354709142238</v>
      </c>
    </row>
    <row r="126" spans="1:23">
      <c r="A126" s="1">
        <v>0.47437499999999999</v>
      </c>
      <c r="B126">
        <v>4106</v>
      </c>
      <c r="C126">
        <v>51</v>
      </c>
      <c r="D126">
        <v>266.89999999999998</v>
      </c>
      <c r="E126">
        <v>10.3</v>
      </c>
      <c r="G126" s="119">
        <v>119</v>
      </c>
      <c r="H126">
        <f t="shared" si="8"/>
        <v>12.23177354571118</v>
      </c>
      <c r="J126" s="120">
        <f>(Data!$I$16+273.3)/(D126+273.3)*(Data!$I$15+(Data!$K$12/1000))/Data!$I$15*Data!$I$18</f>
        <v>0.68200743342771186</v>
      </c>
      <c r="K126" s="122">
        <f t="shared" si="9"/>
        <v>13.792428171599999</v>
      </c>
      <c r="L126" s="119"/>
      <c r="M126" s="122"/>
      <c r="S126" s="121">
        <f t="shared" si="7"/>
        <v>0.19000000000000003</v>
      </c>
      <c r="T126" s="122">
        <f t="shared" si="5"/>
        <v>12.23177354571118</v>
      </c>
      <c r="U126">
        <f t="shared" si="6"/>
        <v>0.1223177354571119</v>
      </c>
    </row>
    <row r="127" spans="1:23">
      <c r="A127" s="1">
        <v>0.47437499999999999</v>
      </c>
      <c r="B127">
        <v>4106</v>
      </c>
      <c r="C127">
        <v>51</v>
      </c>
      <c r="D127">
        <v>266.89999999999998</v>
      </c>
      <c r="E127">
        <v>10.3</v>
      </c>
      <c r="G127" s="119">
        <v>120</v>
      </c>
      <c r="H127">
        <f t="shared" si="8"/>
        <v>12.23177354571118</v>
      </c>
      <c r="J127" s="120">
        <f>(Data!$I$16+273.3)/(D127+273.3)*(Data!$I$15+(Data!$K$12/1000))/Data!$I$15*Data!$I$18</f>
        <v>0.68200743342771186</v>
      </c>
      <c r="K127" s="122">
        <f t="shared" si="9"/>
        <v>13.734591200000001</v>
      </c>
      <c r="L127" s="119"/>
      <c r="M127" s="122"/>
      <c r="S127" s="121">
        <f t="shared" si="7"/>
        <v>0.20000000000000004</v>
      </c>
      <c r="T127" s="122">
        <f t="shared" si="5"/>
        <v>12.232905645629906</v>
      </c>
      <c r="U127">
        <f t="shared" si="6"/>
        <v>0.12232339595670552</v>
      </c>
      <c r="W127">
        <f>(S128-S126)/6*(T126+4*T127+T128)</f>
        <v>0.24465811256339495</v>
      </c>
    </row>
    <row r="128" spans="1:23">
      <c r="A128" s="1">
        <v>0.47438657407407409</v>
      </c>
      <c r="B128">
        <v>4111</v>
      </c>
      <c r="C128">
        <v>51</v>
      </c>
      <c r="D128">
        <v>266.89999999999998</v>
      </c>
      <c r="E128">
        <v>10.3</v>
      </c>
      <c r="G128" s="119">
        <v>121</v>
      </c>
      <c r="H128">
        <f t="shared" si="8"/>
        <v>12.23177354571118</v>
      </c>
      <c r="J128" s="120">
        <f>(Data!$I$16+273.3)/(D128+273.3)*(Data!$I$15+(Data!$K$12/1000))/Data!$I$15*Data!$I$18</f>
        <v>0.68200743342771186</v>
      </c>
      <c r="K128" s="122">
        <f t="shared" si="9"/>
        <v>13.676154396399999</v>
      </c>
      <c r="L128" s="119"/>
      <c r="M128" s="122"/>
      <c r="S128" s="121">
        <f t="shared" si="7"/>
        <v>0.21000000000000005</v>
      </c>
      <c r="T128" s="122">
        <f t="shared" si="5"/>
        <v>12.234037640787621</v>
      </c>
      <c r="U128">
        <f t="shared" si="6"/>
        <v>0.12233471643208774</v>
      </c>
    </row>
    <row r="129" spans="1:23">
      <c r="A129" s="1">
        <v>0.47438657407407409</v>
      </c>
      <c r="B129">
        <v>4115</v>
      </c>
      <c r="C129">
        <v>51</v>
      </c>
      <c r="D129">
        <v>267</v>
      </c>
      <c r="E129">
        <v>10.3</v>
      </c>
      <c r="G129" s="119">
        <v>122</v>
      </c>
      <c r="H129">
        <f t="shared" si="8"/>
        <v>12.232905645629906</v>
      </c>
      <c r="J129" s="120">
        <f>(Data!$I$16+273.3)/(D129+273.3)*(Data!$I$15+(Data!$K$12/1000))/Data!$I$15*Data!$I$18</f>
        <v>0.68188120588126966</v>
      </c>
      <c r="K129" s="122">
        <f t="shared" si="9"/>
        <v>13.6171257552</v>
      </c>
      <c r="L129" s="119"/>
      <c r="M129" s="122"/>
      <c r="S129" s="121">
        <f t="shared" si="7"/>
        <v>0.22000000000000006</v>
      </c>
      <c r="T129" s="122">
        <f t="shared" si="5"/>
        <v>12.232905645629906</v>
      </c>
      <c r="U129">
        <f t="shared" si="6"/>
        <v>0.12233471643208774</v>
      </c>
      <c r="W129">
        <f>(S130-S128)/6*(T128+4*T129+T130)</f>
        <v>0.24465811256339495</v>
      </c>
    </row>
    <row r="130" spans="1:23">
      <c r="A130" s="1">
        <v>0.47438657407407409</v>
      </c>
      <c r="B130">
        <v>4118</v>
      </c>
      <c r="C130">
        <v>51</v>
      </c>
      <c r="D130">
        <v>267.10000000000002</v>
      </c>
      <c r="E130">
        <v>10.3</v>
      </c>
      <c r="G130" s="119">
        <v>123</v>
      </c>
      <c r="H130">
        <f t="shared" si="8"/>
        <v>12.234037640787621</v>
      </c>
      <c r="J130" s="120">
        <f>(Data!$I$16+273.3)/(D130+273.3)*(Data!$I$15+(Data!$K$12/1000))/Data!$I$15*Data!$I$18</f>
        <v>0.68175502505116559</v>
      </c>
      <c r="K130" s="122">
        <f t="shared" si="9"/>
        <v>13.557513270799999</v>
      </c>
      <c r="L130" s="119"/>
      <c r="M130" s="122"/>
      <c r="S130" s="121">
        <f t="shared" si="7"/>
        <v>0.23000000000000007</v>
      </c>
      <c r="T130" s="122">
        <f t="shared" si="5"/>
        <v>12.23177354571118</v>
      </c>
      <c r="U130">
        <f t="shared" si="6"/>
        <v>0.12232339595670552</v>
      </c>
    </row>
    <row r="131" spans="1:23">
      <c r="A131" s="1">
        <v>0.47438657407407409</v>
      </c>
      <c r="B131">
        <v>4122</v>
      </c>
      <c r="C131">
        <v>51</v>
      </c>
      <c r="D131">
        <v>267</v>
      </c>
      <c r="E131">
        <v>10.3</v>
      </c>
      <c r="G131" s="119">
        <v>124</v>
      </c>
      <c r="H131">
        <f t="shared" si="8"/>
        <v>12.232905645629906</v>
      </c>
      <c r="J131" s="120">
        <f>(Data!$I$16+273.3)/(D131+273.3)*(Data!$I$15+(Data!$K$12/1000))/Data!$I$15*Data!$I$18</f>
        <v>0.68188120588126966</v>
      </c>
      <c r="K131" s="122">
        <f t="shared" si="9"/>
        <v>13.497324937600002</v>
      </c>
      <c r="L131" s="119"/>
      <c r="M131" s="122"/>
      <c r="S131" s="121">
        <f t="shared" si="7"/>
        <v>0.24000000000000007</v>
      </c>
      <c r="T131" s="122">
        <f t="shared" si="5"/>
        <v>12.351110747720352</v>
      </c>
      <c r="U131">
        <f t="shared" si="6"/>
        <v>0.12291442146715778</v>
      </c>
      <c r="W131">
        <f>(S132-S130)/6*(T130+4*T131+T132)</f>
        <v>0.24742422238661502</v>
      </c>
    </row>
    <row r="132" spans="1:23">
      <c r="A132" s="1">
        <v>0.47438657407407409</v>
      </c>
      <c r="B132">
        <v>4122</v>
      </c>
      <c r="C132">
        <v>51</v>
      </c>
      <c r="D132">
        <v>266.89999999999998</v>
      </c>
      <c r="E132">
        <v>10.3</v>
      </c>
      <c r="G132" s="119">
        <v>125</v>
      </c>
      <c r="H132">
        <f t="shared" si="8"/>
        <v>12.23177354571118</v>
      </c>
      <c r="J132" s="120">
        <f>(Data!$I$16+273.3)/(D132+273.3)*(Data!$I$15+(Data!$K$12/1000))/Data!$I$15*Data!$I$18</f>
        <v>0.68200743342771186</v>
      </c>
      <c r="K132" s="122">
        <f t="shared" si="9"/>
        <v>13.436568749999999</v>
      </c>
      <c r="L132" s="119"/>
      <c r="M132" s="122"/>
      <c r="S132" s="121">
        <f t="shared" si="7"/>
        <v>0.25000000000000006</v>
      </c>
      <c r="T132" s="122">
        <f t="shared" si="5"/>
        <v>12.591050179391949</v>
      </c>
      <c r="U132">
        <f t="shared" si="6"/>
        <v>0.12471080463556126</v>
      </c>
    </row>
    <row r="133" spans="1:23">
      <c r="A133" s="1">
        <v>0.47439814814814812</v>
      </c>
      <c r="B133">
        <v>4124</v>
      </c>
      <c r="C133">
        <v>52</v>
      </c>
      <c r="D133">
        <v>266.89999999999998</v>
      </c>
      <c r="E133">
        <v>10.3</v>
      </c>
      <c r="G133" s="119">
        <v>126</v>
      </c>
      <c r="H133">
        <f t="shared" si="8"/>
        <v>12.351110747720352</v>
      </c>
      <c r="J133" s="120">
        <f>(Data!$I$16+273.3)/(D133+273.3)*(Data!$I$15+(Data!$K$12/1000))/Data!$I$15*Data!$I$18</f>
        <v>0.68200743342771186</v>
      </c>
      <c r="K133" s="122">
        <f t="shared" si="9"/>
        <v>13.375252702400001</v>
      </c>
      <c r="L133" s="119"/>
      <c r="M133" s="122"/>
      <c r="S133" s="121">
        <f t="shared" si="7"/>
        <v>0.26000000000000006</v>
      </c>
      <c r="T133" s="122">
        <f t="shared" si="5"/>
        <v>12.822097894677981</v>
      </c>
      <c r="U133">
        <f t="shared" si="6"/>
        <v>0.12706574037034976</v>
      </c>
      <c r="W133">
        <f>(S134-S132)/6*(T132+4*T133+T134)</f>
        <v>0.25643636881521664</v>
      </c>
    </row>
    <row r="134" spans="1:23">
      <c r="A134" s="1">
        <v>0.47439814814814812</v>
      </c>
      <c r="B134">
        <v>4124</v>
      </c>
      <c r="C134">
        <v>54</v>
      </c>
      <c r="D134">
        <v>267.3</v>
      </c>
      <c r="E134">
        <v>10.3</v>
      </c>
      <c r="G134" s="119">
        <v>127</v>
      </c>
      <c r="H134">
        <f t="shared" si="8"/>
        <v>12.591050179391949</v>
      </c>
      <c r="J134" s="120">
        <f>(Data!$I$16+273.3)/(D134+273.3)*(Data!$I$15+(Data!$K$12/1000))/Data!$I$15*Data!$I$18</f>
        <v>0.68150280343627445</v>
      </c>
      <c r="K134" s="122">
        <f t="shared" si="9"/>
        <v>13.313384789200001</v>
      </c>
      <c r="L134" s="119"/>
      <c r="M134" s="122"/>
      <c r="S134" s="121">
        <f t="shared" si="7"/>
        <v>0.27000000000000007</v>
      </c>
      <c r="T134" s="122">
        <f t="shared" si="5"/>
        <v>13.051468886461052</v>
      </c>
      <c r="U134">
        <f t="shared" si="6"/>
        <v>0.12936783390569528</v>
      </c>
    </row>
    <row r="135" spans="1:23">
      <c r="A135" s="1">
        <v>0.47439814814814812</v>
      </c>
      <c r="B135">
        <v>4126</v>
      </c>
      <c r="C135">
        <v>56</v>
      </c>
      <c r="D135">
        <v>267.3</v>
      </c>
      <c r="E135">
        <v>10.3</v>
      </c>
      <c r="G135" s="119">
        <v>128</v>
      </c>
      <c r="H135">
        <f t="shared" si="8"/>
        <v>12.822097894677981</v>
      </c>
      <c r="J135" s="120">
        <f>(Data!$I$16+273.3)/(D135+273.3)*(Data!$I$15+(Data!$K$12/1000))/Data!$I$15*Data!$I$18</f>
        <v>0.68150280343627445</v>
      </c>
      <c r="K135" s="122">
        <f t="shared" si="9"/>
        <v>13.250973004800001</v>
      </c>
      <c r="L135" s="119"/>
      <c r="M135" s="122"/>
      <c r="S135" s="121">
        <f t="shared" si="7"/>
        <v>0.28000000000000008</v>
      </c>
      <c r="T135" s="122">
        <f t="shared" ref="T135:T198" si="10">H137</f>
        <v>13.051468886461052</v>
      </c>
      <c r="U135">
        <f t="shared" ref="U135:U198" si="11">(S135-S134)/2*(T134+T135)</f>
        <v>0.13051468886461062</v>
      </c>
      <c r="W135">
        <f>(S136-S134)/6*(T134+4*T135+T136)</f>
        <v>0.259111910753481</v>
      </c>
    </row>
    <row r="136" spans="1:23">
      <c r="A136" s="1">
        <v>0.47439814814814812</v>
      </c>
      <c r="B136">
        <v>4126</v>
      </c>
      <c r="C136">
        <v>58</v>
      </c>
      <c r="D136">
        <v>267.5</v>
      </c>
      <c r="E136">
        <v>10.3</v>
      </c>
      <c r="G136" s="119">
        <v>129</v>
      </c>
      <c r="H136">
        <f t="shared" si="8"/>
        <v>13.051468886461052</v>
      </c>
      <c r="J136" s="120">
        <f>(Data!$I$16+273.3)/(D136+273.3)*(Data!$I$15+(Data!$K$12/1000))/Data!$I$15*Data!$I$18</f>
        <v>0.68125076837583232</v>
      </c>
      <c r="K136" s="122">
        <f t="shared" si="9"/>
        <v>13.1880253436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12.476228793738962</v>
      </c>
      <c r="U136">
        <f t="shared" si="11"/>
        <v>0.12763848840100017</v>
      </c>
    </row>
    <row r="137" spans="1:23">
      <c r="A137" s="1">
        <v>0.47439814814814812</v>
      </c>
      <c r="B137">
        <v>4128</v>
      </c>
      <c r="C137">
        <v>58</v>
      </c>
      <c r="D137">
        <v>267.5</v>
      </c>
      <c r="E137">
        <v>10.3</v>
      </c>
      <c r="G137" s="119">
        <v>130</v>
      </c>
      <c r="H137">
        <f t="shared" ref="H137:H200" si="13">44.73*SQRT(C137/1000/J137)</f>
        <v>13.051468886461052</v>
      </c>
      <c r="J137" s="120">
        <f>(Data!$I$16+273.3)/(D137+273.3)*(Data!$I$15+(Data!$K$12/1000))/Data!$I$15*Data!$I$18</f>
        <v>0.68125076837583232</v>
      </c>
      <c r="K137" s="122">
        <f t="shared" ref="K137:K200" si="14">0.0000013324*G137^3-0.00077958*G137^2+0.0714013*G137+14.09</f>
        <v>13.1245498</v>
      </c>
      <c r="L137" s="119"/>
      <c r="M137" s="122"/>
      <c r="S137" s="121">
        <f t="shared" si="12"/>
        <v>0.3000000000000001</v>
      </c>
      <c r="T137" s="122">
        <f t="shared" si="10"/>
        <v>12.47507524292574</v>
      </c>
      <c r="U137">
        <f t="shared" si="11"/>
        <v>0.12475652018332362</v>
      </c>
      <c r="W137">
        <f>(S138-S136)/6*(T136+4*T137+T138)</f>
        <v>0.2506581389722255</v>
      </c>
    </row>
    <row r="138" spans="1:23">
      <c r="A138" s="1">
        <v>0.47440972222222227</v>
      </c>
      <c r="B138">
        <v>4128</v>
      </c>
      <c r="C138">
        <v>53</v>
      </c>
      <c r="D138">
        <v>267.5</v>
      </c>
      <c r="E138">
        <v>10.3</v>
      </c>
      <c r="G138" s="119">
        <v>131</v>
      </c>
      <c r="H138">
        <f t="shared" si="13"/>
        <v>12.476228793738962</v>
      </c>
      <c r="J138" s="120">
        <f>(Data!$I$16+273.3)/(D138+273.3)*(Data!$I$15+(Data!$K$12/1000))/Data!$I$15*Data!$I$18</f>
        <v>0.68125076837583232</v>
      </c>
      <c r="K138" s="122">
        <f t="shared" si="14"/>
        <v>13.0605543684</v>
      </c>
      <c r="L138" s="119"/>
      <c r="M138" s="122"/>
      <c r="S138" s="121">
        <f t="shared" si="12"/>
        <v>0.31000000000000011</v>
      </c>
      <c r="T138" s="122">
        <f t="shared" si="10"/>
        <v>12.820911926225673</v>
      </c>
      <c r="U138">
        <f t="shared" si="11"/>
        <v>0.12647993584575717</v>
      </c>
    </row>
    <row r="139" spans="1:23">
      <c r="A139" s="1">
        <v>0.47440972222222227</v>
      </c>
      <c r="B139">
        <v>4130</v>
      </c>
      <c r="C139">
        <v>53</v>
      </c>
      <c r="D139">
        <v>267.39999999999998</v>
      </c>
      <c r="E139">
        <v>10.3</v>
      </c>
      <c r="G139" s="119">
        <v>132</v>
      </c>
      <c r="H139">
        <f t="shared" si="13"/>
        <v>12.47507524292574</v>
      </c>
      <c r="J139" s="120">
        <f>(Data!$I$16+273.3)/(D139+273.3)*(Data!$I$15+(Data!$K$12/1000))/Data!$I$15*Data!$I$18</f>
        <v>0.68137676259968549</v>
      </c>
      <c r="K139" s="122">
        <f t="shared" si="14"/>
        <v>12.996047043199999</v>
      </c>
      <c r="L139" s="119"/>
      <c r="M139" s="122"/>
      <c r="S139" s="121">
        <f t="shared" si="12"/>
        <v>0.32000000000000012</v>
      </c>
      <c r="T139" s="122">
        <f t="shared" si="10"/>
        <v>12.818539660144452</v>
      </c>
      <c r="U139">
        <f t="shared" si="11"/>
        <v>0.12819725793185074</v>
      </c>
      <c r="W139">
        <f>(S140-S138)/6*(T138+4*T139+T140)</f>
        <v>0.25824544392178383</v>
      </c>
    </row>
    <row r="140" spans="1:23">
      <c r="A140" s="1">
        <v>0.47440972222222227</v>
      </c>
      <c r="B140">
        <v>4131</v>
      </c>
      <c r="C140">
        <v>56</v>
      </c>
      <c r="D140">
        <v>267.2</v>
      </c>
      <c r="E140">
        <v>10.3</v>
      </c>
      <c r="G140" s="119">
        <v>133</v>
      </c>
      <c r="H140">
        <f t="shared" si="13"/>
        <v>12.820911926225673</v>
      </c>
      <c r="J140" s="120">
        <f>(Data!$I$16+273.3)/(D140+273.3)*(Data!$I$15+(Data!$K$12/1000))/Data!$I$15*Data!$I$18</f>
        <v>0.68162889091147094</v>
      </c>
      <c r="K140" s="122">
        <f t="shared" si="14"/>
        <v>12.931035818800002</v>
      </c>
      <c r="L140" s="119"/>
      <c r="M140" s="122"/>
      <c r="S140" s="121">
        <f t="shared" si="12"/>
        <v>0.33000000000000013</v>
      </c>
      <c r="T140" s="122">
        <f t="shared" si="10"/>
        <v>13.378562609731599</v>
      </c>
      <c r="U140">
        <f t="shared" si="11"/>
        <v>0.13098551134938038</v>
      </c>
    </row>
    <row r="141" spans="1:23">
      <c r="A141" s="1">
        <v>0.47440972222222227</v>
      </c>
      <c r="B141">
        <v>4131</v>
      </c>
      <c r="C141">
        <v>56</v>
      </c>
      <c r="D141">
        <v>267</v>
      </c>
      <c r="E141">
        <v>10.4</v>
      </c>
      <c r="G141" s="119">
        <v>134</v>
      </c>
      <c r="H141">
        <f t="shared" si="13"/>
        <v>12.818539660144452</v>
      </c>
      <c r="J141" s="120">
        <f>(Data!$I$16+273.3)/(D141+273.3)*(Data!$I$15+(Data!$K$12/1000))/Data!$I$15*Data!$I$18</f>
        <v>0.68188120588126966</v>
      </c>
      <c r="K141" s="122">
        <f t="shared" si="14"/>
        <v>12.8655286896</v>
      </c>
      <c r="L141" s="119"/>
      <c r="M141" s="122"/>
      <c r="S141" s="121">
        <f t="shared" si="12"/>
        <v>0.34000000000000014</v>
      </c>
      <c r="T141" s="122">
        <f t="shared" si="10"/>
        <v>13.914778960046753</v>
      </c>
      <c r="U141">
        <f t="shared" si="11"/>
        <v>0.13646670784889189</v>
      </c>
      <c r="W141">
        <f>(S142-S140)/6*(T140+4*T141+T142)</f>
        <v>0.27650819136655147</v>
      </c>
    </row>
    <row r="142" spans="1:23">
      <c r="A142" s="1">
        <v>0.47440972222222227</v>
      </c>
      <c r="B142">
        <v>4133</v>
      </c>
      <c r="C142">
        <v>61</v>
      </c>
      <c r="D142">
        <v>267</v>
      </c>
      <c r="E142">
        <v>10.4</v>
      </c>
      <c r="G142" s="119">
        <v>135</v>
      </c>
      <c r="H142">
        <f t="shared" si="13"/>
        <v>13.378562609731599</v>
      </c>
      <c r="J142" s="120">
        <f>(Data!$I$16+273.3)/(D142+273.3)*(Data!$I$15+(Data!$K$12/1000))/Data!$I$15*Data!$I$18</f>
        <v>0.68188120588126966</v>
      </c>
      <c r="K142" s="122">
        <f t="shared" si="14"/>
        <v>12.799533650000001</v>
      </c>
      <c r="L142" s="119"/>
      <c r="M142" s="122"/>
      <c r="S142" s="121">
        <f t="shared" si="12"/>
        <v>0.35000000000000014</v>
      </c>
      <c r="T142" s="122">
        <f t="shared" si="10"/>
        <v>13.914778960046753</v>
      </c>
      <c r="U142">
        <f t="shared" si="11"/>
        <v>0.13914778960046767</v>
      </c>
    </row>
    <row r="143" spans="1:23">
      <c r="A143" s="1">
        <v>0.47442129629629631</v>
      </c>
      <c r="B143">
        <v>4133</v>
      </c>
      <c r="C143">
        <v>66</v>
      </c>
      <c r="D143">
        <v>266.89999999999998</v>
      </c>
      <c r="E143">
        <v>10.4</v>
      </c>
      <c r="G143" s="119">
        <v>136</v>
      </c>
      <c r="H143">
        <f t="shared" si="13"/>
        <v>13.914778960046753</v>
      </c>
      <c r="J143" s="120">
        <f>(Data!$I$16+273.3)/(D143+273.3)*(Data!$I$15+(Data!$K$12/1000))/Data!$I$15*Data!$I$18</f>
        <v>0.68200743342771186</v>
      </c>
      <c r="K143" s="122">
        <f t="shared" si="14"/>
        <v>12.733058694399999</v>
      </c>
      <c r="L143" s="119"/>
      <c r="M143" s="122"/>
      <c r="S143" s="121">
        <f t="shared" si="12"/>
        <v>0.36000000000000015</v>
      </c>
      <c r="T143" s="122">
        <f t="shared" si="10"/>
        <v>13.916066828896753</v>
      </c>
      <c r="U143">
        <f t="shared" si="11"/>
        <v>0.13915422894471766</v>
      </c>
      <c r="W143">
        <f>(S144-S142)/6*(T142+4*T143+T144)</f>
        <v>0.27831704368176868</v>
      </c>
    </row>
    <row r="144" spans="1:23">
      <c r="A144" s="1">
        <v>0.47442129629629631</v>
      </c>
      <c r="B144">
        <v>4114</v>
      </c>
      <c r="C144">
        <v>66</v>
      </c>
      <c r="D144">
        <v>266.89999999999998</v>
      </c>
      <c r="E144">
        <v>10.4</v>
      </c>
      <c r="G144" s="119">
        <v>137</v>
      </c>
      <c r="H144">
        <f t="shared" si="13"/>
        <v>13.914778960046753</v>
      </c>
      <c r="J144" s="120">
        <f>(Data!$I$16+273.3)/(D144+273.3)*(Data!$I$15+(Data!$K$12/1000))/Data!$I$15*Data!$I$18</f>
        <v>0.68200743342771186</v>
      </c>
      <c r="K144" s="122">
        <f t="shared" si="14"/>
        <v>12.666111817199999</v>
      </c>
      <c r="L144" s="119"/>
      <c r="M144" s="122"/>
      <c r="S144" s="121">
        <f t="shared" si="12"/>
        <v>0.37000000000000016</v>
      </c>
      <c r="T144" s="122">
        <f t="shared" si="10"/>
        <v>13.916066828896753</v>
      </c>
      <c r="U144">
        <f t="shared" si="11"/>
        <v>0.13916066828896764</v>
      </c>
    </row>
    <row r="145" spans="1:23">
      <c r="A145" s="1">
        <v>0.47442129629629631</v>
      </c>
      <c r="B145">
        <v>4113</v>
      </c>
      <c r="C145">
        <v>66</v>
      </c>
      <c r="D145">
        <v>267</v>
      </c>
      <c r="E145">
        <v>10.4</v>
      </c>
      <c r="G145" s="119">
        <v>138</v>
      </c>
      <c r="H145">
        <f t="shared" si="13"/>
        <v>13.916066828896753</v>
      </c>
      <c r="J145" s="120">
        <f>(Data!$I$16+273.3)/(D145+273.3)*(Data!$I$15+(Data!$K$12/1000))/Data!$I$15*Data!$I$18</f>
        <v>0.68188120588126966</v>
      </c>
      <c r="K145" s="122">
        <f t="shared" si="14"/>
        <v>12.598701012799999</v>
      </c>
      <c r="L145" s="119"/>
      <c r="M145" s="122"/>
      <c r="S145" s="121">
        <f t="shared" si="12"/>
        <v>0.38000000000000017</v>
      </c>
      <c r="T145" s="122">
        <f t="shared" si="10"/>
        <v>13.811517646553181</v>
      </c>
      <c r="U145">
        <f t="shared" si="11"/>
        <v>0.13863792237724978</v>
      </c>
      <c r="W145">
        <f>(S146-S144)/6*(T144+4*T145+T146)</f>
        <v>0.27658310966728578</v>
      </c>
    </row>
    <row r="146" spans="1:23">
      <c r="A146" s="1">
        <v>0.47442129629629631</v>
      </c>
      <c r="B146">
        <v>4100</v>
      </c>
      <c r="C146">
        <v>66</v>
      </c>
      <c r="D146">
        <v>267</v>
      </c>
      <c r="E146">
        <v>10.4</v>
      </c>
      <c r="G146" s="119">
        <v>139</v>
      </c>
      <c r="H146">
        <f t="shared" si="13"/>
        <v>13.916066828896753</v>
      </c>
      <c r="J146" s="120">
        <f>(Data!$I$16+273.3)/(D146+273.3)*(Data!$I$15+(Data!$K$12/1000))/Data!$I$15*Data!$I$18</f>
        <v>0.68188120588126966</v>
      </c>
      <c r="K146" s="122">
        <f t="shared" si="14"/>
        <v>12.5308342756</v>
      </c>
      <c r="L146" s="119"/>
      <c r="M146" s="122"/>
      <c r="S146" s="121">
        <f t="shared" si="12"/>
        <v>0.39000000000000018</v>
      </c>
      <c r="T146" s="122">
        <f t="shared" si="10"/>
        <v>13.812795485076199</v>
      </c>
      <c r="U146">
        <f t="shared" si="11"/>
        <v>0.13812156565814701</v>
      </c>
    </row>
    <row r="147" spans="1:23">
      <c r="A147" s="1">
        <v>0.47442129629629631</v>
      </c>
      <c r="B147">
        <v>4090</v>
      </c>
      <c r="C147">
        <v>65</v>
      </c>
      <c r="D147">
        <v>267.10000000000002</v>
      </c>
      <c r="E147">
        <v>10.4</v>
      </c>
      <c r="G147" s="119">
        <v>140</v>
      </c>
      <c r="H147">
        <f t="shared" si="13"/>
        <v>13.811517646553181</v>
      </c>
      <c r="J147" s="120">
        <f>(Data!$I$16+273.3)/(D147+273.3)*(Data!$I$15+(Data!$K$12/1000))/Data!$I$15*Data!$I$18</f>
        <v>0.68175502505116559</v>
      </c>
      <c r="K147" s="122">
        <f t="shared" si="14"/>
        <v>12.462519600000002</v>
      </c>
      <c r="L147" s="119"/>
      <c r="M147" s="122"/>
      <c r="S147" s="121">
        <f t="shared" si="12"/>
        <v>0.40000000000000019</v>
      </c>
      <c r="T147" s="122">
        <f t="shared" si="10"/>
        <v>12.473921585435605</v>
      </c>
      <c r="U147">
        <f t="shared" si="11"/>
        <v>0.13143358535255914</v>
      </c>
      <c r="W147">
        <f>(S148-S146)/6*(T146+4*T147+T148)</f>
        <v>0.25394134470751428</v>
      </c>
    </row>
    <row r="148" spans="1:23">
      <c r="A148" s="1">
        <v>0.47443287037037035</v>
      </c>
      <c r="B148">
        <v>4093</v>
      </c>
      <c r="C148">
        <v>65</v>
      </c>
      <c r="D148">
        <v>267.2</v>
      </c>
      <c r="E148">
        <v>10.4</v>
      </c>
      <c r="G148" s="119">
        <v>141</v>
      </c>
      <c r="H148">
        <f t="shared" si="13"/>
        <v>13.812795485076199</v>
      </c>
      <c r="J148" s="120">
        <f>(Data!$I$16+273.3)/(D148+273.3)*(Data!$I$15+(Data!$K$12/1000))/Data!$I$15*Data!$I$18</f>
        <v>0.68162889091147094</v>
      </c>
      <c r="K148" s="122">
        <f t="shared" si="14"/>
        <v>12.3937649804</v>
      </c>
      <c r="L148" s="119"/>
      <c r="M148" s="122"/>
      <c r="S148" s="121">
        <f t="shared" si="12"/>
        <v>0.4100000000000002</v>
      </c>
      <c r="T148" s="122">
        <f t="shared" si="10"/>
        <v>12.473921585435605</v>
      </c>
      <c r="U148">
        <f t="shared" si="11"/>
        <v>0.12473921585435616</v>
      </c>
    </row>
    <row r="149" spans="1:23">
      <c r="A149" s="1">
        <v>0.47443287037037035</v>
      </c>
      <c r="B149">
        <v>4096</v>
      </c>
      <c r="C149">
        <v>53</v>
      </c>
      <c r="D149">
        <v>267.3</v>
      </c>
      <c r="E149">
        <v>10.4</v>
      </c>
      <c r="G149" s="119">
        <v>142</v>
      </c>
      <c r="H149">
        <f t="shared" si="13"/>
        <v>12.473921585435605</v>
      </c>
      <c r="J149" s="120">
        <f>(Data!$I$16+273.3)/(D149+273.3)*(Data!$I$15+(Data!$K$12/1000))/Data!$I$15*Data!$I$18</f>
        <v>0.68150280343627445</v>
      </c>
      <c r="K149" s="122">
        <f t="shared" si="14"/>
        <v>12.324578411199999</v>
      </c>
      <c r="L149" s="119"/>
      <c r="M149" s="122"/>
      <c r="S149" s="121">
        <f t="shared" si="12"/>
        <v>0.42000000000000021</v>
      </c>
      <c r="T149" s="122">
        <f t="shared" si="10"/>
        <v>12.473921585435605</v>
      </c>
      <c r="U149">
        <f t="shared" si="11"/>
        <v>0.12473921585435616</v>
      </c>
      <c r="W149">
        <f>(S150-S148)/6*(T148+4*T149+T150)</f>
        <v>0.24908430206849139</v>
      </c>
    </row>
    <row r="150" spans="1:23">
      <c r="A150" s="1">
        <v>0.47443287037037035</v>
      </c>
      <c r="B150">
        <v>4096</v>
      </c>
      <c r="C150">
        <v>53</v>
      </c>
      <c r="D150">
        <v>267.3</v>
      </c>
      <c r="E150">
        <v>10.4</v>
      </c>
      <c r="G150" s="119">
        <v>143</v>
      </c>
      <c r="H150">
        <f t="shared" si="13"/>
        <v>12.473921585435605</v>
      </c>
      <c r="J150" s="120">
        <f>(Data!$I$16+273.3)/(D150+273.3)*(Data!$I$15+(Data!$K$12/1000))/Data!$I$15*Data!$I$18</f>
        <v>0.68150280343627445</v>
      </c>
      <c r="K150" s="122">
        <f t="shared" si="14"/>
        <v>12.254967886799999</v>
      </c>
      <c r="L150" s="119"/>
      <c r="M150" s="122"/>
      <c r="S150" s="121">
        <f t="shared" si="12"/>
        <v>0.43000000000000022</v>
      </c>
      <c r="T150" s="122">
        <f t="shared" si="10"/>
        <v>12.355682693369335</v>
      </c>
      <c r="U150">
        <f t="shared" si="11"/>
        <v>0.12414802139402481</v>
      </c>
    </row>
    <row r="151" spans="1:23">
      <c r="A151" s="1">
        <v>0.47443287037037035</v>
      </c>
      <c r="B151">
        <v>4096</v>
      </c>
      <c r="C151">
        <v>53</v>
      </c>
      <c r="D151">
        <v>267.3</v>
      </c>
      <c r="E151">
        <v>10.4</v>
      </c>
      <c r="G151" s="119">
        <v>144</v>
      </c>
      <c r="H151">
        <f t="shared" si="13"/>
        <v>12.473921585435605</v>
      </c>
      <c r="J151" s="120">
        <f>(Data!$I$16+273.3)/(D151+273.3)*(Data!$I$15+(Data!$K$12/1000))/Data!$I$15*Data!$I$18</f>
        <v>0.68150280343627445</v>
      </c>
      <c r="K151" s="122">
        <f t="shared" si="14"/>
        <v>12.1849414016</v>
      </c>
      <c r="L151" s="119"/>
      <c r="M151" s="122"/>
      <c r="S151" s="121">
        <f t="shared" si="12"/>
        <v>0.44000000000000022</v>
      </c>
      <c r="T151" s="122">
        <f t="shared" si="10"/>
        <v>12.236301316936292</v>
      </c>
      <c r="U151">
        <f t="shared" si="11"/>
        <v>0.12295992005152824</v>
      </c>
      <c r="W151">
        <f>(S152-S150)/6*(T150+4*T151+T152)</f>
        <v>0.24472584058803815</v>
      </c>
    </row>
    <row r="152" spans="1:23">
      <c r="A152" s="1">
        <v>0.47443287037037035</v>
      </c>
      <c r="B152">
        <v>4096</v>
      </c>
      <c r="C152">
        <v>52</v>
      </c>
      <c r="D152">
        <v>267.3</v>
      </c>
      <c r="E152">
        <v>10.4</v>
      </c>
      <c r="G152" s="119">
        <v>145</v>
      </c>
      <c r="H152">
        <f t="shared" si="13"/>
        <v>12.355682693369335</v>
      </c>
      <c r="J152" s="120">
        <f>(Data!$I$16+273.3)/(D152+273.3)*(Data!$I$15+(Data!$K$12/1000))/Data!$I$15*Data!$I$18</f>
        <v>0.68150280343627445</v>
      </c>
      <c r="K152" s="122">
        <f t="shared" si="14"/>
        <v>12.114506949999997</v>
      </c>
      <c r="L152" s="119"/>
      <c r="M152" s="122"/>
      <c r="S152" s="121">
        <f t="shared" si="12"/>
        <v>0.45000000000000023</v>
      </c>
      <c r="T152" s="122">
        <f t="shared" si="10"/>
        <v>12.116864215296884</v>
      </c>
      <c r="U152">
        <f t="shared" si="11"/>
        <v>0.12176582766116599</v>
      </c>
    </row>
    <row r="153" spans="1:23">
      <c r="A153" s="1">
        <v>0.47444444444444445</v>
      </c>
      <c r="B153">
        <v>4085</v>
      </c>
      <c r="C153">
        <v>51</v>
      </c>
      <c r="D153">
        <v>267.3</v>
      </c>
      <c r="E153">
        <v>10.4</v>
      </c>
      <c r="G153" s="119">
        <v>146</v>
      </c>
      <c r="H153">
        <f t="shared" si="13"/>
        <v>12.236301316936292</v>
      </c>
      <c r="J153" s="120">
        <f>(Data!$I$16+273.3)/(D153+273.3)*(Data!$I$15+(Data!$K$12/1000))/Data!$I$15*Data!$I$18</f>
        <v>0.68150280343627445</v>
      </c>
      <c r="K153" s="122">
        <f t="shared" si="14"/>
        <v>12.043672526399998</v>
      </c>
      <c r="L153" s="119"/>
      <c r="M153" s="122"/>
      <c r="S153" s="121">
        <f t="shared" si="12"/>
        <v>0.46000000000000024</v>
      </c>
      <c r="T153" s="122">
        <f t="shared" si="10"/>
        <v>12.116864215296884</v>
      </c>
      <c r="U153">
        <f t="shared" si="11"/>
        <v>0.12116864215296895</v>
      </c>
      <c r="W153">
        <f>(S154-S152)/6*(T152+4*T153+T154)</f>
        <v>0.24393342856898084</v>
      </c>
    </row>
    <row r="154" spans="1:23">
      <c r="A154" s="1">
        <v>0.47444444444444445</v>
      </c>
      <c r="B154">
        <v>4084</v>
      </c>
      <c r="C154">
        <v>50</v>
      </c>
      <c r="D154">
        <v>267.39999999999998</v>
      </c>
      <c r="E154">
        <v>10.4</v>
      </c>
      <c r="G154" s="119">
        <v>147</v>
      </c>
      <c r="H154">
        <f t="shared" si="13"/>
        <v>12.116864215296884</v>
      </c>
      <c r="J154" s="120">
        <f>(Data!$I$16+273.3)/(D154+273.3)*(Data!$I$15+(Data!$K$12/1000))/Data!$I$15*Data!$I$18</f>
        <v>0.68137676259968549</v>
      </c>
      <c r="K154" s="122">
        <f t="shared" si="14"/>
        <v>11.972446125199999</v>
      </c>
      <c r="L154" s="119"/>
      <c r="M154" s="122"/>
      <c r="S154" s="121">
        <f t="shared" si="12"/>
        <v>0.47000000000000025</v>
      </c>
      <c r="T154" s="122">
        <f t="shared" si="10"/>
        <v>12.595707494209773</v>
      </c>
      <c r="U154">
        <f t="shared" si="11"/>
        <v>0.12356285854753338</v>
      </c>
    </row>
    <row r="155" spans="1:23">
      <c r="A155" s="1">
        <v>0.47444444444444445</v>
      </c>
      <c r="B155">
        <v>4081</v>
      </c>
      <c r="C155">
        <v>50</v>
      </c>
      <c r="D155">
        <v>267.39999999999998</v>
      </c>
      <c r="E155">
        <v>10.4</v>
      </c>
      <c r="G155" s="119">
        <v>148</v>
      </c>
      <c r="H155">
        <f t="shared" si="13"/>
        <v>12.116864215296884</v>
      </c>
      <c r="J155" s="120">
        <f>(Data!$I$16+273.3)/(D155+273.3)*(Data!$I$15+(Data!$K$12/1000))/Data!$I$15*Data!$I$18</f>
        <v>0.68137676259968549</v>
      </c>
      <c r="K155" s="122">
        <f t="shared" si="14"/>
        <v>11.900835740800002</v>
      </c>
      <c r="L155" s="119"/>
      <c r="M155" s="122"/>
      <c r="S155" s="121">
        <f t="shared" si="12"/>
        <v>0.48000000000000026</v>
      </c>
      <c r="T155" s="122">
        <f t="shared" si="10"/>
        <v>12.59803550596502</v>
      </c>
      <c r="U155">
        <f t="shared" si="11"/>
        <v>0.12596871500087406</v>
      </c>
      <c r="W155">
        <f>(S156-S154)/6*(T154+4*T155+T156)</f>
        <v>0.25195295008011642</v>
      </c>
    </row>
    <row r="156" spans="1:23">
      <c r="A156" s="1">
        <v>0.47444444444444445</v>
      </c>
      <c r="B156">
        <v>4079</v>
      </c>
      <c r="C156">
        <v>54</v>
      </c>
      <c r="D156">
        <v>267.7</v>
      </c>
      <c r="E156">
        <v>10.4</v>
      </c>
      <c r="G156" s="119">
        <v>149</v>
      </c>
      <c r="H156">
        <f t="shared" si="13"/>
        <v>12.595707494209773</v>
      </c>
      <c r="J156" s="120">
        <f>(Data!$I$16+273.3)/(D156+273.3)*(Data!$I$15+(Data!$K$12/1000))/Data!$I$15*Data!$I$18</f>
        <v>0.68099891966293891</v>
      </c>
      <c r="K156" s="122">
        <f t="shared" si="14"/>
        <v>11.8288493676</v>
      </c>
      <c r="L156" s="119"/>
      <c r="M156" s="122"/>
      <c r="S156" s="121">
        <f t="shared" si="12"/>
        <v>0.49000000000000027</v>
      </c>
      <c r="T156" s="122">
        <f t="shared" si="10"/>
        <v>12.59803550596502</v>
      </c>
      <c r="U156">
        <f t="shared" si="11"/>
        <v>0.12598035505965033</v>
      </c>
    </row>
    <row r="157" spans="1:23">
      <c r="A157" s="1">
        <v>0.47444444444444445</v>
      </c>
      <c r="B157">
        <v>4084</v>
      </c>
      <c r="C157">
        <v>54</v>
      </c>
      <c r="D157">
        <v>267.89999999999998</v>
      </c>
      <c r="E157">
        <v>10.4</v>
      </c>
      <c r="G157" s="119">
        <v>150</v>
      </c>
      <c r="H157">
        <f t="shared" si="13"/>
        <v>12.59803550596502</v>
      </c>
      <c r="J157" s="120">
        <f>(Data!$I$16+273.3)/(D157+273.3)*(Data!$I$15+(Data!$K$12/1000))/Data!$I$15*Data!$I$18</f>
        <v>0.68074725709100137</v>
      </c>
      <c r="K157" s="122">
        <f t="shared" si="14"/>
        <v>11.756495000000001</v>
      </c>
      <c r="L157" s="119"/>
      <c r="M157" s="122"/>
      <c r="S157" s="121">
        <f t="shared" si="12"/>
        <v>0.50000000000000022</v>
      </c>
      <c r="T157" s="122">
        <f t="shared" si="10"/>
        <v>12.59803550596502</v>
      </c>
      <c r="U157">
        <f t="shared" si="11"/>
        <v>0.12598035505964961</v>
      </c>
      <c r="W157">
        <f>(S158-S156)/6*(T156+4*T157+T158)</f>
        <v>0.25196071011929994</v>
      </c>
    </row>
    <row r="158" spans="1:23">
      <c r="A158" s="1">
        <v>0.47445601851851849</v>
      </c>
      <c r="B158">
        <v>4090</v>
      </c>
      <c r="C158">
        <v>54</v>
      </c>
      <c r="D158">
        <v>267.89999999999998</v>
      </c>
      <c r="E158">
        <v>10.4</v>
      </c>
      <c r="G158" s="119">
        <v>151</v>
      </c>
      <c r="H158">
        <f t="shared" si="13"/>
        <v>12.59803550596502</v>
      </c>
      <c r="J158" s="120">
        <f>(Data!$I$16+273.3)/(D158+273.3)*(Data!$I$15+(Data!$K$12/1000))/Data!$I$15*Data!$I$18</f>
        <v>0.68074725709100137</v>
      </c>
      <c r="K158" s="122">
        <f t="shared" si="14"/>
        <v>11.683780632400001</v>
      </c>
      <c r="L158" s="119"/>
      <c r="M158" s="122"/>
      <c r="S158" s="121">
        <f t="shared" si="12"/>
        <v>0.51000000000000023</v>
      </c>
      <c r="T158" s="122">
        <f t="shared" si="10"/>
        <v>12.59803550596502</v>
      </c>
      <c r="U158">
        <f t="shared" si="11"/>
        <v>0.12598035505965033</v>
      </c>
    </row>
    <row r="159" spans="1:23">
      <c r="A159" s="1">
        <v>0.47445601851851849</v>
      </c>
      <c r="B159">
        <v>4091</v>
      </c>
      <c r="C159">
        <v>54</v>
      </c>
      <c r="D159">
        <v>267.89999999999998</v>
      </c>
      <c r="E159">
        <v>10.4</v>
      </c>
      <c r="G159" s="119">
        <v>152</v>
      </c>
      <c r="H159">
        <f t="shared" si="13"/>
        <v>12.59803550596502</v>
      </c>
      <c r="J159" s="120">
        <f>(Data!$I$16+273.3)/(D159+273.3)*(Data!$I$15+(Data!$K$12/1000))/Data!$I$15*Data!$I$18</f>
        <v>0.68074725709100137</v>
      </c>
      <c r="K159" s="122">
        <f t="shared" si="14"/>
        <v>11.6107142592</v>
      </c>
      <c r="L159" s="119"/>
      <c r="M159" s="122"/>
      <c r="S159" s="121">
        <f t="shared" si="12"/>
        <v>0.52000000000000024</v>
      </c>
      <c r="T159" s="122">
        <f t="shared" si="10"/>
        <v>12.600363087602613</v>
      </c>
      <c r="U159">
        <f t="shared" si="11"/>
        <v>0.12599199296783828</v>
      </c>
      <c r="W159">
        <f>(S160-S158)/6*(T158+4*T159+T160)</f>
        <v>0.25277023184189362</v>
      </c>
    </row>
    <row r="160" spans="1:23">
      <c r="A160" s="1">
        <v>0.47445601851851849</v>
      </c>
      <c r="B160">
        <v>4107</v>
      </c>
      <c r="C160">
        <v>54</v>
      </c>
      <c r="D160">
        <v>267.89999999999998</v>
      </c>
      <c r="E160">
        <v>10.4</v>
      </c>
      <c r="G160" s="119">
        <v>153</v>
      </c>
      <c r="H160">
        <f t="shared" si="13"/>
        <v>12.59803550596502</v>
      </c>
      <c r="J160" s="120">
        <f>(Data!$I$16+273.3)/(D160+273.3)*(Data!$I$15+(Data!$K$12/1000))/Data!$I$15*Data!$I$18</f>
        <v>0.68074725709100137</v>
      </c>
      <c r="K160" s="122">
        <f t="shared" si="14"/>
        <v>11.537303874799999</v>
      </c>
      <c r="L160" s="119"/>
      <c r="M160" s="122"/>
      <c r="S160" s="121">
        <f t="shared" si="12"/>
        <v>0.53000000000000025</v>
      </c>
      <c r="T160" s="122">
        <f t="shared" si="10"/>
        <v>12.831581696192545</v>
      </c>
      <c r="U160">
        <f t="shared" si="11"/>
        <v>0.12715972391897593</v>
      </c>
    </row>
    <row r="161" spans="1:23">
      <c r="A161" s="1">
        <v>0.47445601851851849</v>
      </c>
      <c r="B161">
        <v>4107</v>
      </c>
      <c r="C161">
        <v>54</v>
      </c>
      <c r="D161">
        <v>268.10000000000002</v>
      </c>
      <c r="E161">
        <v>10.4</v>
      </c>
      <c r="G161" s="119">
        <v>154</v>
      </c>
      <c r="H161">
        <f t="shared" si="13"/>
        <v>12.600363087602613</v>
      </c>
      <c r="J161" s="120">
        <f>(Data!$I$16+273.3)/(D161+273.3)*(Data!$I$15+(Data!$K$12/1000))/Data!$I$15*Data!$I$18</f>
        <v>0.68049578045373094</v>
      </c>
      <c r="K161" s="122">
        <f t="shared" si="14"/>
        <v>11.4635574736</v>
      </c>
      <c r="L161" s="119"/>
      <c r="M161" s="122"/>
      <c r="S161" s="121">
        <f t="shared" si="12"/>
        <v>0.54000000000000026</v>
      </c>
      <c r="T161" s="122">
        <f t="shared" si="10"/>
        <v>13.172017239599571</v>
      </c>
      <c r="U161">
        <f t="shared" si="11"/>
        <v>0.13001799467896069</v>
      </c>
      <c r="W161">
        <f>(S162-S160)/6*(T160+4*T161+T162)</f>
        <v>0.26230555964730157</v>
      </c>
    </row>
    <row r="162" spans="1:23">
      <c r="A162" s="1">
        <v>0.47445601851851849</v>
      </c>
      <c r="B162">
        <v>4118</v>
      </c>
      <c r="C162">
        <v>56</v>
      </c>
      <c r="D162">
        <v>268.10000000000002</v>
      </c>
      <c r="E162">
        <v>10.4</v>
      </c>
      <c r="G162" s="119">
        <v>155</v>
      </c>
      <c r="H162">
        <f t="shared" si="13"/>
        <v>12.831581696192545</v>
      </c>
      <c r="J162" s="120">
        <f>(Data!$I$16+273.3)/(D162+273.3)*(Data!$I$15+(Data!$K$12/1000))/Data!$I$15*Data!$I$18</f>
        <v>0.68049578045373094</v>
      </c>
      <c r="K162" s="122">
        <f t="shared" si="14"/>
        <v>11.389483049999999</v>
      </c>
      <c r="L162" s="119"/>
      <c r="M162" s="122"/>
      <c r="S162" s="121">
        <f t="shared" si="12"/>
        <v>0.55000000000000027</v>
      </c>
      <c r="T162" s="122">
        <f t="shared" si="10"/>
        <v>13.172017239599571</v>
      </c>
      <c r="U162">
        <f t="shared" si="11"/>
        <v>0.13172017239599582</v>
      </c>
    </row>
    <row r="163" spans="1:23">
      <c r="A163" s="1">
        <v>0.47446759259259258</v>
      </c>
      <c r="B163">
        <v>4120</v>
      </c>
      <c r="C163">
        <v>59</v>
      </c>
      <c r="D163">
        <v>268.2</v>
      </c>
      <c r="E163">
        <v>10.4</v>
      </c>
      <c r="G163" s="119">
        <v>156</v>
      </c>
      <c r="H163">
        <f t="shared" si="13"/>
        <v>13.172017239599571</v>
      </c>
      <c r="J163" s="120">
        <f>(Data!$I$16+273.3)/(D163+273.3)*(Data!$I$15+(Data!$K$12/1000))/Data!$I$15*Data!$I$18</f>
        <v>0.68037011179621421</v>
      </c>
      <c r="K163" s="122">
        <f t="shared" si="14"/>
        <v>11.315088598400003</v>
      </c>
      <c r="L163" s="119"/>
      <c r="M163" s="122"/>
      <c r="S163" s="121">
        <f t="shared" si="12"/>
        <v>0.56000000000000028</v>
      </c>
      <c r="T163" s="122">
        <f t="shared" si="10"/>
        <v>13.393411185455767</v>
      </c>
      <c r="U163">
        <f t="shared" si="11"/>
        <v>0.1328271421252768</v>
      </c>
      <c r="W163">
        <f>(S164-S162)/6*(T162+4*T163+T164)</f>
        <v>0.26712612138125691</v>
      </c>
    </row>
    <row r="164" spans="1:23">
      <c r="A164" s="1">
        <v>0.47446759259259258</v>
      </c>
      <c r="B164">
        <v>4116</v>
      </c>
      <c r="C164">
        <v>59</v>
      </c>
      <c r="D164">
        <v>268.2</v>
      </c>
      <c r="E164">
        <v>10.3</v>
      </c>
      <c r="G164" s="119">
        <v>157</v>
      </c>
      <c r="H164">
        <f t="shared" si="13"/>
        <v>13.172017239599571</v>
      </c>
      <c r="J164" s="120">
        <f>(Data!$I$16+273.3)/(D164+273.3)*(Data!$I$15+(Data!$K$12/1000))/Data!$I$15*Data!$I$18</f>
        <v>0.68037011179621421</v>
      </c>
      <c r="K164" s="122">
        <f t="shared" si="14"/>
        <v>11.240382113200001</v>
      </c>
      <c r="L164" s="119"/>
      <c r="M164" s="122"/>
      <c r="S164" s="121">
        <f t="shared" si="12"/>
        <v>0.57000000000000028</v>
      </c>
      <c r="T164" s="122">
        <f t="shared" si="10"/>
        <v>13.392174432954359</v>
      </c>
      <c r="U164">
        <f t="shared" si="11"/>
        <v>0.13392792809205073</v>
      </c>
    </row>
    <row r="165" spans="1:23">
      <c r="A165" s="1">
        <v>0.47446759259259258</v>
      </c>
      <c r="B165">
        <v>4113</v>
      </c>
      <c r="C165">
        <v>61</v>
      </c>
      <c r="D165">
        <v>268.2</v>
      </c>
      <c r="E165">
        <v>10.3</v>
      </c>
      <c r="G165" s="119">
        <v>158</v>
      </c>
      <c r="H165">
        <f t="shared" si="13"/>
        <v>13.393411185455767</v>
      </c>
      <c r="J165" s="120">
        <f>(Data!$I$16+273.3)/(D165+273.3)*(Data!$I$15+(Data!$K$12/1000))/Data!$I$15*Data!$I$18</f>
        <v>0.68037011179621421</v>
      </c>
      <c r="K165" s="122">
        <f t="shared" si="14"/>
        <v>11.165371588799999</v>
      </c>
      <c r="L165" s="119"/>
      <c r="M165" s="122"/>
      <c r="S165" s="121">
        <f t="shared" si="12"/>
        <v>0.58000000000000029</v>
      </c>
      <c r="T165" s="122">
        <f t="shared" si="10"/>
        <v>13.283175473940709</v>
      </c>
      <c r="U165">
        <f t="shared" si="11"/>
        <v>0.13337674953447545</v>
      </c>
      <c r="W165">
        <f>(S166-S164)/6*(T164+4*T165+T166)</f>
        <v>0.26602683934219323</v>
      </c>
    </row>
    <row r="166" spans="1:23">
      <c r="A166" s="1">
        <v>0.47446759259259258</v>
      </c>
      <c r="B166">
        <v>4112</v>
      </c>
      <c r="C166">
        <v>61</v>
      </c>
      <c r="D166">
        <v>268.10000000000002</v>
      </c>
      <c r="E166">
        <v>10.4</v>
      </c>
      <c r="G166" s="119">
        <v>159</v>
      </c>
      <c r="H166">
        <f t="shared" si="13"/>
        <v>13.392174432954359</v>
      </c>
      <c r="J166" s="120">
        <f>(Data!$I$16+273.3)/(D166+273.3)*(Data!$I$15+(Data!$K$12/1000))/Data!$I$15*Data!$I$18</f>
        <v>0.68049578045373094</v>
      </c>
      <c r="K166" s="122">
        <f t="shared" si="14"/>
        <v>11.090065019600001</v>
      </c>
      <c r="L166" s="119"/>
      <c r="M166" s="122"/>
      <c r="S166" s="121">
        <f t="shared" si="12"/>
        <v>0.5900000000000003</v>
      </c>
      <c r="T166" s="122">
        <f t="shared" si="10"/>
        <v>13.283175473940709</v>
      </c>
      <c r="U166">
        <f t="shared" si="11"/>
        <v>0.1328317547394072</v>
      </c>
    </row>
    <row r="167" spans="1:23">
      <c r="A167" s="1">
        <v>0.47446759259259258</v>
      </c>
      <c r="B167">
        <v>4111</v>
      </c>
      <c r="C167">
        <v>60</v>
      </c>
      <c r="D167">
        <v>268.2</v>
      </c>
      <c r="E167">
        <v>10.4</v>
      </c>
      <c r="G167" s="119">
        <v>160</v>
      </c>
      <c r="H167">
        <f t="shared" si="13"/>
        <v>13.283175473940709</v>
      </c>
      <c r="J167" s="120">
        <f>(Data!$I$16+273.3)/(D167+273.3)*(Data!$I$15+(Data!$K$12/1000))/Data!$I$15*Data!$I$18</f>
        <v>0.68037011179621421</v>
      </c>
      <c r="K167" s="122">
        <f t="shared" si="14"/>
        <v>11.0144704</v>
      </c>
      <c r="L167" s="119"/>
      <c r="M167" s="122"/>
      <c r="S167" s="121">
        <f t="shared" si="12"/>
        <v>0.60000000000000031</v>
      </c>
      <c r="T167" s="122">
        <f t="shared" si="10"/>
        <v>12.484300664961506</v>
      </c>
      <c r="U167">
        <f t="shared" si="11"/>
        <v>0.1288373806945112</v>
      </c>
      <c r="W167">
        <f>(S168-S166)/6*(T166+4*T167+T168)</f>
        <v>0.25034102813238074</v>
      </c>
    </row>
    <row r="168" spans="1:23">
      <c r="A168" s="1">
        <v>0.47447916666666662</v>
      </c>
      <c r="B168">
        <v>4111</v>
      </c>
      <c r="C168">
        <v>60</v>
      </c>
      <c r="D168">
        <v>268.2</v>
      </c>
      <c r="E168">
        <v>10.3</v>
      </c>
      <c r="G168" s="119">
        <v>161</v>
      </c>
      <c r="H168">
        <f t="shared" si="13"/>
        <v>13.283175473940709</v>
      </c>
      <c r="J168" s="120">
        <f>(Data!$I$16+273.3)/(D168+273.3)*(Data!$I$15+(Data!$K$12/1000))/Data!$I$15*Data!$I$18</f>
        <v>0.68037011179621421</v>
      </c>
      <c r="K168" s="122">
        <f t="shared" si="14"/>
        <v>10.938595724399999</v>
      </c>
      <c r="L168" s="119"/>
      <c r="M168" s="122"/>
      <c r="S168" s="121">
        <f t="shared" si="12"/>
        <v>0.61000000000000032</v>
      </c>
      <c r="T168" s="122">
        <f t="shared" si="10"/>
        <v>11.881930305927437</v>
      </c>
      <c r="U168">
        <f t="shared" si="11"/>
        <v>0.12183115485444482</v>
      </c>
    </row>
    <row r="169" spans="1:23">
      <c r="A169" s="1">
        <v>0.47447916666666662</v>
      </c>
      <c r="B169">
        <v>4109</v>
      </c>
      <c r="C169">
        <v>53</v>
      </c>
      <c r="D169">
        <v>268.2</v>
      </c>
      <c r="E169">
        <v>10.3</v>
      </c>
      <c r="G169" s="119">
        <v>162</v>
      </c>
      <c r="H169">
        <f t="shared" si="13"/>
        <v>12.484300664961506</v>
      </c>
      <c r="J169" s="120">
        <f>(Data!$I$16+273.3)/(D169+273.3)*(Data!$I$15+(Data!$K$12/1000))/Data!$I$15*Data!$I$18</f>
        <v>0.68037011179621421</v>
      </c>
      <c r="K169" s="122">
        <f t="shared" si="14"/>
        <v>10.862448987200001</v>
      </c>
      <c r="L169" s="119"/>
      <c r="M169" s="122"/>
      <c r="S169" s="121">
        <f t="shared" si="12"/>
        <v>0.62000000000000033</v>
      </c>
      <c r="T169" s="122">
        <f t="shared" si="10"/>
        <v>11.504629548913542</v>
      </c>
      <c r="U169">
        <f t="shared" si="11"/>
        <v>0.116932799274205</v>
      </c>
      <c r="W169">
        <f>(S170-S168)/6*(T168+4*T169+T170)</f>
        <v>0.22960621217874461</v>
      </c>
    </row>
    <row r="170" spans="1:23">
      <c r="A170" s="1">
        <v>0.47447916666666662</v>
      </c>
      <c r="B170">
        <v>4109</v>
      </c>
      <c r="C170">
        <v>48</v>
      </c>
      <c r="D170">
        <v>268.3</v>
      </c>
      <c r="E170">
        <v>10.3</v>
      </c>
      <c r="G170" s="119">
        <v>163</v>
      </c>
      <c r="H170">
        <f t="shared" si="13"/>
        <v>11.881930305927437</v>
      </c>
      <c r="J170" s="120">
        <f>(Data!$I$16+273.3)/(D170+273.3)*(Data!$I$15+(Data!$K$12/1000))/Data!$I$15*Data!$I$18</f>
        <v>0.68024448954514405</v>
      </c>
      <c r="K170" s="122">
        <f t="shared" si="14"/>
        <v>10.7860381828</v>
      </c>
      <c r="L170" s="119"/>
      <c r="M170" s="122"/>
      <c r="S170" s="121">
        <f t="shared" si="12"/>
        <v>0.63000000000000034</v>
      </c>
      <c r="T170" s="122">
        <f t="shared" si="10"/>
        <v>10.981415152041722</v>
      </c>
      <c r="U170">
        <f t="shared" si="11"/>
        <v>0.11243022350477641</v>
      </c>
    </row>
    <row r="171" spans="1:23">
      <c r="A171" s="1">
        <v>0.47447916666666662</v>
      </c>
      <c r="B171">
        <v>4100</v>
      </c>
      <c r="C171">
        <v>45</v>
      </c>
      <c r="D171">
        <v>268.3</v>
      </c>
      <c r="E171">
        <v>10.3</v>
      </c>
      <c r="G171" s="119">
        <v>164</v>
      </c>
      <c r="H171">
        <f t="shared" si="13"/>
        <v>11.504629548913542</v>
      </c>
      <c r="J171" s="120">
        <f>(Data!$I$16+273.3)/(D171+273.3)*(Data!$I$15+(Data!$K$12/1000))/Data!$I$15*Data!$I$18</f>
        <v>0.68024448954514405</v>
      </c>
      <c r="K171" s="122">
        <f t="shared" si="14"/>
        <v>10.709371305599998</v>
      </c>
      <c r="L171" s="119"/>
      <c r="M171" s="122"/>
      <c r="S171" s="121">
        <f t="shared" si="12"/>
        <v>0.64000000000000035</v>
      </c>
      <c r="T171" s="122">
        <f t="shared" si="10"/>
        <v>10.981415152041722</v>
      </c>
      <c r="U171">
        <f t="shared" si="11"/>
        <v>0.10981415152041732</v>
      </c>
      <c r="W171">
        <f>(S172-S170)/6*(T170+4*T171+T172)</f>
        <v>0.22005148544135286</v>
      </c>
    </row>
    <row r="172" spans="1:23">
      <c r="A172" s="1">
        <v>0.47447916666666662</v>
      </c>
      <c r="B172">
        <v>4099</v>
      </c>
      <c r="C172">
        <v>41</v>
      </c>
      <c r="D172">
        <v>268.3</v>
      </c>
      <c r="E172">
        <v>10.3</v>
      </c>
      <c r="G172" s="119">
        <v>165</v>
      </c>
      <c r="H172">
        <f t="shared" si="13"/>
        <v>10.981415152041722</v>
      </c>
      <c r="J172" s="120">
        <f>(Data!$I$16+273.3)/(D172+273.3)*(Data!$I$15+(Data!$K$12/1000))/Data!$I$15*Data!$I$18</f>
        <v>0.68024448954514405</v>
      </c>
      <c r="K172" s="122">
        <f t="shared" si="14"/>
        <v>10.632456350000002</v>
      </c>
      <c r="L172" s="119"/>
      <c r="M172" s="122"/>
      <c r="S172" s="121">
        <f t="shared" si="12"/>
        <v>0.65000000000000036</v>
      </c>
      <c r="T172" s="122">
        <f t="shared" si="10"/>
        <v>11.1083698721972</v>
      </c>
      <c r="U172">
        <f t="shared" si="11"/>
        <v>0.11044892512119471</v>
      </c>
    </row>
    <row r="173" spans="1:23">
      <c r="A173" s="1">
        <v>0.47449074074074077</v>
      </c>
      <c r="B173">
        <v>4100</v>
      </c>
      <c r="C173">
        <v>41</v>
      </c>
      <c r="D173">
        <v>268.3</v>
      </c>
      <c r="E173">
        <v>10.3</v>
      </c>
      <c r="G173" s="119">
        <v>166</v>
      </c>
      <c r="H173">
        <f t="shared" si="13"/>
        <v>10.981415152041722</v>
      </c>
      <c r="J173" s="120">
        <f>(Data!$I$16+273.3)/(D173+273.3)*(Data!$I$15+(Data!$K$12/1000))/Data!$I$15*Data!$I$18</f>
        <v>0.68024448954514405</v>
      </c>
      <c r="K173" s="122">
        <f t="shared" si="14"/>
        <v>10.555301310400003</v>
      </c>
      <c r="L173" s="119"/>
      <c r="M173" s="122"/>
      <c r="S173" s="121">
        <f t="shared" si="12"/>
        <v>0.66000000000000036</v>
      </c>
      <c r="T173" s="122">
        <f t="shared" si="10"/>
        <v>11.103235427794315</v>
      </c>
      <c r="U173">
        <f t="shared" si="11"/>
        <v>0.11105802649995768</v>
      </c>
      <c r="W173">
        <f>(S174-S172)/6*(T172+4*T173+T174)</f>
        <v>0.22338438419976195</v>
      </c>
    </row>
    <row r="174" spans="1:23">
      <c r="A174" s="1">
        <v>0.47449074074074077</v>
      </c>
      <c r="B174">
        <v>4101</v>
      </c>
      <c r="C174">
        <v>42</v>
      </c>
      <c r="D174">
        <v>267.7</v>
      </c>
      <c r="E174">
        <v>10.3</v>
      </c>
      <c r="G174" s="119">
        <v>167</v>
      </c>
      <c r="H174">
        <f t="shared" si="13"/>
        <v>11.1083698721972</v>
      </c>
      <c r="J174" s="120">
        <f>(Data!$I$16+273.3)/(D174+273.3)*(Data!$I$15+(Data!$K$12/1000))/Data!$I$15*Data!$I$18</f>
        <v>0.68099891966293891</v>
      </c>
      <c r="K174" s="122">
        <f t="shared" si="14"/>
        <v>10.477914181200001</v>
      </c>
      <c r="L174" s="119"/>
      <c r="M174" s="122"/>
      <c r="S174" s="121">
        <f t="shared" si="12"/>
        <v>0.67000000000000037</v>
      </c>
      <c r="T174" s="122">
        <f t="shared" si="10"/>
        <v>11.494003676554065</v>
      </c>
      <c r="U174">
        <f t="shared" si="11"/>
        <v>0.11298619552174201</v>
      </c>
    </row>
    <row r="175" spans="1:23">
      <c r="A175" s="1">
        <v>0.47449074074074077</v>
      </c>
      <c r="B175">
        <v>4100</v>
      </c>
      <c r="C175">
        <v>42</v>
      </c>
      <c r="D175">
        <v>267.2</v>
      </c>
      <c r="E175">
        <v>10.4</v>
      </c>
      <c r="G175" s="119">
        <v>168</v>
      </c>
      <c r="H175">
        <f t="shared" si="13"/>
        <v>11.103235427794315</v>
      </c>
      <c r="J175" s="120">
        <f>(Data!$I$16+273.3)/(D175+273.3)*(Data!$I$15+(Data!$K$12/1000))/Data!$I$15*Data!$I$18</f>
        <v>0.68162889091147094</v>
      </c>
      <c r="K175" s="122">
        <f t="shared" si="14"/>
        <v>10.400302956800003</v>
      </c>
      <c r="L175" s="119"/>
      <c r="M175" s="122"/>
      <c r="S175" s="121">
        <f t="shared" si="12"/>
        <v>0.68000000000000038</v>
      </c>
      <c r="T175" s="122">
        <f t="shared" si="10"/>
        <v>11.62208787348413</v>
      </c>
      <c r="U175">
        <f t="shared" si="11"/>
        <v>0.11558045775019107</v>
      </c>
      <c r="W175">
        <f>(S176-S174)/6*(T174+4*T175+T176)</f>
        <v>0.22984880794697829</v>
      </c>
    </row>
    <row r="176" spans="1:23">
      <c r="A176" s="1">
        <v>0.47449074074074077</v>
      </c>
      <c r="B176">
        <v>4098</v>
      </c>
      <c r="C176">
        <v>45</v>
      </c>
      <c r="D176">
        <v>267.3</v>
      </c>
      <c r="E176">
        <v>10.4</v>
      </c>
      <c r="G176" s="119">
        <v>169</v>
      </c>
      <c r="H176">
        <f t="shared" si="13"/>
        <v>11.494003676554065</v>
      </c>
      <c r="J176" s="120">
        <f>(Data!$I$16+273.3)/(D176+273.3)*(Data!$I$15+(Data!$K$12/1000))/Data!$I$15*Data!$I$18</f>
        <v>0.68150280343627445</v>
      </c>
      <c r="K176" s="122">
        <f t="shared" si="14"/>
        <v>10.3224756316</v>
      </c>
      <c r="L176" s="119"/>
      <c r="M176" s="122"/>
      <c r="S176" s="121">
        <f t="shared" si="12"/>
        <v>0.69000000000000039</v>
      </c>
      <c r="T176" s="122">
        <f t="shared" si="10"/>
        <v>10.972287213602851</v>
      </c>
      <c r="U176">
        <f t="shared" si="11"/>
        <v>0.11297187543543501</v>
      </c>
    </row>
    <row r="177" spans="1:23">
      <c r="A177" s="1">
        <v>0.47449074074074077</v>
      </c>
      <c r="B177">
        <v>4097</v>
      </c>
      <c r="C177">
        <v>46</v>
      </c>
      <c r="D177">
        <v>267.39999999999998</v>
      </c>
      <c r="E177">
        <v>10.4</v>
      </c>
      <c r="G177" s="119">
        <v>170</v>
      </c>
      <c r="H177">
        <f t="shared" si="13"/>
        <v>11.62208787348413</v>
      </c>
      <c r="J177" s="120">
        <f>(Data!$I$16+273.3)/(D177+273.3)*(Data!$I$15+(Data!$K$12/1000))/Data!$I$15*Data!$I$18</f>
        <v>0.68137676259968549</v>
      </c>
      <c r="K177" s="122">
        <f t="shared" si="14"/>
        <v>10.244440199999998</v>
      </c>
      <c r="L177" s="119"/>
      <c r="M177" s="122"/>
      <c r="S177" s="121">
        <f t="shared" si="12"/>
        <v>0.7000000000000004</v>
      </c>
      <c r="T177" s="122">
        <f t="shared" si="10"/>
        <v>10.567143848229744</v>
      </c>
      <c r="U177">
        <f t="shared" si="11"/>
        <v>0.10769715530916307</v>
      </c>
      <c r="W177">
        <f>(S178-S176)/6*(T176+4*T177+T178)</f>
        <v>0.21222679368227873</v>
      </c>
    </row>
    <row r="178" spans="1:23">
      <c r="A178" s="1">
        <v>0.47450231481481481</v>
      </c>
      <c r="B178">
        <v>4089</v>
      </c>
      <c r="C178">
        <v>41</v>
      </c>
      <c r="D178">
        <v>267.39999999999998</v>
      </c>
      <c r="E178">
        <v>10.4</v>
      </c>
      <c r="G178" s="119">
        <v>171</v>
      </c>
      <c r="H178">
        <f t="shared" si="13"/>
        <v>10.972287213602851</v>
      </c>
      <c r="J178" s="120">
        <f>(Data!$I$16+273.3)/(D178+273.3)*(Data!$I$15+(Data!$K$12/1000))/Data!$I$15*Data!$I$18</f>
        <v>0.68137676259968549</v>
      </c>
      <c r="K178" s="122">
        <f t="shared" si="14"/>
        <v>10.166204656400001</v>
      </c>
      <c r="L178" s="119"/>
      <c r="M178" s="122"/>
      <c r="S178" s="121">
        <f t="shared" si="12"/>
        <v>0.71000000000000041</v>
      </c>
      <c r="T178" s="122">
        <f t="shared" si="10"/>
        <v>10.427175498161736</v>
      </c>
      <c r="U178">
        <f t="shared" si="11"/>
        <v>0.10497159673195748</v>
      </c>
    </row>
    <row r="179" spans="1:23">
      <c r="A179" s="1">
        <v>0.47450231481481481</v>
      </c>
      <c r="B179">
        <v>4089</v>
      </c>
      <c r="C179">
        <v>38</v>
      </c>
      <c r="D179">
        <v>267.8</v>
      </c>
      <c r="E179">
        <v>10.4</v>
      </c>
      <c r="G179" s="119">
        <v>172</v>
      </c>
      <c r="H179">
        <f t="shared" si="13"/>
        <v>10.567143848229744</v>
      </c>
      <c r="J179" s="120">
        <f>(Data!$I$16+273.3)/(D179+273.3)*(Data!$I$15+(Data!$K$12/1000))/Data!$I$15*Data!$I$18</f>
        <v>0.68087306512225088</v>
      </c>
      <c r="K179" s="122">
        <f t="shared" si="14"/>
        <v>10.087776995200002</v>
      </c>
      <c r="L179" s="119"/>
      <c r="M179" s="122"/>
      <c r="S179" s="121">
        <f t="shared" si="12"/>
        <v>0.72000000000000042</v>
      </c>
      <c r="T179" s="122">
        <f t="shared" si="10"/>
        <v>10.287203192137529</v>
      </c>
      <c r="U179">
        <f t="shared" si="11"/>
        <v>0.10357189345149641</v>
      </c>
      <c r="W179">
        <f>(S180-S178)/6*(T178+4*T179+T180)</f>
        <v>0.20573414767445233</v>
      </c>
    </row>
    <row r="180" spans="1:23">
      <c r="A180" s="1">
        <v>0.47450231481481481</v>
      </c>
      <c r="B180">
        <v>4081</v>
      </c>
      <c r="C180">
        <v>37</v>
      </c>
      <c r="D180">
        <v>267.8</v>
      </c>
      <c r="E180">
        <v>10.3</v>
      </c>
      <c r="G180" s="119">
        <v>173</v>
      </c>
      <c r="H180">
        <f t="shared" si="13"/>
        <v>10.427175498161736</v>
      </c>
      <c r="J180" s="120">
        <f>(Data!$I$16+273.3)/(D180+273.3)*(Data!$I$15+(Data!$K$12/1000))/Data!$I$15*Data!$I$18</f>
        <v>0.68087306512225088</v>
      </c>
      <c r="K180" s="122">
        <f t="shared" si="14"/>
        <v>10.009165210800001</v>
      </c>
      <c r="L180" s="119"/>
      <c r="M180" s="122"/>
      <c r="S180" s="121">
        <f t="shared" si="12"/>
        <v>0.73000000000000043</v>
      </c>
      <c r="T180" s="122">
        <f t="shared" si="10"/>
        <v>10.144256035623792</v>
      </c>
      <c r="U180">
        <f t="shared" si="11"/>
        <v>0.10215729613880671</v>
      </c>
    </row>
    <row r="181" spans="1:23">
      <c r="A181" s="1">
        <v>0.47450231481481481</v>
      </c>
      <c r="B181">
        <v>4079</v>
      </c>
      <c r="C181">
        <v>36</v>
      </c>
      <c r="D181">
        <v>268</v>
      </c>
      <c r="E181">
        <v>10.3</v>
      </c>
      <c r="G181" s="119">
        <v>174</v>
      </c>
      <c r="H181">
        <f t="shared" si="13"/>
        <v>10.287203192137529</v>
      </c>
      <c r="J181" s="120">
        <f>(Data!$I$16+273.3)/(D181+273.3)*(Data!$I$15+(Data!$K$12/1000))/Data!$I$15*Data!$I$18</f>
        <v>0.680621495543414</v>
      </c>
      <c r="K181" s="122">
        <f t="shared" si="14"/>
        <v>9.9303772975999998</v>
      </c>
      <c r="L181" s="119"/>
      <c r="M181" s="122"/>
      <c r="S181" s="121">
        <f t="shared" si="12"/>
        <v>0.74000000000000044</v>
      </c>
      <c r="T181" s="122">
        <f t="shared" si="10"/>
        <v>9.2347529920706766</v>
      </c>
      <c r="U181">
        <f t="shared" si="11"/>
        <v>9.6895045138472427E-2</v>
      </c>
      <c r="W181">
        <f>(S182-S180)/6*(T180+4*T181+T182)</f>
        <v>0.18772957885906869</v>
      </c>
    </row>
    <row r="182" spans="1:23">
      <c r="A182" s="1">
        <v>0.47450231481481481</v>
      </c>
      <c r="B182">
        <v>4082</v>
      </c>
      <c r="C182">
        <v>35</v>
      </c>
      <c r="D182">
        <v>268.10000000000002</v>
      </c>
      <c r="E182">
        <v>10.3</v>
      </c>
      <c r="G182" s="119">
        <v>175</v>
      </c>
      <c r="H182">
        <f t="shared" si="13"/>
        <v>10.144256035623792</v>
      </c>
      <c r="J182" s="120">
        <f>(Data!$I$16+273.3)/(D182+273.3)*(Data!$I$15+(Data!$K$12/1000))/Data!$I$15*Data!$I$18</f>
        <v>0.68049578045373094</v>
      </c>
      <c r="K182" s="122">
        <f t="shared" si="14"/>
        <v>9.8514212499999996</v>
      </c>
      <c r="L182" s="119"/>
      <c r="M182" s="122"/>
      <c r="S182" s="121">
        <f t="shared" si="12"/>
        <v>0.75000000000000044</v>
      </c>
      <c r="T182" s="122">
        <f t="shared" si="10"/>
        <v>9.2356056538140638</v>
      </c>
      <c r="U182">
        <f t="shared" si="11"/>
        <v>9.2351793229423787E-2</v>
      </c>
    </row>
    <row r="183" spans="1:23">
      <c r="A183" s="1">
        <v>0.4745138888888889</v>
      </c>
      <c r="B183">
        <v>4084</v>
      </c>
      <c r="C183">
        <v>29</v>
      </c>
      <c r="D183">
        <v>268.2</v>
      </c>
      <c r="E183">
        <v>10.3</v>
      </c>
      <c r="G183" s="119">
        <v>176</v>
      </c>
      <c r="H183">
        <f t="shared" si="13"/>
        <v>9.2347529920706766</v>
      </c>
      <c r="J183" s="120">
        <f>(Data!$I$16+273.3)/(D183+273.3)*(Data!$I$15+(Data!$K$12/1000))/Data!$I$15*Data!$I$18</f>
        <v>0.68037011179621421</v>
      </c>
      <c r="K183" s="122">
        <f t="shared" si="14"/>
        <v>9.772305062400001</v>
      </c>
      <c r="L183" s="119"/>
      <c r="M183" s="122"/>
      <c r="S183" s="121">
        <f t="shared" si="12"/>
        <v>0.76000000000000045</v>
      </c>
      <c r="T183" s="122">
        <f t="shared" si="10"/>
        <v>8.9114477294455785</v>
      </c>
      <c r="U183">
        <f t="shared" si="11"/>
        <v>9.0735266916298296E-2</v>
      </c>
      <c r="W183">
        <f>(S184-S182)/6*(T182+4*T183+T184)</f>
        <v>0.17875420165318942</v>
      </c>
    </row>
    <row r="184" spans="1:23">
      <c r="A184" s="1">
        <v>0.4745138888888889</v>
      </c>
      <c r="B184">
        <v>4089</v>
      </c>
      <c r="C184">
        <v>29</v>
      </c>
      <c r="D184">
        <v>268.3</v>
      </c>
      <c r="E184">
        <v>10.3</v>
      </c>
      <c r="G184" s="119">
        <v>177</v>
      </c>
      <c r="H184">
        <f t="shared" si="13"/>
        <v>9.2356056538140638</v>
      </c>
      <c r="J184" s="120">
        <f>(Data!$I$16+273.3)/(D184+273.3)*(Data!$I$15+(Data!$K$12/1000))/Data!$I$15*Data!$I$18</f>
        <v>0.68024448954514405</v>
      </c>
      <c r="K184" s="122">
        <f t="shared" si="14"/>
        <v>9.6930367291999975</v>
      </c>
      <c r="L184" s="119"/>
      <c r="M184" s="122"/>
      <c r="S184" s="121">
        <f t="shared" si="12"/>
        <v>0.77000000000000046</v>
      </c>
      <c r="T184" s="122">
        <f t="shared" si="10"/>
        <v>8.7448639243604003</v>
      </c>
      <c r="U184">
        <f t="shared" si="11"/>
        <v>8.8281558269029975E-2</v>
      </c>
    </row>
    <row r="185" spans="1:23">
      <c r="A185" s="1">
        <v>0.4745138888888889</v>
      </c>
      <c r="B185">
        <v>4096</v>
      </c>
      <c r="C185">
        <v>27</v>
      </c>
      <c r="D185">
        <v>268.3</v>
      </c>
      <c r="E185">
        <v>10.3</v>
      </c>
      <c r="G185" s="119">
        <v>178</v>
      </c>
      <c r="H185">
        <f t="shared" si="13"/>
        <v>8.9114477294455785</v>
      </c>
      <c r="J185" s="120">
        <f>(Data!$I$16+273.3)/(D185+273.3)*(Data!$I$15+(Data!$K$12/1000))/Data!$I$15*Data!$I$18</f>
        <v>0.68024448954514405</v>
      </c>
      <c r="K185" s="122">
        <f t="shared" si="14"/>
        <v>9.6136242448000004</v>
      </c>
      <c r="L185" s="119"/>
      <c r="M185" s="122"/>
      <c r="S185" s="121">
        <f t="shared" si="12"/>
        <v>0.78000000000000047</v>
      </c>
      <c r="T185" s="122">
        <f t="shared" si="10"/>
        <v>8.2248938180621938</v>
      </c>
      <c r="U185">
        <f t="shared" si="11"/>
        <v>8.4848788712113044E-2</v>
      </c>
      <c r="W185">
        <f>(S186-S184)/6*(T184+4*T185+T186)</f>
        <v>0.16501682777998877</v>
      </c>
    </row>
    <row r="186" spans="1:23">
      <c r="A186" s="1">
        <v>0.4745138888888889</v>
      </c>
      <c r="B186">
        <v>4096</v>
      </c>
      <c r="C186">
        <v>26</v>
      </c>
      <c r="D186">
        <v>268.3</v>
      </c>
      <c r="E186">
        <v>10.3</v>
      </c>
      <c r="G186" s="119">
        <v>179</v>
      </c>
      <c r="H186">
        <f t="shared" si="13"/>
        <v>8.7448639243604003</v>
      </c>
      <c r="J186" s="120">
        <f>(Data!$I$16+273.3)/(D186+273.3)*(Data!$I$15+(Data!$K$12/1000))/Data!$I$15*Data!$I$18</f>
        <v>0.68024448954514405</v>
      </c>
      <c r="K186" s="122">
        <f t="shared" si="14"/>
        <v>9.5340756035999998</v>
      </c>
      <c r="L186" s="119"/>
      <c r="M186" s="122"/>
      <c r="S186" s="121">
        <f t="shared" si="12"/>
        <v>0.79000000000000048</v>
      </c>
      <c r="T186" s="122">
        <f t="shared" si="10"/>
        <v>7.860609137387411</v>
      </c>
      <c r="U186">
        <f t="shared" si="11"/>
        <v>8.0427514777248105E-2</v>
      </c>
    </row>
    <row r="187" spans="1:23">
      <c r="A187" s="1">
        <v>0.4745138888888889</v>
      </c>
      <c r="B187">
        <v>4101</v>
      </c>
      <c r="C187">
        <v>23</v>
      </c>
      <c r="D187">
        <v>268.3</v>
      </c>
      <c r="E187">
        <v>10.3</v>
      </c>
      <c r="G187" s="119">
        <v>180</v>
      </c>
      <c r="H187">
        <f t="shared" si="13"/>
        <v>8.2248938180621938</v>
      </c>
      <c r="J187" s="120">
        <f>(Data!$I$16+273.3)/(D187+273.3)*(Data!$I$15+(Data!$K$12/1000))/Data!$I$15*Data!$I$18</f>
        <v>0.68024448954514405</v>
      </c>
      <c r="K187" s="122">
        <f t="shared" si="14"/>
        <v>9.4543987999999999</v>
      </c>
      <c r="L187" s="119"/>
      <c r="M187" s="122"/>
      <c r="S187" s="121">
        <f t="shared" si="12"/>
        <v>0.80000000000000049</v>
      </c>
      <c r="T187" s="122">
        <f t="shared" si="10"/>
        <v>7.4769306925489483</v>
      </c>
      <c r="U187">
        <f t="shared" si="11"/>
        <v>7.6687699149681862E-2</v>
      </c>
      <c r="W187">
        <f>(S188-S186)/6*(T186+4*T187+T188)</f>
        <v>0.14946498271214276</v>
      </c>
    </row>
    <row r="188" spans="1:23">
      <c r="A188" s="1">
        <v>0.47452546296296294</v>
      </c>
      <c r="B188">
        <v>4101</v>
      </c>
      <c r="C188">
        <v>21</v>
      </c>
      <c r="D188">
        <v>268.5</v>
      </c>
      <c r="E188">
        <v>10.3</v>
      </c>
      <c r="G188" s="119">
        <v>181</v>
      </c>
      <c r="H188">
        <f t="shared" si="13"/>
        <v>7.860609137387411</v>
      </c>
      <c r="J188" s="120">
        <f>(Data!$I$16+273.3)/(D188+273.3)*(Data!$I$15+(Data!$K$12/1000))/Data!$I$15*Data!$I$18</f>
        <v>0.67999338415956079</v>
      </c>
      <c r="K188" s="122">
        <f t="shared" si="14"/>
        <v>9.374601828400003</v>
      </c>
      <c r="L188" s="119"/>
      <c r="M188" s="122"/>
      <c r="S188" s="121">
        <f t="shared" si="12"/>
        <v>0.8100000000000005</v>
      </c>
      <c r="T188" s="122">
        <f t="shared" si="10"/>
        <v>7.0711629060595866</v>
      </c>
      <c r="U188">
        <f t="shared" si="11"/>
        <v>7.2740467993042734E-2</v>
      </c>
    </row>
    <row r="189" spans="1:23">
      <c r="A189" s="1">
        <v>0.47452546296296294</v>
      </c>
      <c r="B189">
        <v>4097</v>
      </c>
      <c r="C189">
        <v>19</v>
      </c>
      <c r="D189">
        <v>268.5</v>
      </c>
      <c r="E189">
        <v>10.4</v>
      </c>
      <c r="G189" s="119">
        <v>182</v>
      </c>
      <c r="H189">
        <f t="shared" si="13"/>
        <v>7.4769306925489483</v>
      </c>
      <c r="J189" s="120">
        <f>(Data!$I$16+273.3)/(D189+273.3)*(Data!$I$15+(Data!$K$12/1000))/Data!$I$15*Data!$I$18</f>
        <v>0.67999338415956079</v>
      </c>
      <c r="K189" s="122">
        <f t="shared" si="14"/>
        <v>9.2946926832000027</v>
      </c>
      <c r="L189" s="119"/>
      <c r="M189" s="122"/>
      <c r="S189" s="121">
        <f t="shared" si="12"/>
        <v>0.82000000000000051</v>
      </c>
      <c r="T189" s="122">
        <f t="shared" si="10"/>
        <v>7.0705100728489398</v>
      </c>
      <c r="U189">
        <f t="shared" si="11"/>
        <v>7.07083648945427E-2</v>
      </c>
      <c r="W189">
        <f>(S190-S188)/6*(T188+4*T189+T190)</f>
        <v>0.13998468054815846</v>
      </c>
    </row>
    <row r="190" spans="1:23">
      <c r="A190" s="1">
        <v>0.47452546296296294</v>
      </c>
      <c r="B190">
        <v>4097</v>
      </c>
      <c r="C190">
        <v>17</v>
      </c>
      <c r="D190">
        <v>268.3</v>
      </c>
      <c r="E190">
        <v>10.4</v>
      </c>
      <c r="G190" s="119">
        <v>183</v>
      </c>
      <c r="H190">
        <f t="shared" si="13"/>
        <v>7.0711629060595866</v>
      </c>
      <c r="J190" s="120">
        <f>(Data!$I$16+273.3)/(D190+273.3)*(Data!$I$15+(Data!$K$12/1000))/Data!$I$15*Data!$I$18</f>
        <v>0.68024448954514405</v>
      </c>
      <c r="K190" s="122">
        <f t="shared" si="14"/>
        <v>9.2146793588000016</v>
      </c>
      <c r="L190" s="119"/>
      <c r="M190" s="122"/>
      <c r="S190" s="121">
        <f t="shared" si="12"/>
        <v>0.83000000000000052</v>
      </c>
      <c r="T190" s="122">
        <f t="shared" si="10"/>
        <v>6.6422009669921556</v>
      </c>
      <c r="U190">
        <f t="shared" si="11"/>
        <v>6.8563555199205539E-2</v>
      </c>
    </row>
    <row r="191" spans="1:23">
      <c r="A191" s="1">
        <v>0.47452546296296294</v>
      </c>
      <c r="B191">
        <v>4095</v>
      </c>
      <c r="C191">
        <v>17</v>
      </c>
      <c r="D191">
        <v>268.2</v>
      </c>
      <c r="E191">
        <v>10.4</v>
      </c>
      <c r="G191" s="119">
        <v>184</v>
      </c>
      <c r="H191">
        <f t="shared" si="13"/>
        <v>7.0705100728489398</v>
      </c>
      <c r="J191" s="120">
        <f>(Data!$I$16+273.3)/(D191+273.3)*(Data!$I$15+(Data!$K$12/1000))/Data!$I$15*Data!$I$18</f>
        <v>0.68037011179621421</v>
      </c>
      <c r="K191" s="122">
        <f t="shared" si="14"/>
        <v>9.1345698496000001</v>
      </c>
      <c r="L191" s="119"/>
      <c r="M191" s="122"/>
      <c r="S191" s="121">
        <f t="shared" si="12"/>
        <v>0.84000000000000052</v>
      </c>
      <c r="T191" s="122">
        <f t="shared" si="10"/>
        <v>6.6428141404037548</v>
      </c>
      <c r="U191">
        <f t="shared" si="11"/>
        <v>6.6425075536979614E-2</v>
      </c>
      <c r="W191">
        <f>(S192-S190)/6*(T190+4*T191+T192)</f>
        <v>0.13428206811555596</v>
      </c>
    </row>
    <row r="192" spans="1:23">
      <c r="A192" s="1">
        <v>0.47452546296296294</v>
      </c>
      <c r="B192">
        <v>4094</v>
      </c>
      <c r="C192">
        <v>15</v>
      </c>
      <c r="D192">
        <v>268.3</v>
      </c>
      <c r="E192">
        <v>10.4</v>
      </c>
      <c r="G192" s="119">
        <v>185</v>
      </c>
      <c r="H192">
        <f t="shared" si="13"/>
        <v>6.6422009669921556</v>
      </c>
      <c r="J192" s="120">
        <f>(Data!$I$16+273.3)/(D192+273.3)*(Data!$I$15+(Data!$K$12/1000))/Data!$I$15*Data!$I$18</f>
        <v>0.68024448954514405</v>
      </c>
      <c r="K192" s="122">
        <f t="shared" si="14"/>
        <v>9.054372149999999</v>
      </c>
      <c r="L192" s="119"/>
      <c r="M192" s="122"/>
      <c r="S192" s="121">
        <f t="shared" si="12"/>
        <v>0.85000000000000053</v>
      </c>
      <c r="T192" s="122">
        <f t="shared" si="10"/>
        <v>7.0711629060595866</v>
      </c>
      <c r="U192">
        <f t="shared" si="11"/>
        <v>6.8569885232316774E-2</v>
      </c>
    </row>
    <row r="193" spans="1:23">
      <c r="A193" s="1">
        <v>0.47453703703703703</v>
      </c>
      <c r="B193">
        <v>4090</v>
      </c>
      <c r="C193">
        <v>15</v>
      </c>
      <c r="D193">
        <v>268.39999999999998</v>
      </c>
      <c r="E193">
        <v>10.4</v>
      </c>
      <c r="G193" s="119">
        <v>186</v>
      </c>
      <c r="H193">
        <f t="shared" si="13"/>
        <v>6.6428141404037548</v>
      </c>
      <c r="J193" s="120">
        <f>(Data!$I$16+273.3)/(D193+273.3)*(Data!$I$15+(Data!$K$12/1000))/Data!$I$15*Data!$I$18</f>
        <v>0.68011891367482002</v>
      </c>
      <c r="K193" s="122">
        <f t="shared" si="14"/>
        <v>8.9740942543999989</v>
      </c>
      <c r="L193" s="119"/>
      <c r="M193" s="122"/>
      <c r="S193" s="121">
        <f t="shared" si="12"/>
        <v>0.86000000000000054</v>
      </c>
      <c r="T193" s="122">
        <f t="shared" si="10"/>
        <v>7.2748230205143916</v>
      </c>
      <c r="U193">
        <f t="shared" si="11"/>
        <v>7.1729929632869949E-2</v>
      </c>
      <c r="W193">
        <f>(S194-S192)/6*(T192+4*T193+T194)</f>
        <v>0.14548208379193506</v>
      </c>
    </row>
    <row r="194" spans="1:23">
      <c r="A194" s="1">
        <v>0.47453703703703703</v>
      </c>
      <c r="B194">
        <v>4082</v>
      </c>
      <c r="C194">
        <v>17</v>
      </c>
      <c r="D194">
        <v>268.3</v>
      </c>
      <c r="E194">
        <v>10.4</v>
      </c>
      <c r="G194" s="119">
        <v>187</v>
      </c>
      <c r="H194">
        <f t="shared" si="13"/>
        <v>7.0711629060595866</v>
      </c>
      <c r="J194" s="120">
        <f>(Data!$I$16+273.3)/(D194+273.3)*(Data!$I$15+(Data!$K$12/1000))/Data!$I$15*Data!$I$18</f>
        <v>0.68024448954514405</v>
      </c>
      <c r="K194" s="122">
        <f t="shared" si="14"/>
        <v>8.8937441572000004</v>
      </c>
      <c r="L194" s="119"/>
      <c r="M194" s="122"/>
      <c r="S194" s="121">
        <f t="shared" si="12"/>
        <v>0.87000000000000055</v>
      </c>
      <c r="T194" s="122">
        <f t="shared" si="10"/>
        <v>7.4741701494633315</v>
      </c>
      <c r="U194">
        <f t="shared" si="11"/>
        <v>7.3744965849888683E-2</v>
      </c>
    </row>
    <row r="195" spans="1:23">
      <c r="A195" s="1">
        <v>0.47453703703703703</v>
      </c>
      <c r="B195">
        <v>4082</v>
      </c>
      <c r="C195">
        <v>18</v>
      </c>
      <c r="D195">
        <v>268.10000000000002</v>
      </c>
      <c r="E195">
        <v>10.4</v>
      </c>
      <c r="G195" s="119">
        <v>188</v>
      </c>
      <c r="H195">
        <f t="shared" si="13"/>
        <v>7.2748230205143916</v>
      </c>
      <c r="J195" s="120">
        <f>(Data!$I$16+273.3)/(D195+273.3)*(Data!$I$15+(Data!$K$12/1000))/Data!$I$15*Data!$I$18</f>
        <v>0.68049578045373094</v>
      </c>
      <c r="K195" s="122">
        <f t="shared" si="14"/>
        <v>8.813329852799999</v>
      </c>
      <c r="L195" s="119"/>
      <c r="M195" s="122"/>
      <c r="S195" s="121">
        <f t="shared" si="12"/>
        <v>0.88000000000000056</v>
      </c>
      <c r="T195" s="122">
        <f t="shared" si="10"/>
        <v>7.6690449355727033</v>
      </c>
      <c r="U195">
        <f t="shared" si="11"/>
        <v>7.5716075425180246E-2</v>
      </c>
      <c r="W195">
        <f>(S196-S194)/6*(T194+4*T195+T196)</f>
        <v>0.15458161453447214</v>
      </c>
    </row>
    <row r="196" spans="1:23">
      <c r="A196" s="1">
        <v>0.47453703703703703</v>
      </c>
      <c r="B196">
        <v>4077</v>
      </c>
      <c r="C196">
        <v>19</v>
      </c>
      <c r="D196">
        <v>268.10000000000002</v>
      </c>
      <c r="E196">
        <v>10.4</v>
      </c>
      <c r="G196" s="119">
        <v>189</v>
      </c>
      <c r="H196">
        <f t="shared" si="13"/>
        <v>7.4741701494633315</v>
      </c>
      <c r="J196" s="120">
        <f>(Data!$I$16+273.3)/(D196+273.3)*(Data!$I$15+(Data!$K$12/1000))/Data!$I$15*Data!$I$18</f>
        <v>0.68049578045373094</v>
      </c>
      <c r="K196" s="122">
        <f t="shared" si="14"/>
        <v>8.7328593356000024</v>
      </c>
      <c r="L196" s="119"/>
      <c r="M196" s="122"/>
      <c r="S196" s="121">
        <f t="shared" si="12"/>
        <v>0.89000000000000057</v>
      </c>
      <c r="T196" s="122">
        <f t="shared" si="10"/>
        <v>8.224134468587458</v>
      </c>
      <c r="U196">
        <f t="shared" si="11"/>
        <v>7.9465897020800882E-2</v>
      </c>
    </row>
    <row r="197" spans="1:23">
      <c r="A197" s="1">
        <v>0.47453703703703703</v>
      </c>
      <c r="B197">
        <v>4077</v>
      </c>
      <c r="C197">
        <v>20</v>
      </c>
      <c r="D197">
        <v>268.2</v>
      </c>
      <c r="E197">
        <v>10.4</v>
      </c>
      <c r="G197" s="119">
        <v>190</v>
      </c>
      <c r="H197">
        <f t="shared" si="13"/>
        <v>7.6690449355727033</v>
      </c>
      <c r="J197" s="120">
        <f>(Data!$I$16+273.3)/(D197+273.3)*(Data!$I$15+(Data!$K$12/1000))/Data!$I$15*Data!$I$18</f>
        <v>0.68037011179621421</v>
      </c>
      <c r="K197" s="122">
        <f t="shared" si="14"/>
        <v>8.6523405999999987</v>
      </c>
      <c r="L197" s="119"/>
      <c r="M197" s="122"/>
      <c r="S197" s="121">
        <f t="shared" si="12"/>
        <v>0.90000000000000058</v>
      </c>
      <c r="T197" s="122">
        <f t="shared" si="10"/>
        <v>9.2321945343426552</v>
      </c>
      <c r="U197">
        <f t="shared" si="11"/>
        <v>8.7281645014650633E-2</v>
      </c>
      <c r="W197">
        <f>(S198-S196)/6*(T196+4*T197+T198)</f>
        <v>0.18128084721162022</v>
      </c>
    </row>
    <row r="198" spans="1:23">
      <c r="A198" s="1">
        <v>0.47454861111111107</v>
      </c>
      <c r="B198">
        <v>4080</v>
      </c>
      <c r="C198">
        <v>23</v>
      </c>
      <c r="D198">
        <v>268.2</v>
      </c>
      <c r="E198">
        <v>10.4</v>
      </c>
      <c r="G198" s="119">
        <v>191</v>
      </c>
      <c r="H198">
        <f t="shared" si="13"/>
        <v>8.224134468587458</v>
      </c>
      <c r="J198" s="120">
        <f>(Data!$I$16+273.3)/(D198+273.3)*(Data!$I$15+(Data!$K$12/1000))/Data!$I$15*Data!$I$18</f>
        <v>0.68037011179621421</v>
      </c>
      <c r="K198" s="122">
        <f t="shared" si="14"/>
        <v>8.5717816403999993</v>
      </c>
      <c r="L198" s="119"/>
      <c r="M198" s="122"/>
      <c r="S198" s="121">
        <f t="shared" si="12"/>
        <v>0.91000000000000059</v>
      </c>
      <c r="T198" s="122">
        <f t="shared" si="10"/>
        <v>9.2313415575279407</v>
      </c>
      <c r="U198">
        <f t="shared" si="11"/>
        <v>9.2317680459353055E-2</v>
      </c>
    </row>
    <row r="199" spans="1:23">
      <c r="A199" s="1">
        <v>0.47454861111111107</v>
      </c>
      <c r="B199">
        <v>4081</v>
      </c>
      <c r="C199">
        <v>29</v>
      </c>
      <c r="D199">
        <v>267.89999999999998</v>
      </c>
      <c r="E199">
        <v>10.4</v>
      </c>
      <c r="G199" s="119">
        <v>192</v>
      </c>
      <c r="H199">
        <f t="shared" si="13"/>
        <v>9.2321945343426552</v>
      </c>
      <c r="J199" s="120">
        <f>(Data!$I$16+273.3)/(D199+273.3)*(Data!$I$15+(Data!$K$12/1000))/Data!$I$15*Data!$I$18</f>
        <v>0.68074725709100137</v>
      </c>
      <c r="K199" s="122">
        <f t="shared" si="14"/>
        <v>8.4911904512000014</v>
      </c>
      <c r="L199" s="119"/>
      <c r="M199" s="122"/>
      <c r="S199" s="121">
        <f t="shared" si="12"/>
        <v>0.9200000000000006</v>
      </c>
      <c r="T199" s="122">
        <f t="shared" ref="T199:T207" si="15">H201</f>
        <v>9.9964409895656452</v>
      </c>
      <c r="U199">
        <f t="shared" ref="U199:U207" si="16">(S199-S198)/2*(T198+T199)</f>
        <v>9.6138912735468013E-2</v>
      </c>
      <c r="W199">
        <f>(S200-S198)/6*(T198+4*T199+T200)</f>
        <v>0.19738156668922022</v>
      </c>
    </row>
    <row r="200" spans="1:23">
      <c r="A200" s="1">
        <v>0.47454861111111107</v>
      </c>
      <c r="B200">
        <v>4088</v>
      </c>
      <c r="C200">
        <v>29</v>
      </c>
      <c r="D200">
        <v>267.8</v>
      </c>
      <c r="E200">
        <v>10.4</v>
      </c>
      <c r="G200" s="119">
        <v>193</v>
      </c>
      <c r="H200">
        <f t="shared" si="13"/>
        <v>9.2313415575279407</v>
      </c>
      <c r="J200" s="120">
        <f>(Data!$I$16+273.3)/(D200+273.3)*(Data!$I$15+(Data!$K$12/1000))/Data!$I$15*Data!$I$18</f>
        <v>0.68087306512225088</v>
      </c>
      <c r="K200" s="122">
        <f t="shared" si="14"/>
        <v>8.4105750267999984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9.9973644909754924</v>
      </c>
      <c r="U200">
        <f t="shared" si="16"/>
        <v>9.9969027402705773E-2</v>
      </c>
    </row>
    <row r="201" spans="1:23">
      <c r="A201" s="1">
        <v>0.47454861111111107</v>
      </c>
      <c r="B201">
        <v>4095</v>
      </c>
      <c r="C201">
        <v>34</v>
      </c>
      <c r="D201">
        <v>267.89999999999998</v>
      </c>
      <c r="E201">
        <v>10.4</v>
      </c>
      <c r="G201" s="119">
        <v>194</v>
      </c>
      <c r="H201">
        <f t="shared" ref="H201:H264" si="18">44.73*SQRT(C201/1000/J201)</f>
        <v>9.9964409895656452</v>
      </c>
      <c r="J201" s="120">
        <f>(Data!$I$16+273.3)/(D201+273.3)*(Data!$I$15+(Data!$K$12/1000))/Data!$I$15*Data!$I$18</f>
        <v>0.68074725709100137</v>
      </c>
      <c r="K201" s="122">
        <f t="shared" ref="K201:K217" si="19">0.0000013324*G201^3-0.00077958*G201^2+0.0714013*G201+14.09</f>
        <v>8.329943361599998</v>
      </c>
      <c r="L201" s="119"/>
      <c r="M201" s="122"/>
      <c r="S201" s="121">
        <f t="shared" si="17"/>
        <v>0.94000000000000061</v>
      </c>
      <c r="T201" s="122">
        <f t="shared" si="15"/>
        <v>9.850156934264783</v>
      </c>
      <c r="U201">
        <f t="shared" si="16"/>
        <v>9.9237607126201458E-2</v>
      </c>
      <c r="W201">
        <f>(S202-S200)/6*(T200+4*T201+T202)</f>
        <v>0.19749686271133735</v>
      </c>
    </row>
    <row r="202" spans="1:23">
      <c r="A202" s="1">
        <v>0.47454861111111107</v>
      </c>
      <c r="B202">
        <v>4097</v>
      </c>
      <c r="C202">
        <v>34</v>
      </c>
      <c r="D202">
        <v>268</v>
      </c>
      <c r="E202">
        <v>10.4</v>
      </c>
      <c r="G202" s="119">
        <v>195</v>
      </c>
      <c r="H202">
        <f t="shared" si="18"/>
        <v>9.9973644909754924</v>
      </c>
      <c r="J202" s="120">
        <f>(Data!$I$16+273.3)/(D202+273.3)*(Data!$I$15+(Data!$K$12/1000))/Data!$I$15*Data!$I$18</f>
        <v>0.680621495543414</v>
      </c>
      <c r="K202" s="122">
        <f t="shared" si="19"/>
        <v>8.2493034500000011</v>
      </c>
      <c r="L202" s="119"/>
      <c r="M202" s="122"/>
      <c r="S202" s="121">
        <f t="shared" si="17"/>
        <v>0.95000000000000062</v>
      </c>
      <c r="T202" s="122">
        <f t="shared" si="15"/>
        <v>9.8510665853665298</v>
      </c>
      <c r="U202">
        <f t="shared" si="16"/>
        <v>9.8506117598156653E-2</v>
      </c>
    </row>
    <row r="203" spans="1:23">
      <c r="A203" s="1">
        <v>0.47456018518518522</v>
      </c>
      <c r="B203">
        <v>4099</v>
      </c>
      <c r="C203">
        <v>33</v>
      </c>
      <c r="D203">
        <v>268.10000000000002</v>
      </c>
      <c r="E203">
        <v>10.4</v>
      </c>
      <c r="G203" s="119">
        <v>196</v>
      </c>
      <c r="H203">
        <f t="shared" si="18"/>
        <v>9.850156934264783</v>
      </c>
      <c r="J203" s="120">
        <f>(Data!$I$16+273.3)/(D203+273.3)*(Data!$I$15+(Data!$K$12/1000))/Data!$I$15*Data!$I$18</f>
        <v>0.68049578045373094</v>
      </c>
      <c r="K203" s="122">
        <f t="shared" si="19"/>
        <v>8.1686632864000011</v>
      </c>
      <c r="L203" s="119"/>
      <c r="M203" s="122"/>
      <c r="S203" s="121">
        <f t="shared" si="17"/>
        <v>0.96000000000000063</v>
      </c>
      <c r="T203" s="122">
        <f t="shared" si="15"/>
        <v>9.2339002515921926</v>
      </c>
      <c r="U203">
        <f t="shared" si="16"/>
        <v>9.5424834184793694E-2</v>
      </c>
      <c r="W203">
        <f>(S204-S202)/6*(T202+4*T203+T204)</f>
        <v>0.18453376247099409</v>
      </c>
    </row>
    <row r="204" spans="1:23">
      <c r="A204" s="1">
        <v>0.47456018518518522</v>
      </c>
      <c r="B204">
        <v>4099</v>
      </c>
      <c r="C204">
        <v>33</v>
      </c>
      <c r="D204">
        <v>268.2</v>
      </c>
      <c r="E204">
        <v>10.3</v>
      </c>
      <c r="G204" s="119">
        <v>197</v>
      </c>
      <c r="H204">
        <f t="shared" si="18"/>
        <v>9.8510665853665298</v>
      </c>
      <c r="J204" s="120">
        <f>(Data!$I$16+273.3)/(D204+273.3)*(Data!$I$15+(Data!$K$12/1000))/Data!$I$15*Data!$I$18</f>
        <v>0.68037011179621421</v>
      </c>
      <c r="K204" s="122">
        <f t="shared" si="19"/>
        <v>8.0880308652000004</v>
      </c>
      <c r="L204" s="119"/>
      <c r="M204" s="122"/>
      <c r="S204" s="121">
        <f t="shared" si="17"/>
        <v>0.97000000000000064</v>
      </c>
      <c r="T204" s="122">
        <f t="shared" si="15"/>
        <v>8.573461149562883</v>
      </c>
      <c r="U204">
        <f t="shared" si="16"/>
        <v>8.9036807005775459E-2</v>
      </c>
    </row>
    <row r="205" spans="1:23">
      <c r="A205" s="1">
        <v>0.47456018518518522</v>
      </c>
      <c r="B205">
        <v>4088</v>
      </c>
      <c r="C205">
        <v>29</v>
      </c>
      <c r="D205">
        <v>268.10000000000002</v>
      </c>
      <c r="E205">
        <v>10.3</v>
      </c>
      <c r="G205" s="119">
        <v>198</v>
      </c>
      <c r="H205">
        <f t="shared" si="18"/>
        <v>9.2339002515921926</v>
      </c>
      <c r="J205" s="120">
        <f>(Data!$I$16+273.3)/(D205+273.3)*(Data!$I$15+(Data!$K$12/1000))/Data!$I$15*Data!$I$18</f>
        <v>0.68049578045373094</v>
      </c>
      <c r="K205" s="122">
        <f t="shared" si="19"/>
        <v>8.0074141807999997</v>
      </c>
      <c r="L205" s="119"/>
      <c r="M205" s="122"/>
      <c r="S205" s="121">
        <f t="shared" si="17"/>
        <v>0.98000000000000065</v>
      </c>
      <c r="T205" s="122">
        <f t="shared" si="15"/>
        <v>8.4002420584017425</v>
      </c>
      <c r="U205">
        <f t="shared" si="16"/>
        <v>8.4868516039823205E-2</v>
      </c>
      <c r="W205">
        <f>(S206-S204)/6*(T204+4*T205+T206)</f>
        <v>0.166773787734323</v>
      </c>
    </row>
    <row r="206" spans="1:23">
      <c r="A206" s="1">
        <v>0.47456018518518522</v>
      </c>
      <c r="B206">
        <v>4088</v>
      </c>
      <c r="C206">
        <v>25</v>
      </c>
      <c r="D206">
        <v>268.10000000000002</v>
      </c>
      <c r="E206">
        <v>10.3</v>
      </c>
      <c r="G206" s="119">
        <v>199</v>
      </c>
      <c r="H206">
        <f t="shared" si="18"/>
        <v>8.573461149562883</v>
      </c>
      <c r="J206" s="120">
        <f>(Data!$I$16+273.3)/(D206+273.3)*(Data!$I$15+(Data!$K$12/1000))/Data!$I$15*Data!$I$18</f>
        <v>0.68049578045373094</v>
      </c>
      <c r="K206" s="122">
        <f t="shared" si="19"/>
        <v>7.9268212275999979</v>
      </c>
      <c r="L206" s="119"/>
      <c r="M206" s="122"/>
      <c r="S206" s="121">
        <f t="shared" si="17"/>
        <v>0.99000000000000066</v>
      </c>
      <c r="T206" s="122">
        <f t="shared" si="15"/>
        <v>7.8577069371270039</v>
      </c>
      <c r="U206">
        <f t="shared" si="16"/>
        <v>8.128974497764381E-2</v>
      </c>
    </row>
    <row r="207" spans="1:23">
      <c r="A207" s="1">
        <v>0.47456018518518522</v>
      </c>
      <c r="B207">
        <v>4078</v>
      </c>
      <c r="C207">
        <v>24</v>
      </c>
      <c r="D207">
        <v>268.10000000000002</v>
      </c>
      <c r="E207">
        <v>10.3</v>
      </c>
      <c r="G207" s="119">
        <v>200</v>
      </c>
      <c r="H207">
        <f t="shared" si="18"/>
        <v>8.4002420584017425</v>
      </c>
      <c r="J207" s="120">
        <f>(Data!$I$16+273.3)/(D207+273.3)*(Data!$I$15+(Data!$K$12/1000))/Data!$I$15*Data!$I$18</f>
        <v>0.68049578045373094</v>
      </c>
      <c r="K207" s="122">
        <f t="shared" si="19"/>
        <v>7.8462599999999991</v>
      </c>
      <c r="L207" s="119"/>
      <c r="M207" s="122"/>
      <c r="S207" s="121">
        <f t="shared" si="17"/>
        <v>1.0000000000000007</v>
      </c>
      <c r="T207" s="122">
        <f t="shared" si="15"/>
        <v>7.8577069371270039</v>
      </c>
      <c r="U207">
        <f t="shared" si="16"/>
        <v>7.8577069371270111E-2</v>
      </c>
    </row>
    <row r="208" spans="1:23">
      <c r="A208" s="1">
        <v>0.47457175925925926</v>
      </c>
      <c r="B208">
        <v>4075</v>
      </c>
      <c r="C208">
        <v>21</v>
      </c>
      <c r="D208">
        <v>268.10000000000002</v>
      </c>
      <c r="E208">
        <v>10.3</v>
      </c>
      <c r="G208" s="119">
        <v>201</v>
      </c>
      <c r="H208">
        <f t="shared" si="18"/>
        <v>7.8577069371270039</v>
      </c>
      <c r="J208" s="120">
        <f>(Data!$I$16+273.3)/(D208+273.3)*(Data!$I$15+(Data!$K$12/1000))/Data!$I$15*Data!$I$18</f>
        <v>0.68049578045373094</v>
      </c>
      <c r="K208" s="122">
        <f t="shared" si="19"/>
        <v>7.7657384924000006</v>
      </c>
      <c r="L208" s="119"/>
      <c r="M208" s="122"/>
      <c r="S208" s="121"/>
      <c r="T208" s="122"/>
    </row>
    <row r="209" spans="1:20">
      <c r="A209" s="1">
        <v>0.47457175925925926</v>
      </c>
      <c r="B209">
        <v>4076</v>
      </c>
      <c r="C209">
        <v>21</v>
      </c>
      <c r="D209">
        <v>268.10000000000002</v>
      </c>
      <c r="E209">
        <v>10.3</v>
      </c>
      <c r="G209" s="119">
        <v>202</v>
      </c>
      <c r="H209">
        <f t="shared" si="18"/>
        <v>7.8577069371270039</v>
      </c>
      <c r="J209" s="120">
        <f>(Data!$I$16+273.3)/(D209+273.3)*(Data!$I$15+(Data!$K$12/1000))/Data!$I$15*Data!$I$18</f>
        <v>0.68049578045373094</v>
      </c>
      <c r="K209" s="122">
        <f t="shared" si="19"/>
        <v>7.6852646991999993</v>
      </c>
      <c r="L209" s="119"/>
      <c r="M209" s="122"/>
      <c r="S209" s="121"/>
      <c r="T209" s="122"/>
    </row>
    <row r="210" spans="1:20">
      <c r="A210" s="1">
        <v>0.47457175925925926</v>
      </c>
      <c r="B210">
        <v>4077</v>
      </c>
      <c r="C210">
        <v>19</v>
      </c>
      <c r="D210">
        <v>268.10000000000002</v>
      </c>
      <c r="E210">
        <v>10.3</v>
      </c>
      <c r="G210" s="119">
        <v>203</v>
      </c>
      <c r="H210">
        <f t="shared" si="18"/>
        <v>7.4741701494633315</v>
      </c>
      <c r="J210" s="120">
        <f>(Data!$I$16+273.3)/(D210+273.3)*(Data!$I$15+(Data!$K$12/1000))/Data!$I$15*Data!$I$18</f>
        <v>0.68049578045373094</v>
      </c>
      <c r="K210" s="122">
        <f t="shared" si="19"/>
        <v>7.6048466147999996</v>
      </c>
      <c r="L210" s="119"/>
      <c r="M210" s="122"/>
      <c r="S210" s="121"/>
      <c r="T210" s="122"/>
    </row>
    <row r="211" spans="1:20">
      <c r="A211" s="1">
        <v>0.47457175925925926</v>
      </c>
      <c r="B211">
        <v>4083</v>
      </c>
      <c r="C211">
        <v>19</v>
      </c>
      <c r="D211">
        <v>268.2</v>
      </c>
      <c r="E211">
        <v>10.3</v>
      </c>
      <c r="G211" s="119">
        <v>204</v>
      </c>
      <c r="H211">
        <f t="shared" si="18"/>
        <v>7.4748603808125846</v>
      </c>
      <c r="J211" s="120">
        <f>(Data!$I$16+273.3)/(D211+273.3)*(Data!$I$15+(Data!$K$12/1000))/Data!$I$15*Data!$I$18</f>
        <v>0.68037011179621421</v>
      </c>
      <c r="K211" s="122">
        <f t="shared" si="19"/>
        <v>7.5244922336000037</v>
      </c>
      <c r="L211" s="119"/>
      <c r="M211" s="122"/>
      <c r="S211" s="121"/>
      <c r="T211" s="122"/>
    </row>
    <row r="212" spans="1:20">
      <c r="A212" s="1">
        <v>0.47457175925925926</v>
      </c>
      <c r="B212">
        <v>4092</v>
      </c>
      <c r="C212">
        <v>16</v>
      </c>
      <c r="D212">
        <v>268.10000000000002</v>
      </c>
      <c r="E212">
        <v>10.3</v>
      </c>
      <c r="G212" s="119">
        <v>205</v>
      </c>
      <c r="H212">
        <f t="shared" si="18"/>
        <v>6.8587689196503066</v>
      </c>
      <c r="J212" s="120">
        <f>(Data!$I$16+273.3)/(D212+273.3)*(Data!$I$15+(Data!$K$12/1000))/Data!$I$15*Data!$I$18</f>
        <v>0.68049578045373094</v>
      </c>
      <c r="K212" s="122">
        <f t="shared" si="19"/>
        <v>7.4442095500000054</v>
      </c>
      <c r="L212" s="119"/>
      <c r="M212" s="122"/>
      <c r="S212" s="121"/>
      <c r="T212" s="122"/>
    </row>
    <row r="213" spans="1:20">
      <c r="A213" s="1">
        <v>0.47458333333333336</v>
      </c>
      <c r="B213">
        <v>4093</v>
      </c>
      <c r="C213">
        <v>15</v>
      </c>
      <c r="D213">
        <v>267.7</v>
      </c>
      <c r="E213">
        <v>10.3</v>
      </c>
      <c r="G213" s="119">
        <v>206</v>
      </c>
      <c r="H213">
        <f t="shared" si="18"/>
        <v>6.6385207371591664</v>
      </c>
      <c r="J213" s="120">
        <f>(Data!$I$16+273.3)/(D213+273.3)*(Data!$I$15+(Data!$K$12/1000))/Data!$I$15*Data!$I$18</f>
        <v>0.68099891966293891</v>
      </c>
      <c r="K213" s="122">
        <f t="shared" si="19"/>
        <v>7.3640065583999963</v>
      </c>
      <c r="L213" s="119"/>
      <c r="M213" s="122"/>
      <c r="S213" s="121"/>
      <c r="T213" s="122"/>
    </row>
    <row r="214" spans="1:20">
      <c r="A214" s="1">
        <v>0.47458333333333336</v>
      </c>
      <c r="B214">
        <v>4096</v>
      </c>
      <c r="C214">
        <v>14</v>
      </c>
      <c r="D214">
        <v>267.7</v>
      </c>
      <c r="E214">
        <v>10.3</v>
      </c>
      <c r="G214" s="119">
        <v>207</v>
      </c>
      <c r="H214">
        <f t="shared" si="18"/>
        <v>6.413420335970982</v>
      </c>
      <c r="J214" s="120">
        <f>(Data!$I$16+273.3)/(D214+273.3)*(Data!$I$15+(Data!$K$12/1000))/Data!$I$15*Data!$I$18</f>
        <v>0.68099891966293891</v>
      </c>
      <c r="K214" s="122">
        <f t="shared" si="19"/>
        <v>7.2838912531999984</v>
      </c>
      <c r="L214" s="119"/>
      <c r="M214" s="122"/>
      <c r="S214" s="121"/>
      <c r="T214" s="122"/>
    </row>
    <row r="215" spans="1:20">
      <c r="A215" s="1">
        <v>0.47458333333333336</v>
      </c>
      <c r="B215">
        <v>4096</v>
      </c>
      <c r="C215">
        <v>13</v>
      </c>
      <c r="D215">
        <v>267.60000000000002</v>
      </c>
      <c r="E215">
        <v>10.3</v>
      </c>
      <c r="G215" s="119">
        <v>208</v>
      </c>
      <c r="H215">
        <f t="shared" si="18"/>
        <v>6.1795552713525952</v>
      </c>
      <c r="J215" s="120">
        <f>(Data!$I$16+273.3)/(D215+273.3)*(Data!$I$15+(Data!$K$12/1000))/Data!$I$15*Data!$I$18</f>
        <v>0.68112482073886105</v>
      </c>
      <c r="K215" s="122">
        <f t="shared" si="19"/>
        <v>7.2038716288000018</v>
      </c>
      <c r="L215" s="119"/>
      <c r="M215" s="122"/>
      <c r="T215" s="122"/>
    </row>
    <row r="216" spans="1:20">
      <c r="A216" s="1">
        <v>0.47458333333333336</v>
      </c>
      <c r="B216">
        <v>4101</v>
      </c>
      <c r="C216">
        <v>12</v>
      </c>
      <c r="D216">
        <v>267.60000000000002</v>
      </c>
      <c r="E216">
        <v>10.3</v>
      </c>
      <c r="G216" s="119">
        <v>209</v>
      </c>
      <c r="H216">
        <f t="shared" si="18"/>
        <v>5.9371246616291122</v>
      </c>
      <c r="J216" s="120">
        <f>(Data!$I$16+273.3)/(D216+273.3)*(Data!$I$15+(Data!$K$12/1000))/Data!$I$15*Data!$I$18</f>
        <v>0.68112482073886105</v>
      </c>
      <c r="K216" s="122">
        <f t="shared" si="19"/>
        <v>7.1239556795999963</v>
      </c>
      <c r="L216" s="119"/>
      <c r="M216" s="122"/>
      <c r="T216" s="122"/>
    </row>
    <row r="217" spans="1:20">
      <c r="A217" s="1">
        <v>0.47458333333333336</v>
      </c>
      <c r="B217">
        <v>4102</v>
      </c>
      <c r="C217">
        <v>11</v>
      </c>
      <c r="D217">
        <v>267.39999999999998</v>
      </c>
      <c r="E217">
        <v>10.3</v>
      </c>
      <c r="G217" s="119">
        <v>210</v>
      </c>
      <c r="H217">
        <f t="shared" si="18"/>
        <v>5.6833130875069067</v>
      </c>
      <c r="J217" s="120">
        <f>(Data!$I$16+273.3)/(D217+273.3)*(Data!$I$15+(Data!$K$12/1000))/Data!$I$15*Data!$I$18</f>
        <v>0.68137676259968549</v>
      </c>
      <c r="K217" s="122">
        <f t="shared" si="19"/>
        <v>7.0441514000000005</v>
      </c>
      <c r="L217" s="119"/>
      <c r="M217" s="122"/>
    </row>
    <row r="218" spans="1:20">
      <c r="A218" s="1">
        <v>0.4745949074074074</v>
      </c>
      <c r="B218">
        <v>4107</v>
      </c>
      <c r="C218">
        <v>11</v>
      </c>
      <c r="D218">
        <v>267.3</v>
      </c>
      <c r="E218">
        <v>10.3</v>
      </c>
      <c r="G218" s="119"/>
      <c r="H218">
        <f t="shared" si="18"/>
        <v>5.6827875117821494</v>
      </c>
      <c r="J218" s="120">
        <f>(Data!$I$16+273.3)/(D218+273.3)*(Data!$I$15+(Data!$K$12/1000))/Data!$I$15*Data!$I$18</f>
        <v>0.68150280343627445</v>
      </c>
      <c r="K218" s="122"/>
      <c r="L218" s="119"/>
      <c r="M218" s="122"/>
    </row>
    <row r="219" spans="1:20">
      <c r="A219" s="1">
        <v>0.4745949074074074</v>
      </c>
      <c r="B219">
        <v>4112</v>
      </c>
      <c r="C219">
        <v>15</v>
      </c>
      <c r="D219">
        <v>267.3</v>
      </c>
      <c r="E219">
        <v>10.3</v>
      </c>
      <c r="G219" s="119"/>
      <c r="H219">
        <f t="shared" si="18"/>
        <v>6.6360661167250372</v>
      </c>
      <c r="J219" s="120">
        <f>(Data!$I$16+273.3)/(D219+273.3)*(Data!$I$15+(Data!$K$12/1000))/Data!$I$15*Data!$I$18</f>
        <v>0.68150280343627445</v>
      </c>
      <c r="K219" s="122"/>
      <c r="L219" s="119"/>
      <c r="M219" s="122"/>
    </row>
    <row r="220" spans="1:20">
      <c r="A220" s="1">
        <v>0.4745949074074074</v>
      </c>
      <c r="B220">
        <v>4116</v>
      </c>
      <c r="C220">
        <v>15</v>
      </c>
      <c r="D220">
        <v>267.3</v>
      </c>
      <c r="E220">
        <v>10.3</v>
      </c>
      <c r="G220" s="119"/>
      <c r="H220">
        <f t="shared" si="18"/>
        <v>6.6360661167250372</v>
      </c>
      <c r="J220" s="120">
        <f>(Data!$I$16+273.3)/(D220+273.3)*(Data!$I$15+(Data!$K$12/1000))/Data!$I$15*Data!$I$18</f>
        <v>0.68150280343627445</v>
      </c>
      <c r="K220" s="122"/>
      <c r="L220" s="119"/>
      <c r="M220" s="122"/>
    </row>
    <row r="221" spans="1:20">
      <c r="A221" s="1">
        <v>0.4745949074074074</v>
      </c>
      <c r="B221">
        <v>4125</v>
      </c>
      <c r="C221">
        <v>11</v>
      </c>
      <c r="D221">
        <v>267.3</v>
      </c>
      <c r="E221">
        <v>10.3</v>
      </c>
      <c r="G221" s="119"/>
      <c r="H221">
        <f t="shared" si="18"/>
        <v>5.6827875117821494</v>
      </c>
      <c r="J221" s="120">
        <f>(Data!$I$16+273.3)/(D221+273.3)*(Data!$I$15+(Data!$K$12/1000))/Data!$I$15*Data!$I$18</f>
        <v>0.68150280343627445</v>
      </c>
      <c r="K221" s="122"/>
      <c r="L221" s="119"/>
      <c r="M221" s="122"/>
    </row>
    <row r="222" spans="1:20">
      <c r="A222" s="1">
        <v>0.4745949074074074</v>
      </c>
      <c r="B222">
        <v>4125</v>
      </c>
      <c r="C222">
        <v>10</v>
      </c>
      <c r="D222">
        <v>267.3</v>
      </c>
      <c r="E222">
        <v>10.3</v>
      </c>
      <c r="G222" s="119"/>
      <c r="H222">
        <f t="shared" si="18"/>
        <v>5.4183252951163245</v>
      </c>
      <c r="J222" s="120">
        <f>(Data!$I$16+273.3)/(D222+273.3)*(Data!$I$15+(Data!$K$12/1000))/Data!$I$15*Data!$I$18</f>
        <v>0.68150280343627445</v>
      </c>
      <c r="K222" s="122"/>
      <c r="L222" s="119"/>
      <c r="M222" s="122"/>
    </row>
    <row r="223" spans="1:20">
      <c r="A223" s="1">
        <v>0.47460648148148149</v>
      </c>
      <c r="B223">
        <v>4135</v>
      </c>
      <c r="C223">
        <v>15</v>
      </c>
      <c r="D223">
        <v>267.39999999999998</v>
      </c>
      <c r="E223">
        <v>10.3</v>
      </c>
      <c r="G223" s="119"/>
      <c r="H223">
        <f t="shared" si="18"/>
        <v>6.6366798569452374</v>
      </c>
      <c r="J223" s="120">
        <f>(Data!$I$16+273.3)/(D223+273.3)*(Data!$I$15+(Data!$K$12/1000))/Data!$I$15*Data!$I$18</f>
        <v>0.68137676259968549</v>
      </c>
      <c r="K223" s="122"/>
      <c r="L223" s="119"/>
      <c r="M223" s="122"/>
    </row>
    <row r="224" spans="1:20">
      <c r="A224" s="1">
        <v>0.47460648148148149</v>
      </c>
      <c r="B224">
        <v>4135</v>
      </c>
      <c r="C224">
        <v>18</v>
      </c>
      <c r="D224">
        <v>267.60000000000002</v>
      </c>
      <c r="E224">
        <v>10.3</v>
      </c>
      <c r="G224" s="119"/>
      <c r="H224">
        <f t="shared" si="18"/>
        <v>7.2714629801427781</v>
      </c>
      <c r="J224" s="120">
        <f>(Data!$I$16+273.3)/(D224+273.3)*(Data!$I$15+(Data!$K$12/1000))/Data!$I$15*Data!$I$18</f>
        <v>0.68112482073886105</v>
      </c>
      <c r="K224" s="122"/>
      <c r="L224" s="119"/>
      <c r="M224" s="122"/>
    </row>
    <row r="225" spans="1:13">
      <c r="A225" s="1">
        <v>0.47460648148148149</v>
      </c>
      <c r="B225">
        <v>4138</v>
      </c>
      <c r="C225">
        <v>19</v>
      </c>
      <c r="D225">
        <v>267.60000000000002</v>
      </c>
      <c r="E225">
        <v>10.3</v>
      </c>
      <c r="G225" s="119"/>
      <c r="H225">
        <f t="shared" si="18"/>
        <v>7.4707180361437784</v>
      </c>
      <c r="J225" s="120">
        <f>(Data!$I$16+273.3)/(D225+273.3)*(Data!$I$15+(Data!$K$12/1000))/Data!$I$15*Data!$I$18</f>
        <v>0.68112482073886105</v>
      </c>
      <c r="K225" s="122"/>
      <c r="L225" s="119"/>
      <c r="M225" s="122"/>
    </row>
    <row r="226" spans="1:13">
      <c r="A226" s="1">
        <v>0.47460648148148149</v>
      </c>
      <c r="B226">
        <v>4140</v>
      </c>
      <c r="C226">
        <v>22</v>
      </c>
      <c r="D226">
        <v>267.5</v>
      </c>
      <c r="E226">
        <v>10.3</v>
      </c>
      <c r="G226" s="119"/>
      <c r="H226">
        <f t="shared" si="18"/>
        <v>8.0381616551531732</v>
      </c>
      <c r="J226" s="120">
        <f>(Data!$I$16+273.3)/(D226+273.3)*(Data!$I$15+(Data!$K$12/1000))/Data!$I$15*Data!$I$18</f>
        <v>0.68125076837583232</v>
      </c>
      <c r="K226" s="122"/>
      <c r="L226" s="119"/>
      <c r="M226" s="122"/>
    </row>
    <row r="227" spans="1:13">
      <c r="A227" s="1">
        <v>0.47460648148148149</v>
      </c>
      <c r="B227">
        <v>4139</v>
      </c>
      <c r="C227">
        <v>22</v>
      </c>
      <c r="D227">
        <v>267.5</v>
      </c>
      <c r="E227">
        <v>10.3</v>
      </c>
      <c r="G227" s="119"/>
      <c r="H227">
        <f t="shared" si="18"/>
        <v>8.0381616551531732</v>
      </c>
      <c r="J227" s="120">
        <f>(Data!$I$16+273.3)/(D227+273.3)*(Data!$I$15+(Data!$K$12/1000))/Data!$I$15*Data!$I$18</f>
        <v>0.68125076837583232</v>
      </c>
      <c r="K227" s="122"/>
      <c r="L227" s="119"/>
      <c r="M227" s="122"/>
    </row>
    <row r="228" spans="1:13">
      <c r="A228" s="1">
        <v>0.47461805555555553</v>
      </c>
      <c r="B228">
        <v>4138</v>
      </c>
      <c r="C228">
        <v>22</v>
      </c>
      <c r="D228">
        <v>267.5</v>
      </c>
      <c r="E228">
        <v>10.3</v>
      </c>
      <c r="G228" s="119"/>
      <c r="H228">
        <f t="shared" si="18"/>
        <v>8.0381616551531732</v>
      </c>
      <c r="J228" s="120">
        <f>(Data!$I$16+273.3)/(D228+273.3)*(Data!$I$15+(Data!$K$12/1000))/Data!$I$15*Data!$I$18</f>
        <v>0.68125076837583232</v>
      </c>
      <c r="K228" s="122"/>
      <c r="L228" s="119"/>
      <c r="M228" s="122"/>
    </row>
    <row r="229" spans="1:13">
      <c r="A229" s="1">
        <v>0.47461805555555553</v>
      </c>
      <c r="B229">
        <v>4138</v>
      </c>
      <c r="C229">
        <v>22</v>
      </c>
      <c r="D229">
        <v>267.60000000000002</v>
      </c>
      <c r="E229">
        <v>10.3</v>
      </c>
      <c r="G229" s="119"/>
      <c r="H229">
        <f t="shared" si="18"/>
        <v>8.0389047940310316</v>
      </c>
      <c r="J229" s="120">
        <f>(Data!$I$16+273.3)/(D229+273.3)*(Data!$I$15+(Data!$K$12/1000))/Data!$I$15*Data!$I$18</f>
        <v>0.68112482073886105</v>
      </c>
      <c r="K229" s="122"/>
      <c r="L229" s="119"/>
      <c r="M229" s="122"/>
    </row>
    <row r="230" spans="1:13">
      <c r="A230" s="1">
        <v>0.47461805555555553</v>
      </c>
      <c r="B230">
        <v>4138</v>
      </c>
      <c r="C230">
        <v>19</v>
      </c>
      <c r="D230">
        <v>267.7</v>
      </c>
      <c r="E230">
        <v>10.3</v>
      </c>
      <c r="G230" s="119"/>
      <c r="H230">
        <f t="shared" si="18"/>
        <v>7.4714085864097202</v>
      </c>
      <c r="J230" s="120">
        <f>(Data!$I$16+273.3)/(D230+273.3)*(Data!$I$15+(Data!$K$12/1000))/Data!$I$15*Data!$I$18</f>
        <v>0.68099891966293891</v>
      </c>
      <c r="K230" s="122"/>
      <c r="L230" s="119"/>
      <c r="M230" s="122"/>
    </row>
    <row r="231" spans="1:13">
      <c r="A231" s="1">
        <v>0.47461805555555553</v>
      </c>
      <c r="B231">
        <v>4138</v>
      </c>
      <c r="C231">
        <v>18</v>
      </c>
      <c r="D231">
        <v>267.8</v>
      </c>
      <c r="E231">
        <v>10.3</v>
      </c>
      <c r="G231" s="119"/>
      <c r="H231">
        <f t="shared" si="18"/>
        <v>7.2728071825722553</v>
      </c>
      <c r="J231" s="120">
        <f>(Data!$I$16+273.3)/(D231+273.3)*(Data!$I$15+(Data!$K$12/1000))/Data!$I$15*Data!$I$18</f>
        <v>0.68087306512225088</v>
      </c>
      <c r="K231" s="122"/>
      <c r="L231" s="119"/>
      <c r="M231" s="122"/>
    </row>
    <row r="232" spans="1:13">
      <c r="A232" s="1">
        <v>0.47461805555555553</v>
      </c>
      <c r="B232">
        <v>4135</v>
      </c>
      <c r="C232">
        <v>15</v>
      </c>
      <c r="D232">
        <v>267.7</v>
      </c>
      <c r="E232">
        <v>10.3</v>
      </c>
      <c r="G232" s="119"/>
      <c r="H232">
        <f t="shared" si="18"/>
        <v>6.6385207371591664</v>
      </c>
      <c r="J232" s="120">
        <f>(Data!$I$16+273.3)/(D232+273.3)*(Data!$I$15+(Data!$K$12/1000))/Data!$I$15*Data!$I$18</f>
        <v>0.68099891966293891</v>
      </c>
      <c r="K232" s="122"/>
      <c r="L232" s="119"/>
      <c r="M232" s="122"/>
    </row>
    <row r="233" spans="1:13">
      <c r="A233" s="1">
        <v>0.47462962962962968</v>
      </c>
      <c r="B233">
        <v>4135</v>
      </c>
      <c r="C233">
        <v>10</v>
      </c>
      <c r="D233">
        <v>267.60000000000002</v>
      </c>
      <c r="E233">
        <v>10.3</v>
      </c>
      <c r="G233" s="119"/>
      <c r="H233">
        <f t="shared" si="18"/>
        <v>5.419828506490818</v>
      </c>
      <c r="J233" s="120">
        <f>(Data!$I$16+273.3)/(D233+273.3)*(Data!$I$15+(Data!$K$12/1000))/Data!$I$15*Data!$I$18</f>
        <v>0.68112482073886105</v>
      </c>
      <c r="K233" s="122"/>
      <c r="L233" s="119"/>
      <c r="M233" s="122"/>
    </row>
    <row r="234" spans="1:13">
      <c r="A234" s="1">
        <v>0.47462962962962968</v>
      </c>
      <c r="B234">
        <v>4136</v>
      </c>
      <c r="C234">
        <v>10</v>
      </c>
      <c r="D234">
        <v>267.60000000000002</v>
      </c>
      <c r="E234">
        <v>10.3</v>
      </c>
      <c r="G234" s="119"/>
      <c r="H234">
        <f t="shared" si="18"/>
        <v>5.419828506490818</v>
      </c>
      <c r="J234" s="120">
        <f>(Data!$I$16+273.3)/(D234+273.3)*(Data!$I$15+(Data!$K$12/1000))/Data!$I$15*Data!$I$18</f>
        <v>0.68112482073886105</v>
      </c>
      <c r="K234" s="122"/>
      <c r="L234" s="119"/>
      <c r="M234" s="122"/>
    </row>
    <row r="235" spans="1:13">
      <c r="A235" s="1">
        <v>0.47462962962962968</v>
      </c>
      <c r="B235">
        <v>4159</v>
      </c>
      <c r="C235">
        <v>9</v>
      </c>
      <c r="D235">
        <v>267.7</v>
      </c>
      <c r="E235">
        <v>10.3</v>
      </c>
      <c r="G235" s="119"/>
      <c r="H235">
        <f t="shared" si="18"/>
        <v>5.1421760516940074</v>
      </c>
      <c r="J235" s="120">
        <f>(Data!$I$16+273.3)/(D235+273.3)*(Data!$I$15+(Data!$K$12/1000))/Data!$I$15*Data!$I$18</f>
        <v>0.68099891966293891</v>
      </c>
      <c r="K235" s="122"/>
      <c r="L235" s="119"/>
      <c r="M235" s="122"/>
    </row>
    <row r="236" spans="1:13">
      <c r="A236" s="1">
        <v>0.47462962962962968</v>
      </c>
      <c r="B236">
        <v>4159</v>
      </c>
      <c r="C236">
        <v>9</v>
      </c>
      <c r="D236">
        <v>268</v>
      </c>
      <c r="E236">
        <v>10.3</v>
      </c>
      <c r="G236" s="119"/>
      <c r="H236">
        <f t="shared" si="18"/>
        <v>5.1436015960687644</v>
      </c>
      <c r="J236" s="120">
        <f>(Data!$I$16+273.3)/(D236+273.3)*(Data!$I$15+(Data!$K$12/1000))/Data!$I$15*Data!$I$18</f>
        <v>0.680621495543414</v>
      </c>
      <c r="K236" s="122"/>
      <c r="L236" s="119"/>
      <c r="M236" s="122"/>
    </row>
    <row r="237" spans="1:13">
      <c r="A237" s="1">
        <v>0.47462962962962968</v>
      </c>
      <c r="B237">
        <v>4164</v>
      </c>
      <c r="C237">
        <v>9</v>
      </c>
      <c r="D237">
        <v>268</v>
      </c>
      <c r="E237">
        <v>10.3</v>
      </c>
      <c r="G237" s="119"/>
      <c r="H237">
        <f t="shared" si="18"/>
        <v>5.1436015960687644</v>
      </c>
      <c r="J237" s="120">
        <f>(Data!$I$16+273.3)/(D237+273.3)*(Data!$I$15+(Data!$K$12/1000))/Data!$I$15*Data!$I$18</f>
        <v>0.680621495543414</v>
      </c>
      <c r="K237" s="122"/>
      <c r="L237" s="119"/>
      <c r="M237" s="122"/>
    </row>
    <row r="238" spans="1:13">
      <c r="A238" s="1">
        <v>0.47464120370370372</v>
      </c>
      <c r="B238">
        <v>4165</v>
      </c>
      <c r="C238">
        <v>12</v>
      </c>
      <c r="D238">
        <v>268</v>
      </c>
      <c r="E238">
        <v>10.3</v>
      </c>
      <c r="G238" s="119"/>
      <c r="H238">
        <f t="shared" si="18"/>
        <v>5.9393195321889811</v>
      </c>
      <c r="J238" s="120">
        <f>(Data!$I$16+273.3)/(D238+273.3)*(Data!$I$15+(Data!$K$12/1000))/Data!$I$15*Data!$I$18</f>
        <v>0.680621495543414</v>
      </c>
      <c r="K238" s="122"/>
      <c r="L238" s="119"/>
      <c r="M238" s="122"/>
    </row>
    <row r="239" spans="1:13">
      <c r="A239" s="1">
        <v>0.47464120370370372</v>
      </c>
      <c r="B239">
        <v>4161</v>
      </c>
      <c r="C239">
        <v>12</v>
      </c>
      <c r="D239">
        <v>267.89999999999998</v>
      </c>
      <c r="E239">
        <v>10.3</v>
      </c>
      <c r="G239" s="119"/>
      <c r="H239">
        <f t="shared" si="18"/>
        <v>5.9387708905978425</v>
      </c>
      <c r="J239" s="120">
        <f>(Data!$I$16+273.3)/(D239+273.3)*(Data!$I$15+(Data!$K$12/1000))/Data!$I$15*Data!$I$18</f>
        <v>0.68074725709100137</v>
      </c>
      <c r="K239" s="122"/>
      <c r="L239" s="119"/>
      <c r="M239" s="122"/>
    </row>
    <row r="240" spans="1:13">
      <c r="A240" s="1">
        <v>0.47464120370370372</v>
      </c>
      <c r="B240">
        <v>4158</v>
      </c>
      <c r="C240">
        <v>12</v>
      </c>
      <c r="D240">
        <v>268.2</v>
      </c>
      <c r="E240">
        <v>10.3</v>
      </c>
      <c r="G240" s="119"/>
      <c r="H240">
        <f t="shared" si="18"/>
        <v>5.9404166633578823</v>
      </c>
      <c r="J240" s="120">
        <f>(Data!$I$16+273.3)/(D240+273.3)*(Data!$I$15+(Data!$K$12/1000))/Data!$I$15*Data!$I$18</f>
        <v>0.68037011179621421</v>
      </c>
      <c r="K240" s="122"/>
      <c r="L240" s="119"/>
      <c r="M240" s="122"/>
    </row>
    <row r="241" spans="1:13">
      <c r="A241" s="1">
        <v>0.47464120370370372</v>
      </c>
      <c r="B241">
        <v>4154</v>
      </c>
      <c r="C241">
        <v>12</v>
      </c>
      <c r="D241">
        <v>268.3</v>
      </c>
      <c r="E241">
        <v>10.3</v>
      </c>
      <c r="G241" s="119"/>
      <c r="H241">
        <f t="shared" si="18"/>
        <v>5.9409651529637184</v>
      </c>
      <c r="J241" s="120">
        <f>(Data!$I$16+273.3)/(D241+273.3)*(Data!$I$15+(Data!$K$12/1000))/Data!$I$15*Data!$I$18</f>
        <v>0.68024448954514405</v>
      </c>
      <c r="K241" s="122"/>
      <c r="L241" s="119"/>
      <c r="M241" s="122"/>
    </row>
    <row r="242" spans="1:13">
      <c r="A242" s="1">
        <v>0.47464120370370372</v>
      </c>
      <c r="B242">
        <v>4144</v>
      </c>
      <c r="C242">
        <v>10</v>
      </c>
      <c r="D242">
        <v>268.39999999999998</v>
      </c>
      <c r="E242">
        <v>10.3</v>
      </c>
      <c r="G242" s="119"/>
      <c r="H242">
        <f t="shared" si="18"/>
        <v>5.4238350333780172</v>
      </c>
      <c r="J242" s="120">
        <f>(Data!$I$16+273.3)/(D242+273.3)*(Data!$I$15+(Data!$K$12/1000))/Data!$I$15*Data!$I$18</f>
        <v>0.68011891367482002</v>
      </c>
      <c r="K242" s="122"/>
      <c r="L242" s="119"/>
      <c r="M242" s="122"/>
    </row>
    <row r="243" spans="1:13">
      <c r="A243" s="1">
        <v>0.47465277777777781</v>
      </c>
      <c r="B243">
        <v>4143</v>
      </c>
      <c r="C243">
        <v>9</v>
      </c>
      <c r="D243">
        <v>268.5</v>
      </c>
      <c r="E243">
        <v>10.3</v>
      </c>
      <c r="G243" s="119"/>
      <c r="H243">
        <f t="shared" si="18"/>
        <v>5.1459766257913344</v>
      </c>
      <c r="J243" s="120">
        <f>(Data!$I$16+273.3)/(D243+273.3)*(Data!$I$15+(Data!$K$12/1000))/Data!$I$15*Data!$I$18</f>
        <v>0.67999338415956079</v>
      </c>
      <c r="K243" s="122"/>
      <c r="L243" s="119"/>
      <c r="M243" s="122"/>
    </row>
    <row r="244" spans="1:13">
      <c r="A244" s="1">
        <v>0.47465277777777781</v>
      </c>
      <c r="B244">
        <v>4141</v>
      </c>
      <c r="C244">
        <v>7</v>
      </c>
      <c r="D244">
        <v>268.5</v>
      </c>
      <c r="E244">
        <v>10.3</v>
      </c>
      <c r="G244" s="119"/>
      <c r="H244">
        <f t="shared" si="18"/>
        <v>4.5383248014650537</v>
      </c>
      <c r="J244" s="120">
        <f>(Data!$I$16+273.3)/(D244+273.3)*(Data!$I$15+(Data!$K$12/1000))/Data!$I$15*Data!$I$18</f>
        <v>0.67999338415956079</v>
      </c>
      <c r="K244" s="122"/>
      <c r="L244" s="119"/>
      <c r="M244" s="122"/>
    </row>
    <row r="245" spans="1:13">
      <c r="A245" s="1">
        <v>0.47465277777777781</v>
      </c>
      <c r="B245">
        <v>4141</v>
      </c>
      <c r="C245">
        <v>6</v>
      </c>
      <c r="D245">
        <v>268.2</v>
      </c>
      <c r="E245">
        <v>10.3</v>
      </c>
      <c r="G245" s="119"/>
      <c r="H245">
        <f t="shared" si="18"/>
        <v>4.2005089057339227</v>
      </c>
      <c r="J245" s="120">
        <f>(Data!$I$16+273.3)/(D245+273.3)*(Data!$I$15+(Data!$K$12/1000))/Data!$I$15*Data!$I$18</f>
        <v>0.68037011179621421</v>
      </c>
      <c r="K245" s="122"/>
      <c r="L245" s="119"/>
      <c r="M245" s="122"/>
    </row>
    <row r="246" spans="1:13">
      <c r="A246" s="1">
        <v>0.47465277777777781</v>
      </c>
      <c r="B246">
        <v>4150</v>
      </c>
      <c r="C246">
        <v>6</v>
      </c>
      <c r="D246">
        <v>268.2</v>
      </c>
      <c r="E246">
        <v>10.3</v>
      </c>
      <c r="G246" s="119"/>
      <c r="H246">
        <f t="shared" si="18"/>
        <v>4.2005089057339227</v>
      </c>
      <c r="J246" s="120">
        <f>(Data!$I$16+273.3)/(D246+273.3)*(Data!$I$15+(Data!$K$12/1000))/Data!$I$15*Data!$I$18</f>
        <v>0.68037011179621421</v>
      </c>
      <c r="K246" s="122"/>
      <c r="L246" s="119"/>
      <c r="M246" s="122"/>
    </row>
    <row r="247" spans="1:13">
      <c r="A247" s="1">
        <v>0.47465277777777781</v>
      </c>
      <c r="B247">
        <v>4154</v>
      </c>
      <c r="C247">
        <v>7</v>
      </c>
      <c r="D247">
        <v>268.2</v>
      </c>
      <c r="E247">
        <v>10.3</v>
      </c>
      <c r="G247" s="119"/>
      <c r="H247">
        <f t="shared" si="18"/>
        <v>4.5370681699024162</v>
      </c>
      <c r="J247" s="120">
        <f>(Data!$I$16+273.3)/(D247+273.3)*(Data!$I$15+(Data!$K$12/1000))/Data!$I$15*Data!$I$18</f>
        <v>0.68037011179621421</v>
      </c>
      <c r="K247" s="122"/>
      <c r="L247" s="119"/>
      <c r="M247" s="122"/>
    </row>
    <row r="248" spans="1:13">
      <c r="A248" s="1">
        <v>0.47466435185185185</v>
      </c>
      <c r="B248">
        <v>4150</v>
      </c>
      <c r="C248">
        <v>7</v>
      </c>
      <c r="D248">
        <v>268.2</v>
      </c>
      <c r="E248">
        <v>10.3</v>
      </c>
      <c r="G248" s="119"/>
      <c r="H248">
        <f t="shared" si="18"/>
        <v>4.5370681699024162</v>
      </c>
      <c r="J248" s="120">
        <f>(Data!$I$16+273.3)/(D248+273.3)*(Data!$I$15+(Data!$K$12/1000))/Data!$I$15*Data!$I$18</f>
        <v>0.68037011179621421</v>
      </c>
      <c r="K248" s="122"/>
      <c r="L248" s="119"/>
      <c r="M248" s="122"/>
    </row>
    <row r="249" spans="1:13">
      <c r="A249" s="1">
        <v>0.47466435185185185</v>
      </c>
      <c r="B249">
        <v>4146</v>
      </c>
      <c r="C249">
        <v>10</v>
      </c>
      <c r="D249">
        <v>268.2</v>
      </c>
      <c r="E249">
        <v>10.3</v>
      </c>
      <c r="G249" s="119"/>
      <c r="H249">
        <f t="shared" si="18"/>
        <v>5.422833679167808</v>
      </c>
      <c r="J249" s="120">
        <f>(Data!$I$16+273.3)/(D249+273.3)*(Data!$I$15+(Data!$K$12/1000))/Data!$I$15*Data!$I$18</f>
        <v>0.68037011179621421</v>
      </c>
      <c r="K249" s="122"/>
      <c r="L249" s="119"/>
      <c r="M249" s="122"/>
    </row>
    <row r="250" spans="1:13">
      <c r="A250" s="1">
        <v>0.47466435185185185</v>
      </c>
      <c r="B250">
        <v>4147</v>
      </c>
      <c r="C250">
        <v>10</v>
      </c>
      <c r="D250">
        <v>268.2</v>
      </c>
      <c r="E250">
        <v>10.3</v>
      </c>
      <c r="G250" s="119"/>
      <c r="H250">
        <f t="shared" si="18"/>
        <v>5.422833679167808</v>
      </c>
      <c r="J250" s="120">
        <f>(Data!$I$16+273.3)/(D250+273.3)*(Data!$I$15+(Data!$K$12/1000))/Data!$I$15*Data!$I$18</f>
        <v>0.68037011179621421</v>
      </c>
      <c r="K250" s="122"/>
      <c r="L250" s="119"/>
      <c r="M250" s="122"/>
    </row>
    <row r="251" spans="1:13">
      <c r="A251" s="1">
        <v>0.47466435185185185</v>
      </c>
      <c r="B251">
        <v>4148</v>
      </c>
      <c r="C251">
        <v>7</v>
      </c>
      <c r="D251">
        <v>268.2</v>
      </c>
      <c r="E251">
        <v>10.3</v>
      </c>
      <c r="G251" s="119"/>
      <c r="H251">
        <f t="shared" si="18"/>
        <v>4.5370681699024162</v>
      </c>
      <c r="J251" s="120">
        <f>(Data!$I$16+273.3)/(D251+273.3)*(Data!$I$15+(Data!$K$12/1000))/Data!$I$15*Data!$I$18</f>
        <v>0.68037011179621421</v>
      </c>
      <c r="K251" s="122"/>
      <c r="L251" s="119"/>
      <c r="M251" s="122"/>
    </row>
    <row r="252" spans="1:13">
      <c r="A252" s="1">
        <v>0.47466435185185185</v>
      </c>
      <c r="B252">
        <v>4148</v>
      </c>
      <c r="C252">
        <v>6</v>
      </c>
      <c r="D252">
        <v>268.39999999999998</v>
      </c>
      <c r="E252">
        <v>10.3</v>
      </c>
      <c r="G252" s="119"/>
      <c r="H252">
        <f t="shared" si="18"/>
        <v>4.2012845513698815</v>
      </c>
      <c r="J252" s="120">
        <f>(Data!$I$16+273.3)/(D252+273.3)*(Data!$I$15+(Data!$K$12/1000))/Data!$I$15*Data!$I$18</f>
        <v>0.68011891367482002</v>
      </c>
      <c r="K252" s="122"/>
      <c r="L252" s="119"/>
      <c r="M252" s="122"/>
    </row>
    <row r="253" spans="1:13">
      <c r="A253" s="1">
        <v>0.47467592592592595</v>
      </c>
      <c r="B253">
        <v>4141</v>
      </c>
      <c r="C253">
        <v>7</v>
      </c>
      <c r="D253">
        <v>268.39999999999998</v>
      </c>
      <c r="E253">
        <v>10.3</v>
      </c>
      <c r="G253" s="119"/>
      <c r="H253">
        <f t="shared" si="18"/>
        <v>4.5379059629425003</v>
      </c>
      <c r="J253" s="120">
        <f>(Data!$I$16+273.3)/(D253+273.3)*(Data!$I$15+(Data!$K$12/1000))/Data!$I$15*Data!$I$18</f>
        <v>0.68011891367482002</v>
      </c>
      <c r="K253" s="122"/>
      <c r="L253" s="119"/>
      <c r="M253" s="122"/>
    </row>
    <row r="254" spans="1:13">
      <c r="A254" s="1">
        <v>0.47467592592592595</v>
      </c>
      <c r="B254">
        <v>4141</v>
      </c>
      <c r="C254">
        <v>9</v>
      </c>
      <c r="D254">
        <v>268.2</v>
      </c>
      <c r="E254">
        <v>10.3</v>
      </c>
      <c r="G254" s="119"/>
      <c r="H254">
        <f t="shared" si="18"/>
        <v>5.144551739532317</v>
      </c>
      <c r="J254" s="120">
        <f>(Data!$I$16+273.3)/(D254+273.3)*(Data!$I$15+(Data!$K$12/1000))/Data!$I$15*Data!$I$18</f>
        <v>0.68037011179621421</v>
      </c>
      <c r="K254" s="122"/>
      <c r="L254" s="119"/>
      <c r="M254" s="122"/>
    </row>
    <row r="255" spans="1:13">
      <c r="A255" s="1">
        <v>0.47467592592592595</v>
      </c>
      <c r="B255">
        <v>4133</v>
      </c>
      <c r="C255">
        <v>9</v>
      </c>
      <c r="D255">
        <v>268.2</v>
      </c>
      <c r="E255">
        <v>10.3</v>
      </c>
      <c r="G255" s="119"/>
      <c r="H255">
        <f t="shared" si="18"/>
        <v>5.144551739532317</v>
      </c>
      <c r="J255" s="120">
        <f>(Data!$I$16+273.3)/(D255+273.3)*(Data!$I$15+(Data!$K$12/1000))/Data!$I$15*Data!$I$18</f>
        <v>0.68037011179621421</v>
      </c>
      <c r="K255" s="122"/>
      <c r="L255" s="119"/>
      <c r="M255" s="122"/>
    </row>
    <row r="256" spans="1:13">
      <c r="A256" s="1">
        <v>0.47467592592592595</v>
      </c>
      <c r="B256">
        <v>4129</v>
      </c>
      <c r="C256">
        <v>8</v>
      </c>
      <c r="D256">
        <v>268.2</v>
      </c>
      <c r="E256">
        <v>10.3</v>
      </c>
      <c r="G256" s="119"/>
      <c r="H256">
        <f t="shared" si="18"/>
        <v>4.8503298949178006</v>
      </c>
      <c r="J256" s="120">
        <f>(Data!$I$16+273.3)/(D256+273.3)*(Data!$I$15+(Data!$K$12/1000))/Data!$I$15*Data!$I$18</f>
        <v>0.68037011179621421</v>
      </c>
      <c r="K256" s="122"/>
      <c r="L256" s="119"/>
      <c r="M256" s="122"/>
    </row>
    <row r="257" spans="1:13">
      <c r="A257" s="1">
        <v>0.47467592592592595</v>
      </c>
      <c r="B257">
        <v>4130</v>
      </c>
      <c r="C257">
        <v>8</v>
      </c>
      <c r="D257">
        <v>268.2</v>
      </c>
      <c r="E257">
        <v>10.3</v>
      </c>
      <c r="G257" s="119"/>
      <c r="H257">
        <f t="shared" si="18"/>
        <v>4.8503298949178006</v>
      </c>
      <c r="J257" s="120">
        <f>(Data!$I$16+273.3)/(D257+273.3)*(Data!$I$15+(Data!$K$12/1000))/Data!$I$15*Data!$I$18</f>
        <v>0.68037011179621421</v>
      </c>
      <c r="K257" s="122"/>
      <c r="L257" s="119"/>
      <c r="M257" s="122"/>
    </row>
    <row r="258" spans="1:13">
      <c r="A258" s="1">
        <v>0.47468749999999998</v>
      </c>
      <c r="B258">
        <v>4130</v>
      </c>
      <c r="C258">
        <v>3</v>
      </c>
      <c r="D258">
        <v>268.10000000000002</v>
      </c>
      <c r="E258">
        <v>10.3</v>
      </c>
      <c r="G258" s="119"/>
      <c r="H258">
        <f t="shared" si="18"/>
        <v>2.969934061552157</v>
      </c>
      <c r="J258" s="120">
        <f>(Data!$I$16+273.3)/(D258+273.3)*(Data!$I$15+(Data!$K$12/1000))/Data!$I$15*Data!$I$18</f>
        <v>0.68049578045373094</v>
      </c>
      <c r="K258" s="122"/>
      <c r="L258" s="119"/>
      <c r="M258" s="122"/>
    </row>
    <row r="259" spans="1:13">
      <c r="A259" s="1">
        <v>0.47468749999999998</v>
      </c>
      <c r="B259">
        <v>4128</v>
      </c>
      <c r="C259">
        <v>3</v>
      </c>
      <c r="D259">
        <v>268.10000000000002</v>
      </c>
      <c r="E259">
        <v>10.3</v>
      </c>
      <c r="G259" s="119"/>
      <c r="H259">
        <f t="shared" si="18"/>
        <v>2.969934061552157</v>
      </c>
      <c r="J259" s="120">
        <f>(Data!$I$16+273.3)/(D259+273.3)*(Data!$I$15+(Data!$K$12/1000))/Data!$I$15*Data!$I$18</f>
        <v>0.68049578045373094</v>
      </c>
      <c r="K259" s="122"/>
      <c r="L259" s="119"/>
      <c r="M259" s="122"/>
    </row>
    <row r="260" spans="1:13">
      <c r="A260" s="1">
        <v>0.47468749999999998</v>
      </c>
      <c r="B260">
        <v>4116</v>
      </c>
      <c r="C260">
        <v>6</v>
      </c>
      <c r="D260">
        <v>268.10000000000002</v>
      </c>
      <c r="E260">
        <v>10.3</v>
      </c>
      <c r="G260" s="119"/>
      <c r="H260">
        <f t="shared" si="18"/>
        <v>4.2001210292008713</v>
      </c>
      <c r="J260" s="120">
        <f>(Data!$I$16+273.3)/(D260+273.3)*(Data!$I$15+(Data!$K$12/1000))/Data!$I$15*Data!$I$18</f>
        <v>0.68049578045373094</v>
      </c>
      <c r="K260" s="122"/>
      <c r="L260" s="119"/>
      <c r="M260" s="122"/>
    </row>
    <row r="261" spans="1:13">
      <c r="A261" s="1">
        <v>0.47468749999999998</v>
      </c>
      <c r="B261">
        <v>4116</v>
      </c>
      <c r="C261">
        <v>7</v>
      </c>
      <c r="D261">
        <v>268.2</v>
      </c>
      <c r="E261">
        <v>10.3</v>
      </c>
      <c r="G261" s="119"/>
      <c r="H261">
        <f t="shared" si="18"/>
        <v>4.5370681699024162</v>
      </c>
      <c r="J261" s="120">
        <f>(Data!$I$16+273.3)/(D261+273.3)*(Data!$I$15+(Data!$K$12/1000))/Data!$I$15*Data!$I$18</f>
        <v>0.68037011179621421</v>
      </c>
      <c r="K261" s="122"/>
      <c r="L261" s="119"/>
      <c r="M261" s="122"/>
    </row>
    <row r="262" spans="1:13">
      <c r="A262" s="1">
        <v>0.47468749999999998</v>
      </c>
      <c r="B262">
        <v>4111</v>
      </c>
      <c r="C262">
        <v>5</v>
      </c>
      <c r="D262">
        <v>268.2</v>
      </c>
      <c r="E262">
        <v>10.3</v>
      </c>
      <c r="G262" s="119"/>
      <c r="H262">
        <f t="shared" si="18"/>
        <v>3.8345224677863516</v>
      </c>
      <c r="J262" s="120">
        <f>(Data!$I$16+273.3)/(D262+273.3)*(Data!$I$15+(Data!$K$12/1000))/Data!$I$15*Data!$I$18</f>
        <v>0.68037011179621421</v>
      </c>
      <c r="K262" s="122"/>
      <c r="L262" s="119"/>
      <c r="M262" s="122"/>
    </row>
    <row r="263" spans="1:13">
      <c r="A263" s="1">
        <v>0.47469907407407402</v>
      </c>
      <c r="B263">
        <v>4111</v>
      </c>
      <c r="C263">
        <v>4</v>
      </c>
      <c r="D263">
        <v>268.10000000000002</v>
      </c>
      <c r="E263">
        <v>10.3</v>
      </c>
      <c r="G263" s="119"/>
      <c r="H263">
        <f t="shared" si="18"/>
        <v>3.4293844598251533</v>
      </c>
      <c r="J263" s="120">
        <f>(Data!$I$16+273.3)/(D263+273.3)*(Data!$I$15+(Data!$K$12/1000))/Data!$I$15*Data!$I$18</f>
        <v>0.68049578045373094</v>
      </c>
      <c r="K263" s="122"/>
      <c r="L263" s="119"/>
      <c r="M263" s="122"/>
    </row>
    <row r="264" spans="1:13">
      <c r="A264" s="1">
        <v>0.47469907407407402</v>
      </c>
      <c r="B264">
        <v>4105</v>
      </c>
      <c r="C264">
        <v>4</v>
      </c>
      <c r="D264">
        <v>268.10000000000002</v>
      </c>
      <c r="E264">
        <v>10.3</v>
      </c>
      <c r="G264" s="119"/>
      <c r="H264">
        <f t="shared" si="18"/>
        <v>3.4293844598251533</v>
      </c>
      <c r="J264" s="120">
        <f>(Data!$I$16+273.3)/(D264+273.3)*(Data!$I$15+(Data!$K$12/1000))/Data!$I$15*Data!$I$18</f>
        <v>0.68049578045373094</v>
      </c>
      <c r="K264" s="122"/>
      <c r="L264" s="119"/>
      <c r="M264" s="122"/>
    </row>
    <row r="265" spans="1:13">
      <c r="A265" s="1">
        <v>0.47469907407407402</v>
      </c>
      <c r="B265">
        <v>4101</v>
      </c>
      <c r="C265">
        <v>6</v>
      </c>
      <c r="D265">
        <v>268.2</v>
      </c>
      <c r="E265">
        <v>10.3</v>
      </c>
      <c r="G265" s="119"/>
      <c r="H265">
        <f t="shared" ref="H265:H328" si="20">44.73*SQRT(C265/1000/J265)</f>
        <v>4.2005089057339227</v>
      </c>
      <c r="J265" s="120">
        <f>(Data!$I$16+273.3)/(D265+273.3)*(Data!$I$15+(Data!$K$12/1000))/Data!$I$15*Data!$I$18</f>
        <v>0.68037011179621421</v>
      </c>
      <c r="K265" s="122"/>
      <c r="L265" s="119"/>
      <c r="M265" s="122"/>
    </row>
    <row r="266" spans="1:13">
      <c r="A266" s="1">
        <v>0.47469907407407402</v>
      </c>
      <c r="B266">
        <v>4100</v>
      </c>
      <c r="C266">
        <v>6</v>
      </c>
      <c r="D266">
        <v>268.2</v>
      </c>
      <c r="E266">
        <v>10.3</v>
      </c>
      <c r="G266" s="119"/>
      <c r="H266">
        <f t="shared" si="20"/>
        <v>4.2005089057339227</v>
      </c>
      <c r="J266" s="120">
        <f>(Data!$I$16+273.3)/(D266+273.3)*(Data!$I$15+(Data!$K$12/1000))/Data!$I$15*Data!$I$18</f>
        <v>0.68037011179621421</v>
      </c>
      <c r="K266" s="122"/>
      <c r="L266" s="119"/>
      <c r="M266" s="122"/>
    </row>
    <row r="267" spans="1:13">
      <c r="A267" s="1">
        <v>0.47469907407407402</v>
      </c>
      <c r="B267">
        <v>4099</v>
      </c>
      <c r="C267">
        <v>8</v>
      </c>
      <c r="D267">
        <v>268.3</v>
      </c>
      <c r="E267">
        <v>10.3</v>
      </c>
      <c r="G267" s="119"/>
      <c r="H267">
        <f t="shared" si="20"/>
        <v>4.8507777348056411</v>
      </c>
      <c r="J267" s="120">
        <f>(Data!$I$16+273.3)/(D267+273.3)*(Data!$I$15+(Data!$K$12/1000))/Data!$I$15*Data!$I$18</f>
        <v>0.68024448954514405</v>
      </c>
      <c r="K267" s="122"/>
      <c r="L267" s="119"/>
      <c r="M267" s="122"/>
    </row>
    <row r="268" spans="1:13">
      <c r="A268" s="1">
        <v>0.47471064814814817</v>
      </c>
      <c r="B268">
        <v>4100</v>
      </c>
      <c r="C268">
        <v>8</v>
      </c>
      <c r="D268">
        <v>268.39999999999998</v>
      </c>
      <c r="E268">
        <v>10.3</v>
      </c>
      <c r="G268" s="119"/>
      <c r="H268">
        <f t="shared" si="20"/>
        <v>4.8512255333512346</v>
      </c>
      <c r="J268" s="120">
        <f>(Data!$I$16+273.3)/(D268+273.3)*(Data!$I$15+(Data!$K$12/1000))/Data!$I$15*Data!$I$18</f>
        <v>0.68011891367482002</v>
      </c>
      <c r="K268" s="122"/>
      <c r="L268" s="119"/>
      <c r="M268" s="122"/>
    </row>
    <row r="269" spans="1:13">
      <c r="A269" s="1">
        <v>0.47471064814814817</v>
      </c>
      <c r="B269">
        <v>4107</v>
      </c>
      <c r="C269">
        <v>10</v>
      </c>
      <c r="D269">
        <v>268.3</v>
      </c>
      <c r="E269">
        <v>10.3</v>
      </c>
      <c r="G269" s="119"/>
      <c r="H269">
        <f t="shared" si="20"/>
        <v>5.423334379383931</v>
      </c>
      <c r="J269" s="120">
        <f>(Data!$I$16+273.3)/(D269+273.3)*(Data!$I$15+(Data!$K$12/1000))/Data!$I$15*Data!$I$18</f>
        <v>0.68024448954514405</v>
      </c>
      <c r="K269" s="122"/>
      <c r="L269" s="119"/>
      <c r="M269" s="122"/>
    </row>
    <row r="270" spans="1:13">
      <c r="A270" s="1">
        <v>0.47471064814814817</v>
      </c>
      <c r="B270">
        <v>4108</v>
      </c>
      <c r="C270">
        <v>12</v>
      </c>
      <c r="D270">
        <v>268.3</v>
      </c>
      <c r="E270">
        <v>10.3</v>
      </c>
      <c r="G270" s="119"/>
      <c r="H270">
        <f t="shared" si="20"/>
        <v>5.9409651529637184</v>
      </c>
      <c r="J270" s="120">
        <f>(Data!$I$16+273.3)/(D270+273.3)*(Data!$I$15+(Data!$K$12/1000))/Data!$I$15*Data!$I$18</f>
        <v>0.68024448954514405</v>
      </c>
      <c r="K270" s="122"/>
      <c r="L270" s="119"/>
      <c r="M270" s="122"/>
    </row>
    <row r="271" spans="1:13">
      <c r="A271" s="1">
        <v>0.47471064814814817</v>
      </c>
      <c r="B271">
        <v>4118</v>
      </c>
      <c r="C271">
        <v>15</v>
      </c>
      <c r="D271">
        <v>268.3</v>
      </c>
      <c r="E271">
        <v>10.3</v>
      </c>
      <c r="G271" s="119"/>
      <c r="H271">
        <f t="shared" si="20"/>
        <v>6.6422009669921556</v>
      </c>
      <c r="J271" s="120">
        <f>(Data!$I$16+273.3)/(D271+273.3)*(Data!$I$15+(Data!$K$12/1000))/Data!$I$15*Data!$I$18</f>
        <v>0.68024448954514405</v>
      </c>
      <c r="K271" s="122"/>
      <c r="L271" s="119"/>
      <c r="M271" s="122"/>
    </row>
    <row r="272" spans="1:13">
      <c r="A272" s="1">
        <v>0.47471064814814817</v>
      </c>
      <c r="B272">
        <v>4118</v>
      </c>
      <c r="C272">
        <v>17</v>
      </c>
      <c r="D272">
        <v>267.89999999999998</v>
      </c>
      <c r="E272">
        <v>10.3</v>
      </c>
      <c r="G272" s="119"/>
      <c r="H272">
        <f t="shared" si="20"/>
        <v>7.0685512114530304</v>
      </c>
      <c r="J272" s="120">
        <f>(Data!$I$16+273.3)/(D272+273.3)*(Data!$I$15+(Data!$K$12/1000))/Data!$I$15*Data!$I$18</f>
        <v>0.68074725709100137</v>
      </c>
      <c r="K272" s="122"/>
      <c r="L272" s="119"/>
      <c r="M272" s="122"/>
    </row>
    <row r="273" spans="1:13">
      <c r="A273" s="1">
        <v>0.47472222222222221</v>
      </c>
      <c r="B273">
        <v>4116</v>
      </c>
      <c r="C273">
        <v>17</v>
      </c>
      <c r="D273">
        <v>267.89999999999998</v>
      </c>
      <c r="E273">
        <v>10.3</v>
      </c>
      <c r="G273" s="119"/>
      <c r="H273">
        <f t="shared" si="20"/>
        <v>7.0685512114530304</v>
      </c>
      <c r="J273" s="120">
        <f>(Data!$I$16+273.3)/(D273+273.3)*(Data!$I$15+(Data!$K$12/1000))/Data!$I$15*Data!$I$18</f>
        <v>0.68074725709100137</v>
      </c>
      <c r="K273" s="122"/>
      <c r="L273" s="119"/>
      <c r="M273" s="122"/>
    </row>
    <row r="274" spans="1:13">
      <c r="A274" s="1">
        <v>0.47472222222222221</v>
      </c>
      <c r="B274">
        <v>4116</v>
      </c>
      <c r="C274">
        <v>18</v>
      </c>
      <c r="D274">
        <v>267.7</v>
      </c>
      <c r="E274">
        <v>10.3</v>
      </c>
      <c r="G274" s="119"/>
      <c r="H274">
        <f t="shared" si="20"/>
        <v>7.272135112415798</v>
      </c>
      <c r="J274" s="120">
        <f>(Data!$I$16+273.3)/(D274+273.3)*(Data!$I$15+(Data!$K$12/1000))/Data!$I$15*Data!$I$18</f>
        <v>0.68099891966293891</v>
      </c>
      <c r="K274" s="122"/>
      <c r="L274" s="119"/>
      <c r="M274" s="122"/>
    </row>
    <row r="275" spans="1:13">
      <c r="A275" s="1">
        <v>0.47472222222222221</v>
      </c>
      <c r="B275">
        <v>4121</v>
      </c>
      <c r="C275">
        <v>18</v>
      </c>
      <c r="D275">
        <v>267.5</v>
      </c>
      <c r="E275">
        <v>10.4</v>
      </c>
      <c r="G275" s="119"/>
      <c r="H275">
        <f t="shared" si="20"/>
        <v>7.270790785735965</v>
      </c>
      <c r="J275" s="120">
        <f>(Data!$I$16+273.3)/(D275+273.3)*(Data!$I$15+(Data!$K$12/1000))/Data!$I$15*Data!$I$18</f>
        <v>0.68125076837583232</v>
      </c>
      <c r="K275" s="122"/>
      <c r="L275" s="119"/>
      <c r="M275" s="122"/>
    </row>
    <row r="276" spans="1:13">
      <c r="A276" s="1">
        <v>0.47472222222222221</v>
      </c>
      <c r="B276">
        <v>4125</v>
      </c>
      <c r="C276">
        <v>31</v>
      </c>
      <c r="D276">
        <v>267.60000000000002</v>
      </c>
      <c r="E276">
        <v>10.4</v>
      </c>
      <c r="G276" s="119"/>
      <c r="H276">
        <f t="shared" si="20"/>
        <v>9.5425927935382706</v>
      </c>
      <c r="J276" s="120">
        <f>(Data!$I$16+273.3)/(D276+273.3)*(Data!$I$15+(Data!$K$12/1000))/Data!$I$15*Data!$I$18</f>
        <v>0.68112482073886105</v>
      </c>
      <c r="K276" s="122"/>
      <c r="L276" s="119"/>
      <c r="M276" s="122"/>
    </row>
    <row r="277" spans="1:13">
      <c r="A277" s="1">
        <v>0.47472222222222221</v>
      </c>
      <c r="B277">
        <v>4125</v>
      </c>
      <c r="C277">
        <v>31</v>
      </c>
      <c r="D277">
        <v>267.7</v>
      </c>
      <c r="E277">
        <v>10.4</v>
      </c>
      <c r="G277" s="119"/>
      <c r="H277">
        <f t="shared" si="20"/>
        <v>9.5434748560066271</v>
      </c>
      <c r="J277" s="120">
        <f>(Data!$I$16+273.3)/(D277+273.3)*(Data!$I$15+(Data!$K$12/1000))/Data!$I$15*Data!$I$18</f>
        <v>0.68099891966293891</v>
      </c>
      <c r="K277" s="122"/>
      <c r="L277" s="119"/>
      <c r="M277" s="122"/>
    </row>
    <row r="278" spans="1:13">
      <c r="A278" s="1">
        <v>0.47473379629629631</v>
      </c>
      <c r="B278">
        <v>4120</v>
      </c>
      <c r="C278">
        <v>34</v>
      </c>
      <c r="D278">
        <v>267.7</v>
      </c>
      <c r="E278">
        <v>10.4</v>
      </c>
      <c r="G278" s="119"/>
      <c r="H278">
        <f t="shared" si="20"/>
        <v>9.9945937307511006</v>
      </c>
      <c r="J278" s="120">
        <f>(Data!$I$16+273.3)/(D278+273.3)*(Data!$I$15+(Data!$K$12/1000))/Data!$I$15*Data!$I$18</f>
        <v>0.68099891966293891</v>
      </c>
      <c r="K278" s="122"/>
      <c r="L278" s="119"/>
      <c r="M278" s="122"/>
    </row>
    <row r="279" spans="1:13">
      <c r="A279" s="1">
        <v>0.47473379629629631</v>
      </c>
      <c r="B279">
        <v>4120</v>
      </c>
      <c r="C279">
        <v>37</v>
      </c>
      <c r="D279">
        <v>268</v>
      </c>
      <c r="E279">
        <v>10.4</v>
      </c>
      <c r="G279" s="119"/>
      <c r="H279">
        <f t="shared" si="20"/>
        <v>10.4291023531164</v>
      </c>
      <c r="J279" s="120">
        <f>(Data!$I$16+273.3)/(D279+273.3)*(Data!$I$15+(Data!$K$12/1000))/Data!$I$15*Data!$I$18</f>
        <v>0.680621495543414</v>
      </c>
      <c r="K279" s="122"/>
      <c r="L279" s="119"/>
      <c r="M279" s="122"/>
    </row>
    <row r="280" spans="1:13">
      <c r="A280" s="1">
        <v>0.47473379629629631</v>
      </c>
      <c r="B280">
        <v>4102</v>
      </c>
      <c r="C280">
        <v>34</v>
      </c>
      <c r="D280">
        <v>268</v>
      </c>
      <c r="E280">
        <v>10.4</v>
      </c>
      <c r="G280" s="119"/>
      <c r="H280">
        <f t="shared" si="20"/>
        <v>9.9973644909754924</v>
      </c>
      <c r="J280" s="120">
        <f>(Data!$I$16+273.3)/(D280+273.3)*(Data!$I$15+(Data!$K$12/1000))/Data!$I$15*Data!$I$18</f>
        <v>0.680621495543414</v>
      </c>
      <c r="K280" s="122"/>
      <c r="L280" s="119"/>
      <c r="M280" s="122"/>
    </row>
    <row r="281" spans="1:13">
      <c r="A281" s="1">
        <v>0.47473379629629631</v>
      </c>
      <c r="B281">
        <v>4102</v>
      </c>
      <c r="C281">
        <v>32</v>
      </c>
      <c r="D281">
        <v>267.8</v>
      </c>
      <c r="E281">
        <v>10.4</v>
      </c>
      <c r="G281" s="119"/>
      <c r="H281">
        <f t="shared" si="20"/>
        <v>9.6970762434296756</v>
      </c>
      <c r="J281" s="120">
        <f>(Data!$I$16+273.3)/(D281+273.3)*(Data!$I$15+(Data!$K$12/1000))/Data!$I$15*Data!$I$18</f>
        <v>0.68087306512225088</v>
      </c>
      <c r="K281" s="122"/>
      <c r="L281" s="119"/>
      <c r="M281" s="122"/>
    </row>
    <row r="282" spans="1:13">
      <c r="A282" s="1">
        <v>0.47473379629629631</v>
      </c>
      <c r="B282">
        <v>4110</v>
      </c>
      <c r="C282">
        <v>33</v>
      </c>
      <c r="D282">
        <v>267.8</v>
      </c>
      <c r="E282">
        <v>10.4</v>
      </c>
      <c r="G282" s="119"/>
      <c r="H282">
        <f t="shared" si="20"/>
        <v>9.8474274767882122</v>
      </c>
      <c r="J282" s="120">
        <f>(Data!$I$16+273.3)/(D282+273.3)*(Data!$I$15+(Data!$K$12/1000))/Data!$I$15*Data!$I$18</f>
        <v>0.68087306512225088</v>
      </c>
      <c r="K282" s="122"/>
      <c r="L282" s="119"/>
      <c r="M282" s="122"/>
    </row>
    <row r="283" spans="1:13">
      <c r="A283" s="1">
        <v>0.47474537037037035</v>
      </c>
      <c r="B283">
        <v>4116</v>
      </c>
      <c r="C283">
        <v>37</v>
      </c>
      <c r="D283">
        <v>267.8</v>
      </c>
      <c r="E283">
        <v>10.4</v>
      </c>
      <c r="G283" s="119"/>
      <c r="H283">
        <f t="shared" si="20"/>
        <v>10.427175498161736</v>
      </c>
      <c r="J283" s="120">
        <f>(Data!$I$16+273.3)/(D283+273.3)*(Data!$I$15+(Data!$K$12/1000))/Data!$I$15*Data!$I$18</f>
        <v>0.68087306512225088</v>
      </c>
      <c r="K283" s="122"/>
      <c r="L283" s="119"/>
      <c r="M283" s="122"/>
    </row>
    <row r="284" spans="1:13">
      <c r="A284" s="1">
        <v>0.47474537037037035</v>
      </c>
      <c r="B284">
        <v>4119</v>
      </c>
      <c r="C284">
        <v>37</v>
      </c>
      <c r="D284">
        <v>267.8</v>
      </c>
      <c r="E284">
        <v>10.4</v>
      </c>
      <c r="G284" s="119"/>
      <c r="H284">
        <f t="shared" si="20"/>
        <v>10.427175498161736</v>
      </c>
      <c r="J284" s="120">
        <f>(Data!$I$16+273.3)/(D284+273.3)*(Data!$I$15+(Data!$K$12/1000))/Data!$I$15*Data!$I$18</f>
        <v>0.68087306512225088</v>
      </c>
      <c r="K284" s="122"/>
      <c r="L284" s="119"/>
      <c r="M284" s="122"/>
    </row>
    <row r="285" spans="1:13">
      <c r="A285" s="1">
        <v>0.47474537037037035</v>
      </c>
      <c r="B285">
        <v>4121</v>
      </c>
      <c r="C285">
        <v>33</v>
      </c>
      <c r="D285">
        <v>268</v>
      </c>
      <c r="E285">
        <v>10.4</v>
      </c>
      <c r="G285" s="119"/>
      <c r="H285">
        <f t="shared" si="20"/>
        <v>9.8492471991500032</v>
      </c>
      <c r="J285" s="120">
        <f>(Data!$I$16+273.3)/(D285+273.3)*(Data!$I$15+(Data!$K$12/1000))/Data!$I$15*Data!$I$18</f>
        <v>0.680621495543414</v>
      </c>
      <c r="K285" s="122"/>
      <c r="L285" s="119"/>
      <c r="M285" s="122"/>
    </row>
    <row r="286" spans="1:13">
      <c r="A286" s="1">
        <v>0.47474537037037035</v>
      </c>
      <c r="B286">
        <v>4121</v>
      </c>
      <c r="C286">
        <v>33</v>
      </c>
      <c r="D286">
        <v>268.2</v>
      </c>
      <c r="E286">
        <v>10.4</v>
      </c>
      <c r="G286" s="119"/>
      <c r="H286">
        <f t="shared" si="20"/>
        <v>9.8510665853665298</v>
      </c>
      <c r="J286" s="120">
        <f>(Data!$I$16+273.3)/(D286+273.3)*(Data!$I$15+(Data!$K$12/1000))/Data!$I$15*Data!$I$18</f>
        <v>0.68037011179621421</v>
      </c>
      <c r="K286" s="122"/>
      <c r="L286" s="119"/>
      <c r="M286" s="122"/>
    </row>
    <row r="287" spans="1:13">
      <c r="A287" s="1">
        <v>0.47474537037037035</v>
      </c>
      <c r="B287">
        <v>4120</v>
      </c>
      <c r="C287">
        <v>33</v>
      </c>
      <c r="D287">
        <v>268.2</v>
      </c>
      <c r="E287">
        <v>10.4</v>
      </c>
      <c r="G287" s="119"/>
      <c r="H287">
        <f t="shared" si="20"/>
        <v>9.8510665853665298</v>
      </c>
      <c r="J287" s="120">
        <f>(Data!$I$16+273.3)/(D287+273.3)*(Data!$I$15+(Data!$K$12/1000))/Data!$I$15*Data!$I$18</f>
        <v>0.68037011179621421</v>
      </c>
      <c r="K287" s="122"/>
      <c r="L287" s="119"/>
      <c r="M287" s="122"/>
    </row>
    <row r="288" spans="1:13">
      <c r="A288" s="1">
        <v>0.47475694444444444</v>
      </c>
      <c r="B288">
        <v>4119</v>
      </c>
      <c r="C288">
        <v>33</v>
      </c>
      <c r="D288">
        <v>268.10000000000002</v>
      </c>
      <c r="E288">
        <v>10.3</v>
      </c>
      <c r="G288" s="119"/>
      <c r="H288">
        <f t="shared" si="20"/>
        <v>9.850156934264783</v>
      </c>
      <c r="J288" s="120">
        <f>(Data!$I$16+273.3)/(D288+273.3)*(Data!$I$15+(Data!$K$12/1000))/Data!$I$15*Data!$I$18</f>
        <v>0.68049578045373094</v>
      </c>
      <c r="K288" s="122"/>
      <c r="L288" s="119"/>
      <c r="M288" s="122"/>
    </row>
    <row r="289" spans="1:13">
      <c r="A289" s="1">
        <v>0.47475694444444444</v>
      </c>
      <c r="B289">
        <v>4104</v>
      </c>
      <c r="C289">
        <v>32</v>
      </c>
      <c r="D289">
        <v>268.10000000000002</v>
      </c>
      <c r="E289">
        <v>10.3</v>
      </c>
      <c r="G289" s="119"/>
      <c r="H289">
        <f t="shared" si="20"/>
        <v>9.6997640273525239</v>
      </c>
      <c r="J289" s="120">
        <f>(Data!$I$16+273.3)/(D289+273.3)*(Data!$I$15+(Data!$K$12/1000))/Data!$I$15*Data!$I$18</f>
        <v>0.68049578045373094</v>
      </c>
      <c r="K289" s="122"/>
      <c r="L289" s="119"/>
      <c r="M289" s="122"/>
    </row>
    <row r="290" spans="1:13">
      <c r="A290" s="1">
        <v>0.47475694444444444</v>
      </c>
      <c r="B290">
        <v>4104</v>
      </c>
      <c r="C290">
        <v>32</v>
      </c>
      <c r="D290">
        <v>268</v>
      </c>
      <c r="E290">
        <v>10.3</v>
      </c>
      <c r="G290" s="119"/>
      <c r="H290">
        <f t="shared" si="20"/>
        <v>9.698868182139126</v>
      </c>
      <c r="J290" s="120">
        <f>(Data!$I$16+273.3)/(D290+273.3)*(Data!$I$15+(Data!$K$12/1000))/Data!$I$15*Data!$I$18</f>
        <v>0.680621495543414</v>
      </c>
      <c r="K290" s="122"/>
      <c r="L290" s="119"/>
      <c r="M290" s="122"/>
    </row>
    <row r="291" spans="1:13">
      <c r="A291" s="1">
        <v>0.47475694444444444</v>
      </c>
      <c r="B291">
        <v>4104</v>
      </c>
      <c r="C291">
        <v>32</v>
      </c>
      <c r="D291">
        <v>268</v>
      </c>
      <c r="E291">
        <v>10.3</v>
      </c>
      <c r="G291" s="119"/>
      <c r="H291">
        <f t="shared" si="20"/>
        <v>9.698868182139126</v>
      </c>
      <c r="J291" s="120">
        <f>(Data!$I$16+273.3)/(D291+273.3)*(Data!$I$15+(Data!$K$12/1000))/Data!$I$15*Data!$I$18</f>
        <v>0.680621495543414</v>
      </c>
      <c r="K291" s="122"/>
      <c r="L291" s="119"/>
      <c r="M291" s="122"/>
    </row>
    <row r="292" spans="1:13">
      <c r="A292" s="1">
        <v>0.47475694444444444</v>
      </c>
      <c r="B292">
        <v>4107</v>
      </c>
      <c r="C292">
        <v>31</v>
      </c>
      <c r="D292">
        <v>268</v>
      </c>
      <c r="E292">
        <v>10.3</v>
      </c>
      <c r="G292" s="119"/>
      <c r="H292">
        <f t="shared" si="20"/>
        <v>9.5461205543957632</v>
      </c>
      <c r="J292" s="120">
        <f>(Data!$I$16+273.3)/(D292+273.3)*(Data!$I$15+(Data!$K$12/1000))/Data!$I$15*Data!$I$18</f>
        <v>0.680621495543414</v>
      </c>
      <c r="K292" s="122"/>
      <c r="L292" s="119"/>
      <c r="M292" s="122"/>
    </row>
    <row r="293" spans="1:13">
      <c r="A293" s="1">
        <v>0.47476851851851848</v>
      </c>
      <c r="B293">
        <v>4109</v>
      </c>
      <c r="C293">
        <v>27</v>
      </c>
      <c r="D293">
        <v>267.89999999999998</v>
      </c>
      <c r="E293">
        <v>10.3</v>
      </c>
      <c r="G293" s="119"/>
      <c r="H293">
        <f t="shared" si="20"/>
        <v>8.9081563358967646</v>
      </c>
      <c r="J293" s="120">
        <f>(Data!$I$16+273.3)/(D293+273.3)*(Data!$I$15+(Data!$K$12/1000))/Data!$I$15*Data!$I$18</f>
        <v>0.68074725709100137</v>
      </c>
      <c r="K293" s="122"/>
      <c r="L293" s="119"/>
      <c r="M293" s="122"/>
    </row>
    <row r="294" spans="1:13">
      <c r="A294" s="1">
        <v>0.47476851851851848</v>
      </c>
      <c r="B294">
        <v>4123</v>
      </c>
      <c r="C294">
        <v>27</v>
      </c>
      <c r="D294">
        <v>267.8</v>
      </c>
      <c r="E294">
        <v>10.3</v>
      </c>
      <c r="G294" s="119"/>
      <c r="H294">
        <f t="shared" si="20"/>
        <v>8.907333297475283</v>
      </c>
      <c r="J294" s="120">
        <f>(Data!$I$16+273.3)/(D294+273.3)*(Data!$I$15+(Data!$K$12/1000))/Data!$I$15*Data!$I$18</f>
        <v>0.68087306512225088</v>
      </c>
      <c r="K294" s="122"/>
      <c r="L294" s="119"/>
      <c r="M294" s="122"/>
    </row>
    <row r="295" spans="1:13">
      <c r="A295" s="1">
        <v>0.47476851851851848</v>
      </c>
      <c r="B295">
        <v>4137</v>
      </c>
      <c r="C295">
        <v>28</v>
      </c>
      <c r="D295">
        <v>267.60000000000002</v>
      </c>
      <c r="E295">
        <v>10.3</v>
      </c>
      <c r="G295" s="119"/>
      <c r="H295">
        <f t="shared" si="20"/>
        <v>9.0691077241014959</v>
      </c>
      <c r="J295" s="120">
        <f>(Data!$I$16+273.3)/(D295+273.3)*(Data!$I$15+(Data!$K$12/1000))/Data!$I$15*Data!$I$18</f>
        <v>0.68112482073886105</v>
      </c>
      <c r="K295" s="122"/>
      <c r="L295" s="119"/>
      <c r="M295" s="122"/>
    </row>
    <row r="296" spans="1:13">
      <c r="A296" s="1">
        <v>0.47476851851851848</v>
      </c>
      <c r="B296">
        <v>4136</v>
      </c>
      <c r="C296">
        <v>28</v>
      </c>
      <c r="D296">
        <v>267.5</v>
      </c>
      <c r="E296">
        <v>10.3</v>
      </c>
      <c r="G296" s="119"/>
      <c r="H296">
        <f t="shared" si="20"/>
        <v>9.0682693503789622</v>
      </c>
      <c r="J296" s="120">
        <f>(Data!$I$16+273.3)/(D296+273.3)*(Data!$I$15+(Data!$K$12/1000))/Data!$I$15*Data!$I$18</f>
        <v>0.68125076837583232</v>
      </c>
      <c r="K296" s="122"/>
      <c r="L296" s="119"/>
      <c r="M296" s="122"/>
    </row>
    <row r="297" spans="1:13">
      <c r="A297" s="1">
        <v>0.47476851851851848</v>
      </c>
      <c r="B297">
        <v>4124</v>
      </c>
      <c r="C297">
        <v>29</v>
      </c>
      <c r="D297">
        <v>267.5</v>
      </c>
      <c r="E297">
        <v>10.3</v>
      </c>
      <c r="G297" s="119"/>
      <c r="H297">
        <f t="shared" si="20"/>
        <v>9.2287821540618484</v>
      </c>
      <c r="J297" s="120">
        <f>(Data!$I$16+273.3)/(D297+273.3)*(Data!$I$15+(Data!$K$12/1000))/Data!$I$15*Data!$I$18</f>
        <v>0.68125076837583232</v>
      </c>
      <c r="K297" s="122"/>
      <c r="L297" s="119"/>
      <c r="M297" s="122"/>
    </row>
    <row r="298" spans="1:13">
      <c r="A298" s="1">
        <v>0.47478009259259263</v>
      </c>
      <c r="B298">
        <v>4124</v>
      </c>
      <c r="C298">
        <v>30</v>
      </c>
      <c r="D298">
        <v>267.5</v>
      </c>
      <c r="E298">
        <v>10.3</v>
      </c>
      <c r="G298" s="119"/>
      <c r="H298">
        <f t="shared" si="20"/>
        <v>9.3865505423045779</v>
      </c>
      <c r="J298" s="120">
        <f>(Data!$I$16+273.3)/(D298+273.3)*(Data!$I$15+(Data!$K$12/1000))/Data!$I$15*Data!$I$18</f>
        <v>0.68125076837583232</v>
      </c>
      <c r="K298" s="122"/>
      <c r="L298" s="119"/>
      <c r="M298" s="122"/>
    </row>
    <row r="299" spans="1:13">
      <c r="A299" s="1">
        <v>0.47478009259259263</v>
      </c>
      <c r="B299">
        <v>4109</v>
      </c>
      <c r="C299">
        <v>32</v>
      </c>
      <c r="D299">
        <v>267.5</v>
      </c>
      <c r="E299">
        <v>10.4</v>
      </c>
      <c r="G299" s="119"/>
      <c r="H299">
        <f t="shared" si="20"/>
        <v>9.6943877143146207</v>
      </c>
      <c r="J299" s="120">
        <f>(Data!$I$16+273.3)/(D299+273.3)*(Data!$I$15+(Data!$K$12/1000))/Data!$I$15*Data!$I$18</f>
        <v>0.68125076837583232</v>
      </c>
      <c r="K299" s="122"/>
      <c r="L299" s="119"/>
      <c r="M299" s="122"/>
    </row>
    <row r="300" spans="1:13">
      <c r="A300" s="1">
        <v>0.47478009259259263</v>
      </c>
      <c r="B300">
        <v>4109</v>
      </c>
      <c r="C300">
        <v>35</v>
      </c>
      <c r="D300">
        <v>267.8</v>
      </c>
      <c r="E300">
        <v>10.4</v>
      </c>
      <c r="G300" s="119"/>
      <c r="H300">
        <f t="shared" si="20"/>
        <v>10.141445083913531</v>
      </c>
      <c r="J300" s="120">
        <f>(Data!$I$16+273.3)/(D300+273.3)*(Data!$I$15+(Data!$K$12/1000))/Data!$I$15*Data!$I$18</f>
        <v>0.68087306512225088</v>
      </c>
      <c r="K300" s="122"/>
      <c r="L300" s="119"/>
      <c r="M300" s="122"/>
    </row>
    <row r="301" spans="1:13">
      <c r="A301" s="1">
        <v>0.47478009259259263</v>
      </c>
      <c r="B301">
        <v>4109</v>
      </c>
      <c r="C301">
        <v>35</v>
      </c>
      <c r="D301">
        <v>267.8</v>
      </c>
      <c r="E301">
        <v>10.4</v>
      </c>
      <c r="G301" s="119"/>
      <c r="H301">
        <f t="shared" si="20"/>
        <v>10.141445083913531</v>
      </c>
      <c r="J301" s="120">
        <f>(Data!$I$16+273.3)/(D301+273.3)*(Data!$I$15+(Data!$K$12/1000))/Data!$I$15*Data!$I$18</f>
        <v>0.68087306512225088</v>
      </c>
      <c r="K301" s="122"/>
      <c r="L301" s="119"/>
      <c r="M301" s="122"/>
    </row>
    <row r="302" spans="1:13">
      <c r="A302" s="1">
        <v>0.47478009259259263</v>
      </c>
      <c r="B302">
        <v>4110</v>
      </c>
      <c r="C302">
        <v>41</v>
      </c>
      <c r="D302">
        <v>267.89999999999998</v>
      </c>
      <c r="E302">
        <v>10.4</v>
      </c>
      <c r="G302" s="119"/>
      <c r="H302">
        <f t="shared" si="20"/>
        <v>10.977359227562825</v>
      </c>
      <c r="J302" s="120">
        <f>(Data!$I$16+273.3)/(D302+273.3)*(Data!$I$15+(Data!$K$12/1000))/Data!$I$15*Data!$I$18</f>
        <v>0.68074725709100137</v>
      </c>
      <c r="K302" s="122"/>
      <c r="L302" s="119"/>
      <c r="M302" s="122"/>
    </row>
    <row r="303" spans="1:13">
      <c r="A303" s="1">
        <v>0.47479166666666667</v>
      </c>
      <c r="B303">
        <v>4102</v>
      </c>
      <c r="C303">
        <v>41</v>
      </c>
      <c r="D303">
        <v>268</v>
      </c>
      <c r="E303">
        <v>10.4</v>
      </c>
      <c r="G303" s="119"/>
      <c r="H303">
        <f t="shared" si="20"/>
        <v>10.978373349162064</v>
      </c>
      <c r="J303" s="120">
        <f>(Data!$I$16+273.3)/(D303+273.3)*(Data!$I$15+(Data!$K$12/1000))/Data!$I$15*Data!$I$18</f>
        <v>0.680621495543414</v>
      </c>
      <c r="K303" s="122"/>
      <c r="L303" s="119"/>
      <c r="M303" s="122"/>
    </row>
    <row r="304" spans="1:13">
      <c r="A304" s="1">
        <v>0.47479166666666667</v>
      </c>
      <c r="B304">
        <v>4095</v>
      </c>
      <c r="C304">
        <v>38</v>
      </c>
      <c r="D304">
        <v>268</v>
      </c>
      <c r="E304">
        <v>10.4</v>
      </c>
      <c r="G304" s="119"/>
      <c r="H304">
        <f t="shared" si="20"/>
        <v>10.569096568166623</v>
      </c>
      <c r="J304" s="120">
        <f>(Data!$I$16+273.3)/(D304+273.3)*(Data!$I$15+(Data!$K$12/1000))/Data!$I$15*Data!$I$18</f>
        <v>0.680621495543414</v>
      </c>
      <c r="K304" s="122"/>
      <c r="L304" s="119"/>
      <c r="M304" s="122"/>
    </row>
    <row r="305" spans="1:13">
      <c r="A305" s="1">
        <v>0.47479166666666667</v>
      </c>
      <c r="B305">
        <v>4095</v>
      </c>
      <c r="C305">
        <v>38</v>
      </c>
      <c r="D305">
        <v>268</v>
      </c>
      <c r="E305">
        <v>10.3</v>
      </c>
      <c r="G305" s="119"/>
      <c r="H305">
        <f t="shared" si="20"/>
        <v>10.569096568166623</v>
      </c>
      <c r="J305" s="120">
        <f>(Data!$I$16+273.3)/(D305+273.3)*(Data!$I$15+(Data!$K$12/1000))/Data!$I$15*Data!$I$18</f>
        <v>0.680621495543414</v>
      </c>
      <c r="K305" s="122"/>
      <c r="L305" s="119"/>
      <c r="M305" s="122"/>
    </row>
    <row r="306" spans="1:13">
      <c r="A306" s="1">
        <v>0.47479166666666667</v>
      </c>
      <c r="B306">
        <v>4101</v>
      </c>
      <c r="C306">
        <v>39</v>
      </c>
      <c r="D306">
        <v>268</v>
      </c>
      <c r="E306">
        <v>10.3</v>
      </c>
      <c r="G306" s="119"/>
      <c r="H306">
        <f t="shared" si="20"/>
        <v>10.707260557336081</v>
      </c>
      <c r="J306" s="120">
        <f>(Data!$I$16+273.3)/(D306+273.3)*(Data!$I$15+(Data!$K$12/1000))/Data!$I$15*Data!$I$18</f>
        <v>0.680621495543414</v>
      </c>
      <c r="K306" s="122"/>
      <c r="L306" s="119"/>
      <c r="M306" s="122"/>
    </row>
    <row r="307" spans="1:13">
      <c r="A307" s="1">
        <v>0.47479166666666667</v>
      </c>
      <c r="B307">
        <v>4101</v>
      </c>
      <c r="C307">
        <v>39</v>
      </c>
      <c r="D307">
        <v>267.8</v>
      </c>
      <c r="E307">
        <v>10.3</v>
      </c>
      <c r="G307" s="119"/>
      <c r="H307">
        <f t="shared" si="20"/>
        <v>10.705282310564955</v>
      </c>
      <c r="J307" s="120">
        <f>(Data!$I$16+273.3)/(D307+273.3)*(Data!$I$15+(Data!$K$12/1000))/Data!$I$15*Data!$I$18</f>
        <v>0.68087306512225088</v>
      </c>
      <c r="K307" s="122"/>
      <c r="L307" s="119"/>
      <c r="M307" s="122"/>
    </row>
    <row r="308" spans="1:13">
      <c r="A308" s="1">
        <v>0.47480324074074076</v>
      </c>
      <c r="B308">
        <v>4106</v>
      </c>
      <c r="C308">
        <v>42</v>
      </c>
      <c r="D308">
        <v>267.8</v>
      </c>
      <c r="E308">
        <v>10.199999999999999</v>
      </c>
      <c r="G308" s="119"/>
      <c r="H308">
        <f t="shared" si="20"/>
        <v>11.109396476318627</v>
      </c>
      <c r="J308" s="120">
        <f>(Data!$I$16+273.3)/(D308+273.3)*(Data!$I$15+(Data!$K$12/1000))/Data!$I$15*Data!$I$18</f>
        <v>0.68087306512225088</v>
      </c>
      <c r="K308" s="122"/>
      <c r="L308" s="119"/>
      <c r="M308" s="122"/>
    </row>
    <row r="309" spans="1:13">
      <c r="A309" s="1">
        <v>0.47480324074074076</v>
      </c>
      <c r="B309">
        <v>4106</v>
      </c>
      <c r="C309">
        <v>45</v>
      </c>
      <c r="D309">
        <v>267.3</v>
      </c>
      <c r="E309">
        <v>10.199999999999999</v>
      </c>
      <c r="G309" s="119"/>
      <c r="H309">
        <f t="shared" si="20"/>
        <v>11.494003676554065</v>
      </c>
      <c r="J309" s="120">
        <f>(Data!$I$16+273.3)/(D309+273.3)*(Data!$I$15+(Data!$K$12/1000))/Data!$I$15*Data!$I$18</f>
        <v>0.68150280343627445</v>
      </c>
      <c r="K309" s="122"/>
      <c r="L309" s="119"/>
      <c r="M309" s="122"/>
    </row>
    <row r="310" spans="1:13">
      <c r="A310" s="1">
        <v>0.47480324074074076</v>
      </c>
      <c r="B310">
        <v>4101</v>
      </c>
      <c r="C310">
        <v>45</v>
      </c>
      <c r="D310">
        <v>267.3</v>
      </c>
      <c r="E310">
        <v>10.199999999999999</v>
      </c>
      <c r="G310" s="119"/>
      <c r="H310">
        <f t="shared" si="20"/>
        <v>11.494003676554065</v>
      </c>
      <c r="J310" s="120">
        <f>(Data!$I$16+273.3)/(D310+273.3)*(Data!$I$15+(Data!$K$12/1000))/Data!$I$15*Data!$I$18</f>
        <v>0.68150280343627445</v>
      </c>
      <c r="K310" s="122"/>
      <c r="L310" s="119"/>
      <c r="M310" s="122"/>
    </row>
    <row r="311" spans="1:13">
      <c r="A311" s="1">
        <v>0.47480324074074076</v>
      </c>
      <c r="B311">
        <v>4097</v>
      </c>
      <c r="C311">
        <v>51</v>
      </c>
      <c r="D311">
        <v>267.3</v>
      </c>
      <c r="E311">
        <v>10.199999999999999</v>
      </c>
      <c r="G311" s="119"/>
      <c r="H311">
        <f t="shared" si="20"/>
        <v>12.236301316936292</v>
      </c>
      <c r="J311" s="120">
        <f>(Data!$I$16+273.3)/(D311+273.3)*(Data!$I$15+(Data!$K$12/1000))/Data!$I$15*Data!$I$18</f>
        <v>0.68150280343627445</v>
      </c>
      <c r="K311" s="122"/>
      <c r="L311" s="119"/>
      <c r="M311" s="122"/>
    </row>
    <row r="312" spans="1:13">
      <c r="A312" s="1">
        <v>0.47480324074074076</v>
      </c>
      <c r="B312">
        <v>4094</v>
      </c>
      <c r="C312">
        <v>51</v>
      </c>
      <c r="D312">
        <v>267.3</v>
      </c>
      <c r="E312">
        <v>10.3</v>
      </c>
      <c r="G312" s="119"/>
      <c r="H312">
        <f t="shared" si="20"/>
        <v>12.236301316936292</v>
      </c>
      <c r="J312" s="120">
        <f>(Data!$I$16+273.3)/(D312+273.3)*(Data!$I$15+(Data!$K$12/1000))/Data!$I$15*Data!$I$18</f>
        <v>0.68150280343627445</v>
      </c>
      <c r="K312" s="122"/>
      <c r="L312" s="119"/>
      <c r="M312" s="122"/>
    </row>
    <row r="313" spans="1:13">
      <c r="A313" s="1">
        <v>0.4748148148148148</v>
      </c>
      <c r="B313">
        <v>4091</v>
      </c>
      <c r="C313">
        <v>55</v>
      </c>
      <c r="D313">
        <v>267.39999999999998</v>
      </c>
      <c r="E313">
        <v>10.3</v>
      </c>
      <c r="G313" s="119"/>
      <c r="H313">
        <f t="shared" si="20"/>
        <v>12.708274401079652</v>
      </c>
      <c r="J313" s="120">
        <f>(Data!$I$16+273.3)/(D313+273.3)*(Data!$I$15+(Data!$K$12/1000))/Data!$I$15*Data!$I$18</f>
        <v>0.68137676259968549</v>
      </c>
      <c r="K313" s="122"/>
      <c r="L313" s="119"/>
      <c r="M313" s="122"/>
    </row>
    <row r="314" spans="1:13">
      <c r="A314" s="1">
        <v>0.4748148148148148</v>
      </c>
      <c r="B314">
        <v>4091</v>
      </c>
      <c r="C314">
        <v>55</v>
      </c>
      <c r="D314">
        <v>267.5</v>
      </c>
      <c r="E314">
        <v>10.3</v>
      </c>
      <c r="G314" s="119"/>
      <c r="H314">
        <f t="shared" si="20"/>
        <v>12.70944951545648</v>
      </c>
      <c r="J314" s="120">
        <f>(Data!$I$16+273.3)/(D314+273.3)*(Data!$I$15+(Data!$K$12/1000))/Data!$I$15*Data!$I$18</f>
        <v>0.68125076837583232</v>
      </c>
      <c r="K314" s="122"/>
      <c r="L314" s="119"/>
      <c r="M314" s="122"/>
    </row>
    <row r="315" spans="1:13">
      <c r="A315" s="1">
        <v>0.4748148148148148</v>
      </c>
      <c r="B315">
        <v>4080</v>
      </c>
      <c r="C315">
        <v>57</v>
      </c>
      <c r="D315">
        <v>267.5</v>
      </c>
      <c r="E315">
        <v>10.3</v>
      </c>
      <c r="G315" s="119"/>
      <c r="H315">
        <f t="shared" si="20"/>
        <v>12.938467028908523</v>
      </c>
      <c r="J315" s="120">
        <f>(Data!$I$16+273.3)/(D315+273.3)*(Data!$I$15+(Data!$K$12/1000))/Data!$I$15*Data!$I$18</f>
        <v>0.68125076837583232</v>
      </c>
      <c r="K315" s="122"/>
      <c r="L315" s="119"/>
      <c r="M315" s="122"/>
    </row>
    <row r="316" spans="1:13">
      <c r="A316" s="1">
        <v>0.4748148148148148</v>
      </c>
      <c r="B316">
        <v>4080</v>
      </c>
      <c r="C316">
        <v>59</v>
      </c>
      <c r="D316">
        <v>267.8</v>
      </c>
      <c r="E316">
        <v>10.3</v>
      </c>
      <c r="G316" s="119"/>
      <c r="H316">
        <f t="shared" si="20"/>
        <v>13.167151329851118</v>
      </c>
      <c r="J316" s="120">
        <f>(Data!$I$16+273.3)/(D316+273.3)*(Data!$I$15+(Data!$K$12/1000))/Data!$I$15*Data!$I$18</f>
        <v>0.68087306512225088</v>
      </c>
      <c r="K316" s="122"/>
      <c r="L316" s="119"/>
      <c r="M316" s="122"/>
    </row>
    <row r="317" spans="1:13">
      <c r="A317" s="1">
        <v>0.4748148148148148</v>
      </c>
      <c r="B317">
        <v>4077</v>
      </c>
      <c r="C317">
        <v>54</v>
      </c>
      <c r="D317">
        <v>267.8</v>
      </c>
      <c r="E317">
        <v>10.3</v>
      </c>
      <c r="G317" s="119"/>
      <c r="H317">
        <f t="shared" si="20"/>
        <v>12.596871553867008</v>
      </c>
      <c r="J317" s="120">
        <f>(Data!$I$16+273.3)/(D317+273.3)*(Data!$I$15+(Data!$K$12/1000))/Data!$I$15*Data!$I$18</f>
        <v>0.68087306512225088</v>
      </c>
      <c r="K317" s="122"/>
      <c r="L317" s="119"/>
      <c r="M317" s="122"/>
    </row>
    <row r="318" spans="1:13">
      <c r="A318" s="1">
        <v>0.4748263888888889</v>
      </c>
      <c r="B318">
        <v>4077</v>
      </c>
      <c r="C318">
        <v>49</v>
      </c>
      <c r="D318">
        <v>267.89999999999998</v>
      </c>
      <c r="E318">
        <v>10.3</v>
      </c>
      <c r="G318" s="119"/>
      <c r="H318">
        <f t="shared" si="20"/>
        <v>12.000628403197624</v>
      </c>
      <c r="J318" s="120">
        <f>(Data!$I$16+273.3)/(D318+273.3)*(Data!$I$15+(Data!$K$12/1000))/Data!$I$15*Data!$I$18</f>
        <v>0.68074725709100137</v>
      </c>
      <c r="K318" s="122"/>
      <c r="L318" s="119"/>
      <c r="M318" s="122"/>
    </row>
    <row r="319" spans="1:13">
      <c r="A319" s="1">
        <v>0.4748263888888889</v>
      </c>
      <c r="B319">
        <v>4084</v>
      </c>
      <c r="C319">
        <v>49</v>
      </c>
      <c r="D319">
        <v>267.89999999999998</v>
      </c>
      <c r="E319">
        <v>10.3</v>
      </c>
      <c r="G319" s="119"/>
      <c r="H319">
        <f t="shared" si="20"/>
        <v>12.000628403197624</v>
      </c>
      <c r="J319" s="120">
        <f>(Data!$I$16+273.3)/(D319+273.3)*(Data!$I$15+(Data!$K$12/1000))/Data!$I$15*Data!$I$18</f>
        <v>0.68074725709100137</v>
      </c>
      <c r="K319" s="122"/>
      <c r="L319" s="119"/>
      <c r="M319" s="122"/>
    </row>
    <row r="320" spans="1:13">
      <c r="A320" s="1">
        <v>0.4748263888888889</v>
      </c>
      <c r="B320">
        <v>4090</v>
      </c>
      <c r="C320">
        <v>48</v>
      </c>
      <c r="D320">
        <v>267.89999999999998</v>
      </c>
      <c r="E320">
        <v>10.3</v>
      </c>
      <c r="G320" s="119"/>
      <c r="H320">
        <f t="shared" si="20"/>
        <v>11.877541781195685</v>
      </c>
      <c r="J320" s="120">
        <f>(Data!$I$16+273.3)/(D320+273.3)*(Data!$I$15+(Data!$K$12/1000))/Data!$I$15*Data!$I$18</f>
        <v>0.68074725709100137</v>
      </c>
      <c r="K320" s="122"/>
      <c r="L320" s="119"/>
      <c r="M320" s="122"/>
    </row>
    <row r="321" spans="1:13">
      <c r="A321" s="1">
        <v>0.4748263888888889</v>
      </c>
      <c r="B321">
        <v>4092</v>
      </c>
      <c r="C321">
        <v>48</v>
      </c>
      <c r="D321">
        <v>267.8</v>
      </c>
      <c r="E321">
        <v>10.3</v>
      </c>
      <c r="G321" s="119"/>
      <c r="H321">
        <f t="shared" si="20"/>
        <v>11.87644439663371</v>
      </c>
      <c r="J321" s="120">
        <f>(Data!$I$16+273.3)/(D321+273.3)*(Data!$I$15+(Data!$K$12/1000))/Data!$I$15*Data!$I$18</f>
        <v>0.68087306512225088</v>
      </c>
      <c r="K321" s="122"/>
      <c r="L321" s="119"/>
      <c r="M321" s="122"/>
    </row>
    <row r="322" spans="1:13">
      <c r="A322" s="1">
        <v>0.4748263888888889</v>
      </c>
      <c r="B322">
        <v>4094</v>
      </c>
      <c r="C322">
        <v>48</v>
      </c>
      <c r="D322">
        <v>267.8</v>
      </c>
      <c r="E322">
        <v>10.3</v>
      </c>
      <c r="G322" s="119"/>
      <c r="H322">
        <f t="shared" si="20"/>
        <v>11.87644439663371</v>
      </c>
      <c r="J322" s="120">
        <f>(Data!$I$16+273.3)/(D322+273.3)*(Data!$I$15+(Data!$K$12/1000))/Data!$I$15*Data!$I$18</f>
        <v>0.68087306512225088</v>
      </c>
      <c r="K322" s="122"/>
      <c r="L322" s="119"/>
      <c r="M322" s="122"/>
    </row>
    <row r="323" spans="1:13">
      <c r="A323" s="1">
        <v>0.47483796296296293</v>
      </c>
      <c r="B323">
        <v>4093</v>
      </c>
      <c r="C323">
        <v>48</v>
      </c>
      <c r="D323">
        <v>267.8</v>
      </c>
      <c r="E323">
        <v>10.3</v>
      </c>
      <c r="G323" s="119"/>
      <c r="H323">
        <f t="shared" si="20"/>
        <v>11.87644439663371</v>
      </c>
      <c r="J323" s="120">
        <f>(Data!$I$16+273.3)/(D323+273.3)*(Data!$I$15+(Data!$K$12/1000))/Data!$I$15*Data!$I$18</f>
        <v>0.68087306512225088</v>
      </c>
      <c r="K323" s="122"/>
      <c r="L323" s="119"/>
      <c r="M323" s="122"/>
    </row>
    <row r="324" spans="1:13">
      <c r="A324" s="1">
        <v>0.47483796296296293</v>
      </c>
      <c r="B324">
        <v>4077</v>
      </c>
      <c r="C324">
        <v>50</v>
      </c>
      <c r="D324">
        <v>267.8</v>
      </c>
      <c r="E324">
        <v>10.3</v>
      </c>
      <c r="G324" s="119"/>
      <c r="H324">
        <f t="shared" si="20"/>
        <v>12.121345304287095</v>
      </c>
      <c r="J324" s="120">
        <f>(Data!$I$16+273.3)/(D324+273.3)*(Data!$I$15+(Data!$K$12/1000))/Data!$I$15*Data!$I$18</f>
        <v>0.68087306512225088</v>
      </c>
      <c r="K324" s="122"/>
      <c r="L324" s="119"/>
      <c r="M324" s="122"/>
    </row>
    <row r="325" spans="1:13">
      <c r="A325" s="1">
        <v>0.47483796296296293</v>
      </c>
      <c r="B325">
        <v>4077</v>
      </c>
      <c r="C325">
        <v>51</v>
      </c>
      <c r="D325">
        <v>267.60000000000002</v>
      </c>
      <c r="E325">
        <v>10.3</v>
      </c>
      <c r="G325" s="119"/>
      <c r="H325">
        <f t="shared" si="20"/>
        <v>12.239696046178169</v>
      </c>
      <c r="J325" s="120">
        <f>(Data!$I$16+273.3)/(D325+273.3)*(Data!$I$15+(Data!$K$12/1000))/Data!$I$15*Data!$I$18</f>
        <v>0.68112482073886105</v>
      </c>
      <c r="K325" s="122"/>
      <c r="L325" s="119"/>
      <c r="M325" s="122"/>
    </row>
    <row r="326" spans="1:13">
      <c r="A326" s="1">
        <v>0.47483796296296293</v>
      </c>
      <c r="B326">
        <v>4067</v>
      </c>
      <c r="C326">
        <v>57</v>
      </c>
      <c r="D326">
        <v>267.60000000000002</v>
      </c>
      <c r="E326">
        <v>10.3</v>
      </c>
      <c r="G326" s="119"/>
      <c r="H326">
        <f t="shared" si="20"/>
        <v>12.939663207622209</v>
      </c>
      <c r="J326" s="120">
        <f>(Data!$I$16+273.3)/(D326+273.3)*(Data!$I$15+(Data!$K$12/1000))/Data!$I$15*Data!$I$18</f>
        <v>0.68112482073886105</v>
      </c>
      <c r="K326" s="122"/>
      <c r="L326" s="119"/>
      <c r="M326" s="122"/>
    </row>
    <row r="327" spans="1:13">
      <c r="A327" s="1">
        <v>0.47483796296296293</v>
      </c>
      <c r="B327">
        <v>4066</v>
      </c>
      <c r="C327">
        <v>65</v>
      </c>
      <c r="D327">
        <v>267.60000000000002</v>
      </c>
      <c r="E327">
        <v>10.3</v>
      </c>
      <c r="G327" s="119"/>
      <c r="H327">
        <f t="shared" si="20"/>
        <v>13.81790565746156</v>
      </c>
      <c r="J327" s="120">
        <f>(Data!$I$16+273.3)/(D327+273.3)*(Data!$I$15+(Data!$K$12/1000))/Data!$I$15*Data!$I$18</f>
        <v>0.68112482073886105</v>
      </c>
      <c r="K327" s="122"/>
      <c r="L327" s="119"/>
      <c r="M327" s="122"/>
    </row>
    <row r="328" spans="1:13">
      <c r="A328" s="1">
        <v>0.47484953703703708</v>
      </c>
      <c r="B328">
        <v>4062</v>
      </c>
      <c r="C328">
        <v>64</v>
      </c>
      <c r="D328">
        <v>267.60000000000002</v>
      </c>
      <c r="E328">
        <v>10.3</v>
      </c>
      <c r="G328" s="119"/>
      <c r="H328">
        <f t="shared" si="20"/>
        <v>13.711202086415735</v>
      </c>
      <c r="J328" s="120">
        <f>(Data!$I$16+273.3)/(D328+273.3)*(Data!$I$15+(Data!$K$12/1000))/Data!$I$15*Data!$I$18</f>
        <v>0.68112482073886105</v>
      </c>
      <c r="K328" s="122"/>
      <c r="L328" s="119"/>
      <c r="M328" s="122"/>
    </row>
    <row r="329" spans="1:13">
      <c r="A329" s="1">
        <v>0.47484953703703708</v>
      </c>
      <c r="B329">
        <v>4059</v>
      </c>
      <c r="C329">
        <v>56</v>
      </c>
      <c r="D329">
        <v>267.7</v>
      </c>
      <c r="E329">
        <v>10.3</v>
      </c>
      <c r="G329" s="119"/>
      <c r="H329">
        <f t="shared" ref="H329:H392" si="21">44.73*SQRT(C329/1000/J329)</f>
        <v>12.826840671941964</v>
      </c>
      <c r="J329" s="120">
        <f>(Data!$I$16+273.3)/(D329+273.3)*(Data!$I$15+(Data!$K$12/1000))/Data!$I$15*Data!$I$18</f>
        <v>0.68099891966293891</v>
      </c>
      <c r="K329" s="122"/>
      <c r="L329" s="119"/>
      <c r="M329" s="122"/>
    </row>
    <row r="330" spans="1:13">
      <c r="A330" s="1">
        <v>0.47484953703703708</v>
      </c>
      <c r="B330">
        <v>4065</v>
      </c>
      <c r="C330">
        <v>56</v>
      </c>
      <c r="D330">
        <v>267.89999999999998</v>
      </c>
      <c r="E330">
        <v>10.3</v>
      </c>
      <c r="G330" s="119"/>
      <c r="H330">
        <f t="shared" si="21"/>
        <v>12.829211403072446</v>
      </c>
      <c r="J330" s="120">
        <f>(Data!$I$16+273.3)/(D330+273.3)*(Data!$I$15+(Data!$K$12/1000))/Data!$I$15*Data!$I$18</f>
        <v>0.68074725709100137</v>
      </c>
      <c r="K330" s="122"/>
      <c r="L330" s="119"/>
      <c r="M330" s="122"/>
    </row>
    <row r="331" spans="1:13">
      <c r="A331" s="1">
        <v>0.47484953703703708</v>
      </c>
      <c r="B331">
        <v>4073</v>
      </c>
      <c r="C331">
        <v>48</v>
      </c>
      <c r="D331">
        <v>267.89999999999998</v>
      </c>
      <c r="E331">
        <v>10.3</v>
      </c>
      <c r="G331" s="119"/>
      <c r="H331">
        <f t="shared" si="21"/>
        <v>11.877541781195685</v>
      </c>
      <c r="J331" s="120">
        <f>(Data!$I$16+273.3)/(D331+273.3)*(Data!$I$15+(Data!$K$12/1000))/Data!$I$15*Data!$I$18</f>
        <v>0.68074725709100137</v>
      </c>
      <c r="K331" s="122"/>
      <c r="L331" s="119"/>
      <c r="M331" s="122"/>
    </row>
    <row r="332" spans="1:13">
      <c r="A332" s="1">
        <v>0.47484953703703708</v>
      </c>
      <c r="B332">
        <v>4074</v>
      </c>
      <c r="C332">
        <v>48</v>
      </c>
      <c r="D332">
        <v>267.89999999999998</v>
      </c>
      <c r="E332">
        <v>10.3</v>
      </c>
      <c r="G332" s="119"/>
      <c r="H332">
        <f t="shared" si="21"/>
        <v>11.877541781195685</v>
      </c>
      <c r="J332" s="120">
        <f>(Data!$I$16+273.3)/(D332+273.3)*(Data!$I$15+(Data!$K$12/1000))/Data!$I$15*Data!$I$18</f>
        <v>0.68074725709100137</v>
      </c>
      <c r="K332" s="122"/>
      <c r="L332" s="119"/>
      <c r="M332" s="122"/>
    </row>
    <row r="333" spans="1:13">
      <c r="A333" s="1">
        <v>0.47486111111111112</v>
      </c>
      <c r="B333">
        <v>4091</v>
      </c>
      <c r="C333">
        <v>47</v>
      </c>
      <c r="D333">
        <v>267.89999999999998</v>
      </c>
      <c r="E333">
        <v>10.3</v>
      </c>
      <c r="G333" s="119"/>
      <c r="H333">
        <f t="shared" si="21"/>
        <v>11.753166188583602</v>
      </c>
      <c r="J333" s="120">
        <f>(Data!$I$16+273.3)/(D333+273.3)*(Data!$I$15+(Data!$K$12/1000))/Data!$I$15*Data!$I$18</f>
        <v>0.68074725709100137</v>
      </c>
      <c r="K333" s="122"/>
      <c r="L333" s="119"/>
      <c r="M333" s="122"/>
    </row>
    <row r="334" spans="1:13">
      <c r="A334" s="1">
        <v>0.47486111111111112</v>
      </c>
      <c r="B334">
        <v>4091</v>
      </c>
      <c r="C334">
        <v>47</v>
      </c>
      <c r="D334">
        <v>268.10000000000002</v>
      </c>
      <c r="E334">
        <v>10.3</v>
      </c>
      <c r="G334" s="119"/>
      <c r="H334">
        <f t="shared" si="21"/>
        <v>11.755337674272079</v>
      </c>
      <c r="J334" s="120">
        <f>(Data!$I$16+273.3)/(D334+273.3)*(Data!$I$15+(Data!$K$12/1000))/Data!$I$15*Data!$I$18</f>
        <v>0.68049578045373094</v>
      </c>
      <c r="K334" s="122"/>
      <c r="L334" s="119"/>
      <c r="M334" s="122"/>
    </row>
    <row r="335" spans="1:13">
      <c r="A335" s="1">
        <v>0.47486111111111112</v>
      </c>
      <c r="B335">
        <v>4087</v>
      </c>
      <c r="C335">
        <v>48</v>
      </c>
      <c r="D335">
        <v>268.10000000000002</v>
      </c>
      <c r="E335">
        <v>10.3</v>
      </c>
      <c r="G335" s="119"/>
      <c r="H335">
        <f t="shared" si="21"/>
        <v>11.879736246208628</v>
      </c>
      <c r="J335" s="120">
        <f>(Data!$I$16+273.3)/(D335+273.3)*(Data!$I$15+(Data!$K$12/1000))/Data!$I$15*Data!$I$18</f>
        <v>0.68049578045373094</v>
      </c>
      <c r="K335" s="122"/>
      <c r="L335" s="119"/>
      <c r="M335" s="122"/>
    </row>
    <row r="336" spans="1:13">
      <c r="A336" s="1">
        <v>0.47486111111111112</v>
      </c>
      <c r="B336">
        <v>4087</v>
      </c>
      <c r="C336">
        <v>49</v>
      </c>
      <c r="D336">
        <v>268.10000000000002</v>
      </c>
      <c r="E336">
        <v>10.3</v>
      </c>
      <c r="G336" s="119"/>
      <c r="H336">
        <f t="shared" si="21"/>
        <v>12.002845609388036</v>
      </c>
      <c r="J336" s="120">
        <f>(Data!$I$16+273.3)/(D336+273.3)*(Data!$I$15+(Data!$K$12/1000))/Data!$I$15*Data!$I$18</f>
        <v>0.68049578045373094</v>
      </c>
      <c r="K336" s="122"/>
      <c r="L336" s="119"/>
      <c r="M336" s="122"/>
    </row>
    <row r="337" spans="1:13">
      <c r="A337" s="1">
        <v>0.47486111111111112</v>
      </c>
      <c r="B337">
        <v>4076</v>
      </c>
      <c r="C337">
        <v>49</v>
      </c>
      <c r="D337">
        <v>268.10000000000002</v>
      </c>
      <c r="E337">
        <v>10.3</v>
      </c>
      <c r="G337" s="119"/>
      <c r="H337">
        <f t="shared" si="21"/>
        <v>12.002845609388036</v>
      </c>
      <c r="J337" s="120">
        <f>(Data!$I$16+273.3)/(D337+273.3)*(Data!$I$15+(Data!$K$12/1000))/Data!$I$15*Data!$I$18</f>
        <v>0.68049578045373094</v>
      </c>
      <c r="K337" s="122"/>
      <c r="L337" s="119"/>
      <c r="M337" s="122"/>
    </row>
    <row r="338" spans="1:13">
      <c r="A338" s="1">
        <v>0.47487268518518522</v>
      </c>
      <c r="B338">
        <v>4066</v>
      </c>
      <c r="C338">
        <v>45</v>
      </c>
      <c r="D338">
        <v>267.89999999999998</v>
      </c>
      <c r="E338">
        <v>10.3</v>
      </c>
      <c r="G338" s="119"/>
      <c r="H338">
        <f t="shared" si="21"/>
        <v>11.50038037811342</v>
      </c>
      <c r="J338" s="120">
        <f>(Data!$I$16+273.3)/(D338+273.3)*(Data!$I$15+(Data!$K$12/1000))/Data!$I$15*Data!$I$18</f>
        <v>0.68074725709100137</v>
      </c>
      <c r="K338" s="122"/>
      <c r="L338" s="119"/>
      <c r="M338" s="122"/>
    </row>
    <row r="339" spans="1:13">
      <c r="A339" s="1">
        <v>0.47487268518518522</v>
      </c>
      <c r="B339">
        <v>4054</v>
      </c>
      <c r="C339">
        <v>45</v>
      </c>
      <c r="D339">
        <v>267.8</v>
      </c>
      <c r="E339">
        <v>10.199999999999999</v>
      </c>
      <c r="G339" s="119"/>
      <c r="H339">
        <f t="shared" si="21"/>
        <v>11.499317840080188</v>
      </c>
      <c r="J339" s="120">
        <f>(Data!$I$16+273.3)/(D339+273.3)*(Data!$I$15+(Data!$K$12/1000))/Data!$I$15*Data!$I$18</f>
        <v>0.68087306512225088</v>
      </c>
      <c r="K339" s="122"/>
      <c r="L339" s="119"/>
      <c r="M339" s="122"/>
    </row>
    <row r="340" spans="1:13">
      <c r="A340" s="1">
        <v>0.47487268518518522</v>
      </c>
      <c r="B340">
        <v>4039</v>
      </c>
      <c r="C340">
        <v>46</v>
      </c>
      <c r="D340">
        <v>267.7</v>
      </c>
      <c r="E340">
        <v>10.199999999999999</v>
      </c>
      <c r="G340" s="119"/>
      <c r="H340">
        <f t="shared" si="21"/>
        <v>11.625311604637659</v>
      </c>
      <c r="J340" s="120">
        <f>(Data!$I$16+273.3)/(D340+273.3)*(Data!$I$15+(Data!$K$12/1000))/Data!$I$15*Data!$I$18</f>
        <v>0.68099891966293891</v>
      </c>
      <c r="K340" s="122"/>
      <c r="L340" s="119"/>
      <c r="M340" s="122"/>
    </row>
    <row r="341" spans="1:13">
      <c r="A341" s="1">
        <v>0.47487268518518522</v>
      </c>
      <c r="B341">
        <v>4038</v>
      </c>
      <c r="C341">
        <v>46</v>
      </c>
      <c r="D341">
        <v>267.60000000000002</v>
      </c>
      <c r="E341">
        <v>10.199999999999999</v>
      </c>
      <c r="G341" s="119"/>
      <c r="H341">
        <f t="shared" si="21"/>
        <v>11.624237126923395</v>
      </c>
      <c r="J341" s="120">
        <f>(Data!$I$16+273.3)/(D341+273.3)*(Data!$I$15+(Data!$K$12/1000))/Data!$I$15*Data!$I$18</f>
        <v>0.68112482073886105</v>
      </c>
      <c r="K341" s="122"/>
      <c r="L341" s="119"/>
      <c r="M341" s="122"/>
    </row>
    <row r="342" spans="1:13">
      <c r="A342" s="1">
        <v>0.47487268518518522</v>
      </c>
      <c r="B342">
        <v>4021</v>
      </c>
      <c r="C342">
        <v>49</v>
      </c>
      <c r="D342">
        <v>267.60000000000002</v>
      </c>
      <c r="E342">
        <v>10.199999999999999</v>
      </c>
      <c r="G342" s="119"/>
      <c r="H342">
        <f t="shared" si="21"/>
        <v>11.997301825613766</v>
      </c>
      <c r="J342" s="120">
        <f>(Data!$I$16+273.3)/(D342+273.3)*(Data!$I$15+(Data!$K$12/1000))/Data!$I$15*Data!$I$18</f>
        <v>0.68112482073886105</v>
      </c>
      <c r="K342" s="122"/>
      <c r="L342" s="119"/>
      <c r="M342" s="122"/>
    </row>
    <row r="343" spans="1:13">
      <c r="A343" s="1">
        <v>0.47488425925925926</v>
      </c>
      <c r="B343">
        <v>4021</v>
      </c>
      <c r="C343">
        <v>51</v>
      </c>
      <c r="D343">
        <v>267.3</v>
      </c>
      <c r="E343">
        <v>10.199999999999999</v>
      </c>
      <c r="G343" s="119"/>
      <c r="H343">
        <f t="shared" si="21"/>
        <v>12.236301316936292</v>
      </c>
      <c r="J343" s="120">
        <f>(Data!$I$16+273.3)/(D343+273.3)*(Data!$I$15+(Data!$K$12/1000))/Data!$I$15*Data!$I$18</f>
        <v>0.68150280343627445</v>
      </c>
      <c r="K343" s="122"/>
      <c r="L343" s="119"/>
      <c r="M343" s="122"/>
    </row>
    <row r="344" spans="1:13">
      <c r="A344" s="1">
        <v>0.47488425925925926</v>
      </c>
      <c r="B344">
        <v>4038</v>
      </c>
      <c r="C344">
        <v>52</v>
      </c>
      <c r="D344">
        <v>267.3</v>
      </c>
      <c r="E344">
        <v>10.199999999999999</v>
      </c>
      <c r="G344" s="119"/>
      <c r="H344">
        <f t="shared" si="21"/>
        <v>12.355682693369335</v>
      </c>
      <c r="J344" s="120">
        <f>(Data!$I$16+273.3)/(D344+273.3)*(Data!$I$15+(Data!$K$12/1000))/Data!$I$15*Data!$I$18</f>
        <v>0.68150280343627445</v>
      </c>
      <c r="K344" s="122"/>
      <c r="L344" s="119"/>
      <c r="M344" s="122"/>
    </row>
    <row r="345" spans="1:13">
      <c r="A345" s="1">
        <v>0.47488425925925926</v>
      </c>
      <c r="B345">
        <v>4041</v>
      </c>
      <c r="C345">
        <v>54</v>
      </c>
      <c r="D345">
        <v>267.39999999999998</v>
      </c>
      <c r="E345">
        <v>10.199999999999999</v>
      </c>
      <c r="G345" s="119"/>
      <c r="H345">
        <f t="shared" si="21"/>
        <v>12.59221466958444</v>
      </c>
      <c r="J345" s="120">
        <f>(Data!$I$16+273.3)/(D345+273.3)*(Data!$I$15+(Data!$K$12/1000))/Data!$I$15*Data!$I$18</f>
        <v>0.68137676259968549</v>
      </c>
      <c r="K345" s="122"/>
      <c r="L345" s="119"/>
      <c r="M345" s="122"/>
    </row>
    <row r="346" spans="1:13">
      <c r="A346" s="1">
        <v>0.47488425925925926</v>
      </c>
      <c r="B346">
        <v>4042</v>
      </c>
      <c r="C346">
        <v>55</v>
      </c>
      <c r="D346">
        <v>267.39999999999998</v>
      </c>
      <c r="E346">
        <v>10.199999999999999</v>
      </c>
      <c r="G346" s="119"/>
      <c r="H346">
        <f t="shared" si="21"/>
        <v>12.708274401079652</v>
      </c>
      <c r="J346" s="120">
        <f>(Data!$I$16+273.3)/(D346+273.3)*(Data!$I$15+(Data!$K$12/1000))/Data!$I$15*Data!$I$18</f>
        <v>0.68137676259968549</v>
      </c>
      <c r="K346" s="122"/>
      <c r="L346" s="119"/>
      <c r="M346" s="122"/>
    </row>
    <row r="347" spans="1:13">
      <c r="A347" s="1">
        <v>0.47488425925925926</v>
      </c>
      <c r="B347">
        <v>4043</v>
      </c>
      <c r="C347">
        <v>63</v>
      </c>
      <c r="D347">
        <v>267.39999999999998</v>
      </c>
      <c r="E347">
        <v>10.199999999999999</v>
      </c>
      <c r="G347" s="119"/>
      <c r="H347">
        <f t="shared" si="21"/>
        <v>13.60114634871073</v>
      </c>
      <c r="J347" s="120">
        <f>(Data!$I$16+273.3)/(D347+273.3)*(Data!$I$15+(Data!$K$12/1000))/Data!$I$15*Data!$I$18</f>
        <v>0.68137676259968549</v>
      </c>
      <c r="K347" s="122"/>
      <c r="L347" s="119"/>
      <c r="M347" s="122"/>
    </row>
    <row r="348" spans="1:13">
      <c r="A348" s="1">
        <v>0.47489583333333335</v>
      </c>
      <c r="B348">
        <v>4048</v>
      </c>
      <c r="C348">
        <v>63</v>
      </c>
      <c r="D348">
        <v>267.39999999999998</v>
      </c>
      <c r="E348">
        <v>10.199999999999999</v>
      </c>
      <c r="G348" s="119"/>
      <c r="H348">
        <f t="shared" si="21"/>
        <v>13.60114634871073</v>
      </c>
      <c r="J348" s="120">
        <f>(Data!$I$16+273.3)/(D348+273.3)*(Data!$I$15+(Data!$K$12/1000))/Data!$I$15*Data!$I$18</f>
        <v>0.68137676259968549</v>
      </c>
      <c r="K348" s="122"/>
      <c r="L348" s="119"/>
      <c r="M348" s="122"/>
    </row>
    <row r="349" spans="1:13">
      <c r="A349" s="1">
        <v>0.47489583333333335</v>
      </c>
      <c r="B349">
        <v>4054</v>
      </c>
      <c r="C349">
        <v>57</v>
      </c>
      <c r="D349">
        <v>267.3</v>
      </c>
      <c r="E349">
        <v>10.199999999999999</v>
      </c>
      <c r="G349" s="119"/>
      <c r="H349">
        <f t="shared" si="21"/>
        <v>12.936074339654796</v>
      </c>
      <c r="J349" s="120">
        <f>(Data!$I$16+273.3)/(D349+273.3)*(Data!$I$15+(Data!$K$12/1000))/Data!$I$15*Data!$I$18</f>
        <v>0.68150280343627445</v>
      </c>
      <c r="K349" s="122"/>
      <c r="L349" s="119"/>
      <c r="M349" s="122"/>
    </row>
    <row r="350" spans="1:13">
      <c r="A350" s="1">
        <v>0.47489583333333335</v>
      </c>
      <c r="B350">
        <v>4055</v>
      </c>
      <c r="C350">
        <v>57</v>
      </c>
      <c r="D350">
        <v>267.2</v>
      </c>
      <c r="E350">
        <v>10.199999999999999</v>
      </c>
      <c r="G350" s="119"/>
      <c r="H350">
        <f t="shared" si="21"/>
        <v>12.934877829053367</v>
      </c>
      <c r="J350" s="120">
        <f>(Data!$I$16+273.3)/(D350+273.3)*(Data!$I$15+(Data!$K$12/1000))/Data!$I$15*Data!$I$18</f>
        <v>0.68162889091147094</v>
      </c>
      <c r="K350" s="122"/>
      <c r="L350" s="119"/>
      <c r="M350" s="122"/>
    </row>
    <row r="351" spans="1:13">
      <c r="A351" s="1">
        <v>0.47489583333333335</v>
      </c>
      <c r="B351">
        <v>4068</v>
      </c>
      <c r="C351">
        <v>61</v>
      </c>
      <c r="D351">
        <v>267.3</v>
      </c>
      <c r="E351">
        <v>10.199999999999999</v>
      </c>
      <c r="G351" s="119"/>
      <c r="H351">
        <f t="shared" si="21"/>
        <v>13.382276298244413</v>
      </c>
      <c r="J351" s="120">
        <f>(Data!$I$16+273.3)/(D351+273.3)*(Data!$I$15+(Data!$K$12/1000))/Data!$I$15*Data!$I$18</f>
        <v>0.68150280343627445</v>
      </c>
      <c r="K351" s="122"/>
      <c r="L351" s="119"/>
      <c r="M351" s="122"/>
    </row>
    <row r="352" spans="1:13">
      <c r="A352" s="1">
        <v>0.47489583333333335</v>
      </c>
      <c r="B352">
        <v>4068</v>
      </c>
      <c r="C352">
        <v>64</v>
      </c>
      <c r="D352">
        <v>267.39999999999998</v>
      </c>
      <c r="E352">
        <v>10.199999999999999</v>
      </c>
      <c r="G352" s="119"/>
      <c r="H352">
        <f t="shared" si="21"/>
        <v>13.708666965364866</v>
      </c>
      <c r="J352" s="120">
        <f>(Data!$I$16+273.3)/(D352+273.3)*(Data!$I$15+(Data!$K$12/1000))/Data!$I$15*Data!$I$18</f>
        <v>0.68137676259968549</v>
      </c>
      <c r="K352" s="122"/>
      <c r="L352" s="119"/>
      <c r="M352" s="122"/>
    </row>
    <row r="353" spans="1:13">
      <c r="A353" s="1">
        <v>0.47490740740740739</v>
      </c>
      <c r="B353">
        <v>4070</v>
      </c>
      <c r="C353">
        <v>63</v>
      </c>
      <c r="D353">
        <v>267.39999999999998</v>
      </c>
      <c r="E353">
        <v>10.199999999999999</v>
      </c>
      <c r="G353" s="119"/>
      <c r="H353">
        <f t="shared" si="21"/>
        <v>13.60114634871073</v>
      </c>
      <c r="J353" s="120">
        <f>(Data!$I$16+273.3)/(D353+273.3)*(Data!$I$15+(Data!$K$12/1000))/Data!$I$15*Data!$I$18</f>
        <v>0.68137676259968549</v>
      </c>
      <c r="K353" s="122"/>
      <c r="L353" s="119"/>
      <c r="M353" s="122"/>
    </row>
    <row r="354" spans="1:13">
      <c r="A354" s="1">
        <v>0.47490740740740739</v>
      </c>
      <c r="B354">
        <v>4071</v>
      </c>
      <c r="C354">
        <v>60</v>
      </c>
      <c r="D354">
        <v>267.39999999999998</v>
      </c>
      <c r="E354">
        <v>10.199999999999999</v>
      </c>
      <c r="G354" s="119"/>
      <c r="H354">
        <f t="shared" si="21"/>
        <v>13.273359713890475</v>
      </c>
      <c r="J354" s="120">
        <f>(Data!$I$16+273.3)/(D354+273.3)*(Data!$I$15+(Data!$K$12/1000))/Data!$I$15*Data!$I$18</f>
        <v>0.68137676259968549</v>
      </c>
      <c r="K354" s="122"/>
      <c r="L354" s="119"/>
      <c r="M354" s="122"/>
    </row>
    <row r="355" spans="1:13">
      <c r="A355" s="1">
        <v>0.47490740740740739</v>
      </c>
      <c r="B355">
        <v>4083</v>
      </c>
      <c r="C355">
        <v>60</v>
      </c>
      <c r="D355">
        <v>267.39999999999998</v>
      </c>
      <c r="E355">
        <v>10.199999999999999</v>
      </c>
      <c r="G355" s="119"/>
      <c r="H355">
        <f t="shared" si="21"/>
        <v>13.273359713890475</v>
      </c>
      <c r="J355" s="120">
        <f>(Data!$I$16+273.3)/(D355+273.3)*(Data!$I$15+(Data!$K$12/1000))/Data!$I$15*Data!$I$18</f>
        <v>0.68137676259968549</v>
      </c>
      <c r="K355" s="122"/>
      <c r="L355" s="119"/>
      <c r="M355" s="122"/>
    </row>
    <row r="356" spans="1:13">
      <c r="A356" s="1">
        <v>0.47490740740740739</v>
      </c>
      <c r="B356">
        <v>4094</v>
      </c>
      <c r="C356">
        <v>66</v>
      </c>
      <c r="D356">
        <v>267.39999999999998</v>
      </c>
      <c r="E356">
        <v>10.199999999999999</v>
      </c>
      <c r="G356" s="119"/>
      <c r="H356">
        <f t="shared" si="21"/>
        <v>13.921217112873562</v>
      </c>
      <c r="J356" s="120">
        <f>(Data!$I$16+273.3)/(D356+273.3)*(Data!$I$15+(Data!$K$12/1000))/Data!$I$15*Data!$I$18</f>
        <v>0.68137676259968549</v>
      </c>
      <c r="K356" s="122"/>
      <c r="L356" s="119"/>
      <c r="M356" s="122"/>
    </row>
    <row r="357" spans="1:13">
      <c r="A357" s="1">
        <v>0.47490740740740739</v>
      </c>
      <c r="B357">
        <v>4098</v>
      </c>
      <c r="C357">
        <v>66</v>
      </c>
      <c r="D357">
        <v>267.39999999999998</v>
      </c>
      <c r="E357">
        <v>10.199999999999999</v>
      </c>
      <c r="G357" s="119"/>
      <c r="H357">
        <f t="shared" si="21"/>
        <v>13.921217112873562</v>
      </c>
      <c r="J357" s="120">
        <f>(Data!$I$16+273.3)/(D357+273.3)*(Data!$I$15+(Data!$K$12/1000))/Data!$I$15*Data!$I$18</f>
        <v>0.68137676259968549</v>
      </c>
      <c r="K357" s="122"/>
      <c r="L357" s="119"/>
      <c r="M357" s="122"/>
    </row>
    <row r="358" spans="1:13">
      <c r="A358" s="1">
        <v>0.47491898148148143</v>
      </c>
      <c r="B358">
        <v>4104</v>
      </c>
      <c r="C358">
        <v>68</v>
      </c>
      <c r="D358">
        <v>267.39999999999998</v>
      </c>
      <c r="E358">
        <v>10.199999999999999</v>
      </c>
      <c r="G358" s="119"/>
      <c r="H358">
        <f t="shared" si="21"/>
        <v>14.130570471153719</v>
      </c>
      <c r="J358" s="120">
        <f>(Data!$I$16+273.3)/(D358+273.3)*(Data!$I$15+(Data!$K$12/1000))/Data!$I$15*Data!$I$18</f>
        <v>0.68137676259968549</v>
      </c>
      <c r="K358" s="122"/>
      <c r="L358" s="119"/>
      <c r="M358" s="122"/>
    </row>
    <row r="359" spans="1:13">
      <c r="A359" s="1">
        <v>0.47491898148148143</v>
      </c>
      <c r="B359">
        <v>4104</v>
      </c>
      <c r="C359">
        <v>68</v>
      </c>
      <c r="D359">
        <v>267.39999999999998</v>
      </c>
      <c r="E359">
        <v>10.3</v>
      </c>
      <c r="G359" s="119"/>
      <c r="H359">
        <f t="shared" si="21"/>
        <v>14.130570471153719</v>
      </c>
      <c r="J359" s="120">
        <f>(Data!$I$16+273.3)/(D359+273.3)*(Data!$I$15+(Data!$K$12/1000))/Data!$I$15*Data!$I$18</f>
        <v>0.68137676259968549</v>
      </c>
      <c r="K359" s="122"/>
      <c r="L359" s="119"/>
      <c r="M359" s="122"/>
    </row>
    <row r="360" spans="1:13">
      <c r="A360" s="1">
        <v>0.47491898148148143</v>
      </c>
      <c r="B360">
        <v>4111</v>
      </c>
      <c r="C360">
        <v>70</v>
      </c>
      <c r="D360">
        <v>267.3</v>
      </c>
      <c r="E360">
        <v>10.3</v>
      </c>
      <c r="G360" s="119"/>
      <c r="H360">
        <f t="shared" si="21"/>
        <v>14.335541253328454</v>
      </c>
      <c r="J360" s="120">
        <f>(Data!$I$16+273.3)/(D360+273.3)*(Data!$I$15+(Data!$K$12/1000))/Data!$I$15*Data!$I$18</f>
        <v>0.68150280343627445</v>
      </c>
      <c r="K360" s="122"/>
      <c r="L360" s="119"/>
      <c r="M360" s="122"/>
    </row>
    <row r="361" spans="1:13">
      <c r="A361" s="1">
        <v>0.47491898148148143</v>
      </c>
      <c r="B361">
        <v>4111</v>
      </c>
      <c r="C361">
        <v>71</v>
      </c>
      <c r="D361">
        <v>266.8</v>
      </c>
      <c r="E361">
        <v>10.3</v>
      </c>
      <c r="G361" s="119"/>
      <c r="H361">
        <f t="shared" si="21"/>
        <v>14.430896674590947</v>
      </c>
      <c r="J361" s="120">
        <f>(Data!$I$16+273.3)/(D361+273.3)*(Data!$I$15+(Data!$K$12/1000))/Data!$I$15*Data!$I$18</f>
        <v>0.68213370771644144</v>
      </c>
      <c r="K361" s="122"/>
      <c r="L361" s="119"/>
      <c r="M361" s="122"/>
    </row>
    <row r="362" spans="1:13">
      <c r="A362" s="1">
        <v>0.47491898148148143</v>
      </c>
      <c r="B362">
        <v>4103</v>
      </c>
      <c r="C362">
        <v>72</v>
      </c>
      <c r="D362">
        <v>266.8</v>
      </c>
      <c r="E362">
        <v>10.3</v>
      </c>
      <c r="G362" s="119"/>
      <c r="H362">
        <f t="shared" si="21"/>
        <v>14.532167367386885</v>
      </c>
      <c r="J362" s="120">
        <f>(Data!$I$16+273.3)/(D362+273.3)*(Data!$I$15+(Data!$K$12/1000))/Data!$I$15*Data!$I$18</f>
        <v>0.68213370771644144</v>
      </c>
      <c r="K362" s="122"/>
      <c r="L362" s="119"/>
      <c r="M362" s="122"/>
    </row>
    <row r="363" spans="1:13">
      <c r="A363" s="1">
        <v>0.47493055555555558</v>
      </c>
      <c r="B363">
        <v>4102</v>
      </c>
      <c r="C363">
        <v>73</v>
      </c>
      <c r="D363">
        <v>267.10000000000002</v>
      </c>
      <c r="E363">
        <v>10.3</v>
      </c>
      <c r="G363" s="119"/>
      <c r="H363">
        <f t="shared" si="21"/>
        <v>14.636800532155316</v>
      </c>
      <c r="J363" s="120">
        <f>(Data!$I$16+273.3)/(D363+273.3)*(Data!$I$15+(Data!$K$12/1000))/Data!$I$15*Data!$I$18</f>
        <v>0.68175502505116559</v>
      </c>
      <c r="K363" s="122"/>
      <c r="L363" s="119"/>
      <c r="M363" s="122"/>
    </row>
    <row r="364" spans="1:13">
      <c r="A364" s="1">
        <v>0.47493055555555558</v>
      </c>
      <c r="B364">
        <v>4099</v>
      </c>
      <c r="C364">
        <v>73</v>
      </c>
      <c r="D364">
        <v>267.2</v>
      </c>
      <c r="E364">
        <v>10.3</v>
      </c>
      <c r="G364" s="119"/>
      <c r="H364">
        <f t="shared" si="21"/>
        <v>14.638154725666297</v>
      </c>
      <c r="J364" s="120">
        <f>(Data!$I$16+273.3)/(D364+273.3)*(Data!$I$15+(Data!$K$12/1000))/Data!$I$15*Data!$I$18</f>
        <v>0.68162889091147094</v>
      </c>
      <c r="K364" s="122"/>
      <c r="L364" s="119"/>
      <c r="M364" s="122"/>
    </row>
    <row r="365" spans="1:13">
      <c r="A365" s="1">
        <v>0.47493055555555558</v>
      </c>
      <c r="B365">
        <v>4096</v>
      </c>
      <c r="C365">
        <v>75</v>
      </c>
      <c r="D365">
        <v>267.39999999999998</v>
      </c>
      <c r="E365">
        <v>10.3</v>
      </c>
      <c r="G365" s="119"/>
      <c r="H365">
        <f t="shared" si="21"/>
        <v>14.840067305033131</v>
      </c>
      <c r="J365" s="120">
        <f>(Data!$I$16+273.3)/(D365+273.3)*(Data!$I$15+(Data!$K$12/1000))/Data!$I$15*Data!$I$18</f>
        <v>0.68137676259968549</v>
      </c>
      <c r="K365" s="122"/>
      <c r="L365" s="119"/>
      <c r="M365" s="122"/>
    </row>
    <row r="366" spans="1:13">
      <c r="A366" s="1">
        <v>0.47493055555555558</v>
      </c>
      <c r="B366">
        <v>4095</v>
      </c>
      <c r="C366">
        <v>75</v>
      </c>
      <c r="D366">
        <v>267.5</v>
      </c>
      <c r="E366">
        <v>10.3</v>
      </c>
      <c r="G366" s="119"/>
      <c r="H366">
        <f t="shared" si="21"/>
        <v>14.841439542985574</v>
      </c>
      <c r="J366" s="120">
        <f>(Data!$I$16+273.3)/(D366+273.3)*(Data!$I$15+(Data!$K$12/1000))/Data!$I$15*Data!$I$18</f>
        <v>0.68125076837583232</v>
      </c>
      <c r="K366" s="122"/>
      <c r="L366" s="119"/>
      <c r="M366" s="122"/>
    </row>
    <row r="367" spans="1:13">
      <c r="A367" s="1">
        <v>0.47493055555555558</v>
      </c>
      <c r="B367">
        <v>4093</v>
      </c>
      <c r="C367">
        <v>68</v>
      </c>
      <c r="D367">
        <v>267.39999999999998</v>
      </c>
      <c r="E367">
        <v>10.3</v>
      </c>
      <c r="G367" s="119"/>
      <c r="H367">
        <f t="shared" si="21"/>
        <v>14.130570471153719</v>
      </c>
      <c r="J367" s="120">
        <f>(Data!$I$16+273.3)/(D367+273.3)*(Data!$I$15+(Data!$K$12/1000))/Data!$I$15*Data!$I$18</f>
        <v>0.68137676259968549</v>
      </c>
      <c r="K367" s="122"/>
      <c r="L367" s="119"/>
      <c r="M367" s="122"/>
    </row>
    <row r="368" spans="1:13">
      <c r="A368" s="1">
        <v>0.47494212962962962</v>
      </c>
      <c r="B368">
        <v>4094</v>
      </c>
      <c r="C368">
        <v>67</v>
      </c>
      <c r="D368">
        <v>267.3</v>
      </c>
      <c r="E368">
        <v>10.3</v>
      </c>
      <c r="G368" s="119"/>
      <c r="H368">
        <f t="shared" si="21"/>
        <v>14.024987284299858</v>
      </c>
      <c r="J368" s="120">
        <f>(Data!$I$16+273.3)/(D368+273.3)*(Data!$I$15+(Data!$K$12/1000))/Data!$I$15*Data!$I$18</f>
        <v>0.68150280343627445</v>
      </c>
      <c r="K368" s="122"/>
      <c r="L368" s="119"/>
      <c r="M368" s="122"/>
    </row>
    <row r="369" spans="1:13">
      <c r="A369" s="1">
        <v>0.47494212962962962</v>
      </c>
      <c r="B369">
        <v>4108</v>
      </c>
      <c r="C369">
        <v>69</v>
      </c>
      <c r="D369">
        <v>267.3</v>
      </c>
      <c r="E369">
        <v>10.3</v>
      </c>
      <c r="G369" s="119"/>
      <c r="H369">
        <f t="shared" si="21"/>
        <v>14.232776191787469</v>
      </c>
      <c r="J369" s="120">
        <f>(Data!$I$16+273.3)/(D369+273.3)*(Data!$I$15+(Data!$K$12/1000))/Data!$I$15*Data!$I$18</f>
        <v>0.68150280343627445</v>
      </c>
      <c r="K369" s="122"/>
      <c r="L369" s="119"/>
      <c r="M369" s="122"/>
    </row>
    <row r="370" spans="1:13">
      <c r="A370" s="1">
        <v>0.47494212962962962</v>
      </c>
      <c r="B370">
        <v>4108</v>
      </c>
      <c r="C370">
        <v>71</v>
      </c>
      <c r="D370">
        <v>267.10000000000002</v>
      </c>
      <c r="E370">
        <v>10.3</v>
      </c>
      <c r="G370" s="119"/>
      <c r="H370">
        <f t="shared" si="21"/>
        <v>14.434903958421028</v>
      </c>
      <c r="J370" s="120">
        <f>(Data!$I$16+273.3)/(D370+273.3)*(Data!$I$15+(Data!$K$12/1000))/Data!$I$15*Data!$I$18</f>
        <v>0.68175502505116559</v>
      </c>
      <c r="K370" s="122"/>
      <c r="L370" s="119"/>
      <c r="M370" s="122"/>
    </row>
    <row r="371" spans="1:13">
      <c r="A371" s="1">
        <v>0.47494212962962962</v>
      </c>
      <c r="B371">
        <v>4109</v>
      </c>
      <c r="C371">
        <v>73</v>
      </c>
      <c r="D371">
        <v>267.10000000000002</v>
      </c>
      <c r="E371">
        <v>10.3</v>
      </c>
      <c r="G371" s="119"/>
      <c r="H371">
        <f t="shared" si="21"/>
        <v>14.636800532155316</v>
      </c>
      <c r="J371" s="120">
        <f>(Data!$I$16+273.3)/(D371+273.3)*(Data!$I$15+(Data!$K$12/1000))/Data!$I$15*Data!$I$18</f>
        <v>0.68175502505116559</v>
      </c>
      <c r="K371" s="122"/>
      <c r="L371" s="119"/>
      <c r="M371" s="122"/>
    </row>
    <row r="372" spans="1:13">
      <c r="A372" s="1">
        <v>0.47494212962962962</v>
      </c>
      <c r="B372">
        <v>4109</v>
      </c>
      <c r="C372">
        <v>76</v>
      </c>
      <c r="D372">
        <v>266.89999999999998</v>
      </c>
      <c r="E372">
        <v>10.3</v>
      </c>
      <c r="G372" s="119"/>
      <c r="H372">
        <f t="shared" si="21"/>
        <v>14.931764791741566</v>
      </c>
      <c r="J372" s="120">
        <f>(Data!$I$16+273.3)/(D372+273.3)*(Data!$I$15+(Data!$K$12/1000))/Data!$I$15*Data!$I$18</f>
        <v>0.68200743342771186</v>
      </c>
      <c r="K372" s="122"/>
      <c r="L372" s="119"/>
      <c r="M372" s="122"/>
    </row>
    <row r="373" spans="1:13">
      <c r="A373" s="1">
        <v>0.47495370370370371</v>
      </c>
      <c r="B373">
        <v>4111</v>
      </c>
      <c r="C373">
        <v>76</v>
      </c>
      <c r="D373">
        <v>266.8</v>
      </c>
      <c r="E373">
        <v>10.3</v>
      </c>
      <c r="G373" s="119"/>
      <c r="H373">
        <f t="shared" si="21"/>
        <v>14.930382668834756</v>
      </c>
      <c r="J373" s="120">
        <f>(Data!$I$16+273.3)/(D373+273.3)*(Data!$I$15+(Data!$K$12/1000))/Data!$I$15*Data!$I$18</f>
        <v>0.68213370771644144</v>
      </c>
      <c r="K373" s="122"/>
      <c r="L373" s="119"/>
      <c r="M373" s="122"/>
    </row>
    <row r="374" spans="1:13">
      <c r="A374" s="1">
        <v>0.47495370370370371</v>
      </c>
      <c r="B374">
        <v>4113</v>
      </c>
      <c r="C374">
        <v>78</v>
      </c>
      <c r="D374">
        <v>266.89999999999998</v>
      </c>
      <c r="E374">
        <v>10.3</v>
      </c>
      <c r="G374" s="119"/>
      <c r="H374">
        <f t="shared" si="21"/>
        <v>15.126959544260034</v>
      </c>
      <c r="J374" s="120">
        <f>(Data!$I$16+273.3)/(D374+273.3)*(Data!$I$15+(Data!$K$12/1000))/Data!$I$15*Data!$I$18</f>
        <v>0.68200743342771186</v>
      </c>
      <c r="K374" s="122"/>
      <c r="L374" s="119"/>
      <c r="M374" s="122"/>
    </row>
    <row r="375" spans="1:13">
      <c r="A375" s="1">
        <v>0.47495370370370371</v>
      </c>
      <c r="B375">
        <v>4112</v>
      </c>
      <c r="C375">
        <v>78</v>
      </c>
      <c r="D375">
        <v>266.89999999999998</v>
      </c>
      <c r="E375">
        <v>10.3</v>
      </c>
      <c r="G375" s="119"/>
      <c r="H375">
        <f t="shared" si="21"/>
        <v>15.126959544260034</v>
      </c>
      <c r="J375" s="120">
        <f>(Data!$I$16+273.3)/(D375+273.3)*(Data!$I$15+(Data!$K$12/1000))/Data!$I$15*Data!$I$18</f>
        <v>0.68200743342771186</v>
      </c>
      <c r="K375" s="122"/>
      <c r="L375" s="119"/>
      <c r="M375" s="122"/>
    </row>
    <row r="376" spans="1:13">
      <c r="A376" s="1">
        <v>0.47495370370370371</v>
      </c>
      <c r="B376">
        <v>4110</v>
      </c>
      <c r="C376">
        <v>78</v>
      </c>
      <c r="D376">
        <v>266.89999999999998</v>
      </c>
      <c r="E376">
        <v>10.3</v>
      </c>
      <c r="G376" s="119"/>
      <c r="H376">
        <f t="shared" si="21"/>
        <v>15.126959544260034</v>
      </c>
      <c r="J376" s="120">
        <f>(Data!$I$16+273.3)/(D376+273.3)*(Data!$I$15+(Data!$K$12/1000))/Data!$I$15*Data!$I$18</f>
        <v>0.68200743342771186</v>
      </c>
      <c r="K376" s="122"/>
      <c r="L376" s="119"/>
      <c r="M376" s="122"/>
    </row>
    <row r="377" spans="1:13">
      <c r="A377" s="1">
        <v>0.47495370370370371</v>
      </c>
      <c r="B377">
        <v>4109</v>
      </c>
      <c r="C377">
        <v>78</v>
      </c>
      <c r="D377">
        <v>267</v>
      </c>
      <c r="E377">
        <v>10.3</v>
      </c>
      <c r="G377" s="119"/>
      <c r="H377">
        <f t="shared" si="21"/>
        <v>15.12835960530651</v>
      </c>
      <c r="J377" s="120">
        <f>(Data!$I$16+273.3)/(D377+273.3)*(Data!$I$15+(Data!$K$12/1000))/Data!$I$15*Data!$I$18</f>
        <v>0.68188120588126966</v>
      </c>
      <c r="K377" s="122"/>
      <c r="L377" s="119"/>
      <c r="M377" s="122"/>
    </row>
    <row r="378" spans="1:13">
      <c r="A378" s="1">
        <v>0.47496527777777775</v>
      </c>
      <c r="B378">
        <v>4101</v>
      </c>
      <c r="C378">
        <v>78</v>
      </c>
      <c r="D378">
        <v>267</v>
      </c>
      <c r="E378">
        <v>10.3</v>
      </c>
      <c r="G378" s="119"/>
      <c r="H378">
        <f t="shared" si="21"/>
        <v>15.12835960530651</v>
      </c>
      <c r="J378" s="120">
        <f>(Data!$I$16+273.3)/(D378+273.3)*(Data!$I$15+(Data!$K$12/1000))/Data!$I$15*Data!$I$18</f>
        <v>0.68188120588126966</v>
      </c>
      <c r="K378" s="122"/>
      <c r="L378" s="119"/>
      <c r="M378" s="122"/>
    </row>
    <row r="379" spans="1:13">
      <c r="A379" s="1">
        <v>0.47496527777777775</v>
      </c>
      <c r="B379">
        <v>4101</v>
      </c>
      <c r="C379">
        <v>78</v>
      </c>
      <c r="D379">
        <v>266.60000000000002</v>
      </c>
      <c r="E379">
        <v>10.3</v>
      </c>
      <c r="G379" s="119"/>
      <c r="H379">
        <f t="shared" si="21"/>
        <v>15.122758583416909</v>
      </c>
      <c r="J379" s="120">
        <f>(Data!$I$16+273.3)/(D379+273.3)*(Data!$I$15+(Data!$K$12/1000))/Data!$I$15*Data!$I$18</f>
        <v>0.6823863966246525</v>
      </c>
      <c r="K379" s="122"/>
      <c r="L379" s="119"/>
      <c r="M379" s="122"/>
    </row>
    <row r="380" spans="1:13">
      <c r="A380" s="1">
        <v>0.47496527777777775</v>
      </c>
      <c r="B380">
        <v>4102</v>
      </c>
      <c r="C380">
        <v>78</v>
      </c>
      <c r="D380">
        <v>266.60000000000002</v>
      </c>
      <c r="E380">
        <v>10.3</v>
      </c>
      <c r="G380" s="119"/>
      <c r="H380">
        <f t="shared" si="21"/>
        <v>15.122758583416909</v>
      </c>
      <c r="J380" s="120">
        <f>(Data!$I$16+273.3)/(D380+273.3)*(Data!$I$15+(Data!$K$12/1000))/Data!$I$15*Data!$I$18</f>
        <v>0.6823863966246525</v>
      </c>
      <c r="K380" s="122"/>
      <c r="L380" s="119"/>
      <c r="M380" s="122"/>
    </row>
    <row r="381" spans="1:13">
      <c r="A381" s="1">
        <v>0.47496527777777775</v>
      </c>
      <c r="B381">
        <v>4102</v>
      </c>
      <c r="C381">
        <v>78</v>
      </c>
      <c r="D381">
        <v>266.60000000000002</v>
      </c>
      <c r="E381">
        <v>10.3</v>
      </c>
      <c r="G381" s="119"/>
      <c r="H381">
        <f t="shared" si="21"/>
        <v>15.122758583416909</v>
      </c>
      <c r="J381" s="120">
        <f>(Data!$I$16+273.3)/(D381+273.3)*(Data!$I$15+(Data!$K$12/1000))/Data!$I$15*Data!$I$18</f>
        <v>0.6823863966246525</v>
      </c>
      <c r="K381" s="122"/>
      <c r="L381" s="119"/>
      <c r="M381" s="122"/>
    </row>
    <row r="382" spans="1:13">
      <c r="A382" s="1">
        <v>0.47496527777777775</v>
      </c>
      <c r="B382">
        <v>4102</v>
      </c>
      <c r="C382">
        <v>78</v>
      </c>
      <c r="D382">
        <v>266.60000000000002</v>
      </c>
      <c r="E382">
        <v>10.3</v>
      </c>
      <c r="G382" s="119"/>
      <c r="H382">
        <f t="shared" si="21"/>
        <v>15.122758583416909</v>
      </c>
      <c r="J382" s="120">
        <f>(Data!$I$16+273.3)/(D382+273.3)*(Data!$I$15+(Data!$K$12/1000))/Data!$I$15*Data!$I$18</f>
        <v>0.6823863966246525</v>
      </c>
      <c r="K382" s="122"/>
      <c r="L382" s="119"/>
      <c r="M382" s="122"/>
    </row>
    <row r="383" spans="1:13">
      <c r="A383" s="1">
        <v>0.47497685185185184</v>
      </c>
      <c r="B383">
        <v>4103</v>
      </c>
      <c r="C383">
        <v>78</v>
      </c>
      <c r="D383">
        <v>266.7</v>
      </c>
      <c r="E383">
        <v>10.3</v>
      </c>
      <c r="G383" s="119"/>
      <c r="H383">
        <f t="shared" si="21"/>
        <v>15.124159033351232</v>
      </c>
      <c r="J383" s="120">
        <f>(Data!$I$16+273.3)/(D383+273.3)*(Data!$I$15+(Data!$K$12/1000))/Data!$I$15*Data!$I$18</f>
        <v>0.68226002877342595</v>
      </c>
      <c r="K383" s="122"/>
      <c r="L383" s="119"/>
      <c r="M383" s="122"/>
    </row>
    <row r="384" spans="1:13">
      <c r="A384" s="1">
        <v>0.47497685185185184</v>
      </c>
      <c r="B384">
        <v>4100</v>
      </c>
      <c r="C384">
        <v>78</v>
      </c>
      <c r="D384">
        <v>266.8</v>
      </c>
      <c r="E384">
        <v>10.3</v>
      </c>
      <c r="G384" s="119"/>
      <c r="H384">
        <f t="shared" si="21"/>
        <v>15.12555935362027</v>
      </c>
      <c r="J384" s="120">
        <f>(Data!$I$16+273.3)/(D384+273.3)*(Data!$I$15+(Data!$K$12/1000))/Data!$I$15*Data!$I$18</f>
        <v>0.68213370771644144</v>
      </c>
      <c r="K384" s="122"/>
      <c r="L384" s="119"/>
      <c r="M384" s="122"/>
    </row>
    <row r="385" spans="1:13">
      <c r="A385" s="1">
        <v>0.47497685185185184</v>
      </c>
      <c r="B385">
        <v>4095</v>
      </c>
      <c r="C385">
        <v>84</v>
      </c>
      <c r="D385">
        <v>266.8</v>
      </c>
      <c r="E385">
        <v>10.3</v>
      </c>
      <c r="G385" s="119"/>
      <c r="H385">
        <f t="shared" si="21"/>
        <v>15.696534748983137</v>
      </c>
      <c r="J385" s="120">
        <f>(Data!$I$16+273.3)/(D385+273.3)*(Data!$I$15+(Data!$K$12/1000))/Data!$I$15*Data!$I$18</f>
        <v>0.68213370771644144</v>
      </c>
      <c r="K385" s="122"/>
      <c r="L385" s="119"/>
      <c r="M385" s="122"/>
    </row>
    <row r="386" spans="1:13">
      <c r="A386" s="1">
        <v>0.47497685185185184</v>
      </c>
      <c r="B386">
        <v>4095</v>
      </c>
      <c r="C386">
        <v>86</v>
      </c>
      <c r="D386">
        <v>266.8</v>
      </c>
      <c r="E386">
        <v>10.3</v>
      </c>
      <c r="G386" s="119"/>
      <c r="H386">
        <f t="shared" si="21"/>
        <v>15.882299022751191</v>
      </c>
      <c r="J386" s="120">
        <f>(Data!$I$16+273.3)/(D386+273.3)*(Data!$I$15+(Data!$K$12/1000))/Data!$I$15*Data!$I$18</f>
        <v>0.68213370771644144</v>
      </c>
      <c r="K386" s="122"/>
      <c r="L386" s="119"/>
      <c r="M386" s="122"/>
    </row>
    <row r="387" spans="1:13">
      <c r="A387" s="1">
        <v>0.47497685185185184</v>
      </c>
      <c r="B387">
        <v>4101</v>
      </c>
      <c r="C387">
        <v>85</v>
      </c>
      <c r="D387">
        <v>266.8</v>
      </c>
      <c r="E387">
        <v>10.3</v>
      </c>
      <c r="G387" s="119"/>
      <c r="H387">
        <f t="shared" si="21"/>
        <v>15.789690075712674</v>
      </c>
      <c r="J387" s="120">
        <f>(Data!$I$16+273.3)/(D387+273.3)*(Data!$I$15+(Data!$K$12/1000))/Data!$I$15*Data!$I$18</f>
        <v>0.68213370771644144</v>
      </c>
      <c r="K387" s="122"/>
      <c r="L387" s="119"/>
      <c r="M387" s="122"/>
    </row>
    <row r="388" spans="1:13">
      <c r="A388" s="1">
        <v>0.47498842592592588</v>
      </c>
      <c r="B388">
        <v>4101</v>
      </c>
      <c r="C388">
        <v>85</v>
      </c>
      <c r="D388">
        <v>266.89999999999998</v>
      </c>
      <c r="E388">
        <v>10.3</v>
      </c>
      <c r="G388" s="119"/>
      <c r="H388">
        <f t="shared" si="21"/>
        <v>15.791151745706616</v>
      </c>
      <c r="J388" s="120">
        <f>(Data!$I$16+273.3)/(D388+273.3)*(Data!$I$15+(Data!$K$12/1000))/Data!$I$15*Data!$I$18</f>
        <v>0.68200743342771186</v>
      </c>
      <c r="K388" s="122"/>
      <c r="L388" s="119"/>
      <c r="M388" s="122"/>
    </row>
    <row r="389" spans="1:13">
      <c r="A389" s="1">
        <v>0.47498842592592588</v>
      </c>
      <c r="B389">
        <v>4106</v>
      </c>
      <c r="C389">
        <v>83</v>
      </c>
      <c r="D389">
        <v>266.89999999999998</v>
      </c>
      <c r="E389">
        <v>10.3</v>
      </c>
      <c r="G389" s="119"/>
      <c r="H389">
        <f t="shared" si="21"/>
        <v>15.604267627740381</v>
      </c>
      <c r="J389" s="120">
        <f>(Data!$I$16+273.3)/(D389+273.3)*(Data!$I$15+(Data!$K$12/1000))/Data!$I$15*Data!$I$18</f>
        <v>0.68200743342771186</v>
      </c>
      <c r="K389" s="122"/>
      <c r="L389" s="119"/>
      <c r="M389" s="122"/>
    </row>
    <row r="390" spans="1:13">
      <c r="A390" s="1">
        <v>0.47498842592592588</v>
      </c>
      <c r="B390">
        <v>4107</v>
      </c>
      <c r="C390">
        <v>76</v>
      </c>
      <c r="D390">
        <v>266.7</v>
      </c>
      <c r="E390">
        <v>10.3</v>
      </c>
      <c r="G390" s="119"/>
      <c r="H390">
        <f t="shared" si="21"/>
        <v>14.929000417971372</v>
      </c>
      <c r="J390" s="120">
        <f>(Data!$I$16+273.3)/(D390+273.3)*(Data!$I$15+(Data!$K$12/1000))/Data!$I$15*Data!$I$18</f>
        <v>0.68226002877342595</v>
      </c>
      <c r="K390" s="122"/>
      <c r="L390" s="119"/>
      <c r="M390" s="122"/>
    </row>
    <row r="391" spans="1:13">
      <c r="A391" s="1">
        <v>0.47498842592592588</v>
      </c>
      <c r="B391">
        <v>4109</v>
      </c>
      <c r="C391">
        <v>76</v>
      </c>
      <c r="D391">
        <v>266.7</v>
      </c>
      <c r="E391">
        <v>10.3</v>
      </c>
      <c r="G391" s="119"/>
      <c r="H391">
        <f t="shared" si="21"/>
        <v>14.929000417971372</v>
      </c>
      <c r="J391" s="120">
        <f>(Data!$I$16+273.3)/(D391+273.3)*(Data!$I$15+(Data!$K$12/1000))/Data!$I$15*Data!$I$18</f>
        <v>0.68226002877342595</v>
      </c>
      <c r="K391" s="122"/>
      <c r="L391" s="119"/>
      <c r="M391" s="122"/>
    </row>
    <row r="392" spans="1:13">
      <c r="A392" s="1">
        <v>0.47498842592592588</v>
      </c>
      <c r="B392">
        <v>4112</v>
      </c>
      <c r="C392">
        <v>77</v>
      </c>
      <c r="D392">
        <v>266.60000000000002</v>
      </c>
      <c r="E392">
        <v>10.3</v>
      </c>
      <c r="G392" s="119"/>
      <c r="H392">
        <f t="shared" si="21"/>
        <v>15.025505107883186</v>
      </c>
      <c r="J392" s="120">
        <f>(Data!$I$16+273.3)/(D392+273.3)*(Data!$I$15+(Data!$K$12/1000))/Data!$I$15*Data!$I$18</f>
        <v>0.6823863966246525</v>
      </c>
      <c r="K392" s="122"/>
      <c r="L392" s="119"/>
      <c r="M392" s="122"/>
    </row>
    <row r="393" spans="1:13">
      <c r="A393" s="1">
        <v>0.47499999999999998</v>
      </c>
      <c r="B393">
        <v>4114</v>
      </c>
      <c r="C393">
        <v>77</v>
      </c>
      <c r="D393">
        <v>266.60000000000002</v>
      </c>
      <c r="E393">
        <v>10.3</v>
      </c>
      <c r="G393" s="119"/>
      <c r="H393">
        <f t="shared" ref="H393:H442" si="22">44.73*SQRT(C393/1000/J393)</f>
        <v>15.025505107883186</v>
      </c>
      <c r="J393" s="120">
        <f>(Data!$I$16+273.3)/(D393+273.3)*(Data!$I$15+(Data!$K$12/1000))/Data!$I$15*Data!$I$18</f>
        <v>0.6823863966246525</v>
      </c>
      <c r="K393" s="122"/>
      <c r="L393" s="119"/>
      <c r="M393" s="122"/>
    </row>
    <row r="394" spans="1:13">
      <c r="A394" s="1">
        <v>0.47499999999999998</v>
      </c>
      <c r="B394">
        <v>4120</v>
      </c>
      <c r="C394">
        <v>85</v>
      </c>
      <c r="D394">
        <v>266.7</v>
      </c>
      <c r="E394">
        <v>10.3</v>
      </c>
      <c r="G394" s="119"/>
      <c r="H394">
        <f t="shared" si="22"/>
        <v>15.788228270397713</v>
      </c>
      <c r="J394" s="120">
        <f>(Data!$I$16+273.3)/(D394+273.3)*(Data!$I$15+(Data!$K$12/1000))/Data!$I$15*Data!$I$18</f>
        <v>0.68226002877342595</v>
      </c>
      <c r="K394" s="122"/>
      <c r="L394" s="119"/>
      <c r="M394" s="122"/>
    </row>
    <row r="395" spans="1:13">
      <c r="A395" s="1">
        <v>0.47499999999999998</v>
      </c>
      <c r="B395">
        <v>4120</v>
      </c>
      <c r="C395">
        <v>87</v>
      </c>
      <c r="D395">
        <v>267.2</v>
      </c>
      <c r="E395">
        <v>10.3</v>
      </c>
      <c r="G395" s="119"/>
      <c r="H395">
        <f t="shared" si="22"/>
        <v>15.980285336237131</v>
      </c>
      <c r="J395" s="120">
        <f>(Data!$I$16+273.3)/(D395+273.3)*(Data!$I$15+(Data!$K$12/1000))/Data!$I$15*Data!$I$18</f>
        <v>0.68162889091147094</v>
      </c>
      <c r="K395" s="122"/>
      <c r="L395" s="119"/>
      <c r="M395" s="122"/>
    </row>
    <row r="396" spans="1:13">
      <c r="A396" s="1">
        <v>0.47499999999999998</v>
      </c>
      <c r="B396">
        <v>4126</v>
      </c>
      <c r="C396">
        <v>92</v>
      </c>
      <c r="D396">
        <v>267.2</v>
      </c>
      <c r="E396">
        <v>10.3</v>
      </c>
      <c r="G396" s="119"/>
      <c r="H396">
        <f t="shared" si="22"/>
        <v>16.433074228216054</v>
      </c>
      <c r="J396" s="120">
        <f>(Data!$I$16+273.3)/(D396+273.3)*(Data!$I$15+(Data!$K$12/1000))/Data!$I$15*Data!$I$18</f>
        <v>0.68162889091147094</v>
      </c>
      <c r="K396" s="122"/>
      <c r="L396" s="119"/>
      <c r="M396" s="122"/>
    </row>
    <row r="397" spans="1:13">
      <c r="A397" s="1">
        <v>0.47499999999999998</v>
      </c>
      <c r="B397">
        <v>4126</v>
      </c>
      <c r="C397">
        <v>95</v>
      </c>
      <c r="D397">
        <v>266.89999999999998</v>
      </c>
      <c r="E397">
        <v>10.3</v>
      </c>
      <c r="G397" s="119"/>
      <c r="H397">
        <f t="shared" si="22"/>
        <v>16.694220549186067</v>
      </c>
      <c r="J397" s="120">
        <f>(Data!$I$16+273.3)/(D397+273.3)*(Data!$I$15+(Data!$K$12/1000))/Data!$I$15*Data!$I$18</f>
        <v>0.68200743342771186</v>
      </c>
      <c r="K397" s="122"/>
      <c r="L397" s="119"/>
      <c r="M397" s="122"/>
    </row>
    <row r="398" spans="1:13">
      <c r="A398" s="1">
        <v>0.47501157407407407</v>
      </c>
      <c r="B398">
        <v>4118</v>
      </c>
      <c r="C398">
        <v>97</v>
      </c>
      <c r="D398">
        <v>266.89999999999998</v>
      </c>
      <c r="E398">
        <v>10.3</v>
      </c>
      <c r="G398" s="119"/>
      <c r="H398">
        <f t="shared" si="22"/>
        <v>16.869033908397157</v>
      </c>
      <c r="J398" s="120">
        <f>(Data!$I$16+273.3)/(D398+273.3)*(Data!$I$15+(Data!$K$12/1000))/Data!$I$15*Data!$I$18</f>
        <v>0.68200743342771186</v>
      </c>
      <c r="K398" s="122"/>
      <c r="L398" s="119"/>
      <c r="M398" s="122"/>
    </row>
    <row r="399" spans="1:13">
      <c r="A399" s="1">
        <v>0.47501157407407407</v>
      </c>
      <c r="B399">
        <v>4116</v>
      </c>
      <c r="C399">
        <v>102</v>
      </c>
      <c r="D399">
        <v>266.60000000000002</v>
      </c>
      <c r="E399">
        <v>10.3</v>
      </c>
      <c r="G399" s="119"/>
      <c r="H399">
        <f t="shared" si="22"/>
        <v>17.293536057705904</v>
      </c>
      <c r="J399" s="120">
        <f>(Data!$I$16+273.3)/(D399+273.3)*(Data!$I$15+(Data!$K$12/1000))/Data!$I$15*Data!$I$18</f>
        <v>0.6823863966246525</v>
      </c>
      <c r="K399" s="122"/>
      <c r="L399" s="119"/>
      <c r="M399" s="122"/>
    </row>
    <row r="400" spans="1:13">
      <c r="A400" s="1">
        <v>0.47501157407407407</v>
      </c>
      <c r="B400">
        <v>4113</v>
      </c>
      <c r="C400">
        <v>102</v>
      </c>
      <c r="D400">
        <v>266.5</v>
      </c>
      <c r="E400">
        <v>10.4</v>
      </c>
      <c r="G400" s="119"/>
      <c r="H400">
        <f t="shared" si="22"/>
        <v>17.291934433617474</v>
      </c>
      <c r="J400" s="120">
        <f>(Data!$I$16+273.3)/(D400+273.3)*(Data!$I$15+(Data!$K$12/1000))/Data!$I$15*Data!$I$18</f>
        <v>0.68251281129612829</v>
      </c>
      <c r="K400" s="122"/>
      <c r="L400" s="119"/>
      <c r="M400" s="122"/>
    </row>
    <row r="401" spans="1:13">
      <c r="A401" s="1">
        <v>0.47501157407407407</v>
      </c>
      <c r="B401">
        <v>4110</v>
      </c>
      <c r="C401">
        <v>102</v>
      </c>
      <c r="D401">
        <v>266.60000000000002</v>
      </c>
      <c r="E401">
        <v>10.4</v>
      </c>
      <c r="G401" s="119"/>
      <c r="H401">
        <f t="shared" si="22"/>
        <v>17.293536057705904</v>
      </c>
      <c r="J401" s="120">
        <f>(Data!$I$16+273.3)/(D401+273.3)*(Data!$I$15+(Data!$K$12/1000))/Data!$I$15*Data!$I$18</f>
        <v>0.6823863966246525</v>
      </c>
      <c r="K401" s="122"/>
      <c r="L401" s="119"/>
      <c r="M401" s="122"/>
    </row>
    <row r="402" spans="1:13">
      <c r="A402" s="1">
        <v>0.47501157407407407</v>
      </c>
      <c r="B402">
        <v>4106</v>
      </c>
      <c r="C402">
        <v>102</v>
      </c>
      <c r="D402">
        <v>266.7</v>
      </c>
      <c r="E402">
        <v>10.4</v>
      </c>
      <c r="G402" s="119"/>
      <c r="H402">
        <f t="shared" si="22"/>
        <v>17.295137533475199</v>
      </c>
      <c r="J402" s="120">
        <f>(Data!$I$16+273.3)/(D402+273.3)*(Data!$I$15+(Data!$K$12/1000))/Data!$I$15*Data!$I$18</f>
        <v>0.68226002877342595</v>
      </c>
      <c r="K402" s="122"/>
      <c r="L402" s="119"/>
      <c r="M402" s="122"/>
    </row>
    <row r="403" spans="1:13">
      <c r="A403" s="1">
        <v>0.47502314814814817</v>
      </c>
      <c r="B403">
        <v>4097</v>
      </c>
      <c r="C403">
        <v>96</v>
      </c>
      <c r="D403">
        <v>266.8</v>
      </c>
      <c r="E403">
        <v>10.4</v>
      </c>
      <c r="G403" s="119"/>
      <c r="H403">
        <f t="shared" si="22"/>
        <v>16.780301482939027</v>
      </c>
      <c r="J403" s="120">
        <f>(Data!$I$16+273.3)/(D403+273.3)*(Data!$I$15+(Data!$K$12/1000))/Data!$I$15*Data!$I$18</f>
        <v>0.68213370771644144</v>
      </c>
      <c r="K403" s="122"/>
      <c r="L403" s="119"/>
      <c r="M403" s="122"/>
    </row>
    <row r="404" spans="1:13">
      <c r="A404" s="1">
        <v>0.47502314814814817</v>
      </c>
      <c r="B404">
        <v>4097</v>
      </c>
      <c r="C404">
        <v>94</v>
      </c>
      <c r="D404">
        <v>267.10000000000002</v>
      </c>
      <c r="E404">
        <v>10.4</v>
      </c>
      <c r="G404" s="119"/>
      <c r="H404">
        <f t="shared" si="22"/>
        <v>16.609197568677555</v>
      </c>
      <c r="J404" s="120">
        <f>(Data!$I$16+273.3)/(D404+273.3)*(Data!$I$15+(Data!$K$12/1000))/Data!$I$15*Data!$I$18</f>
        <v>0.68175502505116559</v>
      </c>
      <c r="K404" s="122"/>
      <c r="L404" s="119"/>
      <c r="M404" s="122"/>
    </row>
    <row r="405" spans="1:13">
      <c r="A405" s="1">
        <v>0.47502314814814817</v>
      </c>
      <c r="B405">
        <v>4097</v>
      </c>
      <c r="C405">
        <v>91</v>
      </c>
      <c r="D405">
        <v>267.10000000000002</v>
      </c>
      <c r="E405">
        <v>10.4</v>
      </c>
      <c r="G405" s="119"/>
      <c r="H405">
        <f t="shared" si="22"/>
        <v>16.342008064539371</v>
      </c>
      <c r="J405" s="120">
        <f>(Data!$I$16+273.3)/(D405+273.3)*(Data!$I$15+(Data!$K$12/1000))/Data!$I$15*Data!$I$18</f>
        <v>0.68175502505116559</v>
      </c>
      <c r="K405" s="122"/>
      <c r="L405" s="119"/>
      <c r="M405" s="122"/>
    </row>
    <row r="406" spans="1:13">
      <c r="A406" s="1">
        <v>0.47502314814814817</v>
      </c>
      <c r="B406">
        <v>4097</v>
      </c>
      <c r="C406">
        <v>89</v>
      </c>
      <c r="D406">
        <v>267.39999999999998</v>
      </c>
      <c r="E406">
        <v>10.4</v>
      </c>
      <c r="G406" s="119"/>
      <c r="H406">
        <f t="shared" si="22"/>
        <v>16.165913187112476</v>
      </c>
      <c r="J406" s="120">
        <f>(Data!$I$16+273.3)/(D406+273.3)*(Data!$I$15+(Data!$K$12/1000))/Data!$I$15*Data!$I$18</f>
        <v>0.68137676259968549</v>
      </c>
      <c r="K406" s="122"/>
      <c r="L406" s="119"/>
      <c r="M406" s="122"/>
    </row>
    <row r="407" spans="1:13">
      <c r="A407" s="1">
        <v>0.47502314814814817</v>
      </c>
      <c r="B407">
        <v>4097</v>
      </c>
      <c r="C407">
        <v>89</v>
      </c>
      <c r="D407">
        <v>267.39999999999998</v>
      </c>
      <c r="E407">
        <v>10.4</v>
      </c>
      <c r="G407" s="119"/>
      <c r="H407">
        <f t="shared" si="22"/>
        <v>16.165913187112476</v>
      </c>
      <c r="J407" s="120">
        <f>(Data!$I$16+273.3)/(D407+273.3)*(Data!$I$15+(Data!$K$12/1000))/Data!$I$15*Data!$I$18</f>
        <v>0.68137676259968549</v>
      </c>
      <c r="K407" s="122"/>
      <c r="L407" s="119"/>
      <c r="M407" s="122"/>
    </row>
    <row r="408" spans="1:13">
      <c r="A408" s="1">
        <v>0.47503472222222221</v>
      </c>
      <c r="B408">
        <v>4098</v>
      </c>
      <c r="C408">
        <v>91</v>
      </c>
      <c r="D408">
        <v>267.3</v>
      </c>
      <c r="E408">
        <v>10.4</v>
      </c>
      <c r="G408" s="119"/>
      <c r="H408">
        <f t="shared" si="22"/>
        <v>16.345031842539996</v>
      </c>
      <c r="J408" s="120">
        <f>(Data!$I$16+273.3)/(D408+273.3)*(Data!$I$15+(Data!$K$12/1000))/Data!$I$15*Data!$I$18</f>
        <v>0.68150280343627445</v>
      </c>
      <c r="K408" s="122"/>
      <c r="L408" s="119"/>
      <c r="M408" s="122"/>
    </row>
    <row r="409" spans="1:13">
      <c r="A409" s="1">
        <v>0.47503472222222221</v>
      </c>
      <c r="B409">
        <v>4090</v>
      </c>
      <c r="C409">
        <v>91</v>
      </c>
      <c r="D409">
        <v>267.2</v>
      </c>
      <c r="E409">
        <v>10.4</v>
      </c>
      <c r="G409" s="119"/>
      <c r="H409">
        <f t="shared" si="22"/>
        <v>16.343520023469793</v>
      </c>
      <c r="J409" s="120">
        <f>(Data!$I$16+273.3)/(D409+273.3)*(Data!$I$15+(Data!$K$12/1000))/Data!$I$15*Data!$I$18</f>
        <v>0.68162889091147094</v>
      </c>
      <c r="K409" s="122"/>
      <c r="L409" s="119"/>
      <c r="M409" s="122"/>
    </row>
    <row r="410" spans="1:13">
      <c r="A410" s="1">
        <v>0.47503472222222221</v>
      </c>
      <c r="B410">
        <v>4083</v>
      </c>
      <c r="C410">
        <v>94</v>
      </c>
      <c r="D410">
        <v>267.10000000000002</v>
      </c>
      <c r="E410">
        <v>10.4</v>
      </c>
      <c r="G410" s="119"/>
      <c r="H410">
        <f t="shared" si="22"/>
        <v>16.609197568677555</v>
      </c>
      <c r="J410" s="120">
        <f>(Data!$I$16+273.3)/(D410+273.3)*(Data!$I$15+(Data!$K$12/1000))/Data!$I$15*Data!$I$18</f>
        <v>0.68175502505116559</v>
      </c>
      <c r="K410" s="122"/>
      <c r="L410" s="119"/>
      <c r="M410" s="122"/>
    </row>
    <row r="411" spans="1:13">
      <c r="A411" s="1">
        <v>0.47503472222222221</v>
      </c>
      <c r="B411">
        <v>4081</v>
      </c>
      <c r="C411">
        <v>94</v>
      </c>
      <c r="D411">
        <v>267.10000000000002</v>
      </c>
      <c r="E411">
        <v>10.4</v>
      </c>
      <c r="G411" s="119"/>
      <c r="H411">
        <f t="shared" si="22"/>
        <v>16.609197568677555</v>
      </c>
      <c r="J411" s="120">
        <f>(Data!$I$16+273.3)/(D411+273.3)*(Data!$I$15+(Data!$K$12/1000))/Data!$I$15*Data!$I$18</f>
        <v>0.68175502505116559</v>
      </c>
      <c r="K411" s="122"/>
      <c r="L411" s="119"/>
      <c r="M411" s="122"/>
    </row>
    <row r="412" spans="1:13">
      <c r="A412" s="1">
        <v>0.47503472222222221</v>
      </c>
      <c r="B412">
        <v>4076</v>
      </c>
      <c r="C412">
        <v>92</v>
      </c>
      <c r="D412">
        <v>267.10000000000002</v>
      </c>
      <c r="E412">
        <v>10.4</v>
      </c>
      <c r="G412" s="119"/>
      <c r="H412">
        <f t="shared" si="22"/>
        <v>16.431553984517148</v>
      </c>
      <c r="J412" s="120">
        <f>(Data!$I$16+273.3)/(D412+273.3)*(Data!$I$15+(Data!$K$12/1000))/Data!$I$15*Data!$I$18</f>
        <v>0.68175502505116559</v>
      </c>
      <c r="K412" s="122"/>
      <c r="L412" s="119"/>
      <c r="M412" s="122"/>
    </row>
    <row r="413" spans="1:13">
      <c r="A413" s="1">
        <v>0.4750462962962963</v>
      </c>
      <c r="B413">
        <v>4076</v>
      </c>
      <c r="C413">
        <v>92</v>
      </c>
      <c r="D413">
        <v>267</v>
      </c>
      <c r="E413">
        <v>10.4</v>
      </c>
      <c r="G413" s="119"/>
      <c r="H413">
        <f t="shared" si="22"/>
        <v>16.430033600152612</v>
      </c>
      <c r="J413" s="120">
        <f>(Data!$I$16+273.3)/(D413+273.3)*(Data!$I$15+(Data!$K$12/1000))/Data!$I$15*Data!$I$18</f>
        <v>0.68188120588126966</v>
      </c>
      <c r="K413" s="122"/>
      <c r="L413" s="119"/>
      <c r="M413" s="122"/>
    </row>
    <row r="414" spans="1:13">
      <c r="A414" s="1">
        <v>0.4750462962962963</v>
      </c>
      <c r="B414">
        <v>4078</v>
      </c>
      <c r="C414">
        <v>91</v>
      </c>
      <c r="D414">
        <v>267</v>
      </c>
      <c r="E414">
        <v>10.3</v>
      </c>
      <c r="G414" s="119"/>
      <c r="H414">
        <f t="shared" si="22"/>
        <v>16.340495965709895</v>
      </c>
      <c r="J414" s="120">
        <f>(Data!$I$16+273.3)/(D414+273.3)*(Data!$I$15+(Data!$K$12/1000))/Data!$I$15*Data!$I$18</f>
        <v>0.68188120588126966</v>
      </c>
      <c r="K414" s="122"/>
      <c r="L414" s="119"/>
      <c r="M414" s="122"/>
    </row>
    <row r="415" spans="1:13">
      <c r="A415" s="1">
        <v>0.4750462962962963</v>
      </c>
      <c r="B415">
        <v>4078</v>
      </c>
      <c r="C415">
        <v>91</v>
      </c>
      <c r="D415">
        <v>267.3</v>
      </c>
      <c r="E415">
        <v>10.3</v>
      </c>
      <c r="G415" s="119"/>
      <c r="H415">
        <f t="shared" si="22"/>
        <v>16.345031842539996</v>
      </c>
      <c r="J415" s="120">
        <f>(Data!$I$16+273.3)/(D415+273.3)*(Data!$I$15+(Data!$K$12/1000))/Data!$I$15*Data!$I$18</f>
        <v>0.68150280343627445</v>
      </c>
      <c r="K415" s="122"/>
      <c r="L415" s="119"/>
      <c r="M415" s="122"/>
    </row>
    <row r="416" spans="1:13">
      <c r="A416" s="1">
        <v>0.4750462962962963</v>
      </c>
      <c r="B416">
        <v>4083</v>
      </c>
      <c r="C416">
        <v>91</v>
      </c>
      <c r="D416">
        <v>267.3</v>
      </c>
      <c r="E416">
        <v>10.3</v>
      </c>
      <c r="G416" s="119"/>
      <c r="H416">
        <f t="shared" si="22"/>
        <v>16.345031842539996</v>
      </c>
      <c r="J416" s="120">
        <f>(Data!$I$16+273.3)/(D416+273.3)*(Data!$I$15+(Data!$K$12/1000))/Data!$I$15*Data!$I$18</f>
        <v>0.68150280343627445</v>
      </c>
      <c r="K416" s="122"/>
      <c r="L416" s="119"/>
      <c r="M416" s="122"/>
    </row>
    <row r="417" spans="1:13">
      <c r="A417" s="1">
        <v>0.4750462962962963</v>
      </c>
      <c r="B417">
        <v>4085</v>
      </c>
      <c r="C417">
        <v>90</v>
      </c>
      <c r="D417">
        <v>267.5</v>
      </c>
      <c r="E417">
        <v>10.3</v>
      </c>
      <c r="G417" s="119"/>
      <c r="H417">
        <f t="shared" si="22"/>
        <v>16.257982447084729</v>
      </c>
      <c r="J417" s="120">
        <f>(Data!$I$16+273.3)/(D417+273.3)*(Data!$I$15+(Data!$K$12/1000))/Data!$I$15*Data!$I$18</f>
        <v>0.68125076837583232</v>
      </c>
      <c r="K417" s="122"/>
      <c r="L417" s="119"/>
      <c r="M417" s="122"/>
    </row>
    <row r="418" spans="1:13">
      <c r="A418" s="1">
        <v>0.47505787037037034</v>
      </c>
      <c r="B418">
        <v>4092</v>
      </c>
      <c r="C418">
        <v>90</v>
      </c>
      <c r="D418">
        <v>267.60000000000002</v>
      </c>
      <c r="E418">
        <v>10.3</v>
      </c>
      <c r="G418" s="119"/>
      <c r="H418">
        <f t="shared" si="22"/>
        <v>16.259485519472456</v>
      </c>
      <c r="J418" s="120">
        <f>(Data!$I$16+273.3)/(D418+273.3)*(Data!$I$15+(Data!$K$12/1000))/Data!$I$15*Data!$I$18</f>
        <v>0.68112482073886105</v>
      </c>
      <c r="K418" s="122"/>
      <c r="L418" s="119"/>
      <c r="M418" s="122"/>
    </row>
    <row r="419" spans="1:13">
      <c r="A419" s="1">
        <v>0.47505787037037034</v>
      </c>
      <c r="B419">
        <v>4098</v>
      </c>
      <c r="C419">
        <v>89</v>
      </c>
      <c r="D419">
        <v>267.7</v>
      </c>
      <c r="E419">
        <v>10.3</v>
      </c>
      <c r="G419" s="119"/>
      <c r="H419">
        <f t="shared" si="22"/>
        <v>16.170397283131528</v>
      </c>
      <c r="J419" s="120">
        <f>(Data!$I$16+273.3)/(D419+273.3)*(Data!$I$15+(Data!$K$12/1000))/Data!$I$15*Data!$I$18</f>
        <v>0.68099891966293891</v>
      </c>
      <c r="K419" s="122"/>
      <c r="L419" s="119"/>
      <c r="M419" s="122"/>
    </row>
    <row r="420" spans="1:13">
      <c r="A420" s="1">
        <v>0.47505787037037034</v>
      </c>
      <c r="B420">
        <v>4100</v>
      </c>
      <c r="C420">
        <v>89</v>
      </c>
      <c r="D420">
        <v>267.8</v>
      </c>
      <c r="E420">
        <v>10.3</v>
      </c>
      <c r="G420" s="119"/>
      <c r="H420">
        <f t="shared" si="22"/>
        <v>16.17189170550736</v>
      </c>
      <c r="J420" s="120">
        <f>(Data!$I$16+273.3)/(D420+273.3)*(Data!$I$15+(Data!$K$12/1000))/Data!$I$15*Data!$I$18</f>
        <v>0.68087306512225088</v>
      </c>
      <c r="K420" s="122"/>
      <c r="L420" s="119"/>
      <c r="M420" s="122"/>
    </row>
    <row r="421" spans="1:13">
      <c r="A421" s="1">
        <v>0.47505787037037034</v>
      </c>
      <c r="B421">
        <v>4105</v>
      </c>
      <c r="C421">
        <v>91</v>
      </c>
      <c r="D421">
        <v>267.8</v>
      </c>
      <c r="E421">
        <v>10.3</v>
      </c>
      <c r="G421" s="119"/>
      <c r="H421">
        <f t="shared" si="22"/>
        <v>16.35258884134522</v>
      </c>
      <c r="J421" s="120">
        <f>(Data!$I$16+273.3)/(D421+273.3)*(Data!$I$15+(Data!$K$12/1000))/Data!$I$15*Data!$I$18</f>
        <v>0.68087306512225088</v>
      </c>
      <c r="K421" s="122"/>
      <c r="L421" s="119"/>
      <c r="M421" s="122"/>
    </row>
    <row r="422" spans="1:13">
      <c r="A422" s="1">
        <v>0.47505787037037034</v>
      </c>
      <c r="B422">
        <v>4104</v>
      </c>
      <c r="C422">
        <v>93</v>
      </c>
      <c r="D422">
        <v>267.7</v>
      </c>
      <c r="E422">
        <v>10.3</v>
      </c>
      <c r="G422" s="119"/>
      <c r="H422">
        <f t="shared" si="22"/>
        <v>16.529783331359553</v>
      </c>
      <c r="J422" s="120">
        <f>(Data!$I$16+273.3)/(D422+273.3)*(Data!$I$15+(Data!$K$12/1000))/Data!$I$15*Data!$I$18</f>
        <v>0.68099891966293891</v>
      </c>
      <c r="K422" s="122"/>
      <c r="L422" s="119"/>
      <c r="M422" s="122"/>
    </row>
    <row r="423" spans="1:13">
      <c r="A423" s="1">
        <v>0.47506944444444449</v>
      </c>
      <c r="B423">
        <v>4096</v>
      </c>
      <c r="C423">
        <v>94</v>
      </c>
      <c r="D423">
        <v>267.60000000000002</v>
      </c>
      <c r="E423">
        <v>10.3</v>
      </c>
      <c r="G423" s="119"/>
      <c r="H423">
        <f t="shared" si="22"/>
        <v>16.616879543820577</v>
      </c>
      <c r="J423" s="120">
        <f>(Data!$I$16+273.3)/(D423+273.3)*(Data!$I$15+(Data!$K$12/1000))/Data!$I$15*Data!$I$18</f>
        <v>0.68112482073886105</v>
      </c>
      <c r="K423" s="122"/>
      <c r="L423" s="119"/>
      <c r="M423" s="122"/>
    </row>
    <row r="424" spans="1:13">
      <c r="A424" s="1">
        <v>0.47506944444444449</v>
      </c>
      <c r="B424">
        <v>4096</v>
      </c>
      <c r="C424">
        <v>95</v>
      </c>
      <c r="D424">
        <v>266.8</v>
      </c>
      <c r="E424">
        <v>10.3</v>
      </c>
      <c r="G424" s="119"/>
      <c r="H424">
        <f t="shared" si="22"/>
        <v>16.692675288799624</v>
      </c>
      <c r="J424" s="120">
        <f>(Data!$I$16+273.3)/(D424+273.3)*(Data!$I$15+(Data!$K$12/1000))/Data!$I$15*Data!$I$18</f>
        <v>0.68213370771644144</v>
      </c>
      <c r="K424" s="122"/>
      <c r="L424" s="119"/>
      <c r="M424" s="122"/>
    </row>
    <row r="425" spans="1:13">
      <c r="A425" s="1">
        <v>0.47506944444444449</v>
      </c>
      <c r="B425">
        <v>4082</v>
      </c>
      <c r="C425">
        <v>95</v>
      </c>
      <c r="D425">
        <v>266.8</v>
      </c>
      <c r="E425">
        <v>10.4</v>
      </c>
      <c r="G425" s="119"/>
      <c r="H425">
        <f t="shared" si="22"/>
        <v>16.692675288799624</v>
      </c>
      <c r="J425" s="120">
        <f>(Data!$I$16+273.3)/(D425+273.3)*(Data!$I$15+(Data!$K$12/1000))/Data!$I$15*Data!$I$18</f>
        <v>0.68213370771644144</v>
      </c>
      <c r="K425" s="122"/>
      <c r="L425" s="119"/>
      <c r="M425" s="122"/>
    </row>
    <row r="426" spans="1:13">
      <c r="A426" s="1">
        <v>0.47506944444444449</v>
      </c>
      <c r="B426">
        <v>4075</v>
      </c>
      <c r="C426">
        <v>94</v>
      </c>
      <c r="D426">
        <v>266.7</v>
      </c>
      <c r="E426">
        <v>10.4</v>
      </c>
      <c r="G426" s="119"/>
      <c r="H426">
        <f t="shared" si="22"/>
        <v>16.603049429444631</v>
      </c>
      <c r="J426" s="120">
        <f>(Data!$I$16+273.3)/(D426+273.3)*(Data!$I$15+(Data!$K$12/1000))/Data!$I$15*Data!$I$18</f>
        <v>0.68226002877342595</v>
      </c>
      <c r="K426" s="122"/>
      <c r="L426" s="119"/>
      <c r="M426" s="122"/>
    </row>
    <row r="427" spans="1:13">
      <c r="A427" s="1">
        <v>0.47506944444444449</v>
      </c>
      <c r="B427">
        <v>4075</v>
      </c>
      <c r="C427">
        <v>94</v>
      </c>
      <c r="D427">
        <v>266.60000000000002</v>
      </c>
      <c r="E427">
        <v>10.4</v>
      </c>
      <c r="G427" s="119"/>
      <c r="H427">
        <f t="shared" si="22"/>
        <v>16.601512038874233</v>
      </c>
      <c r="J427" s="120">
        <f>(Data!$I$16+273.3)/(D427+273.3)*(Data!$I$15+(Data!$K$12/1000))/Data!$I$15*Data!$I$18</f>
        <v>0.6823863966246525</v>
      </c>
      <c r="K427" s="122"/>
      <c r="L427" s="119"/>
      <c r="M427" s="122"/>
    </row>
    <row r="428" spans="1:13">
      <c r="A428" s="1">
        <v>0.47508101851851853</v>
      </c>
      <c r="B428">
        <v>4076</v>
      </c>
      <c r="C428">
        <v>92</v>
      </c>
      <c r="D428">
        <v>266.7</v>
      </c>
      <c r="E428">
        <v>10.4</v>
      </c>
      <c r="G428" s="119"/>
      <c r="H428">
        <f t="shared" si="22"/>
        <v>16.425471602674651</v>
      </c>
      <c r="J428" s="120">
        <f>(Data!$I$16+273.3)/(D428+273.3)*(Data!$I$15+(Data!$K$12/1000))/Data!$I$15*Data!$I$18</f>
        <v>0.68226002877342595</v>
      </c>
      <c r="K428" s="122"/>
      <c r="L428" s="119"/>
      <c r="M428" s="122"/>
    </row>
    <row r="429" spans="1:13">
      <c r="A429" s="1">
        <v>0.47508101851851853</v>
      </c>
      <c r="B429">
        <v>4078</v>
      </c>
      <c r="C429">
        <v>92</v>
      </c>
      <c r="D429">
        <v>266.8</v>
      </c>
      <c r="E429">
        <v>10.4</v>
      </c>
      <c r="G429" s="119"/>
      <c r="H429">
        <f t="shared" si="22"/>
        <v>16.426992409270444</v>
      </c>
      <c r="J429" s="120">
        <f>(Data!$I$16+273.3)/(D429+273.3)*(Data!$I$15+(Data!$K$12/1000))/Data!$I$15*Data!$I$18</f>
        <v>0.68213370771644144</v>
      </c>
      <c r="K429" s="122"/>
      <c r="L429" s="119"/>
      <c r="M429" s="122"/>
    </row>
    <row r="430" spans="1:13">
      <c r="A430" s="1">
        <v>0.47508101851851853</v>
      </c>
      <c r="B430">
        <v>4087</v>
      </c>
      <c r="C430">
        <v>92</v>
      </c>
      <c r="D430">
        <v>266.7</v>
      </c>
      <c r="E430">
        <v>10.4</v>
      </c>
      <c r="G430" s="119"/>
      <c r="H430">
        <f t="shared" si="22"/>
        <v>16.425471602674651</v>
      </c>
      <c r="J430" s="120">
        <f>(Data!$I$16+273.3)/(D430+273.3)*(Data!$I$15+(Data!$K$12/1000))/Data!$I$15*Data!$I$18</f>
        <v>0.68226002877342595</v>
      </c>
      <c r="K430" s="122"/>
      <c r="L430" s="119"/>
      <c r="M430" s="122"/>
    </row>
    <row r="431" spans="1:13">
      <c r="A431" s="1">
        <v>0.47508101851851853</v>
      </c>
      <c r="B431">
        <v>4088</v>
      </c>
      <c r="C431">
        <v>92</v>
      </c>
      <c r="D431">
        <v>266.2</v>
      </c>
      <c r="E431">
        <v>10.4</v>
      </c>
      <c r="G431" s="119"/>
      <c r="H431">
        <f t="shared" si="22"/>
        <v>16.417865456583694</v>
      </c>
      <c r="J431" s="120">
        <f>(Data!$I$16+273.3)/(D431+273.3)*(Data!$I$15+(Data!$K$12/1000))/Data!$I$15*Data!$I$18</f>
        <v>0.68289233649240033</v>
      </c>
      <c r="K431" s="122"/>
      <c r="L431" s="119"/>
      <c r="M431" s="122"/>
    </row>
    <row r="432" spans="1:13">
      <c r="A432" s="1">
        <v>0.47508101851851853</v>
      </c>
      <c r="B432">
        <v>4107</v>
      </c>
      <c r="C432">
        <v>90</v>
      </c>
      <c r="D432">
        <v>266.2</v>
      </c>
      <c r="E432">
        <v>10.4</v>
      </c>
      <c r="G432" s="119"/>
      <c r="H432">
        <f t="shared" si="22"/>
        <v>16.238429845365744</v>
      </c>
      <c r="J432" s="120">
        <f>(Data!$I$16+273.3)/(D432+273.3)*(Data!$I$15+(Data!$K$12/1000))/Data!$I$15*Data!$I$18</f>
        <v>0.68289233649240033</v>
      </c>
      <c r="K432" s="122"/>
      <c r="L432" s="119"/>
      <c r="M432" s="122"/>
    </row>
    <row r="433" spans="1:13">
      <c r="A433" s="1">
        <v>0.47509259259259262</v>
      </c>
      <c r="B433">
        <v>4107</v>
      </c>
      <c r="C433">
        <v>88</v>
      </c>
      <c r="D433">
        <v>266.10000000000002</v>
      </c>
      <c r="E433">
        <v>10.4</v>
      </c>
      <c r="G433" s="119"/>
      <c r="H433">
        <f t="shared" si="22"/>
        <v>16.055500975141346</v>
      </c>
      <c r="J433" s="120">
        <f>(Data!$I$16+273.3)/(D433+273.3)*(Data!$I$15+(Data!$K$12/1000))/Data!$I$15*Data!$I$18</f>
        <v>0.68301893870532049</v>
      </c>
      <c r="K433" s="122"/>
      <c r="L433" s="119"/>
      <c r="M433" s="122"/>
    </row>
    <row r="434" spans="1:13">
      <c r="A434" s="1">
        <v>0.47509259259259262</v>
      </c>
      <c r="B434">
        <v>4110</v>
      </c>
      <c r="C434">
        <v>88</v>
      </c>
      <c r="D434">
        <v>266.10000000000002</v>
      </c>
      <c r="E434">
        <v>10.4</v>
      </c>
      <c r="G434" s="119"/>
      <c r="H434">
        <f t="shared" si="22"/>
        <v>16.055500975141346</v>
      </c>
      <c r="J434" s="120">
        <f>(Data!$I$16+273.3)/(D434+273.3)*(Data!$I$15+(Data!$K$12/1000))/Data!$I$15*Data!$I$18</f>
        <v>0.68301893870532049</v>
      </c>
      <c r="K434" s="122"/>
      <c r="L434" s="119"/>
      <c r="M434" s="122"/>
    </row>
    <row r="435" spans="1:13">
      <c r="A435" s="1">
        <v>0.47509259259259262</v>
      </c>
      <c r="B435">
        <v>4112</v>
      </c>
      <c r="C435">
        <v>90</v>
      </c>
      <c r="D435">
        <v>266.2</v>
      </c>
      <c r="E435">
        <v>10.4</v>
      </c>
      <c r="G435" s="119"/>
      <c r="H435">
        <f t="shared" si="22"/>
        <v>16.238429845365744</v>
      </c>
      <c r="J435" s="120">
        <f>(Data!$I$16+273.3)/(D435+273.3)*(Data!$I$15+(Data!$K$12/1000))/Data!$I$15*Data!$I$18</f>
        <v>0.68289233649240033</v>
      </c>
      <c r="K435" s="122"/>
      <c r="L435" s="119"/>
      <c r="M435" s="122"/>
    </row>
    <row r="436" spans="1:13">
      <c r="A436" s="1">
        <v>0.47509259259259262</v>
      </c>
      <c r="B436">
        <v>4105</v>
      </c>
      <c r="C436">
        <v>90</v>
      </c>
      <c r="D436">
        <v>266.2</v>
      </c>
      <c r="E436">
        <v>10.3</v>
      </c>
      <c r="G436" s="119"/>
      <c r="H436">
        <f t="shared" si="22"/>
        <v>16.238429845365744</v>
      </c>
      <c r="J436" s="120">
        <f>(Data!$I$16+273.3)/(D436+273.3)*(Data!$I$15+(Data!$K$12/1000))/Data!$I$15*Data!$I$18</f>
        <v>0.68289233649240033</v>
      </c>
      <c r="K436" s="122"/>
      <c r="L436" s="119"/>
      <c r="M436" s="122"/>
    </row>
    <row r="437" spans="1:13">
      <c r="A437" s="1">
        <v>0.47509259259259262</v>
      </c>
      <c r="B437">
        <v>4099</v>
      </c>
      <c r="C437">
        <v>86</v>
      </c>
      <c r="D437">
        <v>266.3</v>
      </c>
      <c r="E437">
        <v>10.3</v>
      </c>
      <c r="G437" s="119"/>
      <c r="H437">
        <f t="shared" si="22"/>
        <v>15.874945765714267</v>
      </c>
      <c r="J437" s="120">
        <f>(Data!$I$16+273.3)/(D437+273.3)*(Data!$I$15+(Data!$K$12/1000))/Data!$I$15*Data!$I$18</f>
        <v>0.68276578120394738</v>
      </c>
      <c r="K437" s="122"/>
      <c r="L437" s="119"/>
      <c r="M437" s="122"/>
    </row>
    <row r="438" spans="1:13">
      <c r="A438" s="1">
        <v>0.47510416666666666</v>
      </c>
      <c r="B438">
        <v>4098</v>
      </c>
      <c r="C438">
        <v>86</v>
      </c>
      <c r="D438">
        <v>266.39999999999998</v>
      </c>
      <c r="E438">
        <v>10.3</v>
      </c>
      <c r="G438" s="119"/>
      <c r="H438">
        <f t="shared" si="22"/>
        <v>15.876416689578042</v>
      </c>
      <c r="J438" s="120">
        <f>(Data!$I$16+273.3)/(D438+273.3)*(Data!$I$15+(Data!$K$12/1000))/Data!$I$15*Data!$I$18</f>
        <v>0.68263927281387804</v>
      </c>
      <c r="K438" s="122"/>
      <c r="L438" s="119"/>
      <c r="M438" s="122"/>
    </row>
    <row r="439" spans="1:13">
      <c r="A439" s="1">
        <v>0.47510416666666666</v>
      </c>
      <c r="B439">
        <v>4095</v>
      </c>
      <c r="C439">
        <v>82</v>
      </c>
      <c r="D439">
        <v>266.39999999999998</v>
      </c>
      <c r="E439">
        <v>10.3</v>
      </c>
      <c r="G439" s="119"/>
      <c r="H439">
        <f t="shared" si="22"/>
        <v>15.502801609480814</v>
      </c>
      <c r="J439" s="120">
        <f>(Data!$I$16+273.3)/(D439+273.3)*(Data!$I$15+(Data!$K$12/1000))/Data!$I$15*Data!$I$18</f>
        <v>0.68263927281387804</v>
      </c>
      <c r="K439" s="122"/>
      <c r="L439" s="119"/>
      <c r="M439" s="122"/>
    </row>
    <row r="440" spans="1:13">
      <c r="A440" s="1">
        <v>0.47510416666666666</v>
      </c>
      <c r="B440">
        <v>4095</v>
      </c>
      <c r="C440">
        <v>81</v>
      </c>
      <c r="D440">
        <v>266.5</v>
      </c>
      <c r="E440">
        <v>10.3</v>
      </c>
      <c r="G440" s="119"/>
      <c r="H440">
        <f t="shared" si="22"/>
        <v>15.409409753484082</v>
      </c>
      <c r="J440" s="120">
        <f>(Data!$I$16+273.3)/(D440+273.3)*(Data!$I$15+(Data!$K$12/1000))/Data!$I$15*Data!$I$18</f>
        <v>0.68251281129612829</v>
      </c>
      <c r="K440" s="122"/>
      <c r="L440" s="119"/>
      <c r="M440" s="122"/>
    </row>
    <row r="441" spans="1:13">
      <c r="A441" s="1">
        <v>0.47510416666666666</v>
      </c>
      <c r="B441">
        <v>4096</v>
      </c>
      <c r="C441">
        <v>77</v>
      </c>
      <c r="D441">
        <v>266.5</v>
      </c>
      <c r="E441">
        <v>10.3</v>
      </c>
      <c r="G441" s="119"/>
      <c r="H441">
        <f t="shared" si="22"/>
        <v>15.024113535283959</v>
      </c>
      <c r="J441" s="120">
        <f>(Data!$I$16+273.3)/(D441+273.3)*(Data!$I$15+(Data!$K$12/1000))/Data!$I$15*Data!$I$18</f>
        <v>0.68251281129612829</v>
      </c>
      <c r="K441" s="122"/>
      <c r="L441" s="119"/>
      <c r="M441" s="122"/>
    </row>
    <row r="442" spans="1:13">
      <c r="A442" s="1">
        <v>0.47510416666666666</v>
      </c>
      <c r="B442">
        <v>4096</v>
      </c>
      <c r="C442">
        <v>74</v>
      </c>
      <c r="D442">
        <v>266.2</v>
      </c>
      <c r="E442">
        <v>10.3</v>
      </c>
      <c r="G442" s="119"/>
      <c r="H442">
        <f t="shared" si="22"/>
        <v>14.724434976660774</v>
      </c>
      <c r="J442" s="120">
        <f>(Data!$I$16+273.3)/(D442+273.3)*(Data!$I$15+(Data!$K$12/1000))/Data!$I$15*Data!$I$18</f>
        <v>0.68289233649240033</v>
      </c>
      <c r="K442" s="122"/>
      <c r="L442" s="119"/>
      <c r="M442" s="12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2"/>
  <sheetViews>
    <sheetView topLeftCell="A140" workbookViewId="0">
      <selection activeCell="T6" sqref="T6:T207"/>
    </sheetView>
  </sheetViews>
  <sheetFormatPr defaultRowHeight="12.75"/>
  <cols>
    <col min="4" max="4" width="11.140625" customWidth="1"/>
    <col min="5" max="5" width="10.5703125" customWidth="1"/>
  </cols>
  <sheetData>
    <row r="1" spans="1:27" s="107" customFormat="1">
      <c r="A1" s="23"/>
      <c r="B1" s="24" t="s">
        <v>67</v>
      </c>
      <c r="C1" s="25">
        <v>4</v>
      </c>
      <c r="D1" s="23"/>
      <c r="E1" s="23"/>
      <c r="O1"/>
      <c r="P1"/>
      <c r="Q1"/>
      <c r="R1"/>
      <c r="S1"/>
      <c r="T1"/>
      <c r="U1"/>
      <c r="V1"/>
    </row>
    <row r="2" spans="1:27" s="108" customFormat="1" ht="24.7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7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7" s="107" customFormat="1" ht="15" customHeight="1">
      <c r="A4" s="31" t="s">
        <v>56</v>
      </c>
      <c r="B4" s="23">
        <f>AVERAGE(B5:B440)</f>
        <v>4108.7321016166279</v>
      </c>
      <c r="C4" s="23">
        <f>AVERAGE(C5:C440)</f>
        <v>42.547344110854503</v>
      </c>
      <c r="D4" s="23">
        <f>AVERAGE(D5:D440)</f>
        <v>263.5803695150118</v>
      </c>
      <c r="E4" s="23">
        <f>AVERAGE(E5:E440)</f>
        <v>10.348498845265636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3">
        <f>SUM(U7:U207)</f>
        <v>12.507073624454565</v>
      </c>
      <c r="W4" s="109"/>
      <c r="X4" s="124">
        <f>SUM(W7:W205)</f>
        <v>12.60687766841246</v>
      </c>
      <c r="Y4" s="109"/>
      <c r="Z4" s="109"/>
      <c r="AA4" s="109"/>
    </row>
    <row r="5" spans="1:27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7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11.323210535741079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13.643862226017033</v>
      </c>
    </row>
    <row r="7" spans="1:27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13.643862226017033</v>
      </c>
      <c r="U7">
        <f t="shared" ref="U7:U70" si="1">(S7-S6)/2*(T6+T7)</f>
        <v>0.13643862226017034</v>
      </c>
      <c r="W7">
        <f>(S8-S6)/6*(T6+4*T7+T8)</f>
        <v>0.27252053673253707</v>
      </c>
    </row>
    <row r="8" spans="1:27">
      <c r="A8" s="1">
        <v>0.47616898148148151</v>
      </c>
      <c r="B8">
        <v>4155</v>
      </c>
      <c r="C8">
        <v>64</v>
      </c>
      <c r="D8">
        <v>262.3</v>
      </c>
      <c r="E8">
        <v>10.4</v>
      </c>
      <c r="G8" s="119">
        <v>1</v>
      </c>
      <c r="H8">
        <f>44.73*SQRT(C8/1000/J8)</f>
        <v>13.643862226017033</v>
      </c>
      <c r="J8" s="120">
        <f>(Data!$I$16+273.3)/(D8+273.3)*(Data!$I$15+(Data!$K$12/1000))/Data!$I$15*Data!$I$18</f>
        <v>0.68786485350569448</v>
      </c>
      <c r="K8" s="122">
        <f>-0.0000011819*G8^3-0.0000234559*G8^2-0.009901*G8+15.293</f>
        <v>15.283074362199999</v>
      </c>
      <c r="L8" s="119"/>
      <c r="M8" s="122"/>
      <c r="S8" s="121">
        <f t="shared" ref="S8:S71" si="2">IF(S7&gt;=$P$6,$S$6,S7+$R$6)</f>
        <v>0.02</v>
      </c>
      <c r="T8" s="122">
        <f t="shared" si="0"/>
        <v>13.536849889675954</v>
      </c>
      <c r="U8">
        <f t="shared" si="1"/>
        <v>0.13590356057846495</v>
      </c>
    </row>
    <row r="9" spans="1:27">
      <c r="A9" s="1">
        <v>0.47616898148148151</v>
      </c>
      <c r="B9">
        <v>4145</v>
      </c>
      <c r="C9">
        <v>64</v>
      </c>
      <c r="D9">
        <v>262.3</v>
      </c>
      <c r="E9">
        <v>10.4</v>
      </c>
      <c r="G9" s="119">
        <v>2</v>
      </c>
      <c r="H9">
        <f t="shared" ref="H9:H72" si="3">44.73*SQRT(C9/1000/J9)</f>
        <v>13.643862226017033</v>
      </c>
      <c r="J9" s="120">
        <f>(Data!$I$16+273.3)/(D9+273.3)*(Data!$I$15+(Data!$K$12/1000))/Data!$I$15*Data!$I$18</f>
        <v>0.68786485350569448</v>
      </c>
      <c r="K9" s="122">
        <f t="shared" ref="K9:K72" si="4">-0.0000011819*G9^3-0.0000234559*G9^2-0.009901*G9+15.293</f>
        <v>15.2730947212</v>
      </c>
      <c r="L9" s="119"/>
      <c r="M9" s="122"/>
      <c r="S9" s="121">
        <f t="shared" si="2"/>
        <v>0.03</v>
      </c>
      <c r="T9" s="122">
        <f t="shared" si="0"/>
        <v>13.536849889675954</v>
      </c>
      <c r="U9">
        <f t="shared" si="1"/>
        <v>0.13536849889675953</v>
      </c>
      <c r="W9">
        <f>(S10-S8)/6*(T8+4*T9+T10)</f>
        <v>0.27073278523383426</v>
      </c>
    </row>
    <row r="10" spans="1:27">
      <c r="A10" s="1">
        <v>0.47616898148148151</v>
      </c>
      <c r="B10">
        <v>4145</v>
      </c>
      <c r="C10">
        <v>63</v>
      </c>
      <c r="D10">
        <v>262.3</v>
      </c>
      <c r="E10">
        <v>10.4</v>
      </c>
      <c r="G10" s="119">
        <v>3</v>
      </c>
      <c r="H10">
        <f t="shared" si="3"/>
        <v>13.536849889675954</v>
      </c>
      <c r="J10" s="120">
        <f>(Data!$I$16+273.3)/(D10+273.3)*(Data!$I$15+(Data!$K$12/1000))/Data!$I$15*Data!$I$18</f>
        <v>0.68786485350569448</v>
      </c>
      <c r="K10" s="122">
        <f t="shared" si="4"/>
        <v>15.263053985599999</v>
      </c>
      <c r="L10" s="119"/>
      <c r="M10" s="122"/>
      <c r="S10" s="121">
        <f t="shared" si="2"/>
        <v>0.04</v>
      </c>
      <c r="T10" s="122">
        <f t="shared" si="0"/>
        <v>13.535586121770507</v>
      </c>
      <c r="U10">
        <f t="shared" si="1"/>
        <v>0.13536218005723233</v>
      </c>
    </row>
    <row r="11" spans="1:27">
      <c r="A11" s="1">
        <v>0.47616898148148151</v>
      </c>
      <c r="B11">
        <v>4147</v>
      </c>
      <c r="C11">
        <v>63</v>
      </c>
      <c r="D11">
        <v>262.3</v>
      </c>
      <c r="E11">
        <v>10.4</v>
      </c>
      <c r="G11" s="119">
        <v>4</v>
      </c>
      <c r="H11">
        <f t="shared" si="3"/>
        <v>13.536849889675954</v>
      </c>
      <c r="J11" s="120">
        <f>(Data!$I$16+273.3)/(D11+273.3)*(Data!$I$15+(Data!$K$12/1000))/Data!$I$15*Data!$I$18</f>
        <v>0.68786485350569448</v>
      </c>
      <c r="K11" s="122">
        <f t="shared" si="4"/>
        <v>15.252945063999999</v>
      </c>
      <c r="L11" s="119"/>
      <c r="M11" s="122"/>
      <c r="S11" s="121">
        <f t="shared" si="2"/>
        <v>0.05</v>
      </c>
      <c r="T11" s="122">
        <f t="shared" si="0"/>
        <v>13.534322235860683</v>
      </c>
      <c r="U11">
        <f t="shared" si="1"/>
        <v>0.13534954178815597</v>
      </c>
      <c r="W11">
        <f>(S12-S10)/6*(T10+4*T11+T12)</f>
        <v>0.27140116448976698</v>
      </c>
    </row>
    <row r="12" spans="1:27">
      <c r="A12" s="1">
        <v>0.47616898148148151</v>
      </c>
      <c r="B12">
        <v>4149</v>
      </c>
      <c r="C12">
        <v>63</v>
      </c>
      <c r="D12">
        <v>262.2</v>
      </c>
      <c r="E12">
        <v>10.4</v>
      </c>
      <c r="G12" s="119">
        <v>5</v>
      </c>
      <c r="H12">
        <f t="shared" si="3"/>
        <v>13.535586121770507</v>
      </c>
      <c r="J12" s="120">
        <f>(Data!$I$16+273.3)/(D12+273.3)*(Data!$I$15+(Data!$K$12/1000))/Data!$I$15*Data!$I$18</f>
        <v>0.68799330632614375</v>
      </c>
      <c r="K12" s="122">
        <f t="shared" si="4"/>
        <v>15.242760864999999</v>
      </c>
      <c r="L12" s="119"/>
      <c r="M12" s="122"/>
      <c r="S12" s="121">
        <f t="shared" si="2"/>
        <v>6.0000000000000005E-2</v>
      </c>
      <c r="T12" s="122">
        <f t="shared" si="0"/>
        <v>13.747474281716832</v>
      </c>
      <c r="U12">
        <f t="shared" si="1"/>
        <v>0.13640898258788761</v>
      </c>
    </row>
    <row r="13" spans="1:27">
      <c r="A13" s="1">
        <v>0.47618055555555555</v>
      </c>
      <c r="B13">
        <v>4151</v>
      </c>
      <c r="C13">
        <v>63</v>
      </c>
      <c r="D13">
        <v>262.10000000000002</v>
      </c>
      <c r="E13">
        <v>10.4</v>
      </c>
      <c r="G13" s="119">
        <v>6</v>
      </c>
      <c r="H13">
        <f t="shared" si="3"/>
        <v>13.534322235860683</v>
      </c>
      <c r="J13" s="120">
        <f>(Data!$I$16+273.3)/(D13+273.3)*(Data!$I$15+(Data!$K$12/1000))/Data!$I$15*Data!$I$18</f>
        <v>0.68812180713046311</v>
      </c>
      <c r="K13" s="122">
        <f t="shared" si="4"/>
        <v>15.232494297199999</v>
      </c>
      <c r="L13" s="119"/>
      <c r="M13" s="122"/>
      <c r="S13" s="121">
        <f t="shared" si="2"/>
        <v>7.0000000000000007E-2</v>
      </c>
      <c r="T13" s="122">
        <f t="shared" si="0"/>
        <v>13.851526703518326</v>
      </c>
      <c r="U13">
        <f t="shared" si="1"/>
        <v>0.13799500492617581</v>
      </c>
      <c r="W13">
        <f>(S14-S12)/6*(T12+4*T13+T14)</f>
        <v>0.27772138977389493</v>
      </c>
    </row>
    <row r="14" spans="1:27">
      <c r="A14" s="1">
        <v>0.47618055555555555</v>
      </c>
      <c r="B14">
        <v>4154</v>
      </c>
      <c r="C14">
        <v>65</v>
      </c>
      <c r="D14">
        <v>262.10000000000002</v>
      </c>
      <c r="E14">
        <v>10.4</v>
      </c>
      <c r="G14" s="119">
        <v>7</v>
      </c>
      <c r="H14">
        <f t="shared" si="3"/>
        <v>13.747474281716832</v>
      </c>
      <c r="J14" s="120">
        <f>(Data!$I$16+273.3)/(D14+273.3)*(Data!$I$15+(Data!$K$12/1000))/Data!$I$15*Data!$I$18</f>
        <v>0.68812180713046311</v>
      </c>
      <c r="K14" s="122">
        <f t="shared" si="4"/>
        <v>15.222138269199998</v>
      </c>
      <c r="L14" s="119"/>
      <c r="M14" s="122"/>
      <c r="S14" s="121">
        <f t="shared" si="2"/>
        <v>0.08</v>
      </c>
      <c r="T14" s="122">
        <f t="shared" si="0"/>
        <v>14.162835836378362</v>
      </c>
      <c r="U14">
        <f t="shared" si="1"/>
        <v>0.14007181269948338</v>
      </c>
    </row>
    <row r="15" spans="1:27">
      <c r="A15" s="1">
        <v>0.47618055555555555</v>
      </c>
      <c r="B15">
        <v>4154</v>
      </c>
      <c r="C15">
        <v>66</v>
      </c>
      <c r="D15">
        <v>262</v>
      </c>
      <c r="E15">
        <v>10.3</v>
      </c>
      <c r="G15" s="119">
        <v>8</v>
      </c>
      <c r="H15">
        <f t="shared" si="3"/>
        <v>13.851526703518326</v>
      </c>
      <c r="J15" s="120">
        <f>(Data!$I$16+273.3)/(D15+273.3)*(Data!$I$15+(Data!$K$12/1000))/Data!$I$15*Data!$I$18</f>
        <v>0.68825035594554462</v>
      </c>
      <c r="K15" s="122">
        <f t="shared" si="4"/>
        <v>15.211685689599999</v>
      </c>
      <c r="L15" s="119"/>
      <c r="M15" s="122"/>
      <c r="S15" s="121">
        <f t="shared" si="2"/>
        <v>0.09</v>
      </c>
      <c r="T15" s="122">
        <f t="shared" si="0"/>
        <v>14.463393211082899</v>
      </c>
      <c r="U15">
        <f t="shared" si="1"/>
        <v>0.14313114523730622</v>
      </c>
      <c r="W15">
        <f>(S16-S14)/6*(T14+4*T15+T16)</f>
        <v>0.28826600630597604</v>
      </c>
    </row>
    <row r="16" spans="1:27">
      <c r="A16" s="1">
        <v>0.47618055555555555</v>
      </c>
      <c r="B16">
        <v>4155</v>
      </c>
      <c r="C16">
        <v>69</v>
      </c>
      <c r="D16">
        <v>262</v>
      </c>
      <c r="E16">
        <v>10.3</v>
      </c>
      <c r="G16" s="119">
        <v>9</v>
      </c>
      <c r="H16">
        <f t="shared" si="3"/>
        <v>14.162835836378362</v>
      </c>
      <c r="J16" s="120">
        <f>(Data!$I$16+273.3)/(D16+273.3)*(Data!$I$15+(Data!$K$12/1000))/Data!$I$15*Data!$I$18</f>
        <v>0.68825035594554462</v>
      </c>
      <c r="K16" s="122">
        <f t="shared" si="4"/>
        <v>15.201129466999999</v>
      </c>
      <c r="L16" s="119"/>
      <c r="M16" s="122"/>
      <c r="S16" s="121">
        <f t="shared" si="2"/>
        <v>9.9999999999999992E-2</v>
      </c>
      <c r="T16" s="122">
        <f t="shared" si="0"/>
        <v>14.463393211082899</v>
      </c>
      <c r="U16">
        <f t="shared" si="1"/>
        <v>0.14463393211082892</v>
      </c>
    </row>
    <row r="17" spans="1:23">
      <c r="A17" s="1">
        <v>0.47618055555555555</v>
      </c>
      <c r="B17">
        <v>4155</v>
      </c>
      <c r="C17">
        <v>72</v>
      </c>
      <c r="D17">
        <v>261.7</v>
      </c>
      <c r="E17">
        <v>10.3</v>
      </c>
      <c r="G17" s="119">
        <v>10</v>
      </c>
      <c r="H17">
        <f t="shared" si="3"/>
        <v>14.463393211082899</v>
      </c>
      <c r="J17" s="120">
        <f>(Data!$I$16+273.3)/(D17+273.3)*(Data!$I$15+(Data!$K$12/1000))/Data!$I$15*Data!$I$18</f>
        <v>0.68863629072457944</v>
      </c>
      <c r="K17" s="122">
        <f t="shared" si="4"/>
        <v>15.19046251</v>
      </c>
      <c r="L17" s="119"/>
      <c r="M17" s="122"/>
      <c r="S17" s="121">
        <f t="shared" si="2"/>
        <v>0.10999999999999999</v>
      </c>
      <c r="T17" s="122">
        <f t="shared" si="0"/>
        <v>14.365286134153802</v>
      </c>
      <c r="U17">
        <f t="shared" si="1"/>
        <v>0.14414339672618343</v>
      </c>
      <c r="W17">
        <f>(S18-S16)/6*(T16+4*T17+T18)</f>
        <v>0.28763721955858096</v>
      </c>
    </row>
    <row r="18" spans="1:23">
      <c r="A18" s="1">
        <v>0.47619212962962965</v>
      </c>
      <c r="B18">
        <v>4166</v>
      </c>
      <c r="C18">
        <v>72</v>
      </c>
      <c r="D18">
        <v>261.7</v>
      </c>
      <c r="E18">
        <v>10.3</v>
      </c>
      <c r="G18" s="119">
        <v>11</v>
      </c>
      <c r="H18">
        <f t="shared" si="3"/>
        <v>14.463393211082899</v>
      </c>
      <c r="J18" s="120">
        <f>(Data!$I$16+273.3)/(D18+273.3)*(Data!$I$15+(Data!$K$12/1000))/Data!$I$15*Data!$I$18</f>
        <v>0.68863629072457944</v>
      </c>
      <c r="K18" s="122">
        <f t="shared" si="4"/>
        <v>15.1796777272</v>
      </c>
      <c r="L18" s="119"/>
      <c r="M18" s="122"/>
      <c r="S18" s="121">
        <f t="shared" si="2"/>
        <v>0.11999999999999998</v>
      </c>
      <c r="T18" s="122">
        <f t="shared" si="0"/>
        <v>14.366628119876205</v>
      </c>
      <c r="U18">
        <f t="shared" si="1"/>
        <v>0.14365957127014997</v>
      </c>
    </row>
    <row r="19" spans="1:23">
      <c r="A19" s="1">
        <v>0.47619212962962965</v>
      </c>
      <c r="B19">
        <v>4172</v>
      </c>
      <c r="C19">
        <v>71</v>
      </c>
      <c r="D19">
        <v>261.89999999999998</v>
      </c>
      <c r="E19">
        <v>10.3</v>
      </c>
      <c r="G19" s="119">
        <v>12</v>
      </c>
      <c r="H19">
        <f t="shared" si="3"/>
        <v>14.365286134153802</v>
      </c>
      <c r="J19" s="120">
        <f>(Data!$I$16+273.3)/(D19+273.3)*(Data!$I$15+(Data!$K$12/1000))/Data!$I$15*Data!$I$18</f>
        <v>0.68837895279829964</v>
      </c>
      <c r="K19" s="122">
        <f t="shared" si="4"/>
        <v>15.168768027199999</v>
      </c>
      <c r="L19" s="119"/>
      <c r="M19" s="122"/>
      <c r="S19" s="121">
        <f t="shared" si="2"/>
        <v>0.12999999999999998</v>
      </c>
      <c r="T19" s="122">
        <f t="shared" si="0"/>
        <v>15.251453363339234</v>
      </c>
      <c r="U19">
        <f t="shared" si="1"/>
        <v>0.14809040741607712</v>
      </c>
      <c r="W19">
        <f>(S20-S18)/6*(T18+4*T19+T20)</f>
        <v>0.30207964978857466</v>
      </c>
    </row>
    <row r="20" spans="1:23">
      <c r="A20" s="1">
        <v>0.47619212962962965</v>
      </c>
      <c r="B20">
        <v>4170</v>
      </c>
      <c r="C20">
        <v>71</v>
      </c>
      <c r="D20">
        <v>262</v>
      </c>
      <c r="E20">
        <v>10.3</v>
      </c>
      <c r="G20" s="119">
        <v>13</v>
      </c>
      <c r="H20">
        <f t="shared" si="3"/>
        <v>14.366628119876205</v>
      </c>
      <c r="J20" s="120">
        <f>(Data!$I$16+273.3)/(D20+273.3)*(Data!$I$15+(Data!$K$12/1000))/Data!$I$15*Data!$I$18</f>
        <v>0.68825035594554462</v>
      </c>
      <c r="K20" s="122">
        <f t="shared" si="4"/>
        <v>15.1577263186</v>
      </c>
      <c r="L20" s="119"/>
      <c r="M20" s="122"/>
      <c r="S20" s="121">
        <f t="shared" si="2"/>
        <v>0.13999999999999999</v>
      </c>
      <c r="T20" s="122">
        <f t="shared" si="0"/>
        <v>15.251453363339234</v>
      </c>
      <c r="U20">
        <f t="shared" si="1"/>
        <v>0.15251453363339249</v>
      </c>
    </row>
    <row r="21" spans="1:23">
      <c r="A21" s="1">
        <v>0.47619212962962965</v>
      </c>
      <c r="B21">
        <v>4168</v>
      </c>
      <c r="C21">
        <v>80</v>
      </c>
      <c r="D21">
        <v>262.10000000000002</v>
      </c>
      <c r="E21">
        <v>10.3</v>
      </c>
      <c r="G21" s="119">
        <v>14</v>
      </c>
      <c r="H21">
        <f t="shared" si="3"/>
        <v>15.251453363339234</v>
      </c>
      <c r="J21" s="120">
        <f>(Data!$I$16+273.3)/(D21+273.3)*(Data!$I$15+(Data!$K$12/1000))/Data!$I$15*Data!$I$18</f>
        <v>0.68812180713046311</v>
      </c>
      <c r="K21" s="122">
        <f t="shared" si="4"/>
        <v>15.146545509999999</v>
      </c>
      <c r="L21" s="119"/>
      <c r="M21" s="122"/>
      <c r="S21" s="121">
        <f t="shared" si="2"/>
        <v>0.15</v>
      </c>
      <c r="T21" s="122">
        <f t="shared" si="0"/>
        <v>15.720838290307347</v>
      </c>
      <c r="U21">
        <f t="shared" si="1"/>
        <v>0.15486145826823303</v>
      </c>
      <c r="W21">
        <f>(S22-S20)/6*(T20+4*T21+T22)</f>
        <v>0.31345021320686806</v>
      </c>
    </row>
    <row r="22" spans="1:23">
      <c r="A22" s="1">
        <v>0.47619212962962965</v>
      </c>
      <c r="B22">
        <v>4169</v>
      </c>
      <c r="C22">
        <v>80</v>
      </c>
      <c r="D22">
        <v>262.10000000000002</v>
      </c>
      <c r="E22">
        <v>10.3</v>
      </c>
      <c r="G22" s="119">
        <v>15</v>
      </c>
      <c r="H22">
        <f t="shared" si="3"/>
        <v>15.251453363339234</v>
      </c>
      <c r="J22" s="120">
        <f>(Data!$I$16+273.3)/(D22+273.3)*(Data!$I$15+(Data!$K$12/1000))/Data!$I$15*Data!$I$18</f>
        <v>0.68812180713046311</v>
      </c>
      <c r="K22" s="122">
        <f t="shared" si="4"/>
        <v>15.13521851</v>
      </c>
      <c r="L22" s="119"/>
      <c r="M22" s="122"/>
      <c r="S22" s="121">
        <f t="shared" si="2"/>
        <v>0.16</v>
      </c>
      <c r="T22" s="122">
        <f t="shared" si="0"/>
        <v>15.900257437491714</v>
      </c>
      <c r="U22">
        <f t="shared" si="1"/>
        <v>0.15810547863899543</v>
      </c>
    </row>
    <row r="23" spans="1:23">
      <c r="A23" s="1">
        <v>0.47620370370370368</v>
      </c>
      <c r="B23">
        <v>4171</v>
      </c>
      <c r="C23">
        <v>85</v>
      </c>
      <c r="D23">
        <v>262.10000000000002</v>
      </c>
      <c r="E23">
        <v>10.3</v>
      </c>
      <c r="G23" s="119">
        <v>16</v>
      </c>
      <c r="H23">
        <f t="shared" si="3"/>
        <v>15.720838290307347</v>
      </c>
      <c r="J23" s="120">
        <f>(Data!$I$16+273.3)/(D23+273.3)*(Data!$I$15+(Data!$K$12/1000))/Data!$I$15*Data!$I$18</f>
        <v>0.68812180713046311</v>
      </c>
      <c r="K23" s="122">
        <f t="shared" si="4"/>
        <v>15.123738227199999</v>
      </c>
      <c r="L23" s="119"/>
      <c r="M23" s="122"/>
      <c r="S23" s="121">
        <f t="shared" si="2"/>
        <v>0.17</v>
      </c>
      <c r="T23" s="122">
        <f t="shared" si="0"/>
        <v>16.081980565640809</v>
      </c>
      <c r="U23">
        <f t="shared" si="1"/>
        <v>0.15991119001566276</v>
      </c>
      <c r="W23">
        <f>(S24-S22)/6*(T22+4*T23+T24)</f>
        <v>0.3213442602354209</v>
      </c>
    </row>
    <row r="24" spans="1:23">
      <c r="A24" s="1">
        <v>0.47620370370370368</v>
      </c>
      <c r="B24">
        <v>4171</v>
      </c>
      <c r="C24">
        <v>87</v>
      </c>
      <c r="D24">
        <v>261.8</v>
      </c>
      <c r="E24">
        <v>10.3</v>
      </c>
      <c r="G24" s="119">
        <v>17</v>
      </c>
      <c r="H24">
        <f t="shared" si="3"/>
        <v>15.900257437491714</v>
      </c>
      <c r="J24" s="120">
        <f>(Data!$I$16+273.3)/(D24+273.3)*(Data!$I$15+(Data!$K$12/1000))/Data!$I$15*Data!$I$18</f>
        <v>0.68850759771566061</v>
      </c>
      <c r="K24" s="122">
        <f t="shared" si="4"/>
        <v>15.1120975702</v>
      </c>
      <c r="L24" s="119"/>
      <c r="M24" s="122"/>
      <c r="S24" s="121">
        <f t="shared" si="2"/>
        <v>0.18000000000000002</v>
      </c>
      <c r="T24" s="122">
        <f t="shared" si="0"/>
        <v>16.175098370571238</v>
      </c>
      <c r="U24">
        <f t="shared" si="1"/>
        <v>0.16128539468106037</v>
      </c>
    </row>
    <row r="25" spans="1:23">
      <c r="A25" s="1">
        <v>0.47620370370370368</v>
      </c>
      <c r="B25">
        <v>4162</v>
      </c>
      <c r="C25">
        <v>89</v>
      </c>
      <c r="D25">
        <v>261.8</v>
      </c>
      <c r="E25">
        <v>10.3</v>
      </c>
      <c r="G25" s="119">
        <v>18</v>
      </c>
      <c r="H25">
        <f t="shared" si="3"/>
        <v>16.081980565640809</v>
      </c>
      <c r="J25" s="120">
        <f>(Data!$I$16+273.3)/(D25+273.3)*(Data!$I$15+(Data!$K$12/1000))/Data!$I$15*Data!$I$18</f>
        <v>0.68850759771566061</v>
      </c>
      <c r="K25" s="122">
        <f t="shared" si="4"/>
        <v>15.1002894476</v>
      </c>
      <c r="L25" s="119"/>
      <c r="M25" s="122"/>
      <c r="S25" s="121">
        <f t="shared" si="2"/>
        <v>0.19000000000000003</v>
      </c>
      <c r="T25" s="122">
        <f t="shared" si="0"/>
        <v>16.175098370571238</v>
      </c>
      <c r="U25">
        <f t="shared" si="1"/>
        <v>0.16175098370571253</v>
      </c>
      <c r="W25">
        <f>(S26-S24)/6*(T24+4*T25+T26)</f>
        <v>0.32409775339366442</v>
      </c>
    </row>
    <row r="26" spans="1:23">
      <c r="A26" s="1">
        <v>0.47620370370370368</v>
      </c>
      <c r="B26">
        <v>4162</v>
      </c>
      <c r="C26">
        <v>90</v>
      </c>
      <c r="D26">
        <v>262</v>
      </c>
      <c r="E26">
        <v>10.3</v>
      </c>
      <c r="G26" s="119">
        <v>19</v>
      </c>
      <c r="H26">
        <f t="shared" si="3"/>
        <v>16.175098370571238</v>
      </c>
      <c r="J26" s="120">
        <f>(Data!$I$16+273.3)/(D26+273.3)*(Data!$I$15+(Data!$K$12/1000))/Data!$I$15*Data!$I$18</f>
        <v>0.68825035594554462</v>
      </c>
      <c r="K26" s="122">
        <f t="shared" si="4"/>
        <v>15.088306767999999</v>
      </c>
      <c r="L26" s="119"/>
      <c r="M26" s="122"/>
      <c r="S26" s="121">
        <f t="shared" si="2"/>
        <v>0.20000000000000004</v>
      </c>
      <c r="T26" s="122">
        <f t="shared" si="0"/>
        <v>16.35383416524305</v>
      </c>
      <c r="U26">
        <f t="shared" si="1"/>
        <v>0.1626446626790716</v>
      </c>
    </row>
    <row r="27" spans="1:23">
      <c r="A27" s="1">
        <v>0.47620370370370368</v>
      </c>
      <c r="B27">
        <v>4152</v>
      </c>
      <c r="C27">
        <v>90</v>
      </c>
      <c r="D27">
        <v>262</v>
      </c>
      <c r="E27">
        <v>10.3</v>
      </c>
      <c r="G27" s="119">
        <v>20</v>
      </c>
      <c r="H27">
        <f t="shared" si="3"/>
        <v>16.175098370571238</v>
      </c>
      <c r="J27" s="120">
        <f>(Data!$I$16+273.3)/(D27+273.3)*(Data!$I$15+(Data!$K$12/1000))/Data!$I$15*Data!$I$18</f>
        <v>0.68825035594554462</v>
      </c>
      <c r="K27" s="122">
        <f t="shared" si="4"/>
        <v>15.07614244</v>
      </c>
      <c r="L27" s="119"/>
      <c r="M27" s="122"/>
      <c r="S27" s="121">
        <f t="shared" si="2"/>
        <v>0.21000000000000005</v>
      </c>
      <c r="T27" s="122">
        <f t="shared" si="0"/>
        <v>16.355361633061751</v>
      </c>
      <c r="U27">
        <f t="shared" si="1"/>
        <v>0.16354597899152418</v>
      </c>
      <c r="W27">
        <f>(S28-S26)/6*(T26+4*T27+T28)</f>
        <v>0.32559998231140197</v>
      </c>
    </row>
    <row r="28" spans="1:23">
      <c r="A28" s="1">
        <v>0.47621527777777778</v>
      </c>
      <c r="B28">
        <v>4146</v>
      </c>
      <c r="C28">
        <v>92</v>
      </c>
      <c r="D28">
        <v>262</v>
      </c>
      <c r="E28">
        <v>10.3</v>
      </c>
      <c r="G28" s="119">
        <v>21</v>
      </c>
      <c r="H28">
        <f t="shared" si="3"/>
        <v>16.35383416524305</v>
      </c>
      <c r="J28" s="120">
        <f>(Data!$I$16+273.3)/(D28+273.3)*(Data!$I$15+(Data!$K$12/1000))/Data!$I$15*Data!$I$18</f>
        <v>0.68825035594554462</v>
      </c>
      <c r="K28" s="122">
        <f t="shared" si="4"/>
        <v>15.063789372199999</v>
      </c>
      <c r="L28" s="119"/>
      <c r="M28" s="122"/>
      <c r="S28" s="121">
        <f t="shared" si="2"/>
        <v>0.22000000000000006</v>
      </c>
      <c r="T28" s="122">
        <f t="shared" si="0"/>
        <v>15.904713995930464</v>
      </c>
      <c r="U28">
        <f t="shared" si="1"/>
        <v>0.1613003781449612</v>
      </c>
    </row>
    <row r="29" spans="1:23">
      <c r="A29" s="1">
        <v>0.47621527777777778</v>
      </c>
      <c r="B29">
        <v>4152</v>
      </c>
      <c r="C29">
        <v>92</v>
      </c>
      <c r="D29">
        <v>262.10000000000002</v>
      </c>
      <c r="E29">
        <v>10.3</v>
      </c>
      <c r="G29" s="119">
        <v>22</v>
      </c>
      <c r="H29">
        <f t="shared" si="3"/>
        <v>16.355361633061751</v>
      </c>
      <c r="J29" s="120">
        <f>(Data!$I$16+273.3)/(D29+273.3)*(Data!$I$15+(Data!$K$12/1000))/Data!$I$15*Data!$I$18</f>
        <v>0.68812180713046311</v>
      </c>
      <c r="K29" s="122">
        <f t="shared" si="4"/>
        <v>15.0512404732</v>
      </c>
      <c r="L29" s="119"/>
      <c r="M29" s="122"/>
      <c r="S29" s="121">
        <f t="shared" si="2"/>
        <v>0.23000000000000007</v>
      </c>
      <c r="T29" s="122">
        <f t="shared" si="0"/>
        <v>15.904713995930464</v>
      </c>
      <c r="U29">
        <f t="shared" si="1"/>
        <v>0.15904713995930478</v>
      </c>
      <c r="W29">
        <f>(S30-S28)/6*(T28+4*T29+T30)</f>
        <v>0.31809427991860956</v>
      </c>
    </row>
    <row r="30" spans="1:23">
      <c r="A30" s="1">
        <v>0.47621527777777778</v>
      </c>
      <c r="B30">
        <v>4157</v>
      </c>
      <c r="C30">
        <v>87</v>
      </c>
      <c r="D30">
        <v>262.10000000000002</v>
      </c>
      <c r="E30">
        <v>10.3</v>
      </c>
      <c r="G30" s="119">
        <v>23</v>
      </c>
      <c r="H30">
        <f t="shared" si="3"/>
        <v>15.904713995930464</v>
      </c>
      <c r="J30" s="120">
        <f>(Data!$I$16+273.3)/(D30+273.3)*(Data!$I$15+(Data!$K$12/1000))/Data!$I$15*Data!$I$18</f>
        <v>0.68812180713046311</v>
      </c>
      <c r="K30" s="122">
        <f t="shared" si="4"/>
        <v>15.0384886516</v>
      </c>
      <c r="L30" s="119"/>
      <c r="M30" s="122"/>
      <c r="S30" s="121">
        <f t="shared" si="2"/>
        <v>0.24000000000000007</v>
      </c>
      <c r="T30" s="122">
        <f t="shared" si="0"/>
        <v>15.904713995930464</v>
      </c>
      <c r="U30">
        <f t="shared" si="1"/>
        <v>0.15904713995930478</v>
      </c>
    </row>
    <row r="31" spans="1:23">
      <c r="A31" s="1">
        <v>0.47621527777777778</v>
      </c>
      <c r="B31">
        <v>4158</v>
      </c>
      <c r="C31">
        <v>87</v>
      </c>
      <c r="D31">
        <v>262.10000000000002</v>
      </c>
      <c r="E31">
        <v>10.3</v>
      </c>
      <c r="G31" s="119">
        <v>24</v>
      </c>
      <c r="H31">
        <f t="shared" si="3"/>
        <v>15.904713995930464</v>
      </c>
      <c r="J31" s="120">
        <f>(Data!$I$16+273.3)/(D31+273.3)*(Data!$I$15+(Data!$K$12/1000))/Data!$I$15*Data!$I$18</f>
        <v>0.68812180713046311</v>
      </c>
      <c r="K31" s="122">
        <f t="shared" si="4"/>
        <v>15.025526815999999</v>
      </c>
      <c r="L31" s="119"/>
      <c r="M31" s="122"/>
      <c r="S31" s="121">
        <f t="shared" si="2"/>
        <v>0.25000000000000006</v>
      </c>
      <c r="T31" s="122">
        <f t="shared" si="0"/>
        <v>15.906199237937338</v>
      </c>
      <c r="U31">
        <f t="shared" si="1"/>
        <v>0.15905456616933872</v>
      </c>
      <c r="W31">
        <f>(S32-S30)/6*(T30+4*T31+T32)</f>
        <v>0.3184278585004075</v>
      </c>
    </row>
    <row r="32" spans="1:23">
      <c r="A32" s="1">
        <v>0.47621527777777778</v>
      </c>
      <c r="B32">
        <v>4164</v>
      </c>
      <c r="C32">
        <v>87</v>
      </c>
      <c r="D32">
        <v>262.10000000000002</v>
      </c>
      <c r="E32">
        <v>10.3</v>
      </c>
      <c r="G32" s="119">
        <v>25</v>
      </c>
      <c r="H32">
        <f t="shared" si="3"/>
        <v>15.904713995930464</v>
      </c>
      <c r="J32" s="120">
        <f>(Data!$I$16+273.3)/(D32+273.3)*(Data!$I$15+(Data!$K$12/1000))/Data!$I$15*Data!$I$18</f>
        <v>0.68812180713046311</v>
      </c>
      <c r="K32" s="122">
        <f t="shared" si="4"/>
        <v>15.012347875</v>
      </c>
      <c r="L32" s="119"/>
      <c r="M32" s="122"/>
      <c r="S32" s="121">
        <f t="shared" si="2"/>
        <v>0.26000000000000006</v>
      </c>
      <c r="T32" s="122">
        <f t="shared" si="0"/>
        <v>15.998846602442468</v>
      </c>
      <c r="U32">
        <f t="shared" si="1"/>
        <v>0.15952522920189918</v>
      </c>
    </row>
    <row r="33" spans="1:23">
      <c r="A33" s="1">
        <v>0.47622685185185182</v>
      </c>
      <c r="B33">
        <v>4164</v>
      </c>
      <c r="C33">
        <v>87</v>
      </c>
      <c r="D33">
        <v>262.2</v>
      </c>
      <c r="E33">
        <v>10.3</v>
      </c>
      <c r="G33" s="119">
        <v>26</v>
      </c>
      <c r="H33">
        <f t="shared" si="3"/>
        <v>15.906199237937338</v>
      </c>
      <c r="J33" s="120">
        <f>(Data!$I$16+273.3)/(D33+273.3)*(Data!$I$15+(Data!$K$12/1000))/Data!$I$15*Data!$I$18</f>
        <v>0.68799330632614375</v>
      </c>
      <c r="K33" s="122">
        <f t="shared" si="4"/>
        <v>14.998944737199999</v>
      </c>
      <c r="L33" s="119"/>
      <c r="M33" s="122"/>
      <c r="S33" s="121">
        <f t="shared" si="2"/>
        <v>0.27000000000000007</v>
      </c>
      <c r="T33" s="122">
        <f t="shared" si="0"/>
        <v>16.093997739419809</v>
      </c>
      <c r="U33">
        <f t="shared" si="1"/>
        <v>0.16046422170931152</v>
      </c>
      <c r="W33">
        <f>(S34-S32)/6*(T32+4*T33+T34)</f>
        <v>0.32186332819112556</v>
      </c>
    </row>
    <row r="34" spans="1:23">
      <c r="A34" s="1">
        <v>0.47622685185185182</v>
      </c>
      <c r="B34">
        <v>4169</v>
      </c>
      <c r="C34">
        <v>88</v>
      </c>
      <c r="D34">
        <v>262.3</v>
      </c>
      <c r="E34">
        <v>10.3</v>
      </c>
      <c r="G34" s="119">
        <v>27</v>
      </c>
      <c r="H34">
        <f t="shared" si="3"/>
        <v>15.998846602442468</v>
      </c>
      <c r="J34" s="120">
        <f>(Data!$I$16+273.3)/(D34+273.3)*(Data!$I$15+(Data!$K$12/1000))/Data!$I$15*Data!$I$18</f>
        <v>0.68786485350569448</v>
      </c>
      <c r="K34" s="122">
        <f t="shared" si="4"/>
        <v>14.985310311199999</v>
      </c>
      <c r="L34" s="119"/>
      <c r="M34" s="122"/>
      <c r="S34" s="121">
        <f t="shared" si="2"/>
        <v>0.28000000000000008</v>
      </c>
      <c r="T34" s="122">
        <f t="shared" si="0"/>
        <v>16.184160897215889</v>
      </c>
      <c r="U34">
        <f t="shared" si="1"/>
        <v>0.16139079318317862</v>
      </c>
    </row>
    <row r="35" spans="1:23">
      <c r="A35" s="1">
        <v>0.47622685185185182</v>
      </c>
      <c r="B35">
        <v>4169</v>
      </c>
      <c r="C35">
        <v>89</v>
      </c>
      <c r="D35">
        <v>262.60000000000002</v>
      </c>
      <c r="E35">
        <v>10.3</v>
      </c>
      <c r="G35" s="119">
        <v>28</v>
      </c>
      <c r="H35">
        <f t="shared" si="3"/>
        <v>16.093997739419809</v>
      </c>
      <c r="J35" s="120">
        <f>(Data!$I$16+273.3)/(D35+273.3)*(Data!$I$15+(Data!$K$12/1000))/Data!$I$15*Data!$I$18</f>
        <v>0.68747978267895127</v>
      </c>
      <c r="K35" s="122">
        <f t="shared" si="4"/>
        <v>14.971437505599999</v>
      </c>
      <c r="L35" s="119"/>
      <c r="M35" s="122"/>
      <c r="S35" s="121">
        <f t="shared" si="2"/>
        <v>0.29000000000000009</v>
      </c>
      <c r="T35" s="122">
        <f t="shared" si="0"/>
        <v>16.972507375830709</v>
      </c>
      <c r="U35">
        <f t="shared" si="1"/>
        <v>0.16578334136523315</v>
      </c>
      <c r="W35">
        <f>(S36-S34)/6*(T34+4*T35+T36)</f>
        <v>0.33681704618396241</v>
      </c>
    </row>
    <row r="36" spans="1:23">
      <c r="A36" s="1">
        <v>0.47622685185185182</v>
      </c>
      <c r="B36">
        <v>4162</v>
      </c>
      <c r="C36">
        <v>90</v>
      </c>
      <c r="D36">
        <v>262.60000000000002</v>
      </c>
      <c r="E36">
        <v>10.3</v>
      </c>
      <c r="G36" s="119">
        <v>29</v>
      </c>
      <c r="H36">
        <f t="shared" si="3"/>
        <v>16.184160897215889</v>
      </c>
      <c r="J36" s="120">
        <f>(Data!$I$16+273.3)/(D36+273.3)*(Data!$I$15+(Data!$K$12/1000))/Data!$I$15*Data!$I$18</f>
        <v>0.68747978267895127</v>
      </c>
      <c r="K36" s="122">
        <f t="shared" si="4"/>
        <v>14.957319228999999</v>
      </c>
      <c r="L36" s="119"/>
      <c r="M36" s="122"/>
      <c r="S36" s="121">
        <f t="shared" si="2"/>
        <v>0.3000000000000001</v>
      </c>
      <c r="T36" s="122">
        <f t="shared" si="0"/>
        <v>16.97092345464992</v>
      </c>
      <c r="U36">
        <f t="shared" si="1"/>
        <v>0.16971715415240329</v>
      </c>
    </row>
    <row r="37" spans="1:23">
      <c r="A37" s="1">
        <v>0.47622685185185182</v>
      </c>
      <c r="B37">
        <v>4158</v>
      </c>
      <c r="C37">
        <v>99</v>
      </c>
      <c r="D37">
        <v>262.5</v>
      </c>
      <c r="E37">
        <v>10.3</v>
      </c>
      <c r="G37" s="119">
        <v>30</v>
      </c>
      <c r="H37">
        <f t="shared" si="3"/>
        <v>16.972507375830709</v>
      </c>
      <c r="J37" s="120">
        <f>(Data!$I$16+273.3)/(D37+273.3)*(Data!$I$15+(Data!$K$12/1000))/Data!$I$15*Data!$I$18</f>
        <v>0.68760809170893999</v>
      </c>
      <c r="K37" s="122">
        <f t="shared" si="4"/>
        <v>14.94294839</v>
      </c>
      <c r="L37" s="119"/>
      <c r="M37" s="122"/>
      <c r="S37" s="121">
        <f t="shared" si="2"/>
        <v>0.31000000000000011</v>
      </c>
      <c r="T37" s="122">
        <f t="shared" si="0"/>
        <v>16.09249608345765</v>
      </c>
      <c r="U37">
        <f t="shared" si="1"/>
        <v>0.16531709769053798</v>
      </c>
      <c r="W37">
        <f>(S38-S36)/6*(T36+4*T37+T38)</f>
        <v>0.32478301842633472</v>
      </c>
    </row>
    <row r="38" spans="1:23">
      <c r="A38" s="1">
        <v>0.47623842592592597</v>
      </c>
      <c r="B38">
        <v>4150</v>
      </c>
      <c r="C38">
        <v>99</v>
      </c>
      <c r="D38">
        <v>262.39999999999998</v>
      </c>
      <c r="E38">
        <v>10.3</v>
      </c>
      <c r="G38" s="119">
        <v>31</v>
      </c>
      <c r="H38">
        <f t="shared" si="3"/>
        <v>16.97092345464992</v>
      </c>
      <c r="J38" s="120">
        <f>(Data!$I$16+273.3)/(D38+273.3)*(Data!$I$15+(Data!$K$12/1000))/Data!$I$15*Data!$I$18</f>
        <v>0.6877364486422437</v>
      </c>
      <c r="K38" s="122">
        <f t="shared" si="4"/>
        <v>14.928317897199999</v>
      </c>
      <c r="L38" s="119"/>
      <c r="M38" s="122"/>
      <c r="S38" s="121">
        <f t="shared" si="2"/>
        <v>0.32000000000000012</v>
      </c>
      <c r="T38" s="122">
        <f t="shared" si="0"/>
        <v>16.093997739419809</v>
      </c>
      <c r="U38">
        <f t="shared" si="1"/>
        <v>0.16093246911438744</v>
      </c>
    </row>
    <row r="39" spans="1:23">
      <c r="A39" s="1">
        <v>0.47623842592592597</v>
      </c>
      <c r="B39">
        <v>4143</v>
      </c>
      <c r="C39">
        <v>89</v>
      </c>
      <c r="D39">
        <v>262.5</v>
      </c>
      <c r="E39">
        <v>10.3</v>
      </c>
      <c r="G39" s="119">
        <v>32</v>
      </c>
      <c r="H39">
        <f t="shared" si="3"/>
        <v>16.09249608345765</v>
      </c>
      <c r="J39" s="120">
        <f>(Data!$I$16+273.3)/(D39+273.3)*(Data!$I$15+(Data!$K$12/1000))/Data!$I$15*Data!$I$18</f>
        <v>0.68760809170893999</v>
      </c>
      <c r="K39" s="122">
        <f t="shared" si="4"/>
        <v>14.9134206592</v>
      </c>
      <c r="L39" s="119"/>
      <c r="M39" s="122"/>
      <c r="S39" s="121">
        <f t="shared" si="2"/>
        <v>0.33000000000000013</v>
      </c>
      <c r="T39" s="122">
        <f t="shared" si="0"/>
        <v>15.635384858833516</v>
      </c>
      <c r="U39">
        <f t="shared" si="1"/>
        <v>0.15864691299126676</v>
      </c>
      <c r="W39">
        <f>(S40-S38)/6*(T38+4*T39+T40)</f>
        <v>0.31298036799689327</v>
      </c>
    </row>
    <row r="40" spans="1:23">
      <c r="A40" s="1">
        <v>0.47623842592592597</v>
      </c>
      <c r="B40">
        <v>4142</v>
      </c>
      <c r="C40">
        <v>89</v>
      </c>
      <c r="D40">
        <v>262.60000000000002</v>
      </c>
      <c r="E40">
        <v>10.3</v>
      </c>
      <c r="G40" s="119">
        <v>33</v>
      </c>
      <c r="H40">
        <f t="shared" si="3"/>
        <v>16.093997739419809</v>
      </c>
      <c r="J40" s="120">
        <f>(Data!$I$16+273.3)/(D40+273.3)*(Data!$I$15+(Data!$K$12/1000))/Data!$I$15*Data!$I$18</f>
        <v>0.68747978267895127</v>
      </c>
      <c r="K40" s="122">
        <f t="shared" si="4"/>
        <v>14.898249584599998</v>
      </c>
      <c r="L40" s="119"/>
      <c r="M40" s="122"/>
      <c r="S40" s="121">
        <f t="shared" si="2"/>
        <v>0.34000000000000014</v>
      </c>
      <c r="T40" s="122">
        <f t="shared" si="0"/>
        <v>15.25857322431402</v>
      </c>
      <c r="U40">
        <f t="shared" si="1"/>
        <v>0.15446979041573783</v>
      </c>
    </row>
    <row r="41" spans="1:23">
      <c r="A41" s="1">
        <v>0.47623842592592597</v>
      </c>
      <c r="B41">
        <v>4136</v>
      </c>
      <c r="C41">
        <v>84</v>
      </c>
      <c r="D41">
        <v>262.60000000000002</v>
      </c>
      <c r="E41">
        <v>10.3</v>
      </c>
      <c r="G41" s="119">
        <v>34</v>
      </c>
      <c r="H41">
        <f t="shared" si="3"/>
        <v>15.635384858833516</v>
      </c>
      <c r="J41" s="120">
        <f>(Data!$I$16+273.3)/(D41+273.3)*(Data!$I$15+(Data!$K$12/1000))/Data!$I$15*Data!$I$18</f>
        <v>0.68747978267895127</v>
      </c>
      <c r="K41" s="122">
        <f t="shared" si="4"/>
        <v>14.882797581999998</v>
      </c>
      <c r="L41" s="119"/>
      <c r="M41" s="122"/>
      <c r="S41" s="121">
        <f t="shared" si="2"/>
        <v>0.35000000000000014</v>
      </c>
      <c r="T41" s="122">
        <f t="shared" si="0"/>
        <v>15.066633845046773</v>
      </c>
      <c r="U41">
        <f t="shared" si="1"/>
        <v>0.15162603534680411</v>
      </c>
      <c r="W41">
        <f>(S42-S40)/6*(T40+4*T41+T42)</f>
        <v>0.30133367017362711</v>
      </c>
    </row>
    <row r="42" spans="1:23">
      <c r="A42" s="1">
        <v>0.47623842592592597</v>
      </c>
      <c r="B42">
        <v>4136</v>
      </c>
      <c r="C42">
        <v>80</v>
      </c>
      <c r="D42">
        <v>262.60000000000002</v>
      </c>
      <c r="E42">
        <v>10.3</v>
      </c>
      <c r="G42" s="119">
        <v>35</v>
      </c>
      <c r="H42">
        <f t="shared" si="3"/>
        <v>15.25857322431402</v>
      </c>
      <c r="J42" s="120">
        <f>(Data!$I$16+273.3)/(D42+273.3)*(Data!$I$15+(Data!$K$12/1000))/Data!$I$15*Data!$I$18</f>
        <v>0.68747978267895127</v>
      </c>
      <c r="K42" s="122">
        <f t="shared" si="4"/>
        <v>14.867057559999999</v>
      </c>
      <c r="L42" s="119"/>
      <c r="M42" s="122"/>
      <c r="S42" s="121">
        <f t="shared" si="2"/>
        <v>0.36000000000000015</v>
      </c>
      <c r="T42" s="122">
        <f t="shared" si="0"/>
        <v>14.874992447586948</v>
      </c>
      <c r="U42">
        <f t="shared" si="1"/>
        <v>0.14970813146316875</v>
      </c>
    </row>
    <row r="43" spans="1:23">
      <c r="A43" s="1">
        <v>0.47625000000000001</v>
      </c>
      <c r="B43">
        <v>4145</v>
      </c>
      <c r="C43">
        <v>78</v>
      </c>
      <c r="D43">
        <v>262.60000000000002</v>
      </c>
      <c r="E43">
        <v>10.3</v>
      </c>
      <c r="G43" s="119">
        <v>36</v>
      </c>
      <c r="H43">
        <f t="shared" si="3"/>
        <v>15.066633845046773</v>
      </c>
      <c r="J43" s="120">
        <f>(Data!$I$16+273.3)/(D43+273.3)*(Data!$I$15+(Data!$K$12/1000))/Data!$I$15*Data!$I$18</f>
        <v>0.68747978267895127</v>
      </c>
      <c r="K43" s="122">
        <f t="shared" si="4"/>
        <v>14.8510224272</v>
      </c>
      <c r="L43" s="119"/>
      <c r="M43" s="122"/>
      <c r="S43" s="121">
        <f t="shared" si="2"/>
        <v>0.37000000000000016</v>
      </c>
      <c r="T43" s="122">
        <f t="shared" si="0"/>
        <v>14.874992447586948</v>
      </c>
      <c r="U43">
        <f t="shared" si="1"/>
        <v>0.1487499244758696</v>
      </c>
      <c r="W43">
        <f>(S44-S42)/6*(T42+4*T43+T44)</f>
        <v>0.29617288776129019</v>
      </c>
    </row>
    <row r="44" spans="1:23">
      <c r="A44" s="1">
        <v>0.47625000000000001</v>
      </c>
      <c r="B44">
        <v>4145</v>
      </c>
      <c r="C44">
        <v>76</v>
      </c>
      <c r="D44">
        <v>262.8</v>
      </c>
      <c r="E44">
        <v>10.3</v>
      </c>
      <c r="G44" s="119">
        <v>37</v>
      </c>
      <c r="H44">
        <f t="shared" si="3"/>
        <v>14.874992447586948</v>
      </c>
      <c r="J44" s="120">
        <f>(Data!$I$16+273.3)/(D44+273.3)*(Data!$I$15+(Data!$K$12/1000))/Data!$I$15*Data!$I$18</f>
        <v>0.68722330822169364</v>
      </c>
      <c r="K44" s="122">
        <f t="shared" si="4"/>
        <v>14.834685092199999</v>
      </c>
      <c r="L44" s="119"/>
      <c r="M44" s="122"/>
      <c r="S44" s="121">
        <f t="shared" si="2"/>
        <v>0.38000000000000017</v>
      </c>
      <c r="T44" s="122">
        <f t="shared" si="0"/>
        <v>14.476904090452241</v>
      </c>
      <c r="U44">
        <f t="shared" si="1"/>
        <v>0.14675948269019606</v>
      </c>
    </row>
    <row r="45" spans="1:23">
      <c r="A45" s="1">
        <v>0.47625000000000001</v>
      </c>
      <c r="B45">
        <v>4143</v>
      </c>
      <c r="C45">
        <v>76</v>
      </c>
      <c r="D45">
        <v>262.8</v>
      </c>
      <c r="E45">
        <v>10.3</v>
      </c>
      <c r="G45" s="119">
        <v>38</v>
      </c>
      <c r="H45">
        <f t="shared" si="3"/>
        <v>14.874992447586948</v>
      </c>
      <c r="J45" s="120">
        <f>(Data!$I$16+273.3)/(D45+273.3)*(Data!$I$15+(Data!$K$12/1000))/Data!$I$15*Data!$I$18</f>
        <v>0.68722330822169364</v>
      </c>
      <c r="K45" s="122">
        <f t="shared" si="4"/>
        <v>14.818038463599999</v>
      </c>
      <c r="L45" s="119"/>
      <c r="M45" s="122"/>
      <c r="S45" s="121">
        <f t="shared" si="2"/>
        <v>0.39000000000000018</v>
      </c>
      <c r="T45" s="122">
        <f t="shared" si="0"/>
        <v>14.476904090452241</v>
      </c>
      <c r="U45">
        <f t="shared" si="1"/>
        <v>0.14476904090452253</v>
      </c>
      <c r="W45">
        <f>(S46-S44)/6*(T44+4*T45+T46)</f>
        <v>0.29085579324506999</v>
      </c>
    </row>
    <row r="46" spans="1:23">
      <c r="A46" s="1">
        <v>0.47625000000000001</v>
      </c>
      <c r="B46">
        <v>4141</v>
      </c>
      <c r="C46">
        <v>72</v>
      </c>
      <c r="D46">
        <v>262.7</v>
      </c>
      <c r="E46">
        <v>10.3</v>
      </c>
      <c r="G46" s="119">
        <v>39</v>
      </c>
      <c r="H46">
        <f t="shared" si="3"/>
        <v>14.476904090452241</v>
      </c>
      <c r="J46" s="120">
        <f>(Data!$I$16+273.3)/(D46+273.3)*(Data!$I$15+(Data!$K$12/1000))/Data!$I$15*Data!$I$18</f>
        <v>0.68735152152546641</v>
      </c>
      <c r="K46" s="122">
        <f t="shared" si="4"/>
        <v>14.801075449999999</v>
      </c>
      <c r="L46" s="119"/>
      <c r="M46" s="122"/>
      <c r="S46" s="121">
        <f t="shared" si="2"/>
        <v>0.40000000000000019</v>
      </c>
      <c r="T46" s="122">
        <f t="shared" si="0"/>
        <v>14.872217521259735</v>
      </c>
      <c r="U46">
        <f t="shared" si="1"/>
        <v>0.14674560805856002</v>
      </c>
    </row>
    <row r="47" spans="1:23">
      <c r="A47" s="1">
        <v>0.47625000000000001</v>
      </c>
      <c r="B47">
        <v>4137</v>
      </c>
      <c r="C47">
        <v>72</v>
      </c>
      <c r="D47">
        <v>262.7</v>
      </c>
      <c r="E47">
        <v>10.3</v>
      </c>
      <c r="G47" s="119">
        <v>40</v>
      </c>
      <c r="H47">
        <f t="shared" si="3"/>
        <v>14.476904090452241</v>
      </c>
      <c r="J47" s="120">
        <f>(Data!$I$16+273.3)/(D47+273.3)*(Data!$I$15+(Data!$K$12/1000))/Data!$I$15*Data!$I$18</f>
        <v>0.68735152152546641</v>
      </c>
      <c r="K47" s="122">
        <f t="shared" si="4"/>
        <v>14.783788959999999</v>
      </c>
      <c r="L47" s="119"/>
      <c r="M47" s="122"/>
      <c r="S47" s="121">
        <f t="shared" si="2"/>
        <v>0.4100000000000002</v>
      </c>
      <c r="T47" s="122">
        <f t="shared" si="0"/>
        <v>14.870829863918598</v>
      </c>
      <c r="U47">
        <f t="shared" si="1"/>
        <v>0.14871523692589181</v>
      </c>
      <c r="W47">
        <f>(S48-S46)/6*(T46+4*T47+T48)</f>
        <v>0.29965375088344226</v>
      </c>
    </row>
    <row r="48" spans="1:23">
      <c r="A48" s="1">
        <v>0.4762615740740741</v>
      </c>
      <c r="B48">
        <v>4133</v>
      </c>
      <c r="C48">
        <v>76</v>
      </c>
      <c r="D48">
        <v>262.60000000000002</v>
      </c>
      <c r="E48">
        <v>10.3</v>
      </c>
      <c r="G48" s="119">
        <v>41</v>
      </c>
      <c r="H48">
        <f t="shared" si="3"/>
        <v>14.872217521259735</v>
      </c>
      <c r="J48" s="120">
        <f>(Data!$I$16+273.3)/(D48+273.3)*(Data!$I$15+(Data!$K$12/1000))/Data!$I$15*Data!$I$18</f>
        <v>0.68747978267895127</v>
      </c>
      <c r="K48" s="122">
        <f t="shared" si="4"/>
        <v>14.7661719022</v>
      </c>
      <c r="L48" s="119"/>
      <c r="M48" s="122"/>
      <c r="S48" s="121">
        <f t="shared" si="2"/>
        <v>0.42000000000000021</v>
      </c>
      <c r="T48" s="122">
        <f t="shared" si="0"/>
        <v>15.540588288098457</v>
      </c>
      <c r="U48">
        <f t="shared" si="1"/>
        <v>0.15205709076008542</v>
      </c>
    </row>
    <row r="49" spans="1:23">
      <c r="A49" s="1">
        <v>0.4762615740740741</v>
      </c>
      <c r="B49">
        <v>4131</v>
      </c>
      <c r="C49">
        <v>76</v>
      </c>
      <c r="D49">
        <v>262.5</v>
      </c>
      <c r="E49">
        <v>10.3</v>
      </c>
      <c r="G49" s="119">
        <v>42</v>
      </c>
      <c r="H49">
        <f t="shared" si="3"/>
        <v>14.870829863918598</v>
      </c>
      <c r="J49" s="120">
        <f>(Data!$I$16+273.3)/(D49+273.3)*(Data!$I$15+(Data!$K$12/1000))/Data!$I$15*Data!$I$18</f>
        <v>0.68760809170893999</v>
      </c>
      <c r="K49" s="122">
        <f t="shared" si="4"/>
        <v>14.7482171852</v>
      </c>
      <c r="L49" s="119"/>
      <c r="M49" s="122"/>
      <c r="S49" s="121">
        <f t="shared" si="2"/>
        <v>0.43000000000000022</v>
      </c>
      <c r="T49" s="122">
        <f t="shared" si="0"/>
        <v>15.912138819637232</v>
      </c>
      <c r="U49">
        <f t="shared" si="1"/>
        <v>0.15726363553867859</v>
      </c>
      <c r="W49">
        <f>(S50-S48)/6*(T48+4*T49+T50)</f>
        <v>0.31608176141826994</v>
      </c>
    </row>
    <row r="50" spans="1:23">
      <c r="A50" s="1">
        <v>0.4762615740740741</v>
      </c>
      <c r="B50">
        <v>4116</v>
      </c>
      <c r="C50">
        <v>83</v>
      </c>
      <c r="D50">
        <v>262.5</v>
      </c>
      <c r="E50">
        <v>10.3</v>
      </c>
      <c r="G50" s="119">
        <v>43</v>
      </c>
      <c r="H50">
        <f t="shared" si="3"/>
        <v>15.540588288098457</v>
      </c>
      <c r="J50" s="120">
        <f>(Data!$I$16+273.3)/(D50+273.3)*(Data!$I$15+(Data!$K$12/1000))/Data!$I$15*Data!$I$18</f>
        <v>0.68760809170893999</v>
      </c>
      <c r="K50" s="122">
        <f t="shared" si="4"/>
        <v>14.729917717599999</v>
      </c>
      <c r="L50" s="119"/>
      <c r="M50" s="122"/>
      <c r="S50" s="121">
        <f t="shared" si="2"/>
        <v>0.44000000000000022</v>
      </c>
      <c r="T50" s="122">
        <f t="shared" si="0"/>
        <v>15.635384858833516</v>
      </c>
      <c r="U50">
        <f t="shared" si="1"/>
        <v>0.15773761839235387</v>
      </c>
    </row>
    <row r="51" spans="1:23">
      <c r="A51" s="1">
        <v>0.4762615740740741</v>
      </c>
      <c r="B51">
        <v>4116</v>
      </c>
      <c r="C51">
        <v>87</v>
      </c>
      <c r="D51">
        <v>262.60000000000002</v>
      </c>
      <c r="E51">
        <v>10.3</v>
      </c>
      <c r="G51" s="119">
        <v>44</v>
      </c>
      <c r="H51">
        <f t="shared" si="3"/>
        <v>15.912138819637232</v>
      </c>
      <c r="J51" s="120">
        <f>(Data!$I$16+273.3)/(D51+273.3)*(Data!$I$15+(Data!$K$12/1000))/Data!$I$15*Data!$I$18</f>
        <v>0.68747978267895127</v>
      </c>
      <c r="K51" s="122">
        <f t="shared" si="4"/>
        <v>14.711266408</v>
      </c>
      <c r="L51" s="119"/>
      <c r="M51" s="122"/>
      <c r="S51" s="121">
        <f t="shared" si="2"/>
        <v>0.45000000000000023</v>
      </c>
      <c r="T51" s="122">
        <f t="shared" si="0"/>
        <v>15.446686592843466</v>
      </c>
      <c r="U51">
        <f t="shared" si="1"/>
        <v>0.15541035725838503</v>
      </c>
      <c r="W51">
        <f>(S52-S50)/6*(T50+4*T51+T52)</f>
        <v>0.30956272607683644</v>
      </c>
    </row>
    <row r="52" spans="1:23">
      <c r="A52" s="1">
        <v>0.4762615740740741</v>
      </c>
      <c r="B52">
        <v>4100</v>
      </c>
      <c r="C52">
        <v>84</v>
      </c>
      <c r="D52">
        <v>262.60000000000002</v>
      </c>
      <c r="E52">
        <v>10.3</v>
      </c>
      <c r="G52" s="119">
        <v>45</v>
      </c>
      <c r="H52">
        <f t="shared" si="3"/>
        <v>15.635384858833516</v>
      </c>
      <c r="J52" s="120">
        <f>(Data!$I$16+273.3)/(D52+273.3)*(Data!$I$15+(Data!$K$12/1000))/Data!$I$15*Data!$I$18</f>
        <v>0.68747978267895127</v>
      </c>
      <c r="K52" s="122">
        <f t="shared" si="4"/>
        <v>14.692256165</v>
      </c>
      <c r="L52" s="119"/>
      <c r="M52" s="122"/>
      <c r="S52" s="121">
        <f t="shared" si="2"/>
        <v>0.46000000000000024</v>
      </c>
      <c r="T52" s="122">
        <f t="shared" si="0"/>
        <v>15.446686592843466</v>
      </c>
      <c r="U52">
        <f t="shared" si="1"/>
        <v>0.15446686592843481</v>
      </c>
    </row>
    <row r="53" spans="1:23">
      <c r="A53" s="1">
        <v>0.47627314814814814</v>
      </c>
      <c r="B53">
        <v>4100</v>
      </c>
      <c r="C53">
        <v>82</v>
      </c>
      <c r="D53">
        <v>262.5</v>
      </c>
      <c r="E53">
        <v>10.3</v>
      </c>
      <c r="G53" s="119">
        <v>46</v>
      </c>
      <c r="H53">
        <f t="shared" si="3"/>
        <v>15.446686592843466</v>
      </c>
      <c r="J53" s="120">
        <f>(Data!$I$16+273.3)/(D53+273.3)*(Data!$I$15+(Data!$K$12/1000))/Data!$I$15*Data!$I$18</f>
        <v>0.68760809170893999</v>
      </c>
      <c r="K53" s="122">
        <f t="shared" si="4"/>
        <v>14.6728798972</v>
      </c>
      <c r="L53" s="119"/>
      <c r="M53" s="122"/>
      <c r="S53" s="121">
        <f t="shared" si="2"/>
        <v>0.47000000000000025</v>
      </c>
      <c r="T53" s="122">
        <f t="shared" si="0"/>
        <v>15.442361607012407</v>
      </c>
      <c r="U53">
        <f t="shared" si="1"/>
        <v>0.1544452409992795</v>
      </c>
      <c r="W53">
        <f>(S54-S52)/6*(T52+4*T53+T54)</f>
        <v>0.30885203543647322</v>
      </c>
    </row>
    <row r="54" spans="1:23">
      <c r="A54" s="1">
        <v>0.47627314814814814</v>
      </c>
      <c r="B54">
        <v>4097</v>
      </c>
      <c r="C54">
        <v>82</v>
      </c>
      <c r="D54">
        <v>262.5</v>
      </c>
      <c r="E54">
        <v>10.3</v>
      </c>
      <c r="G54" s="119">
        <v>47</v>
      </c>
      <c r="H54">
        <f t="shared" si="3"/>
        <v>15.446686592843466</v>
      </c>
      <c r="J54" s="120">
        <f>(Data!$I$16+273.3)/(D54+273.3)*(Data!$I$15+(Data!$K$12/1000))/Data!$I$15*Data!$I$18</f>
        <v>0.68760809170893999</v>
      </c>
      <c r="K54" s="122">
        <f t="shared" si="4"/>
        <v>14.653130513199999</v>
      </c>
      <c r="L54" s="119"/>
      <c r="M54" s="122"/>
      <c r="S54" s="121">
        <f t="shared" si="2"/>
        <v>0.48000000000000026</v>
      </c>
      <c r="T54" s="122">
        <f t="shared" si="0"/>
        <v>15.439477610048792</v>
      </c>
      <c r="U54">
        <f t="shared" si="1"/>
        <v>0.15440919608530612</v>
      </c>
    </row>
    <row r="55" spans="1:23">
      <c r="A55" s="1">
        <v>0.47627314814814814</v>
      </c>
      <c r="B55">
        <v>4095</v>
      </c>
      <c r="C55">
        <v>82</v>
      </c>
      <c r="D55">
        <v>262.2</v>
      </c>
      <c r="E55">
        <v>10.3</v>
      </c>
      <c r="G55" s="119">
        <v>48</v>
      </c>
      <c r="H55">
        <f t="shared" si="3"/>
        <v>15.442361607012407</v>
      </c>
      <c r="J55" s="120">
        <f>(Data!$I$16+273.3)/(D55+273.3)*(Data!$I$15+(Data!$K$12/1000))/Data!$I$15*Data!$I$18</f>
        <v>0.68799330632614375</v>
      </c>
      <c r="K55" s="122">
        <f t="shared" si="4"/>
        <v>14.633000921599999</v>
      </c>
      <c r="L55" s="119"/>
      <c r="M55" s="122"/>
      <c r="S55" s="121">
        <f t="shared" si="2"/>
        <v>0.49000000000000027</v>
      </c>
      <c r="T55" s="122">
        <f t="shared" si="0"/>
        <v>15.251453363339234</v>
      </c>
      <c r="U55">
        <f t="shared" si="1"/>
        <v>0.15345465486694027</v>
      </c>
      <c r="W55">
        <f>(S56-S54)/6*(T54+4*T55+T56)</f>
        <v>0.30566056221605675</v>
      </c>
    </row>
    <row r="56" spans="1:23">
      <c r="A56" s="1">
        <v>0.47627314814814814</v>
      </c>
      <c r="B56">
        <v>4098</v>
      </c>
      <c r="C56">
        <v>82</v>
      </c>
      <c r="D56">
        <v>262</v>
      </c>
      <c r="E56">
        <v>10.3</v>
      </c>
      <c r="G56" s="119">
        <v>49</v>
      </c>
      <c r="H56">
        <f t="shared" si="3"/>
        <v>15.439477610048792</v>
      </c>
      <c r="J56" s="120">
        <f>(Data!$I$16+273.3)/(D56+273.3)*(Data!$I$15+(Data!$K$12/1000))/Data!$I$15*Data!$I$18</f>
        <v>0.68825035594554462</v>
      </c>
      <c r="K56" s="122">
        <f t="shared" si="4"/>
        <v>14.612484030999999</v>
      </c>
      <c r="L56" s="119"/>
      <c r="M56" s="122"/>
      <c r="S56" s="121">
        <f t="shared" si="2"/>
        <v>0.50000000000000022</v>
      </c>
      <c r="T56" s="122">
        <f t="shared" si="0"/>
        <v>15.252877601411473</v>
      </c>
      <c r="U56">
        <f t="shared" si="1"/>
        <v>0.15252165482375282</v>
      </c>
    </row>
    <row r="57" spans="1:23">
      <c r="A57" s="1">
        <v>0.47627314814814814</v>
      </c>
      <c r="B57">
        <v>4102</v>
      </c>
      <c r="C57">
        <v>80</v>
      </c>
      <c r="D57">
        <v>262.10000000000002</v>
      </c>
      <c r="E57">
        <v>10.3</v>
      </c>
      <c r="G57" s="119">
        <v>50</v>
      </c>
      <c r="H57">
        <f t="shared" si="3"/>
        <v>15.251453363339234</v>
      </c>
      <c r="J57" s="120">
        <f>(Data!$I$16+273.3)/(D57+273.3)*(Data!$I$15+(Data!$K$12/1000))/Data!$I$15*Data!$I$18</f>
        <v>0.68812180713046311</v>
      </c>
      <c r="K57" s="122">
        <f t="shared" si="4"/>
        <v>14.591572749999999</v>
      </c>
      <c r="L57" s="119"/>
      <c r="M57" s="122"/>
      <c r="S57" s="121">
        <f t="shared" si="2"/>
        <v>0.51000000000000023</v>
      </c>
      <c r="T57" s="122">
        <f t="shared" si="0"/>
        <v>15.53623701031805</v>
      </c>
      <c r="U57">
        <f t="shared" si="1"/>
        <v>0.15394557305864776</v>
      </c>
      <c r="W57">
        <f>(S58-S56)/6*(T56+4*T57+T58)</f>
        <v>0.31040044001331024</v>
      </c>
    </row>
    <row r="58" spans="1:23">
      <c r="A58" s="1">
        <v>0.47628472222222223</v>
      </c>
      <c r="B58">
        <v>4101</v>
      </c>
      <c r="C58">
        <v>80</v>
      </c>
      <c r="D58">
        <v>262.2</v>
      </c>
      <c r="E58">
        <v>10.3</v>
      </c>
      <c r="G58" s="119">
        <v>51</v>
      </c>
      <c r="H58">
        <f t="shared" si="3"/>
        <v>15.252877601411473</v>
      </c>
      <c r="J58" s="120">
        <f>(Data!$I$16+273.3)/(D58+273.3)*(Data!$I$15+(Data!$K$12/1000))/Data!$I$15*Data!$I$18</f>
        <v>0.68799330632614375</v>
      </c>
      <c r="K58" s="122">
        <f t="shared" si="4"/>
        <v>14.5702599872</v>
      </c>
      <c r="L58" s="119"/>
      <c r="M58" s="122"/>
      <c r="S58" s="121">
        <f t="shared" si="2"/>
        <v>0.52000000000000024</v>
      </c>
      <c r="T58" s="122">
        <f t="shared" si="0"/>
        <v>15.722306361309316</v>
      </c>
      <c r="U58">
        <f t="shared" si="1"/>
        <v>0.15629271685813698</v>
      </c>
    </row>
    <row r="59" spans="1:23">
      <c r="A59" s="1">
        <v>0.47628472222222223</v>
      </c>
      <c r="B59">
        <v>4094</v>
      </c>
      <c r="C59">
        <v>83</v>
      </c>
      <c r="D59">
        <v>262.2</v>
      </c>
      <c r="E59">
        <v>10.3</v>
      </c>
      <c r="G59" s="119">
        <v>52</v>
      </c>
      <c r="H59">
        <f t="shared" si="3"/>
        <v>15.53623701031805</v>
      </c>
      <c r="J59" s="120">
        <f>(Data!$I$16+273.3)/(D59+273.3)*(Data!$I$15+(Data!$K$12/1000))/Data!$I$15*Data!$I$18</f>
        <v>0.68799330632614375</v>
      </c>
      <c r="K59" s="122">
        <f t="shared" si="4"/>
        <v>14.548538651199999</v>
      </c>
      <c r="L59" s="119"/>
      <c r="M59" s="122"/>
      <c r="S59" s="121">
        <f t="shared" si="2"/>
        <v>0.53000000000000025</v>
      </c>
      <c r="T59" s="122">
        <f t="shared" si="0"/>
        <v>15.53623701031805</v>
      </c>
      <c r="U59">
        <f t="shared" si="1"/>
        <v>0.15629271685813698</v>
      </c>
      <c r="W59">
        <f>(S60-S58)/6*(T58+4*T59+T60)</f>
        <v>0.31105127462763005</v>
      </c>
    </row>
    <row r="60" spans="1:23">
      <c r="A60" s="1">
        <v>0.47628472222222223</v>
      </c>
      <c r="B60">
        <v>4094</v>
      </c>
      <c r="C60">
        <v>85</v>
      </c>
      <c r="D60">
        <v>262.2</v>
      </c>
      <c r="E60">
        <v>10.3</v>
      </c>
      <c r="G60" s="119">
        <v>53</v>
      </c>
      <c r="H60">
        <f t="shared" si="3"/>
        <v>15.722306361309316</v>
      </c>
      <c r="J60" s="120">
        <f>(Data!$I$16+273.3)/(D60+273.3)*(Data!$I$15+(Data!$K$12/1000))/Data!$I$15*Data!$I$18</f>
        <v>0.68799330632614375</v>
      </c>
      <c r="K60" s="122">
        <f t="shared" si="4"/>
        <v>14.526401650599999</v>
      </c>
      <c r="L60" s="119"/>
      <c r="M60" s="122"/>
      <c r="S60" s="121">
        <f t="shared" si="2"/>
        <v>0.54000000000000026</v>
      </c>
      <c r="T60" s="122">
        <f t="shared" si="0"/>
        <v>15.448127985707414</v>
      </c>
      <c r="U60">
        <f t="shared" si="1"/>
        <v>0.15492182498012744</v>
      </c>
    </row>
    <row r="61" spans="1:23">
      <c r="A61" s="1">
        <v>0.47628472222222223</v>
      </c>
      <c r="B61">
        <v>4085</v>
      </c>
      <c r="C61">
        <v>83</v>
      </c>
      <c r="D61">
        <v>262.2</v>
      </c>
      <c r="E61">
        <v>10.3</v>
      </c>
      <c r="G61" s="119">
        <v>54</v>
      </c>
      <c r="H61">
        <f t="shared" si="3"/>
        <v>15.53623701031805</v>
      </c>
      <c r="J61" s="120">
        <f>(Data!$I$16+273.3)/(D61+273.3)*(Data!$I$15+(Data!$K$12/1000))/Data!$I$15*Data!$I$18</f>
        <v>0.68799330632614375</v>
      </c>
      <c r="K61" s="122">
        <f t="shared" si="4"/>
        <v>14.503841893999999</v>
      </c>
      <c r="L61" s="119"/>
      <c r="M61" s="122"/>
      <c r="S61" s="121">
        <f t="shared" si="2"/>
        <v>0.55000000000000027</v>
      </c>
      <c r="T61" s="122">
        <f t="shared" si="0"/>
        <v>15.448127985707414</v>
      </c>
      <c r="U61">
        <f t="shared" si="1"/>
        <v>0.15448127985707427</v>
      </c>
      <c r="W61">
        <f>(S62-S60)/6*(T60+4*T61+T62)</f>
        <v>0.30928042797254529</v>
      </c>
    </row>
    <row r="62" spans="1:23">
      <c r="A62" s="1">
        <v>0.47628472222222223</v>
      </c>
      <c r="B62">
        <v>4085</v>
      </c>
      <c r="C62">
        <v>82</v>
      </c>
      <c r="D62">
        <v>262.60000000000002</v>
      </c>
      <c r="E62">
        <v>10.3</v>
      </c>
      <c r="G62" s="119">
        <v>55</v>
      </c>
      <c r="H62">
        <f t="shared" si="3"/>
        <v>15.448127985707414</v>
      </c>
      <c r="J62" s="120">
        <f>(Data!$I$16+273.3)/(D62+273.3)*(Data!$I$15+(Data!$K$12/1000))/Data!$I$15*Data!$I$18</f>
        <v>0.68747978267895127</v>
      </c>
      <c r="K62" s="122">
        <f t="shared" si="4"/>
        <v>14.48085229</v>
      </c>
      <c r="L62" s="119"/>
      <c r="M62" s="122"/>
      <c r="S62" s="121">
        <f t="shared" si="2"/>
        <v>0.56000000000000028</v>
      </c>
      <c r="T62" s="122">
        <f t="shared" si="0"/>
        <v>15.543488463226458</v>
      </c>
      <c r="U62">
        <f t="shared" si="1"/>
        <v>0.1549580822446695</v>
      </c>
    </row>
    <row r="63" spans="1:23">
      <c r="A63" s="1">
        <v>0.47629629629629627</v>
      </c>
      <c r="B63">
        <v>4086</v>
      </c>
      <c r="C63">
        <v>82</v>
      </c>
      <c r="D63">
        <v>262.60000000000002</v>
      </c>
      <c r="E63">
        <v>10.3</v>
      </c>
      <c r="G63" s="119">
        <v>56</v>
      </c>
      <c r="H63">
        <f t="shared" si="3"/>
        <v>15.448127985707414</v>
      </c>
      <c r="J63" s="120">
        <f>(Data!$I$16+273.3)/(D63+273.3)*(Data!$I$15+(Data!$K$12/1000))/Data!$I$15*Data!$I$18</f>
        <v>0.68747978267895127</v>
      </c>
      <c r="K63" s="122">
        <f t="shared" si="4"/>
        <v>14.457425747199999</v>
      </c>
      <c r="L63" s="119"/>
      <c r="M63" s="122"/>
      <c r="S63" s="121">
        <f t="shared" si="2"/>
        <v>0.57000000000000028</v>
      </c>
      <c r="T63" s="122">
        <f t="shared" si="0"/>
        <v>15.544938347886415</v>
      </c>
      <c r="U63">
        <f t="shared" si="1"/>
        <v>0.15544213405556451</v>
      </c>
      <c r="W63">
        <f>(S64-S62)/6*(T62+4*T63+T64)</f>
        <v>0.30666331098975935</v>
      </c>
    </row>
    <row r="64" spans="1:23">
      <c r="A64" s="1">
        <v>0.47629629629629627</v>
      </c>
      <c r="B64">
        <v>4087</v>
      </c>
      <c r="C64">
        <v>83</v>
      </c>
      <c r="D64">
        <v>262.7</v>
      </c>
      <c r="E64">
        <v>10.3</v>
      </c>
      <c r="G64" s="119">
        <v>57</v>
      </c>
      <c r="H64">
        <f t="shared" si="3"/>
        <v>15.543488463226458</v>
      </c>
      <c r="J64" s="120">
        <f>(Data!$I$16+273.3)/(D64+273.3)*(Data!$I$15+(Data!$K$12/1000))/Data!$I$15*Data!$I$18</f>
        <v>0.68735152152546641</v>
      </c>
      <c r="K64" s="122">
        <f t="shared" si="4"/>
        <v>14.433555174199999</v>
      </c>
      <c r="L64" s="119"/>
      <c r="M64" s="122"/>
      <c r="S64" s="121">
        <f t="shared" si="2"/>
        <v>0.58000000000000029</v>
      </c>
      <c r="T64" s="122">
        <f t="shared" si="0"/>
        <v>14.275751442155613</v>
      </c>
      <c r="U64">
        <f t="shared" si="1"/>
        <v>0.14910344895021027</v>
      </c>
    </row>
    <row r="65" spans="1:23">
      <c r="A65" s="1">
        <v>0.47629629629629627</v>
      </c>
      <c r="B65">
        <v>4089</v>
      </c>
      <c r="C65">
        <v>83</v>
      </c>
      <c r="D65">
        <v>262.8</v>
      </c>
      <c r="E65">
        <v>10.3</v>
      </c>
      <c r="G65" s="119">
        <v>58</v>
      </c>
      <c r="H65">
        <f t="shared" si="3"/>
        <v>15.544938347886415</v>
      </c>
      <c r="J65" s="120">
        <f>(Data!$I$16+273.3)/(D65+273.3)*(Data!$I$15+(Data!$K$12/1000))/Data!$I$15*Data!$I$18</f>
        <v>0.68722330822169364</v>
      </c>
      <c r="K65" s="122">
        <f t="shared" si="4"/>
        <v>14.409233479599999</v>
      </c>
      <c r="L65" s="119"/>
      <c r="M65" s="122"/>
      <c r="S65" s="121">
        <f t="shared" si="2"/>
        <v>0.5900000000000003</v>
      </c>
      <c r="T65" s="122">
        <f t="shared" si="0"/>
        <v>14.275751442155613</v>
      </c>
      <c r="U65">
        <f t="shared" si="1"/>
        <v>0.14275751442155626</v>
      </c>
      <c r="W65">
        <f>(S66-S64)/6*(T64+4*T65+T66)</f>
        <v>0.28448850821461369</v>
      </c>
    </row>
    <row r="66" spans="1:23">
      <c r="A66" s="1">
        <v>0.47629629629629627</v>
      </c>
      <c r="B66">
        <v>4092</v>
      </c>
      <c r="C66">
        <v>70</v>
      </c>
      <c r="D66">
        <v>262.8</v>
      </c>
      <c r="E66">
        <v>10.3</v>
      </c>
      <c r="G66" s="119">
        <v>59</v>
      </c>
      <c r="H66">
        <f t="shared" si="3"/>
        <v>14.275751442155613</v>
      </c>
      <c r="J66" s="120">
        <f>(Data!$I$16+273.3)/(D66+273.3)*(Data!$I$15+(Data!$K$12/1000))/Data!$I$15*Data!$I$18</f>
        <v>0.68722330822169364</v>
      </c>
      <c r="K66" s="122">
        <f t="shared" si="4"/>
        <v>14.384453572</v>
      </c>
      <c r="L66" s="119"/>
      <c r="M66" s="122"/>
      <c r="S66" s="121">
        <f t="shared" si="2"/>
        <v>0.60000000000000031</v>
      </c>
      <c r="T66" s="122">
        <f t="shared" si="0"/>
        <v>13.967795253605976</v>
      </c>
      <c r="U66">
        <f t="shared" si="1"/>
        <v>0.14121773347880806</v>
      </c>
    </row>
    <row r="67" spans="1:23">
      <c r="A67" s="1">
        <v>0.47629629629629627</v>
      </c>
      <c r="B67">
        <v>4093</v>
      </c>
      <c r="C67">
        <v>70</v>
      </c>
      <c r="D67">
        <v>262.8</v>
      </c>
      <c r="E67">
        <v>10.3</v>
      </c>
      <c r="G67" s="119">
        <v>60</v>
      </c>
      <c r="H67">
        <f t="shared" si="3"/>
        <v>14.275751442155613</v>
      </c>
      <c r="J67" s="120">
        <f>(Data!$I$16+273.3)/(D67+273.3)*(Data!$I$15+(Data!$K$12/1000))/Data!$I$15*Data!$I$18</f>
        <v>0.68722330822169364</v>
      </c>
      <c r="K67" s="122">
        <f t="shared" si="4"/>
        <v>14.359208359999998</v>
      </c>
      <c r="L67" s="119"/>
      <c r="M67" s="122"/>
      <c r="S67" s="121">
        <f t="shared" si="2"/>
        <v>0.61000000000000032</v>
      </c>
      <c r="T67" s="122">
        <f t="shared" si="0"/>
        <v>13.762871868340776</v>
      </c>
      <c r="U67">
        <f t="shared" si="1"/>
        <v>0.13865333560973389</v>
      </c>
      <c r="W67">
        <f>(S68-S66)/6*(T66+4*T67+T68)</f>
        <v>0.27698725622233261</v>
      </c>
    </row>
    <row r="68" spans="1:23">
      <c r="A68" s="1">
        <v>0.47630787037037042</v>
      </c>
      <c r="B68">
        <v>4110</v>
      </c>
      <c r="C68">
        <v>67</v>
      </c>
      <c r="D68">
        <v>262.89999999999998</v>
      </c>
      <c r="E68">
        <v>10.3</v>
      </c>
      <c r="G68" s="119">
        <v>61</v>
      </c>
      <c r="H68">
        <f t="shared" si="3"/>
        <v>13.967795253605976</v>
      </c>
      <c r="J68" s="120">
        <f>(Data!$I$16+273.3)/(D68+273.3)*(Data!$I$15+(Data!$K$12/1000))/Data!$I$15*Data!$I$18</f>
        <v>0.68709514274086148</v>
      </c>
      <c r="K68" s="122">
        <f t="shared" si="4"/>
        <v>14.333490752199999</v>
      </c>
      <c r="L68" s="119"/>
      <c r="M68" s="122"/>
      <c r="S68" s="121">
        <f t="shared" si="2"/>
        <v>0.62000000000000033</v>
      </c>
      <c r="T68" s="122">
        <f t="shared" si="0"/>
        <v>14.076894139730637</v>
      </c>
      <c r="U68">
        <f t="shared" si="1"/>
        <v>0.13919883004035719</v>
      </c>
    </row>
    <row r="69" spans="1:23">
      <c r="A69" s="1">
        <v>0.47630787037037042</v>
      </c>
      <c r="B69">
        <v>4110</v>
      </c>
      <c r="C69">
        <v>65</v>
      </c>
      <c r="D69">
        <v>263.3</v>
      </c>
      <c r="E69">
        <v>10.3</v>
      </c>
      <c r="G69" s="119">
        <v>62</v>
      </c>
      <c r="H69">
        <f t="shared" si="3"/>
        <v>13.762871868340776</v>
      </c>
      <c r="J69" s="120">
        <f>(Data!$I$16+273.3)/(D69+273.3)*(Data!$I$15+(Data!$K$12/1000))/Data!$I$15*Data!$I$18</f>
        <v>0.68658295851220652</v>
      </c>
      <c r="K69" s="122">
        <f t="shared" si="4"/>
        <v>14.307293657199999</v>
      </c>
      <c r="L69" s="119"/>
      <c r="M69" s="122"/>
      <c r="S69" s="121">
        <f t="shared" si="2"/>
        <v>0.63000000000000034</v>
      </c>
      <c r="T69" s="122">
        <f t="shared" si="0"/>
        <v>14.386742884176813</v>
      </c>
      <c r="U69">
        <f t="shared" si="1"/>
        <v>0.14231818511953739</v>
      </c>
      <c r="W69">
        <f>(S70-S68)/6*(T68+4*T69+T70)</f>
        <v>0.28670202853538257</v>
      </c>
    </row>
    <row r="70" spans="1:23">
      <c r="A70" s="1">
        <v>0.47630787037037042</v>
      </c>
      <c r="B70">
        <v>4115</v>
      </c>
      <c r="C70">
        <v>68</v>
      </c>
      <c r="D70">
        <v>263.3</v>
      </c>
      <c r="E70">
        <v>10.3</v>
      </c>
      <c r="G70" s="119">
        <v>63</v>
      </c>
      <c r="H70">
        <f t="shared" si="3"/>
        <v>14.076894139730637</v>
      </c>
      <c r="J70" s="120">
        <f>(Data!$I$16+273.3)/(D70+273.3)*(Data!$I$15+(Data!$K$12/1000))/Data!$I$15*Data!$I$18</f>
        <v>0.68658295851220652</v>
      </c>
      <c r="K70" s="122">
        <f t="shared" si="4"/>
        <v>14.2806099836</v>
      </c>
      <c r="L70" s="119"/>
      <c r="M70" s="122"/>
      <c r="S70" s="121">
        <f t="shared" si="2"/>
        <v>0.64000000000000035</v>
      </c>
      <c r="T70" s="122">
        <f t="shared" si="0"/>
        <v>14.386742884176813</v>
      </c>
      <c r="U70">
        <f t="shared" si="1"/>
        <v>0.14386742884176826</v>
      </c>
    </row>
    <row r="71" spans="1:23">
      <c r="A71" s="1">
        <v>0.47630787037037042</v>
      </c>
      <c r="B71">
        <v>4115</v>
      </c>
      <c r="C71">
        <v>71</v>
      </c>
      <c r="D71">
        <v>263.5</v>
      </c>
      <c r="E71">
        <v>10.3</v>
      </c>
      <c r="G71" s="119">
        <v>64</v>
      </c>
      <c r="H71">
        <f t="shared" si="3"/>
        <v>14.386742884176813</v>
      </c>
      <c r="J71" s="120">
        <f>(Data!$I$16+273.3)/(D71+273.3)*(Data!$I$15+(Data!$K$12/1000))/Data!$I$15*Data!$I$18</f>
        <v>0.68632715264092781</v>
      </c>
      <c r="K71" s="122">
        <f t="shared" si="4"/>
        <v>14.25343264</v>
      </c>
      <c r="L71" s="119"/>
      <c r="M71" s="122"/>
      <c r="S71" s="121">
        <f t="shared" si="2"/>
        <v>0.65000000000000036</v>
      </c>
      <c r="T71" s="122">
        <f t="shared" ref="T71:T134" si="5">H73</f>
        <v>14.686175429877245</v>
      </c>
      <c r="U71">
        <f t="shared" ref="U71:U134" si="6">(S71-S70)/2*(T70+T71)</f>
        <v>0.1453645915702704</v>
      </c>
      <c r="W71">
        <f>(S72-S70)/6*(T70+4*T71+T72)</f>
        <v>0.29272083925864129</v>
      </c>
    </row>
    <row r="72" spans="1:23">
      <c r="A72" s="1">
        <v>0.47630787037037042</v>
      </c>
      <c r="B72">
        <v>4120</v>
      </c>
      <c r="C72">
        <v>71</v>
      </c>
      <c r="D72">
        <v>263.5</v>
      </c>
      <c r="E72">
        <v>10.3</v>
      </c>
      <c r="G72" s="119">
        <v>65</v>
      </c>
      <c r="H72">
        <f t="shared" si="3"/>
        <v>14.386742884176813</v>
      </c>
      <c r="J72" s="120">
        <f>(Data!$I$16+273.3)/(D72+273.3)*(Data!$I$15+(Data!$K$12/1000))/Data!$I$15*Data!$I$18</f>
        <v>0.68632715264092781</v>
      </c>
      <c r="K72" s="122">
        <f t="shared" si="4"/>
        <v>14.225754535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14.684807173906524</v>
      </c>
      <c r="U72">
        <f t="shared" si="6"/>
        <v>0.14685491301891898</v>
      </c>
    </row>
    <row r="73" spans="1:23">
      <c r="A73" s="1">
        <v>0.47631944444444446</v>
      </c>
      <c r="B73">
        <v>4124</v>
      </c>
      <c r="C73">
        <v>74</v>
      </c>
      <c r="D73">
        <v>263.39999999999998</v>
      </c>
      <c r="E73">
        <v>10.3</v>
      </c>
      <c r="G73" s="119">
        <v>66</v>
      </c>
      <c r="H73">
        <f t="shared" ref="H73:H136" si="8">44.73*SQRT(C73/1000/J73)</f>
        <v>14.686175429877245</v>
      </c>
      <c r="J73" s="120">
        <f>(Data!$I$16+273.3)/(D73+273.3)*(Data!$I$15+(Data!$K$12/1000))/Data!$I$15*Data!$I$18</f>
        <v>0.68645503174520228</v>
      </c>
      <c r="K73" s="122">
        <f t="shared" ref="K73:K136" si="9">-0.0000011819*G73^3-0.0000234559*G73^2-0.009901*G73+15.293</f>
        <v>14.197568577199998</v>
      </c>
      <c r="L73" s="119"/>
      <c r="M73" s="122"/>
      <c r="S73" s="121">
        <f t="shared" si="7"/>
        <v>0.67000000000000037</v>
      </c>
      <c r="T73" s="122">
        <f t="shared" si="5"/>
        <v>13.868336030323592</v>
      </c>
      <c r="U73">
        <f t="shared" si="6"/>
        <v>0.14276571602115071</v>
      </c>
      <c r="W73">
        <f>(S74-S72)/6*(T72+4*T73+T74)</f>
        <v>0.27973246896446596</v>
      </c>
    </row>
    <row r="74" spans="1:23">
      <c r="A74" s="1">
        <v>0.47631944444444446</v>
      </c>
      <c r="B74">
        <v>4124</v>
      </c>
      <c r="C74">
        <v>74</v>
      </c>
      <c r="D74">
        <v>263.3</v>
      </c>
      <c r="E74">
        <v>10.3</v>
      </c>
      <c r="G74" s="119">
        <v>67</v>
      </c>
      <c r="H74">
        <f t="shared" si="8"/>
        <v>14.684807173906524</v>
      </c>
      <c r="J74" s="120">
        <f>(Data!$I$16+273.3)/(D74+273.3)*(Data!$I$15+(Data!$K$12/1000))/Data!$I$15*Data!$I$18</f>
        <v>0.68658295851220652</v>
      </c>
      <c r="K74" s="122">
        <f t="shared" si="9"/>
        <v>14.1688676752</v>
      </c>
      <c r="L74" s="119"/>
      <c r="M74" s="122"/>
      <c r="S74" s="121">
        <f t="shared" si="7"/>
        <v>0.68000000000000038</v>
      </c>
      <c r="T74" s="122">
        <f t="shared" si="5"/>
        <v>13.761589394138825</v>
      </c>
      <c r="U74">
        <f t="shared" si="6"/>
        <v>0.13814962712231221</v>
      </c>
    </row>
    <row r="75" spans="1:23">
      <c r="A75" s="1">
        <v>0.47631944444444446</v>
      </c>
      <c r="B75">
        <v>4124</v>
      </c>
      <c r="C75">
        <v>66</v>
      </c>
      <c r="D75">
        <v>263.3</v>
      </c>
      <c r="E75">
        <v>10.3</v>
      </c>
      <c r="G75" s="119">
        <v>68</v>
      </c>
      <c r="H75">
        <f t="shared" si="8"/>
        <v>13.868336030323592</v>
      </c>
      <c r="J75" s="120">
        <f>(Data!$I$16+273.3)/(D75+273.3)*(Data!$I$15+(Data!$K$12/1000))/Data!$I$15*Data!$I$18</f>
        <v>0.68658295851220652</v>
      </c>
      <c r="K75" s="122">
        <f t="shared" si="9"/>
        <v>14.139644737599999</v>
      </c>
      <c r="L75" s="119"/>
      <c r="M75" s="122"/>
      <c r="S75" s="121">
        <f t="shared" si="7"/>
        <v>0.69000000000000039</v>
      </c>
      <c r="T75" s="122">
        <f t="shared" si="5"/>
        <v>13.762871868340776</v>
      </c>
      <c r="U75">
        <f t="shared" si="6"/>
        <v>0.13762230631239813</v>
      </c>
      <c r="W75">
        <f>(S76-S74)/6*(T74+4*T75+T76)</f>
        <v>0.27490314198235938</v>
      </c>
    </row>
    <row r="76" spans="1:23">
      <c r="A76" s="1">
        <v>0.47631944444444446</v>
      </c>
      <c r="B76">
        <v>4124</v>
      </c>
      <c r="C76">
        <v>65</v>
      </c>
      <c r="D76">
        <v>263.2</v>
      </c>
      <c r="E76">
        <v>10.3</v>
      </c>
      <c r="G76" s="119">
        <v>69</v>
      </c>
      <c r="H76">
        <f t="shared" si="8"/>
        <v>13.761589394138825</v>
      </c>
      <c r="J76" s="120">
        <f>(Data!$I$16+273.3)/(D76+273.3)*(Data!$I$15+(Data!$K$12/1000))/Data!$I$15*Data!$I$18</f>
        <v>0.68671093296859276</v>
      </c>
      <c r="K76" s="122">
        <f t="shared" si="9"/>
        <v>14.109892672999999</v>
      </c>
      <c r="L76" s="119"/>
      <c r="M76" s="122"/>
      <c r="S76" s="121">
        <f t="shared" si="7"/>
        <v>0.7000000000000004</v>
      </c>
      <c r="T76" s="122">
        <f t="shared" si="5"/>
        <v>13.657865727205801</v>
      </c>
      <c r="U76">
        <f t="shared" si="6"/>
        <v>0.13710368797773301</v>
      </c>
    </row>
    <row r="77" spans="1:23">
      <c r="A77" s="1">
        <v>0.47631944444444446</v>
      </c>
      <c r="B77">
        <v>4129</v>
      </c>
      <c r="C77">
        <v>65</v>
      </c>
      <c r="D77">
        <v>263.3</v>
      </c>
      <c r="E77">
        <v>10.3</v>
      </c>
      <c r="G77" s="119">
        <v>70</v>
      </c>
      <c r="H77">
        <f t="shared" si="8"/>
        <v>13.762871868340776</v>
      </c>
      <c r="J77" s="120">
        <f>(Data!$I$16+273.3)/(D77+273.3)*(Data!$I$15+(Data!$K$12/1000))/Data!$I$15*Data!$I$18</f>
        <v>0.68658295851220652</v>
      </c>
      <c r="K77" s="122">
        <f t="shared" si="9"/>
        <v>14.07960439</v>
      </c>
      <c r="L77" s="119"/>
      <c r="M77" s="122"/>
      <c r="S77" s="121">
        <f t="shared" si="7"/>
        <v>0.71000000000000041</v>
      </c>
      <c r="T77" s="122">
        <f t="shared" si="5"/>
        <v>13.550743557787081</v>
      </c>
      <c r="U77">
        <f t="shared" si="6"/>
        <v>0.13604304642496454</v>
      </c>
      <c r="W77">
        <f>(S78-S76)/6*(T76+4*T77+T78)</f>
        <v>0.27063676822897492</v>
      </c>
    </row>
    <row r="78" spans="1:23">
      <c r="A78" s="1">
        <v>0.4763310185185185</v>
      </c>
      <c r="B78">
        <v>4129</v>
      </c>
      <c r="C78">
        <v>64</v>
      </c>
      <c r="D78">
        <v>263.39999999999998</v>
      </c>
      <c r="E78">
        <v>10.3</v>
      </c>
      <c r="G78" s="119">
        <v>71</v>
      </c>
      <c r="H78">
        <f t="shared" si="8"/>
        <v>13.657865727205801</v>
      </c>
      <c r="J78" s="120">
        <f>(Data!$I$16+273.3)/(D78+273.3)*(Data!$I$15+(Data!$K$12/1000))/Data!$I$15*Data!$I$18</f>
        <v>0.68645503174520228</v>
      </c>
      <c r="K78" s="122">
        <f t="shared" si="9"/>
        <v>14.0487727972</v>
      </c>
      <c r="L78" s="119"/>
      <c r="M78" s="122"/>
      <c r="S78" s="121">
        <f t="shared" si="7"/>
        <v>0.72000000000000042</v>
      </c>
      <c r="T78" s="122">
        <f t="shared" si="5"/>
        <v>13.330190510338282</v>
      </c>
      <c r="U78">
        <f t="shared" si="6"/>
        <v>0.13440467034062695</v>
      </c>
    </row>
    <row r="79" spans="1:23">
      <c r="A79" s="1">
        <v>0.4763310185185185</v>
      </c>
      <c r="B79">
        <v>4138</v>
      </c>
      <c r="C79">
        <v>63</v>
      </c>
      <c r="D79">
        <v>263.39999999999998</v>
      </c>
      <c r="E79">
        <v>10.3</v>
      </c>
      <c r="G79" s="119">
        <v>72</v>
      </c>
      <c r="H79">
        <f t="shared" si="8"/>
        <v>13.550743557787081</v>
      </c>
      <c r="J79" s="120">
        <f>(Data!$I$16+273.3)/(D79+273.3)*(Data!$I$15+(Data!$K$12/1000))/Data!$I$15*Data!$I$18</f>
        <v>0.68645503174520228</v>
      </c>
      <c r="K79" s="122">
        <f t="shared" si="9"/>
        <v>14.0173908032</v>
      </c>
      <c r="L79" s="119"/>
      <c r="M79" s="122"/>
      <c r="S79" s="121">
        <f t="shared" si="7"/>
        <v>0.73000000000000043</v>
      </c>
      <c r="T79" s="122">
        <f t="shared" si="5"/>
        <v>13.439010197621709</v>
      </c>
      <c r="U79">
        <f t="shared" si="6"/>
        <v>0.13384600353980006</v>
      </c>
      <c r="W79">
        <f>(S80-S78)/6*(T78+4*T79+T80)</f>
        <v>0.27189062065653197</v>
      </c>
    </row>
    <row r="80" spans="1:23">
      <c r="A80" s="1">
        <v>0.4763310185185185</v>
      </c>
      <c r="B80">
        <v>4138</v>
      </c>
      <c r="C80">
        <v>61</v>
      </c>
      <c r="D80">
        <v>263.10000000000002</v>
      </c>
      <c r="E80">
        <v>10.3</v>
      </c>
      <c r="G80" s="119">
        <v>73</v>
      </c>
      <c r="H80">
        <f t="shared" si="8"/>
        <v>13.330190510338282</v>
      </c>
      <c r="J80" s="120">
        <f>(Data!$I$16+273.3)/(D80+273.3)*(Data!$I$15+(Data!$K$12/1000))/Data!$I$15*Data!$I$18</f>
        <v>0.68683895514103277</v>
      </c>
      <c r="K80" s="122">
        <f t="shared" si="9"/>
        <v>13.985451316599999</v>
      </c>
      <c r="L80" s="119"/>
      <c r="M80" s="122"/>
      <c r="S80" s="121">
        <f t="shared" si="7"/>
        <v>0.74000000000000044</v>
      </c>
      <c r="T80" s="122">
        <f t="shared" si="5"/>
        <v>14.480954896134405</v>
      </c>
      <c r="U80">
        <f t="shared" si="6"/>
        <v>0.13959982546878069</v>
      </c>
    </row>
    <row r="81" spans="1:23">
      <c r="A81" s="1">
        <v>0.4763310185185185</v>
      </c>
      <c r="B81">
        <v>4141</v>
      </c>
      <c r="C81">
        <v>62</v>
      </c>
      <c r="D81">
        <v>263.10000000000002</v>
      </c>
      <c r="E81">
        <v>10.3</v>
      </c>
      <c r="G81" s="119">
        <v>74</v>
      </c>
      <c r="H81">
        <f t="shared" si="8"/>
        <v>13.439010197621709</v>
      </c>
      <c r="J81" s="120">
        <f>(Data!$I$16+273.3)/(D81+273.3)*(Data!$I$15+(Data!$K$12/1000))/Data!$I$15*Data!$I$18</f>
        <v>0.68683895514103277</v>
      </c>
      <c r="K81" s="122">
        <f t="shared" si="9"/>
        <v>13.952947245999999</v>
      </c>
      <c r="L81" s="119"/>
      <c r="M81" s="122"/>
      <c r="S81" s="121">
        <f t="shared" si="7"/>
        <v>0.75000000000000044</v>
      </c>
      <c r="T81" s="122">
        <f t="shared" si="5"/>
        <v>14.479604753490467</v>
      </c>
      <c r="U81">
        <f t="shared" si="6"/>
        <v>0.14480279824812448</v>
      </c>
      <c r="W81">
        <f>(S82-S80)/6*(T80+4*T81+T82)</f>
        <v>0.29091455452561099</v>
      </c>
    </row>
    <row r="82" spans="1:23">
      <c r="A82" s="1">
        <v>0.4763310185185185</v>
      </c>
      <c r="B82">
        <v>4143</v>
      </c>
      <c r="C82">
        <v>72</v>
      </c>
      <c r="D82">
        <v>263</v>
      </c>
      <c r="E82">
        <v>10.3</v>
      </c>
      <c r="G82" s="119">
        <v>75</v>
      </c>
      <c r="H82">
        <f t="shared" si="8"/>
        <v>14.480954896134405</v>
      </c>
      <c r="J82" s="120">
        <f>(Data!$I$16+273.3)/(D82+273.3)*(Data!$I$15+(Data!$K$12/1000))/Data!$I$15*Data!$I$18</f>
        <v>0.68696702505621865</v>
      </c>
      <c r="K82" s="122">
        <f t="shared" si="9"/>
        <v>13.919871499999999</v>
      </c>
      <c r="L82" s="119"/>
      <c r="M82" s="122"/>
      <c r="S82" s="121">
        <f t="shared" si="7"/>
        <v>0.76000000000000045</v>
      </c>
      <c r="T82" s="122">
        <f t="shared" si="5"/>
        <v>14.874992447586948</v>
      </c>
      <c r="U82">
        <f t="shared" si="6"/>
        <v>0.14677298600538721</v>
      </c>
    </row>
    <row r="83" spans="1:23">
      <c r="A83" s="1">
        <v>0.4763425925925926</v>
      </c>
      <c r="B83">
        <v>4141</v>
      </c>
      <c r="C83">
        <v>72</v>
      </c>
      <c r="D83">
        <v>262.89999999999998</v>
      </c>
      <c r="E83">
        <v>10.3</v>
      </c>
      <c r="G83" s="119">
        <v>76</v>
      </c>
      <c r="H83">
        <f t="shared" si="8"/>
        <v>14.479604753490467</v>
      </c>
      <c r="J83" s="120">
        <f>(Data!$I$16+273.3)/(D83+273.3)*(Data!$I$15+(Data!$K$12/1000))/Data!$I$15*Data!$I$18</f>
        <v>0.68709514274086148</v>
      </c>
      <c r="K83" s="122">
        <f t="shared" si="9"/>
        <v>13.886216987199999</v>
      </c>
      <c r="L83" s="119"/>
      <c r="M83" s="122"/>
      <c r="S83" s="121">
        <f t="shared" si="7"/>
        <v>0.77000000000000046</v>
      </c>
      <c r="T83" s="122">
        <f t="shared" si="5"/>
        <v>14.874992447586948</v>
      </c>
      <c r="U83">
        <f t="shared" si="6"/>
        <v>0.1487499244758696</v>
      </c>
      <c r="W83">
        <f>(S84-S82)/6*(T82+4*T83+T84)</f>
        <v>0.29684308739596282</v>
      </c>
    </row>
    <row r="84" spans="1:23">
      <c r="A84" s="1">
        <v>0.4763425925925926</v>
      </c>
      <c r="B84">
        <v>4139</v>
      </c>
      <c r="C84">
        <v>76</v>
      </c>
      <c r="D84">
        <v>262.8</v>
      </c>
      <c r="E84">
        <v>10.3</v>
      </c>
      <c r="G84" s="119">
        <v>77</v>
      </c>
      <c r="H84">
        <f t="shared" si="8"/>
        <v>14.874992447586948</v>
      </c>
      <c r="J84" s="120">
        <f>(Data!$I$16+273.3)/(D84+273.3)*(Data!$I$15+(Data!$K$12/1000))/Data!$I$15*Data!$I$18</f>
        <v>0.68722330822169364</v>
      </c>
      <c r="K84" s="122">
        <f t="shared" si="9"/>
        <v>13.851976616199998</v>
      </c>
      <c r="L84" s="119"/>
      <c r="M84" s="122"/>
      <c r="S84" s="121">
        <f t="shared" si="7"/>
        <v>0.78000000000000047</v>
      </c>
      <c r="T84" s="122">
        <f t="shared" si="5"/>
        <v>14.677963980854036</v>
      </c>
      <c r="U84">
        <f t="shared" si="6"/>
        <v>0.14776478214220506</v>
      </c>
    </row>
    <row r="85" spans="1:23">
      <c r="A85" s="1">
        <v>0.4763425925925926</v>
      </c>
      <c r="B85">
        <v>4139</v>
      </c>
      <c r="C85">
        <v>76</v>
      </c>
      <c r="D85">
        <v>262.8</v>
      </c>
      <c r="E85">
        <v>10.3</v>
      </c>
      <c r="G85" s="119">
        <v>78</v>
      </c>
      <c r="H85">
        <f t="shared" si="8"/>
        <v>14.874992447586948</v>
      </c>
      <c r="J85" s="120">
        <f>(Data!$I$16+273.3)/(D85+273.3)*(Data!$I$15+(Data!$K$12/1000))/Data!$I$15*Data!$I$18</f>
        <v>0.68722330822169364</v>
      </c>
      <c r="K85" s="122">
        <f t="shared" si="9"/>
        <v>13.817143295599999</v>
      </c>
      <c r="L85" s="119"/>
      <c r="M85" s="122"/>
      <c r="S85" s="121">
        <f t="shared" si="7"/>
        <v>0.79000000000000048</v>
      </c>
      <c r="T85" s="122">
        <f t="shared" si="5"/>
        <v>14.480954896134405</v>
      </c>
      <c r="U85">
        <f t="shared" si="6"/>
        <v>0.14579459438494233</v>
      </c>
      <c r="W85">
        <f>(S86-S84)/6*(T84+4*T85+T86)</f>
        <v>0.28822080776382558</v>
      </c>
    </row>
    <row r="86" spans="1:23">
      <c r="A86" s="1">
        <v>0.4763425925925926</v>
      </c>
      <c r="B86">
        <v>4129</v>
      </c>
      <c r="C86">
        <v>74</v>
      </c>
      <c r="D86">
        <v>262.8</v>
      </c>
      <c r="E86">
        <v>10.3</v>
      </c>
      <c r="G86" s="119">
        <v>79</v>
      </c>
      <c r="H86">
        <f t="shared" si="8"/>
        <v>14.677963980854036</v>
      </c>
      <c r="J86" s="120">
        <f>(Data!$I$16+273.3)/(D86+273.3)*(Data!$I$15+(Data!$K$12/1000))/Data!$I$15*Data!$I$18</f>
        <v>0.68722330822169364</v>
      </c>
      <c r="K86" s="122">
        <f t="shared" si="9"/>
        <v>13.781709933999998</v>
      </c>
      <c r="L86" s="119"/>
      <c r="M86" s="122"/>
      <c r="S86" s="121">
        <f t="shared" si="7"/>
        <v>0.80000000000000049</v>
      </c>
      <c r="T86" s="122">
        <f t="shared" si="5"/>
        <v>13.864458763755948</v>
      </c>
      <c r="U86">
        <f t="shared" si="6"/>
        <v>0.14172706829945189</v>
      </c>
    </row>
    <row r="87" spans="1:23">
      <c r="A87" s="1">
        <v>0.4763425925925926</v>
      </c>
      <c r="B87">
        <v>4129</v>
      </c>
      <c r="C87">
        <v>72</v>
      </c>
      <c r="D87">
        <v>263</v>
      </c>
      <c r="E87">
        <v>10.3</v>
      </c>
      <c r="G87" s="119">
        <v>80</v>
      </c>
      <c r="H87">
        <f t="shared" si="8"/>
        <v>14.480954896134405</v>
      </c>
      <c r="J87" s="120">
        <f>(Data!$I$16+273.3)/(D87+273.3)*(Data!$I$15+(Data!$K$12/1000))/Data!$I$15*Data!$I$18</f>
        <v>0.68696702505621865</v>
      </c>
      <c r="K87" s="122">
        <f t="shared" si="9"/>
        <v>13.745669439999999</v>
      </c>
      <c r="L87" s="119"/>
      <c r="M87" s="122"/>
      <c r="S87" s="121">
        <f t="shared" si="7"/>
        <v>0.8100000000000005</v>
      </c>
      <c r="T87" s="122">
        <f t="shared" si="5"/>
        <v>13.107397336375511</v>
      </c>
      <c r="U87">
        <f t="shared" si="6"/>
        <v>0.13485928050065743</v>
      </c>
      <c r="W87">
        <f>(S88-S86)/6*(T86+4*T87+T88)</f>
        <v>0.26467148481877861</v>
      </c>
    </row>
    <row r="88" spans="1:23">
      <c r="A88" s="1">
        <v>0.47635416666666663</v>
      </c>
      <c r="B88">
        <v>4133</v>
      </c>
      <c r="C88">
        <v>66</v>
      </c>
      <c r="D88">
        <v>263</v>
      </c>
      <c r="E88">
        <v>10.4</v>
      </c>
      <c r="G88" s="119">
        <v>81</v>
      </c>
      <c r="H88">
        <f t="shared" si="8"/>
        <v>13.864458763755948</v>
      </c>
      <c r="J88" s="120">
        <f>(Data!$I$16+273.3)/(D88+273.3)*(Data!$I$15+(Data!$K$12/1000))/Data!$I$15*Data!$I$18</f>
        <v>0.68696702505621865</v>
      </c>
      <c r="K88" s="122">
        <f t="shared" si="9"/>
        <v>13.709014722199999</v>
      </c>
      <c r="L88" s="119"/>
      <c r="M88" s="122"/>
      <c r="S88" s="121">
        <f t="shared" si="7"/>
        <v>0.82000000000000051</v>
      </c>
      <c r="T88" s="122">
        <f t="shared" si="5"/>
        <v>13.107397336375511</v>
      </c>
      <c r="U88">
        <f t="shared" si="6"/>
        <v>0.13107397336375523</v>
      </c>
    </row>
    <row r="89" spans="1:23">
      <c r="A89" s="1">
        <v>0.47635416666666663</v>
      </c>
      <c r="B89">
        <v>4133</v>
      </c>
      <c r="C89">
        <v>59</v>
      </c>
      <c r="D89">
        <v>262.89999999999998</v>
      </c>
      <c r="E89">
        <v>10.4</v>
      </c>
      <c r="G89" s="119">
        <v>82</v>
      </c>
      <c r="H89">
        <f t="shared" si="8"/>
        <v>13.107397336375511</v>
      </c>
      <c r="J89" s="120">
        <f>(Data!$I$16+273.3)/(D89+273.3)*(Data!$I$15+(Data!$K$12/1000))/Data!$I$15*Data!$I$18</f>
        <v>0.68709514274086148</v>
      </c>
      <c r="K89" s="122">
        <f t="shared" si="9"/>
        <v>13.6717386892</v>
      </c>
      <c r="L89" s="119"/>
      <c r="M89" s="122"/>
      <c r="S89" s="121">
        <f t="shared" si="7"/>
        <v>0.83000000000000052</v>
      </c>
      <c r="T89" s="122">
        <f t="shared" si="5"/>
        <v>12.068587427423774</v>
      </c>
      <c r="U89">
        <f t="shared" si="6"/>
        <v>0.12587992381899654</v>
      </c>
      <c r="W89">
        <f>(S90-S88)/6*(T88+4*T89+T90)</f>
        <v>0.24483819794203562</v>
      </c>
    </row>
    <row r="90" spans="1:23">
      <c r="A90" s="1">
        <v>0.47635416666666663</v>
      </c>
      <c r="B90">
        <v>4141</v>
      </c>
      <c r="C90">
        <v>59</v>
      </c>
      <c r="D90">
        <v>262.89999999999998</v>
      </c>
      <c r="E90">
        <v>10.4</v>
      </c>
      <c r="G90" s="119">
        <v>83</v>
      </c>
      <c r="H90">
        <f t="shared" si="8"/>
        <v>13.107397336375511</v>
      </c>
      <c r="J90" s="120">
        <f>(Data!$I$16+273.3)/(D90+273.3)*(Data!$I$15+(Data!$K$12/1000))/Data!$I$15*Data!$I$18</f>
        <v>0.68709514274086148</v>
      </c>
      <c r="K90" s="122">
        <f t="shared" si="9"/>
        <v>13.6338342496</v>
      </c>
      <c r="L90" s="119"/>
      <c r="M90" s="122"/>
      <c r="S90" s="121">
        <f t="shared" si="7"/>
        <v>0.84000000000000052</v>
      </c>
      <c r="T90" s="122">
        <f t="shared" si="5"/>
        <v>12.069712336540018</v>
      </c>
      <c r="U90">
        <f t="shared" si="6"/>
        <v>0.12069149881981907</v>
      </c>
    </row>
    <row r="91" spans="1:23">
      <c r="A91" s="1">
        <v>0.47635416666666663</v>
      </c>
      <c r="B91">
        <v>4148</v>
      </c>
      <c r="C91">
        <v>50</v>
      </c>
      <c r="D91">
        <v>263.10000000000002</v>
      </c>
      <c r="E91">
        <v>10.4</v>
      </c>
      <c r="G91" s="119">
        <v>84</v>
      </c>
      <c r="H91">
        <f t="shared" si="8"/>
        <v>12.068587427423774</v>
      </c>
      <c r="J91" s="120">
        <f>(Data!$I$16+273.3)/(D91+273.3)*(Data!$I$15+(Data!$K$12/1000))/Data!$I$15*Data!$I$18</f>
        <v>0.68683895514103277</v>
      </c>
      <c r="K91" s="122">
        <f t="shared" si="9"/>
        <v>13.595294312</v>
      </c>
      <c r="L91" s="119"/>
      <c r="M91" s="122"/>
      <c r="S91" s="121">
        <f t="shared" si="7"/>
        <v>0.85000000000000053</v>
      </c>
      <c r="T91" s="122">
        <f t="shared" si="5"/>
        <v>11.826956705301248</v>
      </c>
      <c r="U91">
        <f t="shared" si="6"/>
        <v>0.11948334520920642</v>
      </c>
      <c r="W91">
        <f>(S92-S90)/6*(T90+4*T91+T92)</f>
        <v>0.23735199279660707</v>
      </c>
    </row>
    <row r="92" spans="1:23">
      <c r="A92" s="1">
        <v>0.47635416666666663</v>
      </c>
      <c r="B92">
        <v>4154</v>
      </c>
      <c r="C92">
        <v>50</v>
      </c>
      <c r="D92">
        <v>263.2</v>
      </c>
      <c r="E92">
        <v>10.4</v>
      </c>
      <c r="G92" s="119">
        <v>85</v>
      </c>
      <c r="H92">
        <f t="shared" si="8"/>
        <v>12.069712336540018</v>
      </c>
      <c r="J92" s="120">
        <f>(Data!$I$16+273.3)/(D92+273.3)*(Data!$I$15+(Data!$K$12/1000))/Data!$I$15*Data!$I$18</f>
        <v>0.68671093296859276</v>
      </c>
      <c r="K92" s="122">
        <f t="shared" si="9"/>
        <v>13.556111784999999</v>
      </c>
      <c r="L92" s="119"/>
      <c r="M92" s="122"/>
      <c r="S92" s="121">
        <f t="shared" si="7"/>
        <v>0.86000000000000054</v>
      </c>
      <c r="T92" s="122">
        <f t="shared" si="5"/>
        <v>11.828058681237049</v>
      </c>
      <c r="U92">
        <f t="shared" si="6"/>
        <v>0.11827507693269158</v>
      </c>
    </row>
    <row r="93" spans="1:23">
      <c r="A93" s="1">
        <v>0.47636574074074073</v>
      </c>
      <c r="B93">
        <v>4160</v>
      </c>
      <c r="C93">
        <v>48</v>
      </c>
      <c r="D93">
        <v>263.3</v>
      </c>
      <c r="E93">
        <v>10.4</v>
      </c>
      <c r="G93" s="119">
        <v>86</v>
      </c>
      <c r="H93">
        <f t="shared" si="8"/>
        <v>11.826956705301248</v>
      </c>
      <c r="J93" s="120">
        <f>(Data!$I$16+273.3)/(D93+273.3)*(Data!$I$15+(Data!$K$12/1000))/Data!$I$15*Data!$I$18</f>
        <v>0.68658295851220652</v>
      </c>
      <c r="K93" s="122">
        <f t="shared" si="9"/>
        <v>13.516279577199999</v>
      </c>
      <c r="L93" s="119"/>
      <c r="M93" s="122"/>
      <c r="S93" s="121">
        <f t="shared" si="7"/>
        <v>0.87000000000000055</v>
      </c>
      <c r="T93" s="122">
        <f t="shared" si="5"/>
        <v>11.704201250547275</v>
      </c>
      <c r="U93">
        <f t="shared" si="6"/>
        <v>0.11766129965892172</v>
      </c>
      <c r="W93">
        <f>(S94-S92)/6*(T92+4*T93+T94)</f>
        <v>0.23408320461721674</v>
      </c>
    </row>
    <row r="94" spans="1:23">
      <c r="A94" s="1">
        <v>0.47636574074074073</v>
      </c>
      <c r="B94">
        <v>4160</v>
      </c>
      <c r="C94">
        <v>48</v>
      </c>
      <c r="D94">
        <v>263.39999999999998</v>
      </c>
      <c r="E94">
        <v>10.4</v>
      </c>
      <c r="G94" s="119">
        <v>87</v>
      </c>
      <c r="H94">
        <f t="shared" si="8"/>
        <v>11.828058681237049</v>
      </c>
      <c r="J94" s="120">
        <f>(Data!$I$16+273.3)/(D94+273.3)*(Data!$I$15+(Data!$K$12/1000))/Data!$I$15*Data!$I$18</f>
        <v>0.68645503174520228</v>
      </c>
      <c r="K94" s="122">
        <f t="shared" si="9"/>
        <v>13.4757905972</v>
      </c>
      <c r="L94" s="119"/>
      <c r="M94" s="122"/>
      <c r="S94" s="121">
        <f t="shared" si="7"/>
        <v>0.88000000000000056</v>
      </c>
      <c r="T94" s="122">
        <f t="shared" si="5"/>
        <v>11.580097701738806</v>
      </c>
      <c r="U94">
        <f t="shared" si="6"/>
        <v>0.1164214947614305</v>
      </c>
    </row>
    <row r="95" spans="1:23">
      <c r="A95" s="1">
        <v>0.47636574074074073</v>
      </c>
      <c r="B95">
        <v>4159</v>
      </c>
      <c r="C95">
        <v>47</v>
      </c>
      <c r="D95">
        <v>263.39999999999998</v>
      </c>
      <c r="E95">
        <v>10.4</v>
      </c>
      <c r="G95" s="119">
        <v>88</v>
      </c>
      <c r="H95">
        <f t="shared" si="8"/>
        <v>11.704201250547275</v>
      </c>
      <c r="J95" s="120">
        <f>(Data!$I$16+273.3)/(D95+273.3)*(Data!$I$15+(Data!$K$12/1000))/Data!$I$15*Data!$I$18</f>
        <v>0.68645503174520228</v>
      </c>
      <c r="K95" s="122">
        <f t="shared" si="9"/>
        <v>13.434637753599999</v>
      </c>
      <c r="L95" s="119"/>
      <c r="M95" s="122"/>
      <c r="S95" s="121">
        <f t="shared" si="7"/>
        <v>0.89000000000000057</v>
      </c>
      <c r="T95" s="122">
        <f t="shared" si="5"/>
        <v>11.82916055451544</v>
      </c>
      <c r="U95">
        <f t="shared" si="6"/>
        <v>0.11704629128127134</v>
      </c>
      <c r="W95">
        <f>(S96-S94)/6*(T94+4*T95+T96)</f>
        <v>0.23736689114443768</v>
      </c>
    </row>
    <row r="96" spans="1:23">
      <c r="A96" s="1">
        <v>0.47636574074074073</v>
      </c>
      <c r="B96">
        <v>4159</v>
      </c>
      <c r="C96">
        <v>46</v>
      </c>
      <c r="D96">
        <v>263.5</v>
      </c>
      <c r="E96">
        <v>10.4</v>
      </c>
      <c r="G96" s="119">
        <v>89</v>
      </c>
      <c r="H96">
        <f t="shared" si="8"/>
        <v>11.580097701738806</v>
      </c>
      <c r="J96" s="120">
        <f>(Data!$I$16+273.3)/(D96+273.3)*(Data!$I$15+(Data!$K$12/1000))/Data!$I$15*Data!$I$18</f>
        <v>0.68632715264092781</v>
      </c>
      <c r="K96" s="122">
        <f t="shared" si="9"/>
        <v>13.392813954999999</v>
      </c>
      <c r="L96" s="119"/>
      <c r="M96" s="122"/>
      <c r="S96" s="121">
        <f t="shared" si="7"/>
        <v>0.90000000000000058</v>
      </c>
      <c r="T96" s="122">
        <f t="shared" si="5"/>
        <v>12.313327423530684</v>
      </c>
      <c r="U96">
        <f t="shared" si="6"/>
        <v>0.12071243989023073</v>
      </c>
    </row>
    <row r="97" spans="1:23">
      <c r="A97" s="1">
        <v>0.47636574074074073</v>
      </c>
      <c r="B97">
        <v>4155</v>
      </c>
      <c r="C97">
        <v>48</v>
      </c>
      <c r="D97">
        <v>263.5</v>
      </c>
      <c r="E97">
        <v>10.4</v>
      </c>
      <c r="G97" s="119">
        <v>90</v>
      </c>
      <c r="H97">
        <f t="shared" si="8"/>
        <v>11.82916055451544</v>
      </c>
      <c r="J97" s="120">
        <f>(Data!$I$16+273.3)/(D97+273.3)*(Data!$I$15+(Data!$K$12/1000))/Data!$I$15*Data!$I$18</f>
        <v>0.68632715264092781</v>
      </c>
      <c r="K97" s="122">
        <f t="shared" si="9"/>
        <v>13.350312109999999</v>
      </c>
      <c r="L97" s="119"/>
      <c r="M97" s="122"/>
      <c r="S97" s="121">
        <f t="shared" si="7"/>
        <v>0.91000000000000059</v>
      </c>
      <c r="T97" s="122">
        <f t="shared" si="5"/>
        <v>12.313327423530684</v>
      </c>
      <c r="U97">
        <f t="shared" si="6"/>
        <v>0.12313327423530694</v>
      </c>
      <c r="W97">
        <f>(S98-S96)/6*(T96+4*T97+T98)</f>
        <v>0.2470484172922115</v>
      </c>
    </row>
    <row r="98" spans="1:23">
      <c r="A98" s="1">
        <v>0.47637731481481477</v>
      </c>
      <c r="B98">
        <v>4155</v>
      </c>
      <c r="C98">
        <v>52</v>
      </c>
      <c r="D98">
        <v>263.60000000000002</v>
      </c>
      <c r="E98">
        <v>10.4</v>
      </c>
      <c r="G98" s="119">
        <v>91</v>
      </c>
      <c r="H98">
        <f t="shared" si="8"/>
        <v>12.313327423530684</v>
      </c>
      <c r="J98" s="120">
        <f>(Data!$I$16+273.3)/(D98+273.3)*(Data!$I$15+(Data!$K$12/1000))/Data!$I$15*Data!$I$18</f>
        <v>0.68619932117275095</v>
      </c>
      <c r="K98" s="122">
        <f t="shared" si="9"/>
        <v>13.307125127199999</v>
      </c>
      <c r="L98" s="119"/>
      <c r="M98" s="122"/>
      <c r="S98" s="121">
        <f t="shared" si="7"/>
        <v>0.9200000000000006</v>
      </c>
      <c r="T98" s="122">
        <f t="shared" si="5"/>
        <v>12.547888070009973</v>
      </c>
      <c r="U98">
        <f t="shared" si="6"/>
        <v>0.12430607746770339</v>
      </c>
    </row>
    <row r="99" spans="1:23">
      <c r="A99" s="1">
        <v>0.47637731481481477</v>
      </c>
      <c r="B99">
        <v>4146</v>
      </c>
      <c r="C99">
        <v>52</v>
      </c>
      <c r="D99">
        <v>263.60000000000002</v>
      </c>
      <c r="E99">
        <v>10.4</v>
      </c>
      <c r="G99" s="119">
        <v>92</v>
      </c>
      <c r="H99">
        <f t="shared" si="8"/>
        <v>12.313327423530684</v>
      </c>
      <c r="J99" s="120">
        <f>(Data!$I$16+273.3)/(D99+273.3)*(Data!$I$15+(Data!$K$12/1000))/Data!$I$15*Data!$I$18</f>
        <v>0.68619932117275095</v>
      </c>
      <c r="K99" s="122">
        <f t="shared" si="9"/>
        <v>13.263245915199999</v>
      </c>
      <c r="L99" s="119"/>
      <c r="M99" s="122"/>
      <c r="S99" s="121">
        <f t="shared" si="7"/>
        <v>0.9300000000000006</v>
      </c>
      <c r="T99" s="122">
        <f t="shared" si="5"/>
        <v>12.549056565432723</v>
      </c>
      <c r="U99">
        <f t="shared" si="6"/>
        <v>0.1254847231772136</v>
      </c>
      <c r="W99">
        <f>(S100-S98)/6*(T98+4*T99+T100)</f>
        <v>0.24899362135958708</v>
      </c>
    </row>
    <row r="100" spans="1:23">
      <c r="A100" s="1">
        <v>0.47637731481481477</v>
      </c>
      <c r="B100">
        <v>4139</v>
      </c>
      <c r="C100">
        <v>54</v>
      </c>
      <c r="D100">
        <v>263.60000000000002</v>
      </c>
      <c r="E100">
        <v>10.4</v>
      </c>
      <c r="G100" s="119">
        <v>93</v>
      </c>
      <c r="H100">
        <f t="shared" si="8"/>
        <v>12.547888070009973</v>
      </c>
      <c r="J100" s="120">
        <f>(Data!$I$16+273.3)/(D100+273.3)*(Data!$I$15+(Data!$K$12/1000))/Data!$I$15*Data!$I$18</f>
        <v>0.68619932117275095</v>
      </c>
      <c r="K100" s="122">
        <f t="shared" si="9"/>
        <v>13.2186673826</v>
      </c>
      <c r="L100" s="119"/>
      <c r="M100" s="122"/>
      <c r="S100" s="121">
        <f t="shared" si="7"/>
        <v>0.94000000000000061</v>
      </c>
      <c r="T100" s="122">
        <f t="shared" si="5"/>
        <v>11.953972076135194</v>
      </c>
      <c r="U100">
        <f t="shared" si="6"/>
        <v>0.12251514320783968</v>
      </c>
    </row>
    <row r="101" spans="1:23">
      <c r="A101" s="1">
        <v>0.47637731481481477</v>
      </c>
      <c r="B101">
        <v>4134</v>
      </c>
      <c r="C101">
        <v>54</v>
      </c>
      <c r="D101">
        <v>263.7</v>
      </c>
      <c r="E101">
        <v>10.4</v>
      </c>
      <c r="G101" s="119">
        <v>94</v>
      </c>
      <c r="H101">
        <f t="shared" si="8"/>
        <v>12.549056565432723</v>
      </c>
      <c r="J101" s="120">
        <f>(Data!$I$16+273.3)/(D101+273.3)*(Data!$I$15+(Data!$K$12/1000))/Data!$I$15*Data!$I$18</f>
        <v>0.68607153731405979</v>
      </c>
      <c r="K101" s="122">
        <f t="shared" si="9"/>
        <v>13.173382437999999</v>
      </c>
      <c r="L101" s="119"/>
      <c r="M101" s="122"/>
      <c r="S101" s="121">
        <f t="shared" si="7"/>
        <v>0.95000000000000062</v>
      </c>
      <c r="T101" s="122">
        <f t="shared" si="5"/>
        <v>11.953972076135194</v>
      </c>
      <c r="U101">
        <f t="shared" si="6"/>
        <v>0.11953972076135205</v>
      </c>
      <c r="W101">
        <f>(S102-S100)/6*(T100+4*T101+T102)</f>
        <v>0.23741843102611901</v>
      </c>
    </row>
    <row r="102" spans="1:23">
      <c r="A102" s="1">
        <v>0.47637731481481477</v>
      </c>
      <c r="B102">
        <v>4129</v>
      </c>
      <c r="C102">
        <v>49</v>
      </c>
      <c r="D102">
        <v>263.7</v>
      </c>
      <c r="E102">
        <v>10.4</v>
      </c>
      <c r="G102" s="119">
        <v>95</v>
      </c>
      <c r="H102">
        <f t="shared" si="8"/>
        <v>11.953972076135194</v>
      </c>
      <c r="J102" s="120">
        <f>(Data!$I$16+273.3)/(D102+273.3)*(Data!$I$15+(Data!$K$12/1000))/Data!$I$15*Data!$I$18</f>
        <v>0.68607153731405979</v>
      </c>
      <c r="K102" s="122">
        <f t="shared" si="9"/>
        <v>13.127383989999998</v>
      </c>
      <c r="L102" s="119"/>
      <c r="M102" s="122"/>
      <c r="S102" s="121">
        <f t="shared" si="7"/>
        <v>0.96000000000000063</v>
      </c>
      <c r="T102" s="122">
        <f t="shared" si="5"/>
        <v>11.455668927159678</v>
      </c>
      <c r="U102">
        <f t="shared" si="6"/>
        <v>0.11704820501647446</v>
      </c>
    </row>
    <row r="103" spans="1:23">
      <c r="A103" s="1">
        <v>0.47638888888888892</v>
      </c>
      <c r="B103">
        <v>4129</v>
      </c>
      <c r="C103">
        <v>49</v>
      </c>
      <c r="D103">
        <v>263.7</v>
      </c>
      <c r="E103">
        <v>10.4</v>
      </c>
      <c r="G103" s="119">
        <v>96</v>
      </c>
      <c r="H103">
        <f t="shared" si="8"/>
        <v>11.953972076135194</v>
      </c>
      <c r="J103" s="120">
        <f>(Data!$I$16+273.3)/(D103+273.3)*(Data!$I$15+(Data!$K$12/1000))/Data!$I$15*Data!$I$18</f>
        <v>0.68607153731405979</v>
      </c>
      <c r="K103" s="122">
        <f t="shared" si="9"/>
        <v>13.080664947199999</v>
      </c>
      <c r="L103" s="119"/>
      <c r="M103" s="122"/>
      <c r="S103" s="121">
        <f t="shared" si="7"/>
        <v>0.97000000000000064</v>
      </c>
      <c r="T103" s="122">
        <f t="shared" si="5"/>
        <v>10.936717254534383</v>
      </c>
      <c r="U103">
        <f t="shared" si="6"/>
        <v>0.1119619309084704</v>
      </c>
      <c r="W103">
        <f>(S104-S102)/6*(T102+4*T103+T104)</f>
        <v>0.22046418399943885</v>
      </c>
    </row>
    <row r="104" spans="1:23">
      <c r="A104" s="1">
        <v>0.47638888888888892</v>
      </c>
      <c r="B104">
        <v>4136</v>
      </c>
      <c r="C104">
        <v>45</v>
      </c>
      <c r="D104">
        <v>263.7</v>
      </c>
      <c r="E104">
        <v>10.4</v>
      </c>
      <c r="G104" s="119">
        <v>97</v>
      </c>
      <c r="H104">
        <f t="shared" si="8"/>
        <v>11.455668927159678</v>
      </c>
      <c r="J104" s="120">
        <f>(Data!$I$16+273.3)/(D104+273.3)*(Data!$I$15+(Data!$K$12/1000))/Data!$I$15*Data!$I$18</f>
        <v>0.68607153731405979</v>
      </c>
      <c r="K104" s="122">
        <f t="shared" si="9"/>
        <v>13.033218218199998</v>
      </c>
      <c r="L104" s="119"/>
      <c r="M104" s="122"/>
      <c r="S104" s="121">
        <f t="shared" si="7"/>
        <v>0.98000000000000065</v>
      </c>
      <c r="T104" s="122">
        <f t="shared" si="5"/>
        <v>10.936717254534383</v>
      </c>
      <c r="U104">
        <f t="shared" si="6"/>
        <v>0.10936717254534392</v>
      </c>
    </row>
    <row r="105" spans="1:23">
      <c r="A105" s="1">
        <v>0.47638888888888892</v>
      </c>
      <c r="B105">
        <v>4136</v>
      </c>
      <c r="C105">
        <v>41</v>
      </c>
      <c r="D105">
        <v>263.89999999999998</v>
      </c>
      <c r="E105">
        <v>10.4</v>
      </c>
      <c r="G105" s="119">
        <v>98</v>
      </c>
      <c r="H105">
        <f t="shared" si="8"/>
        <v>10.936717254534383</v>
      </c>
      <c r="J105" s="120">
        <f>(Data!$I$16+273.3)/(D105+273.3)*(Data!$I$15+(Data!$K$12/1000))/Data!$I$15*Data!$I$18</f>
        <v>0.68581611231878248</v>
      </c>
      <c r="K105" s="122">
        <f t="shared" si="9"/>
        <v>12.985036711599999</v>
      </c>
      <c r="L105" s="119"/>
      <c r="M105" s="122"/>
      <c r="S105" s="121">
        <f t="shared" si="7"/>
        <v>0.99000000000000066</v>
      </c>
      <c r="T105" s="122">
        <f t="shared" si="5"/>
        <v>10.803524722403051</v>
      </c>
      <c r="U105">
        <f t="shared" si="6"/>
        <v>0.10870120988468726</v>
      </c>
      <c r="W105">
        <f>(S106-S104)/6*(T104+4*T105+T106)</f>
        <v>0.21606147354681624</v>
      </c>
    </row>
    <row r="106" spans="1:23">
      <c r="A106" s="1">
        <v>0.47638888888888892</v>
      </c>
      <c r="B106">
        <v>4125</v>
      </c>
      <c r="C106">
        <v>41</v>
      </c>
      <c r="D106">
        <v>263.89999999999998</v>
      </c>
      <c r="E106">
        <v>10.4</v>
      </c>
      <c r="G106" s="119">
        <v>99</v>
      </c>
      <c r="H106">
        <f t="shared" si="8"/>
        <v>10.936717254534383</v>
      </c>
      <c r="J106" s="120">
        <f>(Data!$I$16+273.3)/(D106+273.3)*(Data!$I$15+(Data!$K$12/1000))/Data!$I$15*Data!$I$18</f>
        <v>0.68581611231878248</v>
      </c>
      <c r="K106" s="122">
        <f t="shared" si="9"/>
        <v>12.936113335999998</v>
      </c>
      <c r="L106" s="119"/>
      <c r="M106" s="122"/>
      <c r="S106" s="121">
        <f t="shared" si="7"/>
        <v>1.0000000000000007</v>
      </c>
      <c r="T106" s="122">
        <f t="shared" si="5"/>
        <v>10.66762591989823</v>
      </c>
      <c r="U106">
        <f t="shared" si="6"/>
        <v>0.1073557532115065</v>
      </c>
    </row>
    <row r="107" spans="1:23">
      <c r="A107" s="1">
        <v>0.47638888888888892</v>
      </c>
      <c r="B107">
        <v>4123</v>
      </c>
      <c r="C107">
        <v>40</v>
      </c>
      <c r="D107">
        <v>264</v>
      </c>
      <c r="E107">
        <v>10.4</v>
      </c>
      <c r="G107" s="119">
        <v>100</v>
      </c>
      <c r="H107">
        <f t="shared" si="8"/>
        <v>10.803524722403051</v>
      </c>
      <c r="J107" s="120">
        <f>(Data!$I$16+273.3)/(D107+273.3)*(Data!$I$15+(Data!$K$12/1000))/Data!$I$15*Data!$I$18</f>
        <v>0.68568847112907139</v>
      </c>
      <c r="K107" s="122">
        <f t="shared" si="9"/>
        <v>12.886441</v>
      </c>
      <c r="L107" s="119"/>
      <c r="M107" s="122"/>
      <c r="S107" s="121">
        <f t="shared" si="7"/>
        <v>0</v>
      </c>
      <c r="T107" s="122">
        <f t="shared" si="5"/>
        <v>10.388563347412013</v>
      </c>
      <c r="U107">
        <f t="shared" si="6"/>
        <v>-10.52809463365513</v>
      </c>
      <c r="W107">
        <f>(S108-S106)/6*(T106+4*T107+T108)</f>
        <v>-10.33040386644632</v>
      </c>
    </row>
    <row r="108" spans="1:23">
      <c r="A108" s="1">
        <v>0.47640046296296296</v>
      </c>
      <c r="B108">
        <v>4113</v>
      </c>
      <c r="C108">
        <v>39</v>
      </c>
      <c r="D108">
        <v>264</v>
      </c>
      <c r="E108">
        <v>10.4</v>
      </c>
      <c r="G108" s="119">
        <v>101</v>
      </c>
      <c r="H108">
        <f t="shared" si="8"/>
        <v>10.66762591989823</v>
      </c>
      <c r="J108" s="120">
        <f>(Data!$I$16+273.3)/(D108+273.3)*(Data!$I$15+(Data!$K$12/1000))/Data!$I$15*Data!$I$18</f>
        <v>0.68568847112907139</v>
      </c>
      <c r="K108" s="122">
        <f t="shared" si="9"/>
        <v>12.836012612199999</v>
      </c>
      <c r="L108" s="119"/>
      <c r="M108" s="122"/>
      <c r="S108" s="121">
        <f t="shared" si="7"/>
        <v>0.01</v>
      </c>
      <c r="T108" s="122">
        <f t="shared" si="5"/>
        <v>10.386628971946513</v>
      </c>
      <c r="U108">
        <f t="shared" si="6"/>
        <v>0.10387596159679262</v>
      </c>
    </row>
    <row r="109" spans="1:23">
      <c r="A109" s="1">
        <v>0.47640046296296296</v>
      </c>
      <c r="B109">
        <v>4104</v>
      </c>
      <c r="C109">
        <v>37</v>
      </c>
      <c r="D109">
        <v>263.8</v>
      </c>
      <c r="E109">
        <v>10.4</v>
      </c>
      <c r="G109" s="119">
        <v>102</v>
      </c>
      <c r="H109">
        <f t="shared" si="8"/>
        <v>10.388563347412013</v>
      </c>
      <c r="J109" s="120">
        <f>(Data!$I$16+273.3)/(D109+273.3)*(Data!$I$15+(Data!$K$12/1000))/Data!$I$15*Data!$I$18</f>
        <v>0.68594380103826091</v>
      </c>
      <c r="K109" s="122">
        <f t="shared" si="9"/>
        <v>12.784821081199999</v>
      </c>
      <c r="L109" s="119"/>
      <c r="M109" s="122"/>
      <c r="S109" s="121">
        <f t="shared" si="7"/>
        <v>0.02</v>
      </c>
      <c r="T109" s="122">
        <f t="shared" si="5"/>
        <v>11.066197104106875</v>
      </c>
      <c r="U109">
        <f t="shared" si="6"/>
        <v>0.10726413038026694</v>
      </c>
      <c r="W109">
        <f>(S110-S108)/6*(T108+4*T109+T110)</f>
        <v>0.21905871497493626</v>
      </c>
    </row>
    <row r="110" spans="1:23">
      <c r="A110" s="1">
        <v>0.47640046296296296</v>
      </c>
      <c r="B110">
        <v>4101</v>
      </c>
      <c r="C110">
        <v>37</v>
      </c>
      <c r="D110">
        <v>263.60000000000002</v>
      </c>
      <c r="E110">
        <v>10.4</v>
      </c>
      <c r="G110" s="119">
        <v>103</v>
      </c>
      <c r="H110">
        <f t="shared" si="8"/>
        <v>10.386628971946513</v>
      </c>
      <c r="J110" s="120">
        <f>(Data!$I$16+273.3)/(D110+273.3)*(Data!$I$15+(Data!$K$12/1000))/Data!$I$15*Data!$I$18</f>
        <v>0.68619932117275095</v>
      </c>
      <c r="K110" s="122">
        <f t="shared" si="9"/>
        <v>12.732859315599999</v>
      </c>
      <c r="L110" s="119"/>
      <c r="M110" s="122"/>
      <c r="S110" s="121">
        <f t="shared" si="7"/>
        <v>0.03</v>
      </c>
      <c r="T110" s="122">
        <f t="shared" si="5"/>
        <v>11.066197104106875</v>
      </c>
      <c r="U110">
        <f t="shared" si="6"/>
        <v>0.11066197104106873</v>
      </c>
    </row>
    <row r="111" spans="1:23">
      <c r="A111" s="1">
        <v>0.47640046296296296</v>
      </c>
      <c r="B111">
        <v>4098</v>
      </c>
      <c r="C111">
        <v>42</v>
      </c>
      <c r="D111">
        <v>263.60000000000002</v>
      </c>
      <c r="E111">
        <v>10.4</v>
      </c>
      <c r="G111" s="119">
        <v>104</v>
      </c>
      <c r="H111">
        <f t="shared" si="8"/>
        <v>11.066197104106875</v>
      </c>
      <c r="J111" s="120">
        <f>(Data!$I$16+273.3)/(D111+273.3)*(Data!$I$15+(Data!$K$12/1000))/Data!$I$15*Data!$I$18</f>
        <v>0.68619932117275095</v>
      </c>
      <c r="K111" s="122">
        <f t="shared" si="9"/>
        <v>12.680120223999999</v>
      </c>
      <c r="L111" s="119"/>
      <c r="M111" s="122"/>
      <c r="S111" s="121">
        <f t="shared" si="7"/>
        <v>0.04</v>
      </c>
      <c r="T111" s="122">
        <f t="shared" si="5"/>
        <v>11.454602241657376</v>
      </c>
      <c r="U111">
        <f t="shared" si="6"/>
        <v>0.11260399672882129</v>
      </c>
      <c r="W111">
        <f>(S112-S110)/6*(T110+4*T111+T112)</f>
        <v>0.22822646396608012</v>
      </c>
    </row>
    <row r="112" spans="1:23">
      <c r="A112" s="1">
        <v>0.47640046296296296</v>
      </c>
      <c r="B112">
        <v>4098</v>
      </c>
      <c r="C112">
        <v>42</v>
      </c>
      <c r="D112">
        <v>263.60000000000002</v>
      </c>
      <c r="E112">
        <v>10.4</v>
      </c>
      <c r="G112" s="119">
        <v>105</v>
      </c>
      <c r="H112">
        <f t="shared" si="8"/>
        <v>11.066197104106875</v>
      </c>
      <c r="J112" s="120">
        <f>(Data!$I$16+273.3)/(D112+273.3)*(Data!$I$15+(Data!$K$12/1000))/Data!$I$15*Data!$I$18</f>
        <v>0.68619932117275095</v>
      </c>
      <c r="K112" s="122">
        <f t="shared" si="9"/>
        <v>12.626596714999998</v>
      </c>
      <c r="L112" s="119"/>
      <c r="M112" s="122"/>
      <c r="S112" s="121">
        <f t="shared" si="7"/>
        <v>0.05</v>
      </c>
      <c r="T112" s="122">
        <f t="shared" si="5"/>
        <v>11.583333119087639</v>
      </c>
      <c r="U112">
        <f t="shared" si="6"/>
        <v>0.11518967680372511</v>
      </c>
    </row>
    <row r="113" spans="1:23">
      <c r="A113" s="1">
        <v>0.47641203703703705</v>
      </c>
      <c r="B113">
        <v>4102</v>
      </c>
      <c r="C113">
        <v>45</v>
      </c>
      <c r="D113">
        <v>263.60000000000002</v>
      </c>
      <c r="E113">
        <v>10.4</v>
      </c>
      <c r="G113" s="119">
        <v>106</v>
      </c>
      <c r="H113">
        <f t="shared" si="8"/>
        <v>11.454602241657376</v>
      </c>
      <c r="J113" s="120">
        <f>(Data!$I$16+273.3)/(D113+273.3)*(Data!$I$15+(Data!$K$12/1000))/Data!$I$15*Data!$I$18</f>
        <v>0.68619932117275095</v>
      </c>
      <c r="K113" s="122">
        <f t="shared" si="9"/>
        <v>12.572281697199999</v>
      </c>
      <c r="L113" s="119"/>
      <c r="M113" s="122"/>
      <c r="S113" s="121">
        <f t="shared" si="7"/>
        <v>6.0000000000000005E-2</v>
      </c>
      <c r="T113" s="122">
        <f t="shared" si="5"/>
        <v>11.583333119087639</v>
      </c>
      <c r="U113">
        <f t="shared" si="6"/>
        <v>0.11583333119087641</v>
      </c>
      <c r="W113">
        <f>(S114-S112)/6*(T112+4*T113+T114)</f>
        <v>0.23167385052486583</v>
      </c>
    </row>
    <row r="114" spans="1:23">
      <c r="A114" s="1">
        <v>0.47641203703703705</v>
      </c>
      <c r="B114">
        <v>4102</v>
      </c>
      <c r="C114">
        <v>46</v>
      </c>
      <c r="D114">
        <v>263.8</v>
      </c>
      <c r="E114">
        <v>10.4</v>
      </c>
      <c r="G114" s="119">
        <v>107</v>
      </c>
      <c r="H114">
        <f t="shared" si="8"/>
        <v>11.583333119087639</v>
      </c>
      <c r="J114" s="120">
        <f>(Data!$I$16+273.3)/(D114+273.3)*(Data!$I$15+(Data!$K$12/1000))/Data!$I$15*Data!$I$18</f>
        <v>0.68594380103826091</v>
      </c>
      <c r="K114" s="122">
        <f t="shared" si="9"/>
        <v>12.517168079199999</v>
      </c>
      <c r="L114" s="119"/>
      <c r="M114" s="122"/>
      <c r="S114" s="121">
        <f t="shared" si="7"/>
        <v>7.0000000000000007E-2</v>
      </c>
      <c r="T114" s="122">
        <f t="shared" si="5"/>
        <v>11.585489562021538</v>
      </c>
      <c r="U114">
        <f t="shared" si="6"/>
        <v>0.1158441134055459</v>
      </c>
    </row>
    <row r="115" spans="1:23">
      <c r="A115" s="1">
        <v>0.47641203703703705</v>
      </c>
      <c r="B115">
        <v>4117</v>
      </c>
      <c r="C115">
        <v>46</v>
      </c>
      <c r="D115">
        <v>263.8</v>
      </c>
      <c r="E115">
        <v>10.4</v>
      </c>
      <c r="G115" s="119">
        <v>108</v>
      </c>
      <c r="H115">
        <f t="shared" si="8"/>
        <v>11.583333119087639</v>
      </c>
      <c r="J115" s="120">
        <f>(Data!$I$16+273.3)/(D115+273.3)*(Data!$I$15+(Data!$K$12/1000))/Data!$I$15*Data!$I$18</f>
        <v>0.68594380103826091</v>
      </c>
      <c r="K115" s="122">
        <f t="shared" si="9"/>
        <v>12.461248769599999</v>
      </c>
      <c r="L115" s="119"/>
      <c r="M115" s="122"/>
      <c r="S115" s="121">
        <f t="shared" si="7"/>
        <v>0.08</v>
      </c>
      <c r="T115" s="122">
        <f t="shared" si="5"/>
        <v>11.585489562021538</v>
      </c>
      <c r="U115">
        <f t="shared" si="6"/>
        <v>0.11585489562021532</v>
      </c>
      <c r="W115">
        <f>(S116-S114)/6*(T114+4*T115+T116)</f>
        <v>0.23086093376796316</v>
      </c>
    </row>
    <row r="116" spans="1:23">
      <c r="A116" s="1">
        <v>0.47641203703703705</v>
      </c>
      <c r="B116">
        <v>4120</v>
      </c>
      <c r="C116">
        <v>46</v>
      </c>
      <c r="D116">
        <v>264</v>
      </c>
      <c r="E116">
        <v>10.4</v>
      </c>
      <c r="G116" s="119">
        <v>109</v>
      </c>
      <c r="H116">
        <f t="shared" si="8"/>
        <v>11.585489562021538</v>
      </c>
      <c r="J116" s="120">
        <f>(Data!$I$16+273.3)/(D116+273.3)*(Data!$I$15+(Data!$K$12/1000))/Data!$I$15*Data!$I$18</f>
        <v>0.68568847112907139</v>
      </c>
      <c r="K116" s="122">
        <f t="shared" si="9"/>
        <v>12.404516677</v>
      </c>
      <c r="L116" s="119"/>
      <c r="M116" s="122"/>
      <c r="S116" s="121">
        <f t="shared" si="7"/>
        <v>0.09</v>
      </c>
      <c r="T116" s="122">
        <f t="shared" si="5"/>
        <v>11.330832320281299</v>
      </c>
      <c r="U116">
        <f t="shared" si="6"/>
        <v>0.11458160941151414</v>
      </c>
    </row>
    <row r="117" spans="1:23">
      <c r="A117" s="1">
        <v>0.47641203703703705</v>
      </c>
      <c r="B117">
        <v>4116</v>
      </c>
      <c r="C117">
        <v>46</v>
      </c>
      <c r="D117">
        <v>264</v>
      </c>
      <c r="E117">
        <v>10.4</v>
      </c>
      <c r="G117" s="119">
        <v>110</v>
      </c>
      <c r="H117">
        <f t="shared" si="8"/>
        <v>11.585489562021538</v>
      </c>
      <c r="J117" s="120">
        <f>(Data!$I$16+273.3)/(D117+273.3)*(Data!$I$15+(Data!$K$12/1000))/Data!$I$15*Data!$I$18</f>
        <v>0.68568847112907139</v>
      </c>
      <c r="K117" s="122">
        <f t="shared" si="9"/>
        <v>12.346964709999998</v>
      </c>
      <c r="L117" s="119"/>
      <c r="M117" s="122"/>
      <c r="S117" s="121">
        <f t="shared" si="7"/>
        <v>9.9999999999999992E-2</v>
      </c>
      <c r="T117" s="122">
        <f t="shared" si="5"/>
        <v>11.329777847958487</v>
      </c>
      <c r="U117">
        <f t="shared" si="6"/>
        <v>0.11330305084119886</v>
      </c>
      <c r="W117">
        <f>(S118-S116)/6*(T116+4*T117+T118)</f>
        <v>0.22868342923073276</v>
      </c>
    </row>
    <row r="118" spans="1:23">
      <c r="A118" s="1">
        <v>0.47642361111111109</v>
      </c>
      <c r="B118">
        <v>4111</v>
      </c>
      <c r="C118">
        <v>44</v>
      </c>
      <c r="D118">
        <v>264</v>
      </c>
      <c r="E118">
        <v>10.4</v>
      </c>
      <c r="G118" s="119">
        <v>111</v>
      </c>
      <c r="H118">
        <f t="shared" si="8"/>
        <v>11.330832320281299</v>
      </c>
      <c r="J118" s="120">
        <f>(Data!$I$16+273.3)/(D118+273.3)*(Data!$I$15+(Data!$K$12/1000))/Data!$I$15*Data!$I$18</f>
        <v>0.68568847112907139</v>
      </c>
      <c r="K118" s="122">
        <f t="shared" si="9"/>
        <v>12.288585777199998</v>
      </c>
      <c r="L118" s="119"/>
      <c r="M118" s="122"/>
      <c r="S118" s="121">
        <f t="shared" si="7"/>
        <v>0.10999999999999999</v>
      </c>
      <c r="T118" s="122">
        <f t="shared" si="5"/>
        <v>11.955085057104615</v>
      </c>
      <c r="U118">
        <f t="shared" si="6"/>
        <v>0.11642431452531544</v>
      </c>
    </row>
    <row r="119" spans="1:23">
      <c r="A119" s="1">
        <v>0.47642361111111109</v>
      </c>
      <c r="B119">
        <v>4114</v>
      </c>
      <c r="C119">
        <v>44</v>
      </c>
      <c r="D119">
        <v>263.89999999999998</v>
      </c>
      <c r="E119">
        <v>10.4</v>
      </c>
      <c r="G119" s="119">
        <v>112</v>
      </c>
      <c r="H119">
        <f t="shared" si="8"/>
        <v>11.329777847958487</v>
      </c>
      <c r="J119" s="120">
        <f>(Data!$I$16+273.3)/(D119+273.3)*(Data!$I$15+(Data!$K$12/1000))/Data!$I$15*Data!$I$18</f>
        <v>0.68581611231878248</v>
      </c>
      <c r="K119" s="122">
        <f t="shared" si="9"/>
        <v>12.229372787199999</v>
      </c>
      <c r="L119" s="119"/>
      <c r="M119" s="122"/>
      <c r="S119" s="121">
        <f t="shared" si="7"/>
        <v>0.11999999999999998</v>
      </c>
      <c r="T119" s="122">
        <f t="shared" si="5"/>
        <v>12.075335310214038</v>
      </c>
      <c r="U119">
        <f t="shared" si="6"/>
        <v>0.12015210183659321</v>
      </c>
      <c r="W119">
        <f>(S120-S118)/6*(T118+4*T119+T120)</f>
        <v>0.24070132791365315</v>
      </c>
    </row>
    <row r="120" spans="1:23">
      <c r="A120" s="1">
        <v>0.47642361111111109</v>
      </c>
      <c r="B120">
        <v>4119</v>
      </c>
      <c r="C120">
        <v>49</v>
      </c>
      <c r="D120">
        <v>263.8</v>
      </c>
      <c r="E120">
        <v>10.4</v>
      </c>
      <c r="G120" s="119">
        <v>113</v>
      </c>
      <c r="H120">
        <f t="shared" si="8"/>
        <v>11.955085057104615</v>
      </c>
      <c r="J120" s="120">
        <f>(Data!$I$16+273.3)/(D120+273.3)*(Data!$I$15+(Data!$K$12/1000))/Data!$I$15*Data!$I$18</f>
        <v>0.68594380103826091</v>
      </c>
      <c r="K120" s="122">
        <f t="shared" si="9"/>
        <v>12.169318648599999</v>
      </c>
      <c r="L120" s="119"/>
      <c r="M120" s="122"/>
      <c r="S120" s="121">
        <f t="shared" si="7"/>
        <v>0.12999999999999998</v>
      </c>
      <c r="T120" s="122">
        <f t="shared" si="5"/>
        <v>11.953972076135194</v>
      </c>
      <c r="U120">
        <f t="shared" si="6"/>
        <v>0.1201465369317461</v>
      </c>
    </row>
    <row r="121" spans="1:23">
      <c r="A121" s="1">
        <v>0.47642361111111109</v>
      </c>
      <c r="B121">
        <v>4119</v>
      </c>
      <c r="C121">
        <v>50</v>
      </c>
      <c r="D121">
        <v>263.7</v>
      </c>
      <c r="E121">
        <v>10.4</v>
      </c>
      <c r="G121" s="119">
        <v>114</v>
      </c>
      <c r="H121">
        <f t="shared" si="8"/>
        <v>12.075335310214038</v>
      </c>
      <c r="J121" s="120">
        <f>(Data!$I$16+273.3)/(D121+273.3)*(Data!$I$15+(Data!$K$12/1000))/Data!$I$15*Data!$I$18</f>
        <v>0.68607153731405979</v>
      </c>
      <c r="K121" s="122">
        <f t="shared" si="9"/>
        <v>12.108416269999999</v>
      </c>
      <c r="L121" s="119"/>
      <c r="M121" s="122"/>
      <c r="S121" s="121">
        <f t="shared" si="7"/>
        <v>0.13999999999999999</v>
      </c>
      <c r="T121" s="122">
        <f t="shared" si="5"/>
        <v>11.83026232516511</v>
      </c>
      <c r="U121">
        <f t="shared" si="6"/>
        <v>0.11892117200650162</v>
      </c>
      <c r="W121">
        <f>(S122-S120)/6*(T120+4*T121+T122)</f>
        <v>0.23660467731943205</v>
      </c>
    </row>
    <row r="122" spans="1:23">
      <c r="A122" s="1">
        <v>0.47642361111111109</v>
      </c>
      <c r="B122">
        <v>4121</v>
      </c>
      <c r="C122">
        <v>49</v>
      </c>
      <c r="D122">
        <v>263.7</v>
      </c>
      <c r="E122">
        <v>10.4</v>
      </c>
      <c r="G122" s="119">
        <v>115</v>
      </c>
      <c r="H122">
        <f t="shared" si="8"/>
        <v>11.953972076135194</v>
      </c>
      <c r="J122" s="120">
        <f>(Data!$I$16+273.3)/(D122+273.3)*(Data!$I$15+(Data!$K$12/1000))/Data!$I$15*Data!$I$18</f>
        <v>0.68607153731405979</v>
      </c>
      <c r="K122" s="122">
        <f t="shared" si="9"/>
        <v>12.046658559999999</v>
      </c>
      <c r="L122" s="119"/>
      <c r="M122" s="122"/>
      <c r="S122" s="121">
        <f t="shared" si="7"/>
        <v>0.15</v>
      </c>
      <c r="T122" s="122">
        <f t="shared" si="5"/>
        <v>11.706381819033925</v>
      </c>
      <c r="U122">
        <f t="shared" si="6"/>
        <v>0.1176832207209953</v>
      </c>
    </row>
    <row r="123" spans="1:23">
      <c r="A123" s="1">
        <v>0.47643518518518518</v>
      </c>
      <c r="B123">
        <v>4121</v>
      </c>
      <c r="C123">
        <v>48</v>
      </c>
      <c r="D123">
        <v>263.60000000000002</v>
      </c>
      <c r="E123">
        <v>10.4</v>
      </c>
      <c r="G123" s="119">
        <v>116</v>
      </c>
      <c r="H123">
        <f t="shared" si="8"/>
        <v>11.83026232516511</v>
      </c>
      <c r="J123" s="120">
        <f>(Data!$I$16+273.3)/(D123+273.3)*(Data!$I$15+(Data!$K$12/1000))/Data!$I$15*Data!$I$18</f>
        <v>0.68619932117275095</v>
      </c>
      <c r="K123" s="122">
        <f t="shared" si="9"/>
        <v>11.984038427199998</v>
      </c>
      <c r="L123" s="119"/>
      <c r="M123" s="122"/>
      <c r="S123" s="121">
        <f t="shared" si="7"/>
        <v>0.16</v>
      </c>
      <c r="T123" s="122">
        <f t="shared" si="5"/>
        <v>11.326613841981603</v>
      </c>
      <c r="U123">
        <f t="shared" si="6"/>
        <v>0.11516497830507773</v>
      </c>
      <c r="W123">
        <f>(S124-S122)/6*(T122+4*T123+T124)</f>
        <v>0.22779817009647332</v>
      </c>
    </row>
    <row r="124" spans="1:23">
      <c r="A124" s="1">
        <v>0.47643518518518518</v>
      </c>
      <c r="B124">
        <v>4119</v>
      </c>
      <c r="C124">
        <v>47</v>
      </c>
      <c r="D124">
        <v>263.60000000000002</v>
      </c>
      <c r="E124">
        <v>10.4</v>
      </c>
      <c r="G124" s="119">
        <v>117</v>
      </c>
      <c r="H124">
        <f t="shared" si="8"/>
        <v>11.706381819033925</v>
      </c>
      <c r="J124" s="120">
        <f>(Data!$I$16+273.3)/(D124+273.3)*(Data!$I$15+(Data!$K$12/1000))/Data!$I$15*Data!$I$18</f>
        <v>0.68619932117275095</v>
      </c>
      <c r="K124" s="122">
        <f t="shared" si="9"/>
        <v>11.920548780199999</v>
      </c>
      <c r="L124" s="119"/>
      <c r="M124" s="122"/>
      <c r="S124" s="121">
        <f t="shared" si="7"/>
        <v>0.17</v>
      </c>
      <c r="T124" s="122">
        <f t="shared" si="5"/>
        <v>11.326613841981603</v>
      </c>
      <c r="U124">
        <f t="shared" si="6"/>
        <v>0.11326613841981613</v>
      </c>
    </row>
    <row r="125" spans="1:23">
      <c r="A125" s="1">
        <v>0.47643518518518518</v>
      </c>
      <c r="B125">
        <v>4119</v>
      </c>
      <c r="C125">
        <v>44</v>
      </c>
      <c r="D125">
        <v>263.60000000000002</v>
      </c>
      <c r="E125">
        <v>10.4</v>
      </c>
      <c r="G125" s="119">
        <v>118</v>
      </c>
      <c r="H125">
        <f t="shared" si="8"/>
        <v>11.326613841981603</v>
      </c>
      <c r="J125" s="120">
        <f>(Data!$I$16+273.3)/(D125+273.3)*(Data!$I$15+(Data!$K$12/1000))/Data!$I$15*Data!$I$18</f>
        <v>0.68619932117275095</v>
      </c>
      <c r="K125" s="122">
        <f t="shared" si="9"/>
        <v>11.856182527599998</v>
      </c>
      <c r="L125" s="119"/>
      <c r="M125" s="122"/>
      <c r="S125" s="121">
        <f t="shared" si="7"/>
        <v>0.18000000000000002</v>
      </c>
      <c r="T125" s="122">
        <f t="shared" si="5"/>
        <v>11.067227620205777</v>
      </c>
      <c r="U125">
        <f t="shared" si="6"/>
        <v>0.11196920731093701</v>
      </c>
      <c r="W125">
        <f>(S126-S124)/6*(T124+4*T125+T126)</f>
        <v>0.22220917314336849</v>
      </c>
    </row>
    <row r="126" spans="1:23">
      <c r="A126" s="1">
        <v>0.47643518518518518</v>
      </c>
      <c r="B126">
        <v>4116</v>
      </c>
      <c r="C126">
        <v>44</v>
      </c>
      <c r="D126">
        <v>263.60000000000002</v>
      </c>
      <c r="E126">
        <v>10.4</v>
      </c>
      <c r="G126" s="119">
        <v>119</v>
      </c>
      <c r="H126">
        <f t="shared" si="8"/>
        <v>11.326613841981603</v>
      </c>
      <c r="J126" s="120">
        <f>(Data!$I$16+273.3)/(D126+273.3)*(Data!$I$15+(Data!$K$12/1000))/Data!$I$15*Data!$I$18</f>
        <v>0.68619932117275095</v>
      </c>
      <c r="K126" s="122">
        <f t="shared" si="9"/>
        <v>11.790932578</v>
      </c>
      <c r="L126" s="119"/>
      <c r="M126" s="122"/>
      <c r="S126" s="121">
        <f t="shared" si="7"/>
        <v>0.19000000000000003</v>
      </c>
      <c r="T126" s="122">
        <f t="shared" si="5"/>
        <v>11.067227620205777</v>
      </c>
      <c r="U126">
        <f t="shared" si="6"/>
        <v>0.11067227620205787</v>
      </c>
    </row>
    <row r="127" spans="1:23">
      <c r="A127" s="1">
        <v>0.47643518518518518</v>
      </c>
      <c r="B127">
        <v>4112</v>
      </c>
      <c r="C127">
        <v>42</v>
      </c>
      <c r="D127">
        <v>263.7</v>
      </c>
      <c r="E127">
        <v>10.4</v>
      </c>
      <c r="G127" s="119">
        <v>120</v>
      </c>
      <c r="H127">
        <f t="shared" si="8"/>
        <v>11.067227620205777</v>
      </c>
      <c r="J127" s="120">
        <f>(Data!$I$16+273.3)/(D127+273.3)*(Data!$I$15+(Data!$K$12/1000))/Data!$I$15*Data!$I$18</f>
        <v>0.68607153731405979</v>
      </c>
      <c r="K127" s="122">
        <f t="shared" si="9"/>
        <v>11.724791839999998</v>
      </c>
      <c r="L127" s="119"/>
      <c r="M127" s="122"/>
      <c r="S127" s="121">
        <f t="shared" si="7"/>
        <v>0.20000000000000004</v>
      </c>
      <c r="T127" s="122">
        <f t="shared" si="5"/>
        <v>10.800508241896839</v>
      </c>
      <c r="U127">
        <f t="shared" si="6"/>
        <v>0.10933867931051318</v>
      </c>
      <c r="W127">
        <f>(S128-S126)/6*(T126+4*T127+T128)</f>
        <v>0.21690258138930563</v>
      </c>
    </row>
    <row r="128" spans="1:23">
      <c r="A128" s="1">
        <v>0.47644675925925922</v>
      </c>
      <c r="B128">
        <v>4114</v>
      </c>
      <c r="C128">
        <v>42</v>
      </c>
      <c r="D128">
        <v>263.7</v>
      </c>
      <c r="E128">
        <v>10.4</v>
      </c>
      <c r="G128" s="119">
        <v>121</v>
      </c>
      <c r="H128">
        <f t="shared" si="8"/>
        <v>11.067227620205777</v>
      </c>
      <c r="J128" s="120">
        <f>(Data!$I$16+273.3)/(D128+273.3)*(Data!$I$15+(Data!$K$12/1000))/Data!$I$15*Data!$I$18</f>
        <v>0.68607153731405979</v>
      </c>
      <c r="K128" s="122">
        <f t="shared" si="9"/>
        <v>11.6577532222</v>
      </c>
      <c r="L128" s="119"/>
      <c r="M128" s="122"/>
      <c r="S128" s="121">
        <f t="shared" si="7"/>
        <v>0.21000000000000005</v>
      </c>
      <c r="T128" s="122">
        <f t="shared" si="5"/>
        <v>10.801513828998496</v>
      </c>
      <c r="U128">
        <f t="shared" si="6"/>
        <v>0.10801011035447679</v>
      </c>
    </row>
    <row r="129" spans="1:23">
      <c r="A129" s="1">
        <v>0.47644675925925922</v>
      </c>
      <c r="B129">
        <v>4117</v>
      </c>
      <c r="C129">
        <v>40</v>
      </c>
      <c r="D129">
        <v>263.7</v>
      </c>
      <c r="E129">
        <v>10.4</v>
      </c>
      <c r="G129" s="119">
        <v>122</v>
      </c>
      <c r="H129">
        <f t="shared" si="8"/>
        <v>10.800508241896839</v>
      </c>
      <c r="J129" s="120">
        <f>(Data!$I$16+273.3)/(D129+273.3)*(Data!$I$15+(Data!$K$12/1000))/Data!$I$15*Data!$I$18</f>
        <v>0.68607153731405979</v>
      </c>
      <c r="K129" s="122">
        <f t="shared" si="9"/>
        <v>11.5898096332</v>
      </c>
      <c r="L129" s="119"/>
      <c r="M129" s="122"/>
      <c r="S129" s="121">
        <f t="shared" si="7"/>
        <v>0.22000000000000006</v>
      </c>
      <c r="T129" s="122">
        <f t="shared" si="5"/>
        <v>10.801513828998496</v>
      </c>
      <c r="U129">
        <f t="shared" si="6"/>
        <v>0.10801513828998506</v>
      </c>
      <c r="W129">
        <f>(S130-S128)/6*(T128+4*T129+T130)</f>
        <v>0.21603362822494795</v>
      </c>
    </row>
    <row r="130" spans="1:23">
      <c r="A130" s="1">
        <v>0.47644675925925922</v>
      </c>
      <c r="B130">
        <v>4117</v>
      </c>
      <c r="C130">
        <v>40</v>
      </c>
      <c r="D130">
        <v>263.8</v>
      </c>
      <c r="E130">
        <v>10.4</v>
      </c>
      <c r="G130" s="119">
        <v>123</v>
      </c>
      <c r="H130">
        <f t="shared" si="8"/>
        <v>10.801513828998496</v>
      </c>
      <c r="J130" s="120">
        <f>(Data!$I$16+273.3)/(D130+273.3)*(Data!$I$15+(Data!$K$12/1000))/Data!$I$15*Data!$I$18</f>
        <v>0.68594380103826091</v>
      </c>
      <c r="K130" s="122">
        <f t="shared" si="9"/>
        <v>11.520953981599998</v>
      </c>
      <c r="L130" s="119"/>
      <c r="M130" s="122"/>
      <c r="S130" s="121">
        <f t="shared" si="7"/>
        <v>0.23000000000000007</v>
      </c>
      <c r="T130" s="122">
        <f t="shared" si="5"/>
        <v>10.802519322491854</v>
      </c>
      <c r="U130">
        <f t="shared" si="6"/>
        <v>0.10802016575745184</v>
      </c>
    </row>
    <row r="131" spans="1:23">
      <c r="A131" s="1">
        <v>0.47644675925925922</v>
      </c>
      <c r="B131">
        <v>4124</v>
      </c>
      <c r="C131">
        <v>40</v>
      </c>
      <c r="D131">
        <v>263.8</v>
      </c>
      <c r="E131">
        <v>10.4</v>
      </c>
      <c r="G131" s="119">
        <v>124</v>
      </c>
      <c r="H131">
        <f t="shared" si="8"/>
        <v>10.801513828998496</v>
      </c>
      <c r="J131" s="120">
        <f>(Data!$I$16+273.3)/(D131+273.3)*(Data!$I$15+(Data!$K$12/1000))/Data!$I$15*Data!$I$18</f>
        <v>0.68594380103826091</v>
      </c>
      <c r="K131" s="122">
        <f t="shared" si="9"/>
        <v>11.451179176</v>
      </c>
      <c r="L131" s="119"/>
      <c r="M131" s="122"/>
      <c r="S131" s="121">
        <f t="shared" si="7"/>
        <v>0.24000000000000007</v>
      </c>
      <c r="T131" s="122">
        <f t="shared" si="5"/>
        <v>11.329777847958487</v>
      </c>
      <c r="U131">
        <f t="shared" si="6"/>
        <v>0.11066148585225181</v>
      </c>
      <c r="W131">
        <f>(S132-S130)/6*(T130+4*T131+T132)</f>
        <v>0.22812799258329855</v>
      </c>
    </row>
    <row r="132" spans="1:23">
      <c r="A132" s="1">
        <v>0.47644675925925922</v>
      </c>
      <c r="B132">
        <v>4124</v>
      </c>
      <c r="C132">
        <v>40</v>
      </c>
      <c r="D132">
        <v>263.89999999999998</v>
      </c>
      <c r="E132">
        <v>10.4</v>
      </c>
      <c r="G132" s="119">
        <v>125</v>
      </c>
      <c r="H132">
        <f t="shared" si="8"/>
        <v>10.802519322491854</v>
      </c>
      <c r="J132" s="120">
        <f>(Data!$I$16+273.3)/(D132+273.3)*(Data!$I$15+(Data!$K$12/1000))/Data!$I$15*Data!$I$18</f>
        <v>0.68581611231878248</v>
      </c>
      <c r="K132" s="122">
        <f t="shared" si="9"/>
        <v>11.380478125</v>
      </c>
      <c r="L132" s="119"/>
      <c r="M132" s="122"/>
      <c r="S132" s="121">
        <f t="shared" si="7"/>
        <v>0.25000000000000006</v>
      </c>
      <c r="T132" s="122">
        <f t="shared" si="5"/>
        <v>12.3167670606638</v>
      </c>
      <c r="U132">
        <f t="shared" si="6"/>
        <v>0.11823272454311122</v>
      </c>
    </row>
    <row r="133" spans="1:23">
      <c r="A133" s="1">
        <v>0.47645833333333337</v>
      </c>
      <c r="B133">
        <v>4127</v>
      </c>
      <c r="C133">
        <v>44</v>
      </c>
      <c r="D133">
        <v>263.89999999999998</v>
      </c>
      <c r="E133">
        <v>10.4</v>
      </c>
      <c r="G133" s="119">
        <v>126</v>
      </c>
      <c r="H133">
        <f t="shared" si="8"/>
        <v>11.329777847958487</v>
      </c>
      <c r="J133" s="120">
        <f>(Data!$I$16+273.3)/(D133+273.3)*(Data!$I$15+(Data!$K$12/1000))/Data!$I$15*Data!$I$18</f>
        <v>0.68581611231878248</v>
      </c>
      <c r="K133" s="122">
        <f t="shared" si="9"/>
        <v>11.3088437372</v>
      </c>
      <c r="L133" s="119"/>
      <c r="M133" s="122"/>
      <c r="S133" s="121">
        <f t="shared" si="7"/>
        <v>0.26000000000000006</v>
      </c>
      <c r="T133" s="122">
        <f t="shared" si="5"/>
        <v>12.3167670606638</v>
      </c>
      <c r="U133">
        <f t="shared" si="6"/>
        <v>0.12316767060663811</v>
      </c>
      <c r="W133">
        <f>(S134-S132)/6*(T132+4*T133+T134)</f>
        <v>0.25046963152601803</v>
      </c>
    </row>
    <row r="134" spans="1:23">
      <c r="A134" s="1">
        <v>0.47645833333333337</v>
      </c>
      <c r="B134">
        <v>4128</v>
      </c>
      <c r="C134">
        <v>52</v>
      </c>
      <c r="D134">
        <v>263.89999999999998</v>
      </c>
      <c r="E134">
        <v>10.4</v>
      </c>
      <c r="G134" s="119">
        <v>127</v>
      </c>
      <c r="H134">
        <f t="shared" si="8"/>
        <v>12.3167670606638</v>
      </c>
      <c r="J134" s="120">
        <f>(Data!$I$16+273.3)/(D134+273.3)*(Data!$I$15+(Data!$K$12/1000))/Data!$I$15*Data!$I$18</f>
        <v>0.68581611231878248</v>
      </c>
      <c r="K134" s="122">
        <f t="shared" si="9"/>
        <v>11.236268921199999</v>
      </c>
      <c r="L134" s="119"/>
      <c r="M134" s="122"/>
      <c r="S134" s="121">
        <f t="shared" si="7"/>
        <v>0.27000000000000007</v>
      </c>
      <c r="T134" s="122">
        <f t="shared" si="5"/>
        <v>13.557054154486348</v>
      </c>
      <c r="U134">
        <f t="shared" si="6"/>
        <v>0.12936910607575086</v>
      </c>
    </row>
    <row r="135" spans="1:23">
      <c r="A135" s="1">
        <v>0.47645833333333337</v>
      </c>
      <c r="B135">
        <v>4126</v>
      </c>
      <c r="C135">
        <v>52</v>
      </c>
      <c r="D135">
        <v>263.89999999999998</v>
      </c>
      <c r="E135">
        <v>10.4</v>
      </c>
      <c r="G135" s="119">
        <v>128</v>
      </c>
      <c r="H135">
        <f t="shared" si="8"/>
        <v>12.3167670606638</v>
      </c>
      <c r="J135" s="120">
        <f>(Data!$I$16+273.3)/(D135+273.3)*(Data!$I$15+(Data!$K$12/1000))/Data!$I$15*Data!$I$18</f>
        <v>0.68581611231878248</v>
      </c>
      <c r="K135" s="122">
        <f t="shared" si="9"/>
        <v>11.162746585599999</v>
      </c>
      <c r="L135" s="119"/>
      <c r="M135" s="122"/>
      <c r="S135" s="121">
        <f t="shared" si="7"/>
        <v>0.28000000000000008</v>
      </c>
      <c r="T135" s="122">
        <f t="shared" ref="T135:T198" si="10">H137</f>
        <v>13.557054154486348</v>
      </c>
      <c r="U135">
        <f t="shared" ref="U135:U198" si="11">(S135-S134)/2*(T134+T135)</f>
        <v>0.13557054154486359</v>
      </c>
      <c r="W135">
        <f>(S136-S134)/6*(T134+4*T135+T136)</f>
        <v>0.26817842142444048</v>
      </c>
    </row>
    <row r="136" spans="1:23">
      <c r="A136" s="1">
        <v>0.47645833333333337</v>
      </c>
      <c r="B136">
        <v>4124</v>
      </c>
      <c r="C136">
        <v>63</v>
      </c>
      <c r="D136">
        <v>263.89999999999998</v>
      </c>
      <c r="E136">
        <v>10.4</v>
      </c>
      <c r="G136" s="119">
        <v>129</v>
      </c>
      <c r="H136">
        <f t="shared" si="8"/>
        <v>13.557054154486348</v>
      </c>
      <c r="J136" s="120">
        <f>(Data!$I$16+273.3)/(D136+273.3)*(Data!$I$15+(Data!$K$12/1000))/Data!$I$15*Data!$I$18</f>
        <v>0.68581611231878248</v>
      </c>
      <c r="K136" s="122">
        <f t="shared" si="9"/>
        <v>11.088269639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12.66825565490033</v>
      </c>
      <c r="U136">
        <f t="shared" si="11"/>
        <v>0.13112654904693352</v>
      </c>
    </row>
    <row r="137" spans="1:23">
      <c r="A137" s="1">
        <v>0.47645833333333337</v>
      </c>
      <c r="B137">
        <v>4121</v>
      </c>
      <c r="C137">
        <v>63</v>
      </c>
      <c r="D137">
        <v>263.89999999999998</v>
      </c>
      <c r="E137">
        <v>10.4</v>
      </c>
      <c r="G137" s="119">
        <v>130</v>
      </c>
      <c r="H137">
        <f t="shared" ref="H137:H200" si="13">44.73*SQRT(C137/1000/J137)</f>
        <v>13.557054154486348</v>
      </c>
      <c r="J137" s="120">
        <f>(Data!$I$16+273.3)/(D137+273.3)*(Data!$I$15+(Data!$K$12/1000))/Data!$I$15*Data!$I$18</f>
        <v>0.68581611231878248</v>
      </c>
      <c r="K137" s="122">
        <f t="shared" ref="K137:K200" si="14">-0.0000011819*G137^3-0.0000234559*G137^2-0.009901*G137+15.293</f>
        <v>11.012830989999998</v>
      </c>
      <c r="L137" s="119"/>
      <c r="M137" s="122"/>
      <c r="S137" s="121">
        <f t="shared" si="12"/>
        <v>0.3000000000000001</v>
      </c>
      <c r="T137" s="122">
        <f t="shared" si="10"/>
        <v>12.43694804257049</v>
      </c>
      <c r="U137">
        <f t="shared" si="11"/>
        <v>0.1255260184873542</v>
      </c>
      <c r="W137">
        <f>(S138-S136)/6*(T136+4*T137+T138)</f>
        <v>0.24831959876600973</v>
      </c>
    </row>
    <row r="138" spans="1:23">
      <c r="A138" s="1">
        <v>0.47646990740740741</v>
      </c>
      <c r="B138">
        <v>4117</v>
      </c>
      <c r="C138">
        <v>55</v>
      </c>
      <c r="D138">
        <v>264</v>
      </c>
      <c r="E138">
        <v>10.4</v>
      </c>
      <c r="G138" s="119">
        <v>131</v>
      </c>
      <c r="H138">
        <f t="shared" si="13"/>
        <v>12.66825565490033</v>
      </c>
      <c r="J138" s="120">
        <f>(Data!$I$16+273.3)/(D138+273.3)*(Data!$I$15+(Data!$K$12/1000))/Data!$I$15*Data!$I$18</f>
        <v>0.68568847112907139</v>
      </c>
      <c r="K138" s="122">
        <f t="shared" si="14"/>
        <v>10.936423547199999</v>
      </c>
      <c r="L138" s="119"/>
      <c r="M138" s="122"/>
      <c r="S138" s="121">
        <f t="shared" si="12"/>
        <v>0.31000000000000011</v>
      </c>
      <c r="T138" s="122">
        <f t="shared" si="10"/>
        <v>12.079831804620568</v>
      </c>
      <c r="U138">
        <f t="shared" si="11"/>
        <v>0.1225838992359554</v>
      </c>
    </row>
    <row r="139" spans="1:23">
      <c r="A139" s="1">
        <v>0.47646990740740741</v>
      </c>
      <c r="B139">
        <v>4117</v>
      </c>
      <c r="C139">
        <v>53</v>
      </c>
      <c r="D139">
        <v>264.10000000000002</v>
      </c>
      <c r="E139">
        <v>10.4</v>
      </c>
      <c r="G139" s="119">
        <v>132</v>
      </c>
      <c r="H139">
        <f t="shared" si="13"/>
        <v>12.43694804257049</v>
      </c>
      <c r="J139" s="120">
        <f>(Data!$I$16+273.3)/(D139+273.3)*(Data!$I$15+(Data!$K$12/1000))/Data!$I$15*Data!$I$18</f>
        <v>0.68556087744259375</v>
      </c>
      <c r="K139" s="122">
        <f t="shared" si="14"/>
        <v>10.859040219199999</v>
      </c>
      <c r="L139" s="119"/>
      <c r="M139" s="122"/>
      <c r="S139" s="121">
        <f t="shared" si="12"/>
        <v>0.32000000000000012</v>
      </c>
      <c r="T139" s="122">
        <f t="shared" si="10"/>
        <v>11.710741737925883</v>
      </c>
      <c r="U139">
        <f t="shared" si="11"/>
        <v>0.11895286771273236</v>
      </c>
      <c r="W139">
        <f>(S140-S138)/6*(T138+4*T139+T140)</f>
        <v>0.23544513498083347</v>
      </c>
    </row>
    <row r="140" spans="1:23">
      <c r="A140" s="1">
        <v>0.47646990740740741</v>
      </c>
      <c r="B140">
        <v>4127</v>
      </c>
      <c r="C140">
        <v>50</v>
      </c>
      <c r="D140">
        <v>264.10000000000002</v>
      </c>
      <c r="E140">
        <v>10.4</v>
      </c>
      <c r="G140" s="119">
        <v>133</v>
      </c>
      <c r="H140">
        <f t="shared" si="13"/>
        <v>12.079831804620568</v>
      </c>
      <c r="J140" s="120">
        <f>(Data!$I$16+273.3)/(D140+273.3)*(Data!$I$15+(Data!$K$12/1000))/Data!$I$15*Data!$I$18</f>
        <v>0.68556087744259375</v>
      </c>
      <c r="K140" s="122">
        <f t="shared" si="14"/>
        <v>10.780673914599999</v>
      </c>
      <c r="L140" s="119"/>
      <c r="M140" s="122"/>
      <c r="S140" s="121">
        <f t="shared" si="12"/>
        <v>0.33000000000000013</v>
      </c>
      <c r="T140" s="122">
        <f t="shared" si="10"/>
        <v>11.710741737925883</v>
      </c>
      <c r="U140">
        <f t="shared" si="11"/>
        <v>0.11710741737925894</v>
      </c>
    </row>
    <row r="141" spans="1:23">
      <c r="A141" s="1">
        <v>0.47646990740740741</v>
      </c>
      <c r="B141">
        <v>4127</v>
      </c>
      <c r="C141">
        <v>47</v>
      </c>
      <c r="D141">
        <v>264</v>
      </c>
      <c r="E141">
        <v>10.4</v>
      </c>
      <c r="G141" s="119">
        <v>134</v>
      </c>
      <c r="H141">
        <f t="shared" si="13"/>
        <v>11.710741737925883</v>
      </c>
      <c r="J141" s="120">
        <f>(Data!$I$16+273.3)/(D141+273.3)*(Data!$I$15+(Data!$K$12/1000))/Data!$I$15*Data!$I$18</f>
        <v>0.68568847112907139</v>
      </c>
      <c r="K141" s="122">
        <f t="shared" si="14"/>
        <v>10.701317541999998</v>
      </c>
      <c r="L141" s="119"/>
      <c r="M141" s="122"/>
      <c r="S141" s="121">
        <f t="shared" si="12"/>
        <v>0.34000000000000014</v>
      </c>
      <c r="T141" s="122">
        <f t="shared" si="10"/>
        <v>11.710741737925883</v>
      </c>
      <c r="U141">
        <f t="shared" si="11"/>
        <v>0.11710741737925894</v>
      </c>
      <c r="W141">
        <f>(S142-S140)/6*(T140+4*T141+T142)</f>
        <v>0.23421483475851787</v>
      </c>
    </row>
    <row r="142" spans="1:23">
      <c r="A142" s="1">
        <v>0.47646990740740741</v>
      </c>
      <c r="B142">
        <v>4116</v>
      </c>
      <c r="C142">
        <v>47</v>
      </c>
      <c r="D142">
        <v>264</v>
      </c>
      <c r="E142">
        <v>10.4</v>
      </c>
      <c r="G142" s="119">
        <v>135</v>
      </c>
      <c r="H142">
        <f t="shared" si="13"/>
        <v>11.710741737925883</v>
      </c>
      <c r="J142" s="120">
        <f>(Data!$I$16+273.3)/(D142+273.3)*(Data!$I$15+(Data!$K$12/1000))/Data!$I$15*Data!$I$18</f>
        <v>0.68568847112907139</v>
      </c>
      <c r="K142" s="122">
        <f t="shared" si="14"/>
        <v>10.620964009999998</v>
      </c>
      <c r="L142" s="119"/>
      <c r="M142" s="122"/>
      <c r="S142" s="121">
        <f t="shared" si="12"/>
        <v>0.35000000000000014</v>
      </c>
      <c r="T142" s="122">
        <f t="shared" si="10"/>
        <v>11.710741737925883</v>
      </c>
      <c r="U142">
        <f t="shared" si="11"/>
        <v>0.11710741737925894</v>
      </c>
    </row>
    <row r="143" spans="1:23">
      <c r="A143" s="1">
        <v>0.47648148148148151</v>
      </c>
      <c r="B143">
        <v>4113</v>
      </c>
      <c r="C143">
        <v>47</v>
      </c>
      <c r="D143">
        <v>264</v>
      </c>
      <c r="E143">
        <v>10.4</v>
      </c>
      <c r="G143" s="119">
        <v>136</v>
      </c>
      <c r="H143">
        <f t="shared" si="13"/>
        <v>11.710741737925883</v>
      </c>
      <c r="J143" s="120">
        <f>(Data!$I$16+273.3)/(D143+273.3)*(Data!$I$15+(Data!$K$12/1000))/Data!$I$15*Data!$I$18</f>
        <v>0.68568847112907139</v>
      </c>
      <c r="K143" s="122">
        <f t="shared" si="14"/>
        <v>10.5396062272</v>
      </c>
      <c r="L143" s="119"/>
      <c r="M143" s="122"/>
      <c r="S143" s="121">
        <f t="shared" si="12"/>
        <v>0.36000000000000015</v>
      </c>
      <c r="T143" s="122">
        <f t="shared" si="10"/>
        <v>11.585489562021538</v>
      </c>
      <c r="U143">
        <f t="shared" si="11"/>
        <v>0.11648115649973721</v>
      </c>
      <c r="W143">
        <f>(S144-S142)/6*(T142+4*T143+T144)</f>
        <v>0.23213089206331688</v>
      </c>
    </row>
    <row r="144" spans="1:23">
      <c r="A144" s="1">
        <v>0.47648148148148151</v>
      </c>
      <c r="B144">
        <v>4102</v>
      </c>
      <c r="C144">
        <v>47</v>
      </c>
      <c r="D144">
        <v>264</v>
      </c>
      <c r="E144">
        <v>10.4</v>
      </c>
      <c r="G144" s="119">
        <v>137</v>
      </c>
      <c r="H144">
        <f t="shared" si="13"/>
        <v>11.710741737925883</v>
      </c>
      <c r="J144" s="120">
        <f>(Data!$I$16+273.3)/(D144+273.3)*(Data!$I$15+(Data!$K$12/1000))/Data!$I$15*Data!$I$18</f>
        <v>0.68568847112907139</v>
      </c>
      <c r="K144" s="122">
        <f t="shared" si="14"/>
        <v>10.457237102199999</v>
      </c>
      <c r="L144" s="119"/>
      <c r="M144" s="122"/>
      <c r="S144" s="121">
        <f t="shared" si="12"/>
        <v>0.37000000000000016</v>
      </c>
      <c r="T144" s="122">
        <f t="shared" si="10"/>
        <v>11.586567632982979</v>
      </c>
      <c r="U144">
        <f t="shared" si="11"/>
        <v>0.11586028597502268</v>
      </c>
    </row>
    <row r="145" spans="1:23">
      <c r="A145" s="1">
        <v>0.47648148148148151</v>
      </c>
      <c r="B145">
        <v>4092</v>
      </c>
      <c r="C145">
        <v>46</v>
      </c>
      <c r="D145">
        <v>264</v>
      </c>
      <c r="E145">
        <v>10.4</v>
      </c>
      <c r="G145" s="119">
        <v>138</v>
      </c>
      <c r="H145">
        <f t="shared" si="13"/>
        <v>11.585489562021538</v>
      </c>
      <c r="J145" s="120">
        <f>(Data!$I$16+273.3)/(D145+273.3)*(Data!$I$15+(Data!$K$12/1000))/Data!$I$15*Data!$I$18</f>
        <v>0.68568847112907139</v>
      </c>
      <c r="K145" s="122">
        <f t="shared" si="14"/>
        <v>10.373849543599999</v>
      </c>
      <c r="L145" s="119"/>
      <c r="M145" s="122"/>
      <c r="S145" s="121">
        <f t="shared" si="12"/>
        <v>0.38000000000000017</v>
      </c>
      <c r="T145" s="122">
        <f t="shared" si="10"/>
        <v>11.333995148624906</v>
      </c>
      <c r="U145">
        <f t="shared" si="11"/>
        <v>0.11460281390803953</v>
      </c>
      <c r="W145">
        <f>(S146-S144)/6*(T144+4*T145+T146)</f>
        <v>0.22710391766480398</v>
      </c>
    </row>
    <row r="146" spans="1:23">
      <c r="A146" s="1">
        <v>0.47648148148148151</v>
      </c>
      <c r="B146">
        <v>4091</v>
      </c>
      <c r="C146">
        <v>46</v>
      </c>
      <c r="D146">
        <v>264.10000000000002</v>
      </c>
      <c r="E146">
        <v>10.4</v>
      </c>
      <c r="G146" s="119">
        <v>139</v>
      </c>
      <c r="H146">
        <f t="shared" si="13"/>
        <v>11.586567632982979</v>
      </c>
      <c r="J146" s="120">
        <f>(Data!$I$16+273.3)/(D146+273.3)*(Data!$I$15+(Data!$K$12/1000))/Data!$I$15*Data!$I$18</f>
        <v>0.68556087744259375</v>
      </c>
      <c r="K146" s="122">
        <f t="shared" si="14"/>
        <v>10.289436459999999</v>
      </c>
      <c r="L146" s="119"/>
      <c r="M146" s="122"/>
      <c r="S146" s="121">
        <f t="shared" si="12"/>
        <v>0.39000000000000018</v>
      </c>
      <c r="T146" s="122">
        <f t="shared" si="10"/>
        <v>11.208627071958544</v>
      </c>
      <c r="U146">
        <f t="shared" si="11"/>
        <v>0.11271311110291735</v>
      </c>
    </row>
    <row r="147" spans="1:23">
      <c r="A147" s="1">
        <v>0.47648148148148151</v>
      </c>
      <c r="B147">
        <v>4090</v>
      </c>
      <c r="C147">
        <v>44</v>
      </c>
      <c r="D147">
        <v>264.3</v>
      </c>
      <c r="E147">
        <v>10.4</v>
      </c>
      <c r="G147" s="119">
        <v>140</v>
      </c>
      <c r="H147">
        <f t="shared" si="13"/>
        <v>11.333995148624906</v>
      </c>
      <c r="J147" s="120">
        <f>(Data!$I$16+273.3)/(D147+273.3)*(Data!$I$15+(Data!$K$12/1000))/Data!$I$15*Data!$I$18</f>
        <v>0.68530583247330723</v>
      </c>
      <c r="K147" s="122">
        <f t="shared" si="14"/>
        <v>10.20399076</v>
      </c>
      <c r="L147" s="119"/>
      <c r="M147" s="122"/>
      <c r="S147" s="121">
        <f t="shared" si="12"/>
        <v>0.40000000000000019</v>
      </c>
      <c r="T147" s="122">
        <f t="shared" si="10"/>
        <v>10.810559903673941</v>
      </c>
      <c r="U147">
        <f t="shared" si="11"/>
        <v>0.11009593487816254</v>
      </c>
      <c r="W147">
        <f>(S148-S146)/6*(T146+4*T147+T148)</f>
        <v>0.21616043423366002</v>
      </c>
    </row>
    <row r="148" spans="1:23">
      <c r="A148" s="1">
        <v>0.47649305555555554</v>
      </c>
      <c r="B148">
        <v>4089</v>
      </c>
      <c r="C148">
        <v>43</v>
      </c>
      <c r="D148">
        <v>264.7</v>
      </c>
      <c r="E148">
        <v>10.4</v>
      </c>
      <c r="G148" s="119">
        <v>141</v>
      </c>
      <c r="H148">
        <f t="shared" si="13"/>
        <v>11.208627071958544</v>
      </c>
      <c r="J148" s="120">
        <f>(Data!$I$16+273.3)/(D148+273.3)*(Data!$I$15+(Data!$K$12/1000))/Data!$I$15*Data!$I$18</f>
        <v>0.68479631140827135</v>
      </c>
      <c r="K148" s="122">
        <f t="shared" si="14"/>
        <v>10.117505352199998</v>
      </c>
      <c r="L148" s="119"/>
      <c r="M148" s="122"/>
      <c r="S148" s="121">
        <f t="shared" si="12"/>
        <v>0.4100000000000002</v>
      </c>
      <c r="T148" s="122">
        <f t="shared" si="10"/>
        <v>10.397263583443651</v>
      </c>
      <c r="U148">
        <f t="shared" si="11"/>
        <v>0.10603911743558807</v>
      </c>
    </row>
    <row r="149" spans="1:23">
      <c r="A149" s="1">
        <v>0.47649305555555554</v>
      </c>
      <c r="B149">
        <v>4077</v>
      </c>
      <c r="C149">
        <v>40</v>
      </c>
      <c r="D149">
        <v>264.7</v>
      </c>
      <c r="E149">
        <v>10.3</v>
      </c>
      <c r="G149" s="119">
        <v>142</v>
      </c>
      <c r="H149">
        <f t="shared" si="13"/>
        <v>10.810559903673941</v>
      </c>
      <c r="J149" s="120">
        <f>(Data!$I$16+273.3)/(D149+273.3)*(Data!$I$15+(Data!$K$12/1000))/Data!$I$15*Data!$I$18</f>
        <v>0.68479631140827135</v>
      </c>
      <c r="K149" s="122">
        <f t="shared" si="14"/>
        <v>10.0299731452</v>
      </c>
      <c r="L149" s="119"/>
      <c r="M149" s="122"/>
      <c r="S149" s="121">
        <f t="shared" si="12"/>
        <v>0.42000000000000021</v>
      </c>
      <c r="T149" s="122">
        <f t="shared" si="10"/>
        <v>10.112352829685948</v>
      </c>
      <c r="U149">
        <f t="shared" si="11"/>
        <v>0.10254808206564808</v>
      </c>
      <c r="W149">
        <f>(S150-S148)/6*(T148+4*T149+T150)</f>
        <v>0.2006992148740801</v>
      </c>
    </row>
    <row r="150" spans="1:23">
      <c r="A150" s="1">
        <v>0.47649305555555554</v>
      </c>
      <c r="B150">
        <v>4077</v>
      </c>
      <c r="C150">
        <v>37</v>
      </c>
      <c r="D150">
        <v>264.7</v>
      </c>
      <c r="E150">
        <v>10.3</v>
      </c>
      <c r="G150" s="119">
        <v>143</v>
      </c>
      <c r="H150">
        <f t="shared" si="13"/>
        <v>10.397263583443651</v>
      </c>
      <c r="J150" s="120">
        <f>(Data!$I$16+273.3)/(D150+273.3)*(Data!$I$15+(Data!$K$12/1000))/Data!$I$15*Data!$I$18</f>
        <v>0.68479631140827135</v>
      </c>
      <c r="K150" s="122">
        <f t="shared" si="14"/>
        <v>9.9413870475999992</v>
      </c>
      <c r="L150" s="119"/>
      <c r="M150" s="122"/>
      <c r="S150" s="121">
        <f t="shared" si="12"/>
        <v>0.43000000000000022</v>
      </c>
      <c r="T150" s="122">
        <f t="shared" si="10"/>
        <v>9.3630895600365331</v>
      </c>
      <c r="U150">
        <f t="shared" si="11"/>
        <v>9.7377211948612485E-2</v>
      </c>
    </row>
    <row r="151" spans="1:23">
      <c r="A151" s="1">
        <v>0.47649305555555554</v>
      </c>
      <c r="B151">
        <v>4078</v>
      </c>
      <c r="C151">
        <v>35</v>
      </c>
      <c r="D151">
        <v>264.7</v>
      </c>
      <c r="E151">
        <v>10.3</v>
      </c>
      <c r="G151" s="119">
        <v>144</v>
      </c>
      <c r="H151">
        <f t="shared" si="13"/>
        <v>10.112352829685948</v>
      </c>
      <c r="J151" s="120">
        <f>(Data!$I$16+273.3)/(D151+273.3)*(Data!$I$15+(Data!$K$12/1000))/Data!$I$15*Data!$I$18</f>
        <v>0.68479631140827135</v>
      </c>
      <c r="K151" s="122">
        <f t="shared" si="14"/>
        <v>9.8517399680000004</v>
      </c>
      <c r="L151" s="119"/>
      <c r="M151" s="122"/>
      <c r="S151" s="121">
        <f t="shared" si="12"/>
        <v>0.44000000000000022</v>
      </c>
      <c r="T151" s="122">
        <f t="shared" si="10"/>
        <v>9.3630895600365331</v>
      </c>
      <c r="U151">
        <f t="shared" si="11"/>
        <v>9.3630895600365416E-2</v>
      </c>
      <c r="W151">
        <f>(S152-S150)/6*(T150+4*T151+T152)</f>
        <v>0.18566018161313502</v>
      </c>
    </row>
    <row r="152" spans="1:23">
      <c r="A152" s="1">
        <v>0.47649305555555554</v>
      </c>
      <c r="B152">
        <v>4079</v>
      </c>
      <c r="C152">
        <v>30</v>
      </c>
      <c r="D152">
        <v>264.8</v>
      </c>
      <c r="E152">
        <v>10.3</v>
      </c>
      <c r="G152" s="119">
        <v>145</v>
      </c>
      <c r="H152">
        <f t="shared" si="13"/>
        <v>9.3630895600365331</v>
      </c>
      <c r="J152" s="120">
        <f>(Data!$I$16+273.3)/(D152+273.3)*(Data!$I$15+(Data!$K$12/1000))/Data!$I$15*Data!$I$18</f>
        <v>0.68466904950315921</v>
      </c>
      <c r="K152" s="122">
        <f t="shared" si="14"/>
        <v>9.761024814999999</v>
      </c>
      <c r="L152" s="119"/>
      <c r="M152" s="122"/>
      <c r="S152" s="121">
        <f t="shared" si="12"/>
        <v>0.45000000000000023</v>
      </c>
      <c r="T152" s="122">
        <f t="shared" si="10"/>
        <v>8.8826066837577926</v>
      </c>
      <c r="U152">
        <f t="shared" si="11"/>
        <v>9.1228481218971716E-2</v>
      </c>
    </row>
    <row r="153" spans="1:23">
      <c r="A153" s="1">
        <v>0.47650462962962964</v>
      </c>
      <c r="B153">
        <v>4074</v>
      </c>
      <c r="C153">
        <v>30</v>
      </c>
      <c r="D153">
        <v>264.8</v>
      </c>
      <c r="E153">
        <v>10.3</v>
      </c>
      <c r="G153" s="119">
        <v>146</v>
      </c>
      <c r="H153">
        <f t="shared" si="13"/>
        <v>9.3630895600365331</v>
      </c>
      <c r="J153" s="120">
        <f>(Data!$I$16+273.3)/(D153+273.3)*(Data!$I$15+(Data!$K$12/1000))/Data!$I$15*Data!$I$18</f>
        <v>0.68466904950315921</v>
      </c>
      <c r="K153" s="122">
        <f t="shared" si="14"/>
        <v>9.6692344971999979</v>
      </c>
      <c r="L153" s="119"/>
      <c r="M153" s="122"/>
      <c r="S153" s="121">
        <f t="shared" si="12"/>
        <v>0.46000000000000024</v>
      </c>
      <c r="T153" s="122">
        <f t="shared" si="10"/>
        <v>8.8817812777546408</v>
      </c>
      <c r="U153">
        <f t="shared" si="11"/>
        <v>8.8821939807562242E-2</v>
      </c>
      <c r="W153">
        <f>(S154-S152)/6*(T152+4*T153+T154)</f>
        <v>0.17763837690843681</v>
      </c>
    </row>
    <row r="154" spans="1:23">
      <c r="A154" s="1">
        <v>0.47650462962962964</v>
      </c>
      <c r="B154">
        <v>4070</v>
      </c>
      <c r="C154">
        <v>27</v>
      </c>
      <c r="D154">
        <v>264.8</v>
      </c>
      <c r="E154">
        <v>10.3</v>
      </c>
      <c r="G154" s="119">
        <v>147</v>
      </c>
      <c r="H154">
        <f t="shared" si="13"/>
        <v>8.8826066837577926</v>
      </c>
      <c r="J154" s="120">
        <f>(Data!$I$16+273.3)/(D154+273.3)*(Data!$I$15+(Data!$K$12/1000))/Data!$I$15*Data!$I$18</f>
        <v>0.68466904950315921</v>
      </c>
      <c r="K154" s="122">
        <f t="shared" si="14"/>
        <v>9.5763619231999986</v>
      </c>
      <c r="L154" s="119"/>
      <c r="M154" s="122"/>
      <c r="S154" s="121">
        <f t="shared" si="12"/>
        <v>0.47000000000000025</v>
      </c>
      <c r="T154" s="122">
        <f t="shared" si="10"/>
        <v>8.8817812777546408</v>
      </c>
      <c r="U154">
        <f t="shared" si="11"/>
        <v>8.8817812777546482E-2</v>
      </c>
    </row>
    <row r="155" spans="1:23">
      <c r="A155" s="1">
        <v>0.47650462962962964</v>
      </c>
      <c r="B155">
        <v>4066</v>
      </c>
      <c r="C155">
        <v>27</v>
      </c>
      <c r="D155">
        <v>264.7</v>
      </c>
      <c r="E155">
        <v>10.3</v>
      </c>
      <c r="G155" s="119">
        <v>148</v>
      </c>
      <c r="H155">
        <f t="shared" si="13"/>
        <v>8.8817812777546408</v>
      </c>
      <c r="J155" s="120">
        <f>(Data!$I$16+273.3)/(D155+273.3)*(Data!$I$15+(Data!$K$12/1000))/Data!$I$15*Data!$I$18</f>
        <v>0.68479631140827135</v>
      </c>
      <c r="K155" s="122">
        <f t="shared" si="14"/>
        <v>9.4824000015999985</v>
      </c>
      <c r="L155" s="119"/>
      <c r="M155" s="122"/>
      <c r="S155" s="121">
        <f t="shared" si="12"/>
        <v>0.48000000000000026</v>
      </c>
      <c r="T155" s="122">
        <f t="shared" si="10"/>
        <v>8.8817812777546408</v>
      </c>
      <c r="U155">
        <f t="shared" si="11"/>
        <v>8.8817812777546482E-2</v>
      </c>
      <c r="W155">
        <f>(S156-S154)/6*(T154+4*T155+T156)</f>
        <v>0.17708219474485778</v>
      </c>
    </row>
    <row r="156" spans="1:23">
      <c r="A156" s="1">
        <v>0.47650462962962964</v>
      </c>
      <c r="B156">
        <v>4059</v>
      </c>
      <c r="C156">
        <v>27</v>
      </c>
      <c r="D156">
        <v>264.7</v>
      </c>
      <c r="E156">
        <v>10.3</v>
      </c>
      <c r="G156" s="119">
        <v>149</v>
      </c>
      <c r="H156">
        <f t="shared" si="13"/>
        <v>8.8817812777546408</v>
      </c>
      <c r="J156" s="120">
        <f>(Data!$I$16+273.3)/(D156+273.3)*(Data!$I$15+(Data!$K$12/1000))/Data!$I$15*Data!$I$18</f>
        <v>0.68479631140827135</v>
      </c>
      <c r="K156" s="122">
        <f t="shared" si="14"/>
        <v>9.387341640999999</v>
      </c>
      <c r="L156" s="119"/>
      <c r="M156" s="122"/>
      <c r="S156" s="121">
        <f t="shared" si="12"/>
        <v>0.49000000000000027</v>
      </c>
      <c r="T156" s="122">
        <f t="shared" si="10"/>
        <v>8.7157520346840851</v>
      </c>
      <c r="U156">
        <f t="shared" si="11"/>
        <v>8.7987666562193714E-2</v>
      </c>
    </row>
    <row r="157" spans="1:23">
      <c r="A157" s="1">
        <v>0.47650462962962964</v>
      </c>
      <c r="B157">
        <v>4059</v>
      </c>
      <c r="C157">
        <v>27</v>
      </c>
      <c r="D157">
        <v>264.7</v>
      </c>
      <c r="E157">
        <v>10.3</v>
      </c>
      <c r="G157" s="119">
        <v>150</v>
      </c>
      <c r="H157">
        <f t="shared" si="13"/>
        <v>8.8817812777546408</v>
      </c>
      <c r="J157" s="120">
        <f>(Data!$I$16+273.3)/(D157+273.3)*(Data!$I$15+(Data!$K$12/1000))/Data!$I$15*Data!$I$18</f>
        <v>0.68479631140827135</v>
      </c>
      <c r="K157" s="122">
        <f t="shared" si="14"/>
        <v>9.2911797499999995</v>
      </c>
      <c r="L157" s="119"/>
      <c r="M157" s="122"/>
      <c r="S157" s="121">
        <f t="shared" si="12"/>
        <v>0.50000000000000022</v>
      </c>
      <c r="T157" s="122">
        <f t="shared" si="10"/>
        <v>8.7149419829109078</v>
      </c>
      <c r="U157">
        <f t="shared" si="11"/>
        <v>8.7153470087974569E-2</v>
      </c>
      <c r="W157">
        <f>(S158-S156)/6*(T156+4*T157+T158)</f>
        <v>0.17485491920454982</v>
      </c>
    </row>
    <row r="158" spans="1:23">
      <c r="A158" s="1">
        <v>0.47651620370370368</v>
      </c>
      <c r="B158">
        <v>4049</v>
      </c>
      <c r="C158">
        <v>26</v>
      </c>
      <c r="D158">
        <v>264.7</v>
      </c>
      <c r="E158">
        <v>10.3</v>
      </c>
      <c r="G158" s="119">
        <v>151</v>
      </c>
      <c r="H158">
        <f t="shared" si="13"/>
        <v>8.7157520346840851</v>
      </c>
      <c r="J158" s="120">
        <f>(Data!$I$16+273.3)/(D158+273.3)*(Data!$I$15+(Data!$K$12/1000))/Data!$I$15*Data!$I$18</f>
        <v>0.68479631140827135</v>
      </c>
      <c r="K158" s="122">
        <f t="shared" si="14"/>
        <v>9.1939072371999977</v>
      </c>
      <c r="L158" s="119"/>
      <c r="M158" s="122"/>
      <c r="S158" s="121">
        <f t="shared" si="12"/>
        <v>0.51000000000000023</v>
      </c>
      <c r="T158" s="122">
        <f t="shared" si="10"/>
        <v>8.8809557950373268</v>
      </c>
      <c r="U158">
        <f t="shared" si="11"/>
        <v>8.7979488889741247E-2</v>
      </c>
    </row>
    <row r="159" spans="1:23">
      <c r="A159" s="1">
        <v>0.47651620370370368</v>
      </c>
      <c r="B159">
        <v>4049</v>
      </c>
      <c r="C159">
        <v>26</v>
      </c>
      <c r="D159">
        <v>264.60000000000002</v>
      </c>
      <c r="E159">
        <v>10.3</v>
      </c>
      <c r="G159" s="119">
        <v>152</v>
      </c>
      <c r="H159">
        <f t="shared" si="13"/>
        <v>8.7149419829109078</v>
      </c>
      <c r="J159" s="120">
        <f>(Data!$I$16+273.3)/(D159+273.3)*(Data!$I$15+(Data!$K$12/1000))/Data!$I$15*Data!$I$18</f>
        <v>0.68492362063143697</v>
      </c>
      <c r="K159" s="122">
        <f t="shared" si="14"/>
        <v>9.0955170111999983</v>
      </c>
      <c r="L159" s="119"/>
      <c r="M159" s="122"/>
      <c r="S159" s="121">
        <f t="shared" si="12"/>
        <v>0.52000000000000024</v>
      </c>
      <c r="T159" s="122">
        <f t="shared" si="10"/>
        <v>9.6665624618736263</v>
      </c>
      <c r="U159">
        <f t="shared" si="11"/>
        <v>9.273759128455486E-2</v>
      </c>
      <c r="W159">
        <f>(S160-S158)/6*(T158+4*T159+T160)</f>
        <v>0.19070956393987751</v>
      </c>
    </row>
    <row r="160" spans="1:23">
      <c r="A160" s="1">
        <v>0.47651620370370368</v>
      </c>
      <c r="B160">
        <v>4040</v>
      </c>
      <c r="C160">
        <v>27</v>
      </c>
      <c r="D160">
        <v>264.60000000000002</v>
      </c>
      <c r="E160">
        <v>10.3</v>
      </c>
      <c r="G160" s="119">
        <v>153</v>
      </c>
      <c r="H160">
        <f t="shared" si="13"/>
        <v>8.8809557950373268</v>
      </c>
      <c r="J160" s="120">
        <f>(Data!$I$16+273.3)/(D160+273.3)*(Data!$I$15+(Data!$K$12/1000))/Data!$I$15*Data!$I$18</f>
        <v>0.68492362063143697</v>
      </c>
      <c r="K160" s="122">
        <f t="shared" si="14"/>
        <v>8.9960019805999991</v>
      </c>
      <c r="L160" s="119"/>
      <c r="M160" s="122"/>
      <c r="S160" s="121">
        <f t="shared" si="12"/>
        <v>0.53000000000000025</v>
      </c>
      <c r="T160" s="122">
        <f t="shared" si="10"/>
        <v>9.6656635394313728</v>
      </c>
      <c r="U160">
        <f t="shared" si="11"/>
        <v>9.6661130006525084E-2</v>
      </c>
    </row>
    <row r="161" spans="1:23">
      <c r="A161" s="1">
        <v>0.47651620370370368</v>
      </c>
      <c r="B161">
        <v>4036</v>
      </c>
      <c r="C161">
        <v>32</v>
      </c>
      <c r="D161">
        <v>264.39999999999998</v>
      </c>
      <c r="E161">
        <v>10.3</v>
      </c>
      <c r="G161" s="119">
        <v>154</v>
      </c>
      <c r="H161">
        <f t="shared" si="13"/>
        <v>9.6665624618736263</v>
      </c>
      <c r="J161" s="120">
        <f>(Data!$I$16+273.3)/(D161+273.3)*(Data!$I$15+(Data!$K$12/1000))/Data!$I$15*Data!$I$18</f>
        <v>0.68517838113753016</v>
      </c>
      <c r="K161" s="122">
        <f t="shared" si="14"/>
        <v>8.8953550539999995</v>
      </c>
      <c r="L161" s="119"/>
      <c r="M161" s="122"/>
      <c r="S161" s="121">
        <f t="shared" si="12"/>
        <v>0.54000000000000026</v>
      </c>
      <c r="T161" s="122">
        <f t="shared" si="10"/>
        <v>8.8776530965984453</v>
      </c>
      <c r="U161">
        <f t="shared" si="11"/>
        <v>9.2716583180149179E-2</v>
      </c>
      <c r="W161">
        <f>(S162-S160)/6*(T160+4*T161+T162)</f>
        <v>0.18017425737454176</v>
      </c>
    </row>
    <row r="162" spans="1:23">
      <c r="A162" s="1">
        <v>0.47651620370370368</v>
      </c>
      <c r="B162">
        <v>4037</v>
      </c>
      <c r="C162">
        <v>32</v>
      </c>
      <c r="D162">
        <v>264.3</v>
      </c>
      <c r="E162">
        <v>10.4</v>
      </c>
      <c r="G162" s="119">
        <v>155</v>
      </c>
      <c r="H162">
        <f t="shared" si="13"/>
        <v>9.6656635394313728</v>
      </c>
      <c r="J162" s="120">
        <f>(Data!$I$16+273.3)/(D162+273.3)*(Data!$I$15+(Data!$K$12/1000))/Data!$I$15*Data!$I$18</f>
        <v>0.68530583247330723</v>
      </c>
      <c r="K162" s="122">
        <f t="shared" si="14"/>
        <v>8.7935691399999989</v>
      </c>
      <c r="L162" s="119"/>
      <c r="M162" s="122"/>
      <c r="S162" s="121">
        <f t="shared" si="12"/>
        <v>0.55000000000000027</v>
      </c>
      <c r="T162" s="122">
        <f t="shared" si="10"/>
        <v>8.876001286537333</v>
      </c>
      <c r="U162">
        <f t="shared" si="11"/>
        <v>8.8768271915678973E-2</v>
      </c>
    </row>
    <row r="163" spans="1:23">
      <c r="A163" s="1">
        <v>0.47652777777777783</v>
      </c>
      <c r="B163">
        <v>4038</v>
      </c>
      <c r="C163">
        <v>27</v>
      </c>
      <c r="D163">
        <v>264.2</v>
      </c>
      <c r="E163">
        <v>10.4</v>
      </c>
      <c r="G163" s="119">
        <v>156</v>
      </c>
      <c r="H163">
        <f t="shared" si="13"/>
        <v>8.8776530965984453</v>
      </c>
      <c r="J163" s="120">
        <f>(Data!$I$16+273.3)/(D163+273.3)*(Data!$I$15+(Data!$K$12/1000))/Data!$I$15*Data!$I$18</f>
        <v>0.68543333123283723</v>
      </c>
      <c r="K163" s="122">
        <f t="shared" si="14"/>
        <v>8.6906371472000004</v>
      </c>
      <c r="L163" s="119"/>
      <c r="M163" s="122"/>
      <c r="S163" s="121">
        <f t="shared" si="12"/>
        <v>0.56000000000000028</v>
      </c>
      <c r="T163" s="122">
        <f t="shared" si="10"/>
        <v>8.8768272299892264</v>
      </c>
      <c r="U163">
        <f t="shared" si="11"/>
        <v>8.8764142582632877E-2</v>
      </c>
      <c r="W163">
        <f>(S164-S162)/6*(T162+4*T163+T164)</f>
        <v>0.17753654434364241</v>
      </c>
    </row>
    <row r="164" spans="1:23">
      <c r="A164" s="1">
        <v>0.47652777777777783</v>
      </c>
      <c r="B164">
        <v>4043</v>
      </c>
      <c r="C164">
        <v>27</v>
      </c>
      <c r="D164">
        <v>264</v>
      </c>
      <c r="E164">
        <v>10.4</v>
      </c>
      <c r="G164" s="119">
        <v>157</v>
      </c>
      <c r="H164">
        <f t="shared" si="13"/>
        <v>8.876001286537333</v>
      </c>
      <c r="J164" s="120">
        <f>(Data!$I$16+273.3)/(D164+273.3)*(Data!$I$15+(Data!$K$12/1000))/Data!$I$15*Data!$I$18</f>
        <v>0.68568847112907139</v>
      </c>
      <c r="K164" s="122">
        <f t="shared" si="14"/>
        <v>8.5865519841999998</v>
      </c>
      <c r="L164" s="119"/>
      <c r="M164" s="122"/>
      <c r="S164" s="121">
        <f t="shared" si="12"/>
        <v>0.57000000000000028</v>
      </c>
      <c r="T164" s="122">
        <f t="shared" si="10"/>
        <v>8.8776530965984453</v>
      </c>
      <c r="U164">
        <f t="shared" si="11"/>
        <v>8.8772401632938439E-2</v>
      </c>
    </row>
    <row r="165" spans="1:23">
      <c r="A165" s="1">
        <v>0.47652777777777783</v>
      </c>
      <c r="B165">
        <v>4052</v>
      </c>
      <c r="C165">
        <v>27</v>
      </c>
      <c r="D165">
        <v>264.10000000000002</v>
      </c>
      <c r="E165">
        <v>10.4</v>
      </c>
      <c r="G165" s="119">
        <v>158</v>
      </c>
      <c r="H165">
        <f t="shared" si="13"/>
        <v>8.8768272299892264</v>
      </c>
      <c r="J165" s="120">
        <f>(Data!$I$16+273.3)/(D165+273.3)*(Data!$I$15+(Data!$K$12/1000))/Data!$I$15*Data!$I$18</f>
        <v>0.68556087744259375</v>
      </c>
      <c r="K165" s="122">
        <f t="shared" si="14"/>
        <v>8.4813065595999984</v>
      </c>
      <c r="L165" s="119"/>
      <c r="M165" s="122"/>
      <c r="S165" s="121">
        <f t="shared" si="12"/>
        <v>0.58000000000000029</v>
      </c>
      <c r="T165" s="122">
        <f t="shared" si="10"/>
        <v>9.3578680206992981</v>
      </c>
      <c r="U165">
        <f t="shared" si="11"/>
        <v>9.1177605586488797E-2</v>
      </c>
      <c r="W165">
        <f>(S166-S164)/6*(T164+4*T165+T166)</f>
        <v>0.18708521921509963</v>
      </c>
    </row>
    <row r="166" spans="1:23">
      <c r="A166" s="1">
        <v>0.47652777777777783</v>
      </c>
      <c r="B166">
        <v>4052</v>
      </c>
      <c r="C166">
        <v>27</v>
      </c>
      <c r="D166">
        <v>264.2</v>
      </c>
      <c r="E166">
        <v>10.4</v>
      </c>
      <c r="G166" s="119">
        <v>159</v>
      </c>
      <c r="H166">
        <f t="shared" si="13"/>
        <v>8.8776530965984453</v>
      </c>
      <c r="J166" s="120">
        <f>(Data!$I$16+273.3)/(D166+273.3)*(Data!$I$15+(Data!$K$12/1000))/Data!$I$15*Data!$I$18</f>
        <v>0.68543333123283723</v>
      </c>
      <c r="K166" s="122">
        <f t="shared" si="14"/>
        <v>8.3748937819999991</v>
      </c>
      <c r="L166" s="119"/>
      <c r="M166" s="122"/>
      <c r="S166" s="121">
        <f t="shared" si="12"/>
        <v>0.5900000000000003</v>
      </c>
      <c r="T166" s="122">
        <f t="shared" si="10"/>
        <v>9.8164405851342096</v>
      </c>
      <c r="U166">
        <f t="shared" si="11"/>
        <v>9.587154302916763E-2</v>
      </c>
    </row>
    <row r="167" spans="1:23">
      <c r="A167" s="1">
        <v>0.47652777777777783</v>
      </c>
      <c r="B167">
        <v>4054</v>
      </c>
      <c r="C167">
        <v>30</v>
      </c>
      <c r="D167">
        <v>264.2</v>
      </c>
      <c r="E167">
        <v>10.4</v>
      </c>
      <c r="G167" s="119">
        <v>160</v>
      </c>
      <c r="H167">
        <f t="shared" si="13"/>
        <v>9.3578680206992981</v>
      </c>
      <c r="J167" s="120">
        <f>(Data!$I$16+273.3)/(D167+273.3)*(Data!$I$15+(Data!$K$12/1000))/Data!$I$15*Data!$I$18</f>
        <v>0.68543333123283723</v>
      </c>
      <c r="K167" s="122">
        <f t="shared" si="14"/>
        <v>8.267306559999998</v>
      </c>
      <c r="L167" s="119"/>
      <c r="M167" s="122"/>
      <c r="S167" s="121">
        <f t="shared" si="12"/>
        <v>0.60000000000000031</v>
      </c>
      <c r="T167" s="122">
        <f t="shared" si="10"/>
        <v>9.6665624618736263</v>
      </c>
      <c r="U167">
        <f t="shared" si="11"/>
        <v>9.741501523503926E-2</v>
      </c>
      <c r="W167">
        <f>(S168-S166)/6*(T166+4*T167+T168)</f>
        <v>0.19065337362022985</v>
      </c>
    </row>
    <row r="168" spans="1:23">
      <c r="A168" s="1">
        <v>0.47653935185185187</v>
      </c>
      <c r="B168">
        <v>4054</v>
      </c>
      <c r="C168">
        <v>33</v>
      </c>
      <c r="D168">
        <v>264.39999999999998</v>
      </c>
      <c r="E168">
        <v>10.4</v>
      </c>
      <c r="G168" s="119">
        <v>161</v>
      </c>
      <c r="H168">
        <f t="shared" si="13"/>
        <v>9.8164405851342096</v>
      </c>
      <c r="J168" s="120">
        <f>(Data!$I$16+273.3)/(D168+273.3)*(Data!$I$15+(Data!$K$12/1000))/Data!$I$15*Data!$I$18</f>
        <v>0.68517838113753016</v>
      </c>
      <c r="K168" s="122">
        <f t="shared" si="14"/>
        <v>8.1585378021999979</v>
      </c>
      <c r="L168" s="119"/>
      <c r="M168" s="122"/>
      <c r="S168" s="121">
        <f t="shared" si="12"/>
        <v>0.61000000000000032</v>
      </c>
      <c r="T168" s="122">
        <f t="shared" si="10"/>
        <v>8.7133216534401932</v>
      </c>
      <c r="U168">
        <f t="shared" si="11"/>
        <v>9.1899420576569191E-2</v>
      </c>
    </row>
    <row r="169" spans="1:23">
      <c r="A169" s="1">
        <v>0.47653935185185187</v>
      </c>
      <c r="B169">
        <v>4055</v>
      </c>
      <c r="C169">
        <v>32</v>
      </c>
      <c r="D169">
        <v>264.39999999999998</v>
      </c>
      <c r="E169">
        <v>10.4</v>
      </c>
      <c r="G169" s="119">
        <v>162</v>
      </c>
      <c r="H169">
        <f t="shared" si="13"/>
        <v>9.6665624618736263</v>
      </c>
      <c r="J169" s="120">
        <f>(Data!$I$16+273.3)/(D169+273.3)*(Data!$I$15+(Data!$K$12/1000))/Data!$I$15*Data!$I$18</f>
        <v>0.68517838113753016</v>
      </c>
      <c r="K169" s="122">
        <f t="shared" si="14"/>
        <v>8.0485804172000002</v>
      </c>
      <c r="L169" s="119"/>
      <c r="M169" s="122"/>
      <c r="S169" s="121">
        <f t="shared" si="12"/>
        <v>0.62000000000000033</v>
      </c>
      <c r="T169" s="122">
        <f t="shared" si="10"/>
        <v>8.7133216534401932</v>
      </c>
      <c r="U169">
        <f t="shared" si="11"/>
        <v>8.7133216534402008E-2</v>
      </c>
      <c r="W169">
        <f>(S170-S168)/6*(T168+4*T169+T170)</f>
        <v>0.1742637321430055</v>
      </c>
    </row>
    <row r="170" spans="1:23">
      <c r="A170" s="1">
        <v>0.47653935185185187</v>
      </c>
      <c r="B170">
        <v>4055</v>
      </c>
      <c r="C170">
        <v>26</v>
      </c>
      <c r="D170">
        <v>264.39999999999998</v>
      </c>
      <c r="E170">
        <v>10.4</v>
      </c>
      <c r="G170" s="119">
        <v>163</v>
      </c>
      <c r="H170">
        <f t="shared" si="13"/>
        <v>8.7133216534401932</v>
      </c>
      <c r="J170" s="120">
        <f>(Data!$I$16+273.3)/(D170+273.3)*(Data!$I$15+(Data!$K$12/1000))/Data!$I$15*Data!$I$18</f>
        <v>0.68517838113753016</v>
      </c>
      <c r="K170" s="122">
        <f t="shared" si="14"/>
        <v>7.9374273135999989</v>
      </c>
      <c r="L170" s="119"/>
      <c r="M170" s="122"/>
      <c r="S170" s="121">
        <f t="shared" si="12"/>
        <v>0.63000000000000034</v>
      </c>
      <c r="T170" s="122">
        <f t="shared" si="10"/>
        <v>8.7125113757006414</v>
      </c>
      <c r="U170">
        <f t="shared" si="11"/>
        <v>8.7129165145704235E-2</v>
      </c>
    </row>
    <row r="171" spans="1:23">
      <c r="A171" s="1">
        <v>0.47653935185185187</v>
      </c>
      <c r="B171">
        <v>4056</v>
      </c>
      <c r="C171">
        <v>26</v>
      </c>
      <c r="D171">
        <v>264.39999999999998</v>
      </c>
      <c r="E171">
        <v>10.4</v>
      </c>
      <c r="G171" s="119">
        <v>164</v>
      </c>
      <c r="H171">
        <f t="shared" si="13"/>
        <v>8.7133216534401932</v>
      </c>
      <c r="J171" s="120">
        <f>(Data!$I$16+273.3)/(D171+273.3)*(Data!$I$15+(Data!$K$12/1000))/Data!$I$15*Data!$I$18</f>
        <v>0.68517838113753016</v>
      </c>
      <c r="K171" s="122">
        <f t="shared" si="14"/>
        <v>7.8250713999999988</v>
      </c>
      <c r="L171" s="119"/>
      <c r="M171" s="122"/>
      <c r="S171" s="121">
        <f t="shared" si="12"/>
        <v>0.64000000000000035</v>
      </c>
      <c r="T171" s="122">
        <f t="shared" si="10"/>
        <v>8.7125113757006414</v>
      </c>
      <c r="U171">
        <f t="shared" si="11"/>
        <v>8.7125113757006489E-2</v>
      </c>
      <c r="W171">
        <f>(S172-S170)/6*(T170+4*T171+T172)</f>
        <v>0.17310829495335089</v>
      </c>
    </row>
    <row r="172" spans="1:23">
      <c r="A172" s="1">
        <v>0.47653935185185187</v>
      </c>
      <c r="B172">
        <v>4057</v>
      </c>
      <c r="C172">
        <v>26</v>
      </c>
      <c r="D172">
        <v>264.3</v>
      </c>
      <c r="E172">
        <v>10.4</v>
      </c>
      <c r="G172" s="119">
        <v>165</v>
      </c>
      <c r="H172">
        <f t="shared" si="13"/>
        <v>8.7125113757006414</v>
      </c>
      <c r="J172" s="120">
        <f>(Data!$I$16+273.3)/(D172+273.3)*(Data!$I$15+(Data!$K$12/1000))/Data!$I$15*Data!$I$18</f>
        <v>0.68530583247330723</v>
      </c>
      <c r="K172" s="122">
        <f t="shared" si="14"/>
        <v>7.7115055849999994</v>
      </c>
      <c r="L172" s="119"/>
      <c r="M172" s="122"/>
      <c r="S172" s="121">
        <f t="shared" si="12"/>
        <v>0.65000000000000036</v>
      </c>
      <c r="T172" s="122">
        <f t="shared" si="10"/>
        <v>8.3699316075020178</v>
      </c>
      <c r="U172">
        <f t="shared" si="11"/>
        <v>8.5412214916013376E-2</v>
      </c>
    </row>
    <row r="173" spans="1:23">
      <c r="A173" s="1">
        <v>0.47655092592592596</v>
      </c>
      <c r="B173">
        <v>4057</v>
      </c>
      <c r="C173">
        <v>26</v>
      </c>
      <c r="D173">
        <v>264.3</v>
      </c>
      <c r="E173">
        <v>10.4</v>
      </c>
      <c r="G173" s="119">
        <v>166</v>
      </c>
      <c r="H173">
        <f t="shared" si="13"/>
        <v>8.7125113757006414</v>
      </c>
      <c r="J173" s="120">
        <f>(Data!$I$16+273.3)/(D173+273.3)*(Data!$I$15+(Data!$K$12/1000))/Data!$I$15*Data!$I$18</f>
        <v>0.68530583247330723</v>
      </c>
      <c r="K173" s="122">
        <f t="shared" si="14"/>
        <v>7.5967227771999992</v>
      </c>
      <c r="L173" s="119"/>
      <c r="M173" s="122"/>
      <c r="S173" s="121">
        <f t="shared" si="12"/>
        <v>0.66000000000000036</v>
      </c>
      <c r="T173" s="122">
        <f t="shared" si="10"/>
        <v>8.3699316075020178</v>
      </c>
      <c r="U173">
        <f t="shared" si="11"/>
        <v>8.369931607502025E-2</v>
      </c>
      <c r="W173">
        <f>(S174-S172)/6*(T172+4*T173+T174)</f>
        <v>0.16496775093728006</v>
      </c>
    </row>
    <row r="174" spans="1:23">
      <c r="A174" s="1">
        <v>0.47655092592592596</v>
      </c>
      <c r="B174">
        <v>4059</v>
      </c>
      <c r="C174">
        <v>24</v>
      </c>
      <c r="D174">
        <v>264.2</v>
      </c>
      <c r="E174">
        <v>10.4</v>
      </c>
      <c r="G174" s="119">
        <v>167</v>
      </c>
      <c r="H174">
        <f t="shared" si="13"/>
        <v>8.3699316075020178</v>
      </c>
      <c r="J174" s="120">
        <f>(Data!$I$16+273.3)/(D174+273.3)*(Data!$I$15+(Data!$K$12/1000))/Data!$I$15*Data!$I$18</f>
        <v>0.68543333123283723</v>
      </c>
      <c r="K174" s="122">
        <f t="shared" si="14"/>
        <v>7.4807158851999995</v>
      </c>
      <c r="L174" s="119"/>
      <c r="M174" s="122"/>
      <c r="S174" s="121">
        <f t="shared" si="12"/>
        <v>0.67000000000000037</v>
      </c>
      <c r="T174" s="122">
        <f t="shared" si="10"/>
        <v>7.6406672436738843</v>
      </c>
      <c r="U174">
        <f t="shared" si="11"/>
        <v>8.0052994255879584E-2</v>
      </c>
    </row>
    <row r="175" spans="1:23">
      <c r="A175" s="1">
        <v>0.47655092592592596</v>
      </c>
      <c r="B175">
        <v>4059</v>
      </c>
      <c r="C175">
        <v>24</v>
      </c>
      <c r="D175">
        <v>264.2</v>
      </c>
      <c r="E175">
        <v>10.4</v>
      </c>
      <c r="G175" s="119">
        <v>168</v>
      </c>
      <c r="H175">
        <f t="shared" si="13"/>
        <v>8.3699316075020178</v>
      </c>
      <c r="J175" s="120">
        <f>(Data!$I$16+273.3)/(D175+273.3)*(Data!$I$15+(Data!$K$12/1000))/Data!$I$15*Data!$I$18</f>
        <v>0.68543333123283723</v>
      </c>
      <c r="K175" s="122">
        <f t="shared" si="14"/>
        <v>7.3634778175999989</v>
      </c>
      <c r="L175" s="119"/>
      <c r="M175" s="122"/>
      <c r="S175" s="121">
        <f t="shared" si="12"/>
        <v>0.68000000000000038</v>
      </c>
      <c r="T175" s="122">
        <f t="shared" si="10"/>
        <v>7.0456575879628103</v>
      </c>
      <c r="U175">
        <f t="shared" si="11"/>
        <v>7.3431624158183537E-2</v>
      </c>
      <c r="W175">
        <f>(S176-S174)/6*(T174+4*T175+T176)</f>
        <v>0.14289651727829322</v>
      </c>
    </row>
    <row r="176" spans="1:23">
      <c r="A176" s="1">
        <v>0.47655092592592596</v>
      </c>
      <c r="B176">
        <v>4061</v>
      </c>
      <c r="C176">
        <v>20</v>
      </c>
      <c r="D176">
        <v>264.2</v>
      </c>
      <c r="E176">
        <v>10.4</v>
      </c>
      <c r="G176" s="119">
        <v>169</v>
      </c>
      <c r="H176">
        <f t="shared" si="13"/>
        <v>7.6406672436738843</v>
      </c>
      <c r="J176" s="120">
        <f>(Data!$I$16+273.3)/(D176+273.3)*(Data!$I$15+(Data!$K$12/1000))/Data!$I$15*Data!$I$18</f>
        <v>0.68543333123283723</v>
      </c>
      <c r="K176" s="122">
        <f t="shared" si="14"/>
        <v>7.2450014829999994</v>
      </c>
      <c r="L176" s="119"/>
      <c r="M176" s="122"/>
      <c r="S176" s="121">
        <f t="shared" si="12"/>
        <v>0.69000000000000039</v>
      </c>
      <c r="T176" s="122">
        <f t="shared" si="10"/>
        <v>7.0456575879628103</v>
      </c>
      <c r="U176">
        <f t="shared" si="11"/>
        <v>7.0456575879628169E-2</v>
      </c>
    </row>
    <row r="177" spans="1:23">
      <c r="A177" s="1">
        <v>0.47655092592592596</v>
      </c>
      <c r="B177">
        <v>4061</v>
      </c>
      <c r="C177">
        <v>17</v>
      </c>
      <c r="D177">
        <v>264.39999999999998</v>
      </c>
      <c r="E177">
        <v>10.4</v>
      </c>
      <c r="G177" s="119">
        <v>170</v>
      </c>
      <c r="H177">
        <f t="shared" si="13"/>
        <v>7.0456575879628103</v>
      </c>
      <c r="J177" s="120">
        <f>(Data!$I$16+273.3)/(D177+273.3)*(Data!$I$15+(Data!$K$12/1000))/Data!$I$15*Data!$I$18</f>
        <v>0.68517838113753016</v>
      </c>
      <c r="K177" s="122">
        <f t="shared" si="14"/>
        <v>7.1252797899999987</v>
      </c>
      <c r="L177" s="119"/>
      <c r="M177" s="122"/>
      <c r="S177" s="121">
        <f t="shared" si="12"/>
        <v>0.7000000000000004</v>
      </c>
      <c r="T177" s="122">
        <f t="shared" si="10"/>
        <v>7.44789395880718</v>
      </c>
      <c r="U177">
        <f t="shared" si="11"/>
        <v>7.2467757733850016E-2</v>
      </c>
      <c r="W177">
        <f>(S178-S176)/6*(T176+4*T177+T178)</f>
        <v>0.14695268941075545</v>
      </c>
    </row>
    <row r="178" spans="1:23">
      <c r="A178" s="1">
        <v>0.4765625</v>
      </c>
      <c r="B178">
        <v>4063</v>
      </c>
      <c r="C178">
        <v>17</v>
      </c>
      <c r="D178">
        <v>264.39999999999998</v>
      </c>
      <c r="E178">
        <v>10.4</v>
      </c>
      <c r="G178" s="119">
        <v>171</v>
      </c>
      <c r="H178">
        <f t="shared" si="13"/>
        <v>7.0456575879628103</v>
      </c>
      <c r="J178" s="120">
        <f>(Data!$I$16+273.3)/(D178+273.3)*(Data!$I$15+(Data!$K$12/1000))/Data!$I$15*Data!$I$18</f>
        <v>0.68517838113753016</v>
      </c>
      <c r="K178" s="122">
        <f t="shared" si="14"/>
        <v>7.0043056471999989</v>
      </c>
      <c r="L178" s="119"/>
      <c r="M178" s="122"/>
      <c r="S178" s="121">
        <f t="shared" si="12"/>
        <v>0.71000000000000041</v>
      </c>
      <c r="T178" s="122">
        <f t="shared" si="10"/>
        <v>7.2485734000350694</v>
      </c>
      <c r="U178">
        <f t="shared" si="11"/>
        <v>7.3482336794211303E-2</v>
      </c>
    </row>
    <row r="179" spans="1:23">
      <c r="A179" s="1">
        <v>0.4765625</v>
      </c>
      <c r="B179">
        <v>4064</v>
      </c>
      <c r="C179">
        <v>19</v>
      </c>
      <c r="D179">
        <v>264.3</v>
      </c>
      <c r="E179">
        <v>10.4</v>
      </c>
      <c r="G179" s="119">
        <v>172</v>
      </c>
      <c r="H179">
        <f t="shared" si="13"/>
        <v>7.44789395880718</v>
      </c>
      <c r="J179" s="120">
        <f>(Data!$I$16+273.3)/(D179+273.3)*(Data!$I$15+(Data!$K$12/1000))/Data!$I$15*Data!$I$18</f>
        <v>0.68530583247330723</v>
      </c>
      <c r="K179" s="122">
        <f t="shared" si="14"/>
        <v>6.8820719631999978</v>
      </c>
      <c r="L179" s="119"/>
      <c r="M179" s="122"/>
      <c r="S179" s="121">
        <f t="shared" si="12"/>
        <v>0.72000000000000042</v>
      </c>
      <c r="T179" s="122">
        <f t="shared" si="10"/>
        <v>6.6163963702590234</v>
      </c>
      <c r="U179">
        <f t="shared" si="11"/>
        <v>6.9324848851470527E-2</v>
      </c>
      <c r="W179">
        <f>(S180-S178)/6*(T178+4*T179+T180)</f>
        <v>0.13443313209809629</v>
      </c>
    </row>
    <row r="180" spans="1:23">
      <c r="A180" s="1">
        <v>0.4765625</v>
      </c>
      <c r="B180">
        <v>4065</v>
      </c>
      <c r="C180">
        <v>18</v>
      </c>
      <c r="D180">
        <v>264.2</v>
      </c>
      <c r="E180">
        <v>10.4</v>
      </c>
      <c r="G180" s="119">
        <v>173</v>
      </c>
      <c r="H180">
        <f t="shared" si="13"/>
        <v>7.2485734000350694</v>
      </c>
      <c r="J180" s="120">
        <f>(Data!$I$16+273.3)/(D180+273.3)*(Data!$I$15+(Data!$K$12/1000))/Data!$I$15*Data!$I$18</f>
        <v>0.68543333123283723</v>
      </c>
      <c r="K180" s="122">
        <f t="shared" si="14"/>
        <v>6.7585716465999983</v>
      </c>
      <c r="L180" s="119"/>
      <c r="M180" s="122"/>
      <c r="S180" s="121">
        <f t="shared" si="12"/>
        <v>0.73000000000000043</v>
      </c>
      <c r="T180" s="122">
        <f t="shared" si="10"/>
        <v>6.6157807483576887</v>
      </c>
      <c r="U180">
        <f t="shared" si="11"/>
        <v>6.6160885593083613E-2</v>
      </c>
    </row>
    <row r="181" spans="1:23">
      <c r="A181" s="1">
        <v>0.4765625</v>
      </c>
      <c r="B181">
        <v>4066</v>
      </c>
      <c r="C181">
        <v>15</v>
      </c>
      <c r="D181">
        <v>264.10000000000002</v>
      </c>
      <c r="E181">
        <v>10.4</v>
      </c>
      <c r="G181" s="119">
        <v>174</v>
      </c>
      <c r="H181">
        <f t="shared" si="13"/>
        <v>6.6163963702590234</v>
      </c>
      <c r="J181" s="120">
        <f>(Data!$I$16+273.3)/(D181+273.3)*(Data!$I$15+(Data!$K$12/1000))/Data!$I$15*Data!$I$18</f>
        <v>0.68556087744259375</v>
      </c>
      <c r="K181" s="122">
        <f t="shared" si="14"/>
        <v>6.6337976059999999</v>
      </c>
      <c r="L181" s="119"/>
      <c r="M181" s="122"/>
      <c r="S181" s="121">
        <f t="shared" si="12"/>
        <v>0.74000000000000044</v>
      </c>
      <c r="T181" s="122">
        <f t="shared" si="10"/>
        <v>6.3914514196425589</v>
      </c>
      <c r="U181">
        <f t="shared" si="11"/>
        <v>6.5036160840001286E-2</v>
      </c>
      <c r="W181">
        <f>(S182-S180)/6*(T180+4*T181+T182)</f>
        <v>0.1285728272866295</v>
      </c>
    </row>
    <row r="182" spans="1:23">
      <c r="A182" s="1">
        <v>0.4765625</v>
      </c>
      <c r="B182">
        <v>4067</v>
      </c>
      <c r="C182">
        <v>15</v>
      </c>
      <c r="D182">
        <v>264</v>
      </c>
      <c r="E182">
        <v>10.4</v>
      </c>
      <c r="G182" s="119">
        <v>175</v>
      </c>
      <c r="H182">
        <f t="shared" si="13"/>
        <v>6.6157807483576887</v>
      </c>
      <c r="J182" s="120">
        <f>(Data!$I$16+273.3)/(D182+273.3)*(Data!$I$15+(Data!$K$12/1000))/Data!$I$15*Data!$I$18</f>
        <v>0.68568847112907139</v>
      </c>
      <c r="K182" s="122">
        <f t="shared" si="14"/>
        <v>6.5077427499999985</v>
      </c>
      <c r="L182" s="119"/>
      <c r="M182" s="122"/>
      <c r="S182" s="121">
        <f t="shared" si="12"/>
        <v>0.75000000000000044</v>
      </c>
      <c r="T182" s="122">
        <f t="shared" si="10"/>
        <v>6.3902617590608921</v>
      </c>
      <c r="U182">
        <f t="shared" si="11"/>
        <v>6.3908565893517316E-2</v>
      </c>
    </row>
    <row r="183" spans="1:23">
      <c r="A183" s="1">
        <v>0.47657407407407404</v>
      </c>
      <c r="B183">
        <v>4068</v>
      </c>
      <c r="C183">
        <v>14</v>
      </c>
      <c r="D183">
        <v>264</v>
      </c>
      <c r="E183">
        <v>10.4</v>
      </c>
      <c r="G183" s="119">
        <v>176</v>
      </c>
      <c r="H183">
        <f t="shared" si="13"/>
        <v>6.3914514196425589</v>
      </c>
      <c r="J183" s="120">
        <f>(Data!$I$16+273.3)/(D183+273.3)*(Data!$I$15+(Data!$K$12/1000))/Data!$I$15*Data!$I$18</f>
        <v>0.68568847112907139</v>
      </c>
      <c r="K183" s="122">
        <f t="shared" si="14"/>
        <v>6.3803999871999988</v>
      </c>
      <c r="L183" s="119"/>
      <c r="M183" s="122"/>
      <c r="S183" s="121">
        <f t="shared" si="12"/>
        <v>0.76000000000000045</v>
      </c>
      <c r="T183" s="122">
        <f t="shared" si="10"/>
        <v>6.1578103108462878</v>
      </c>
      <c r="U183">
        <f t="shared" si="11"/>
        <v>6.2740360349535951E-2</v>
      </c>
      <c r="W183">
        <f>(S184-S182)/6*(T182+4*T183+T184)</f>
        <v>0.12312762171086761</v>
      </c>
    </row>
    <row r="184" spans="1:23">
      <c r="A184" s="1">
        <v>0.47657407407407404</v>
      </c>
      <c r="B184">
        <v>4069</v>
      </c>
      <c r="C184">
        <v>14</v>
      </c>
      <c r="D184">
        <v>263.8</v>
      </c>
      <c r="E184">
        <v>10.4</v>
      </c>
      <c r="G184" s="119">
        <v>177</v>
      </c>
      <c r="H184">
        <f t="shared" si="13"/>
        <v>6.3902617590608921</v>
      </c>
      <c r="J184" s="120">
        <f>(Data!$I$16+273.3)/(D184+273.3)*(Data!$I$15+(Data!$K$12/1000))/Data!$I$15*Data!$I$18</f>
        <v>0.68594380103826091</v>
      </c>
      <c r="K184" s="122">
        <f t="shared" si="14"/>
        <v>6.2517622261999986</v>
      </c>
      <c r="L184" s="119"/>
      <c r="M184" s="122"/>
      <c r="S184" s="121">
        <f t="shared" si="12"/>
        <v>0.77000000000000046</v>
      </c>
      <c r="T184" s="122">
        <f t="shared" si="10"/>
        <v>5.9167835108142119</v>
      </c>
      <c r="U184">
        <f t="shared" si="11"/>
        <v>6.0372969108302553E-2</v>
      </c>
    </row>
    <row r="185" spans="1:23">
      <c r="A185" s="1">
        <v>0.47657407407407404</v>
      </c>
      <c r="B185">
        <v>4071</v>
      </c>
      <c r="C185">
        <v>13</v>
      </c>
      <c r="D185">
        <v>263.8</v>
      </c>
      <c r="E185">
        <v>10.4</v>
      </c>
      <c r="G185" s="119">
        <v>178</v>
      </c>
      <c r="H185">
        <f t="shared" si="13"/>
        <v>6.1578103108462878</v>
      </c>
      <c r="J185" s="120">
        <f>(Data!$I$16+273.3)/(D185+273.3)*(Data!$I$15+(Data!$K$12/1000))/Data!$I$15*Data!$I$18</f>
        <v>0.68594380103826091</v>
      </c>
      <c r="K185" s="122">
        <f t="shared" si="14"/>
        <v>6.121822375599999</v>
      </c>
      <c r="L185" s="119"/>
      <c r="M185" s="122"/>
      <c r="S185" s="121">
        <f t="shared" si="12"/>
        <v>0.78000000000000047</v>
      </c>
      <c r="T185" s="122">
        <f t="shared" si="10"/>
        <v>5.9167835108142119</v>
      </c>
      <c r="U185">
        <f t="shared" si="11"/>
        <v>5.9167835108142171E-2</v>
      </c>
      <c r="W185">
        <f>(S186-S184)/6*(T184+4*T185+T186)</f>
        <v>0.11833383444472523</v>
      </c>
    </row>
    <row r="186" spans="1:23">
      <c r="A186" s="1">
        <v>0.47657407407407404</v>
      </c>
      <c r="B186">
        <v>4071</v>
      </c>
      <c r="C186">
        <v>12</v>
      </c>
      <c r="D186">
        <v>263.89999999999998</v>
      </c>
      <c r="E186">
        <v>10.3</v>
      </c>
      <c r="G186" s="119">
        <v>179</v>
      </c>
      <c r="H186">
        <f t="shared" si="13"/>
        <v>5.9167835108142119</v>
      </c>
      <c r="J186" s="120">
        <f>(Data!$I$16+273.3)/(D186+273.3)*(Data!$I$15+(Data!$K$12/1000))/Data!$I$15*Data!$I$18</f>
        <v>0.68581611231878248</v>
      </c>
      <c r="K186" s="122">
        <f t="shared" si="14"/>
        <v>5.9905733439999995</v>
      </c>
      <c r="L186" s="119"/>
      <c r="M186" s="122"/>
      <c r="S186" s="121">
        <f t="shared" si="12"/>
        <v>0.79000000000000048</v>
      </c>
      <c r="T186" s="122">
        <f t="shared" si="10"/>
        <v>5.9162327793464762</v>
      </c>
      <c r="U186">
        <f t="shared" si="11"/>
        <v>5.91650814508035E-2</v>
      </c>
    </row>
    <row r="187" spans="1:23">
      <c r="A187" s="1">
        <v>0.47657407407407404</v>
      </c>
      <c r="B187">
        <v>4055</v>
      </c>
      <c r="C187">
        <v>12</v>
      </c>
      <c r="D187">
        <v>263.89999999999998</v>
      </c>
      <c r="E187">
        <v>10.3</v>
      </c>
      <c r="G187" s="119">
        <v>180</v>
      </c>
      <c r="H187">
        <f t="shared" si="13"/>
        <v>5.9167835108142119</v>
      </c>
      <c r="J187" s="120">
        <f>(Data!$I$16+273.3)/(D187+273.3)*(Data!$I$15+(Data!$K$12/1000))/Data!$I$15*Data!$I$18</f>
        <v>0.68581611231878248</v>
      </c>
      <c r="K187" s="122">
        <f t="shared" si="14"/>
        <v>5.8580080399999996</v>
      </c>
      <c r="L187" s="119"/>
      <c r="M187" s="122"/>
      <c r="S187" s="121">
        <f t="shared" si="12"/>
        <v>0.80000000000000049</v>
      </c>
      <c r="T187" s="122">
        <f t="shared" si="10"/>
        <v>5.915681996607363</v>
      </c>
      <c r="U187">
        <f t="shared" si="11"/>
        <v>5.9159573879769251E-2</v>
      </c>
      <c r="W187">
        <f>(S188-S186)/6*(T186+4*T187+T188)</f>
        <v>0.1220667689885815</v>
      </c>
    </row>
    <row r="188" spans="1:23">
      <c r="A188" s="1">
        <v>0.47658564814814813</v>
      </c>
      <c r="B188">
        <v>4047</v>
      </c>
      <c r="C188">
        <v>12</v>
      </c>
      <c r="D188">
        <v>263.8</v>
      </c>
      <c r="E188">
        <v>10.3</v>
      </c>
      <c r="G188" s="119">
        <v>181</v>
      </c>
      <c r="H188">
        <f t="shared" si="13"/>
        <v>5.9162327793464762</v>
      </c>
      <c r="J188" s="120">
        <f>(Data!$I$16+273.3)/(D188+273.3)*(Data!$I$15+(Data!$K$12/1000))/Data!$I$15*Data!$I$18</f>
        <v>0.68594380103826091</v>
      </c>
      <c r="K188" s="122">
        <f t="shared" si="14"/>
        <v>5.7241193721999988</v>
      </c>
      <c r="L188" s="119"/>
      <c r="M188" s="122"/>
      <c r="S188" s="121">
        <f t="shared" si="12"/>
        <v>0.8100000000000005</v>
      </c>
      <c r="T188" s="122">
        <f t="shared" si="10"/>
        <v>7.041069930798491</v>
      </c>
      <c r="U188">
        <f t="shared" si="11"/>
        <v>6.4783759637029328E-2</v>
      </c>
    </row>
    <row r="189" spans="1:23">
      <c r="A189" s="1">
        <v>0.47658564814814813</v>
      </c>
      <c r="B189">
        <v>4043</v>
      </c>
      <c r="C189">
        <v>12</v>
      </c>
      <c r="D189">
        <v>263.7</v>
      </c>
      <c r="E189">
        <v>10.3</v>
      </c>
      <c r="G189" s="119">
        <v>182</v>
      </c>
      <c r="H189">
        <f t="shared" si="13"/>
        <v>5.915681996607363</v>
      </c>
      <c r="J189" s="120">
        <f>(Data!$I$16+273.3)/(D189+273.3)*(Data!$I$15+(Data!$K$12/1000))/Data!$I$15*Data!$I$18</f>
        <v>0.68607153731405979</v>
      </c>
      <c r="K189" s="122">
        <f t="shared" si="14"/>
        <v>5.5889002491999982</v>
      </c>
      <c r="L189" s="119"/>
      <c r="M189" s="122"/>
      <c r="S189" s="121">
        <f t="shared" si="12"/>
        <v>0.82000000000000051</v>
      </c>
      <c r="T189" s="122">
        <f t="shared" si="10"/>
        <v>7.041069930798491</v>
      </c>
      <c r="U189">
        <f t="shared" si="11"/>
        <v>7.0410699307984978E-2</v>
      </c>
      <c r="W189">
        <f>(S190-S188)/6*(T188+4*T189+T190)</f>
        <v>0.13865005499900387</v>
      </c>
    </row>
    <row r="190" spans="1:23">
      <c r="A190" s="1">
        <v>0.47658564814814813</v>
      </c>
      <c r="B190">
        <v>4039</v>
      </c>
      <c r="C190">
        <v>17</v>
      </c>
      <c r="D190">
        <v>263.7</v>
      </c>
      <c r="E190">
        <v>10.3</v>
      </c>
      <c r="G190" s="119">
        <v>183</v>
      </c>
      <c r="H190">
        <f t="shared" si="13"/>
        <v>7.041069930798491</v>
      </c>
      <c r="J190" s="120">
        <f>(Data!$I$16+273.3)/(D190+273.3)*(Data!$I$15+(Data!$K$12/1000))/Data!$I$15*Data!$I$18</f>
        <v>0.68607153731405979</v>
      </c>
      <c r="K190" s="122">
        <f t="shared" si="14"/>
        <v>5.452343579599999</v>
      </c>
      <c r="L190" s="119"/>
      <c r="M190" s="122"/>
      <c r="S190" s="121">
        <f t="shared" si="12"/>
        <v>0.83000000000000052</v>
      </c>
      <c r="T190" s="122">
        <f t="shared" si="10"/>
        <v>6.3896668457086676</v>
      </c>
      <c r="U190">
        <f t="shared" si="11"/>
        <v>6.7153683882535856E-2</v>
      </c>
    </row>
    <row r="191" spans="1:23">
      <c r="A191" s="1">
        <v>0.47658564814814813</v>
      </c>
      <c r="B191">
        <v>4036</v>
      </c>
      <c r="C191">
        <v>17</v>
      </c>
      <c r="D191">
        <v>263.7</v>
      </c>
      <c r="E191">
        <v>10.3</v>
      </c>
      <c r="G191" s="119">
        <v>184</v>
      </c>
      <c r="H191">
        <f t="shared" si="13"/>
        <v>7.041069930798491</v>
      </c>
      <c r="J191" s="120">
        <f>(Data!$I$16+273.3)/(D191+273.3)*(Data!$I$15+(Data!$K$12/1000))/Data!$I$15*Data!$I$18</f>
        <v>0.68607153731405979</v>
      </c>
      <c r="K191" s="122">
        <f t="shared" si="14"/>
        <v>5.3144422719999973</v>
      </c>
      <c r="L191" s="119"/>
      <c r="M191" s="122"/>
      <c r="S191" s="121">
        <f t="shared" si="12"/>
        <v>0.84000000000000052</v>
      </c>
      <c r="T191" s="122">
        <f t="shared" si="10"/>
        <v>6.1572370379957366</v>
      </c>
      <c r="U191">
        <f t="shared" si="11"/>
        <v>6.2734519418522081E-2</v>
      </c>
      <c r="W191">
        <f>(S192-S190)/6*(T190+4*T191+T192)</f>
        <v>0.12227483100703224</v>
      </c>
    </row>
    <row r="192" spans="1:23">
      <c r="A192" s="1">
        <v>0.47658564814814813</v>
      </c>
      <c r="B192">
        <v>4027</v>
      </c>
      <c r="C192">
        <v>14</v>
      </c>
      <c r="D192">
        <v>263.7</v>
      </c>
      <c r="E192">
        <v>10.3</v>
      </c>
      <c r="G192" s="119">
        <v>185</v>
      </c>
      <c r="H192">
        <f t="shared" si="13"/>
        <v>6.3896668457086676</v>
      </c>
      <c r="J192" s="120">
        <f>(Data!$I$16+273.3)/(D192+273.3)*(Data!$I$15+(Data!$K$12/1000))/Data!$I$15*Data!$I$18</f>
        <v>0.68607153731405979</v>
      </c>
      <c r="K192" s="122">
        <f t="shared" si="14"/>
        <v>5.1751892349999977</v>
      </c>
      <c r="L192" s="119"/>
      <c r="M192" s="122"/>
      <c r="S192" s="121">
        <f t="shared" si="12"/>
        <v>0.85000000000000053</v>
      </c>
      <c r="T192" s="122">
        <f t="shared" si="10"/>
        <v>5.6638343044180264</v>
      </c>
      <c r="U192">
        <f t="shared" si="11"/>
        <v>5.9105356712068867E-2</v>
      </c>
    </row>
    <row r="193" spans="1:23">
      <c r="A193" s="1">
        <v>0.47659722222222217</v>
      </c>
      <c r="B193">
        <v>4026</v>
      </c>
      <c r="C193">
        <v>13</v>
      </c>
      <c r="D193">
        <v>263.7</v>
      </c>
      <c r="E193">
        <v>10.3</v>
      </c>
      <c r="G193" s="119">
        <v>186</v>
      </c>
      <c r="H193">
        <f t="shared" si="13"/>
        <v>6.1572370379957366</v>
      </c>
      <c r="J193" s="120">
        <f>(Data!$I$16+273.3)/(D193+273.3)*(Data!$I$15+(Data!$K$12/1000))/Data!$I$15*Data!$I$18</f>
        <v>0.68607153731405979</v>
      </c>
      <c r="K193" s="122">
        <f t="shared" si="14"/>
        <v>5.0345773771999998</v>
      </c>
      <c r="L193" s="119"/>
      <c r="M193" s="122"/>
      <c r="S193" s="121">
        <f t="shared" si="12"/>
        <v>0.86000000000000054</v>
      </c>
      <c r="T193" s="122">
        <f t="shared" si="10"/>
        <v>5.1231308897722254</v>
      </c>
      <c r="U193">
        <f t="shared" si="11"/>
        <v>5.3934825970951304E-2</v>
      </c>
      <c r="W193">
        <f>(S194-S192)/6*(T192+4*T193+T194)</f>
        <v>0.10426496251093061</v>
      </c>
    </row>
    <row r="194" spans="1:23">
      <c r="A194" s="1">
        <v>0.47659722222222217</v>
      </c>
      <c r="B194">
        <v>4010</v>
      </c>
      <c r="C194">
        <v>11</v>
      </c>
      <c r="D194">
        <v>263.7</v>
      </c>
      <c r="E194">
        <v>10.3</v>
      </c>
      <c r="G194" s="119">
        <v>187</v>
      </c>
      <c r="H194">
        <f t="shared" si="13"/>
        <v>5.6638343044180264</v>
      </c>
      <c r="J194" s="120">
        <f>(Data!$I$16+273.3)/(D194+273.3)*(Data!$I$15+(Data!$K$12/1000))/Data!$I$15*Data!$I$18</f>
        <v>0.68607153731405979</v>
      </c>
      <c r="K194" s="122">
        <f t="shared" si="14"/>
        <v>4.8925996071999975</v>
      </c>
      <c r="L194" s="119"/>
      <c r="M194" s="122"/>
      <c r="S194" s="121">
        <f t="shared" si="12"/>
        <v>0.87000000000000055</v>
      </c>
      <c r="T194" s="122">
        <f t="shared" si="10"/>
        <v>5.1231308897722254</v>
      </c>
      <c r="U194">
        <f t="shared" si="11"/>
        <v>5.1231308897722302E-2</v>
      </c>
    </row>
    <row r="195" spans="1:23">
      <c r="A195" s="1">
        <v>0.47659722222222217</v>
      </c>
      <c r="B195">
        <v>4010</v>
      </c>
      <c r="C195">
        <v>9</v>
      </c>
      <c r="D195">
        <v>263.7</v>
      </c>
      <c r="E195">
        <v>10.3</v>
      </c>
      <c r="G195" s="119">
        <v>188</v>
      </c>
      <c r="H195">
        <f t="shared" si="13"/>
        <v>5.1231308897722254</v>
      </c>
      <c r="J195" s="120">
        <f>(Data!$I$16+273.3)/(D195+273.3)*(Data!$I$15+(Data!$K$12/1000))/Data!$I$15*Data!$I$18</f>
        <v>0.68607153731405979</v>
      </c>
      <c r="K195" s="122">
        <f t="shared" si="14"/>
        <v>4.7492488335999994</v>
      </c>
      <c r="L195" s="119"/>
      <c r="M195" s="122"/>
      <c r="S195" s="121">
        <f t="shared" si="12"/>
        <v>0.88000000000000056</v>
      </c>
      <c r="T195" s="122">
        <f t="shared" si="10"/>
        <v>4.1822398219211445</v>
      </c>
      <c r="U195">
        <f t="shared" si="11"/>
        <v>4.6526853558466898E-2</v>
      </c>
      <c r="W195">
        <f>(S196-S194)/6*(T194+4*T195+T196)</f>
        <v>8.6779801427814621E-2</v>
      </c>
    </row>
    <row r="196" spans="1:23">
      <c r="A196" s="1">
        <v>0.47659722222222217</v>
      </c>
      <c r="B196">
        <v>4004</v>
      </c>
      <c r="C196">
        <v>9</v>
      </c>
      <c r="D196">
        <v>263.7</v>
      </c>
      <c r="E196">
        <v>10.3</v>
      </c>
      <c r="G196" s="119">
        <v>189</v>
      </c>
      <c r="H196">
        <f t="shared" si="13"/>
        <v>5.1231308897722254</v>
      </c>
      <c r="J196" s="120">
        <f>(Data!$I$16+273.3)/(D196+273.3)*(Data!$I$15+(Data!$K$12/1000))/Data!$I$15*Data!$I$18</f>
        <v>0.68607153731405979</v>
      </c>
      <c r="K196" s="122">
        <f t="shared" si="14"/>
        <v>4.6045179649999994</v>
      </c>
      <c r="L196" s="119"/>
      <c r="M196" s="122"/>
      <c r="S196" s="121">
        <f t="shared" si="12"/>
        <v>0.89000000000000057</v>
      </c>
      <c r="T196" s="122">
        <f t="shared" si="10"/>
        <v>4.1818502508875639</v>
      </c>
      <c r="U196">
        <f t="shared" si="11"/>
        <v>4.1820450364043575E-2</v>
      </c>
    </row>
    <row r="197" spans="1:23">
      <c r="A197" s="1">
        <v>0.47659722222222217</v>
      </c>
      <c r="B197">
        <v>4001</v>
      </c>
      <c r="C197">
        <v>6</v>
      </c>
      <c r="D197">
        <v>263.5</v>
      </c>
      <c r="E197">
        <v>10.3</v>
      </c>
      <c r="G197" s="119">
        <v>190</v>
      </c>
      <c r="H197">
        <f t="shared" si="13"/>
        <v>4.1822398219211445</v>
      </c>
      <c r="J197" s="120">
        <f>(Data!$I$16+273.3)/(D197+273.3)*(Data!$I$15+(Data!$K$12/1000))/Data!$I$15*Data!$I$18</f>
        <v>0.68632715264092781</v>
      </c>
      <c r="K197" s="122">
        <f t="shared" si="14"/>
        <v>4.4583999099999989</v>
      </c>
      <c r="L197" s="119"/>
      <c r="M197" s="122"/>
      <c r="S197" s="121">
        <f t="shared" si="12"/>
        <v>0.90000000000000058</v>
      </c>
      <c r="T197" s="122">
        <f t="shared" si="10"/>
        <v>2.9570146703092623</v>
      </c>
      <c r="U197">
        <f t="shared" si="11"/>
        <v>3.5694324605984165E-2</v>
      </c>
      <c r="W197">
        <f>(S198-S196)/6*(T196+4*T197+T198)</f>
        <v>6.3223996902511626E-2</v>
      </c>
    </row>
    <row r="198" spans="1:23">
      <c r="A198" s="1">
        <v>0.47660879629629632</v>
      </c>
      <c r="B198">
        <v>4006</v>
      </c>
      <c r="C198">
        <v>6</v>
      </c>
      <c r="D198">
        <v>263.39999999999998</v>
      </c>
      <c r="E198">
        <v>10.3</v>
      </c>
      <c r="G198" s="119">
        <v>191</v>
      </c>
      <c r="H198">
        <f t="shared" si="13"/>
        <v>4.1818502508875639</v>
      </c>
      <c r="J198" s="120">
        <f>(Data!$I$16+273.3)/(D198+273.3)*(Data!$I$15+(Data!$K$12/1000))/Data!$I$15*Data!$I$18</f>
        <v>0.68645503174520228</v>
      </c>
      <c r="K198" s="122">
        <f t="shared" si="14"/>
        <v>4.310887577199999</v>
      </c>
      <c r="L198" s="119"/>
      <c r="M198" s="122"/>
      <c r="S198" s="121">
        <f t="shared" si="12"/>
        <v>0.91000000000000059</v>
      </c>
      <c r="T198" s="122">
        <f t="shared" si="10"/>
        <v>2.9572901386288599</v>
      </c>
      <c r="U198">
        <f t="shared" si="11"/>
        <v>2.9571524044690638E-2</v>
      </c>
    </row>
    <row r="199" spans="1:23">
      <c r="A199" s="1">
        <v>0.47660879629629632</v>
      </c>
      <c r="B199">
        <v>4011</v>
      </c>
      <c r="C199">
        <v>3</v>
      </c>
      <c r="D199">
        <v>263.39999999999998</v>
      </c>
      <c r="E199">
        <v>10.3</v>
      </c>
      <c r="G199" s="119">
        <v>192</v>
      </c>
      <c r="H199">
        <f t="shared" si="13"/>
        <v>2.9570146703092623</v>
      </c>
      <c r="J199" s="120">
        <f>(Data!$I$16+273.3)/(D199+273.3)*(Data!$I$15+(Data!$K$12/1000))/Data!$I$15*Data!$I$18</f>
        <v>0.68645503174520228</v>
      </c>
      <c r="K199" s="122">
        <f t="shared" si="14"/>
        <v>4.1619738751999993</v>
      </c>
      <c r="L199" s="119"/>
      <c r="M199" s="122"/>
      <c r="S199" s="121">
        <f t="shared" si="12"/>
        <v>0.9200000000000006</v>
      </c>
      <c r="T199" s="122">
        <f t="shared" ref="T199:T207" si="15">H201</f>
        <v>2.4143923680606396</v>
      </c>
      <c r="U199">
        <f t="shared" ref="U199:U207" si="16">(S199-S198)/2*(T198+T199)</f>
        <v>2.685841253344752E-2</v>
      </c>
      <c r="W199">
        <f>(S200-S198)/6*(T198+4*T199+T200)</f>
        <v>4.2049532036238096E-2</v>
      </c>
    </row>
    <row r="200" spans="1:23">
      <c r="A200" s="1">
        <v>0.47660879629629632</v>
      </c>
      <c r="B200">
        <v>4016</v>
      </c>
      <c r="C200">
        <v>3</v>
      </c>
      <c r="D200">
        <v>263.5</v>
      </c>
      <c r="E200">
        <v>10.3</v>
      </c>
      <c r="G200" s="119">
        <v>193</v>
      </c>
      <c r="H200">
        <f t="shared" si="13"/>
        <v>2.9572901386288599</v>
      </c>
      <c r="J200" s="120">
        <f>(Data!$I$16+273.3)/(D200+273.3)*(Data!$I$15+(Data!$K$12/1000))/Data!$I$15*Data!$I$18</f>
        <v>0.68632715264092781</v>
      </c>
      <c r="K200" s="122">
        <f t="shared" si="14"/>
        <v>4.0116517125999973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0</v>
      </c>
      <c r="U200">
        <f t="shared" si="16"/>
        <v>1.2071961840303208E-2</v>
      </c>
    </row>
    <row r="201" spans="1:23">
      <c r="A201" s="1">
        <v>0.47660879629629632</v>
      </c>
      <c r="B201">
        <v>4037</v>
      </c>
      <c r="C201">
        <v>2</v>
      </c>
      <c r="D201">
        <v>263.39999999999998</v>
      </c>
      <c r="E201">
        <v>10.3</v>
      </c>
      <c r="G201" s="119">
        <v>194</v>
      </c>
      <c r="H201">
        <f t="shared" ref="H201:H217" si="18">44.73*SQRT(C201/1000/J201)</f>
        <v>2.4143923680606396</v>
      </c>
      <c r="J201" s="120">
        <f>(Data!$I$16+273.3)/(D201+273.3)*(Data!$I$15+(Data!$K$12/1000))/Data!$I$15*Data!$I$18</f>
        <v>0.68645503174520228</v>
      </c>
      <c r="K201" s="122">
        <f t="shared" ref="K201:K217" si="19">-0.0000011819*G201^3-0.0000234559*G201^2-0.009901*G201+15.293</f>
        <v>3.8599139979999979</v>
      </c>
      <c r="L201" s="119"/>
      <c r="M201" s="122"/>
      <c r="S201" s="121">
        <f t="shared" si="17"/>
        <v>0.94000000000000061</v>
      </c>
      <c r="T201" s="122">
        <f t="shared" si="15"/>
        <v>1.7069150880276753</v>
      </c>
      <c r="U201">
        <f t="shared" si="16"/>
        <v>8.5345754401383849E-3</v>
      </c>
      <c r="W201">
        <f>(S202-S200)/6*(T200+4*T201+T202)</f>
        <v>2.8448584800461276E-2</v>
      </c>
    </row>
    <row r="202" spans="1:23">
      <c r="A202" s="1">
        <v>0.47660879629629632</v>
      </c>
      <c r="B202">
        <v>4038</v>
      </c>
      <c r="C202">
        <v>0</v>
      </c>
      <c r="D202">
        <v>263.2</v>
      </c>
      <c r="E202">
        <v>10.3</v>
      </c>
      <c r="G202" s="119">
        <v>195</v>
      </c>
      <c r="H202">
        <f t="shared" si="18"/>
        <v>0</v>
      </c>
      <c r="J202" s="120">
        <f>(Data!$I$16+273.3)/(D202+273.3)*(Data!$I$15+(Data!$K$12/1000))/Data!$I$15*Data!$I$18</f>
        <v>0.68671093296859276</v>
      </c>
      <c r="K202" s="122">
        <f t="shared" si="19"/>
        <v>3.7067536399999987</v>
      </c>
      <c r="L202" s="119"/>
      <c r="M202" s="122"/>
      <c r="S202" s="121">
        <f t="shared" si="17"/>
        <v>0.95000000000000062</v>
      </c>
      <c r="T202" s="122">
        <f t="shared" si="15"/>
        <v>1.7069150880276753</v>
      </c>
      <c r="U202">
        <f t="shared" si="16"/>
        <v>1.706915088027677E-2</v>
      </c>
    </row>
    <row r="203" spans="1:23">
      <c r="A203" s="1">
        <v>0.47662037037037036</v>
      </c>
      <c r="B203">
        <v>4050</v>
      </c>
      <c r="C203">
        <v>1</v>
      </c>
      <c r="D203">
        <v>263.2</v>
      </c>
      <c r="E203">
        <v>10.3</v>
      </c>
      <c r="G203" s="119">
        <v>196</v>
      </c>
      <c r="H203">
        <f t="shared" si="18"/>
        <v>1.7069150880276753</v>
      </c>
      <c r="J203" s="120">
        <f>(Data!$I$16+273.3)/(D203+273.3)*(Data!$I$15+(Data!$K$12/1000))/Data!$I$15*Data!$I$18</f>
        <v>0.68671093296859276</v>
      </c>
      <c r="K203" s="122">
        <f t="shared" si="19"/>
        <v>3.552163547200001</v>
      </c>
      <c r="L203" s="119"/>
      <c r="M203" s="122"/>
      <c r="S203" s="121">
        <f t="shared" si="17"/>
        <v>0.96000000000000063</v>
      </c>
      <c r="T203" s="122">
        <f t="shared" si="15"/>
        <v>2.4139424673080034</v>
      </c>
      <c r="U203">
        <f t="shared" si="16"/>
        <v>2.0604287776678411E-2</v>
      </c>
      <c r="W203">
        <f>(S204-S202)/6*(T202+4*T203+T204)</f>
        <v>4.5920591466495894E-2</v>
      </c>
    </row>
    <row r="204" spans="1:23">
      <c r="A204" s="1">
        <v>0.47662037037037036</v>
      </c>
      <c r="B204">
        <v>4050</v>
      </c>
      <c r="C204">
        <v>1</v>
      </c>
      <c r="D204">
        <v>263.2</v>
      </c>
      <c r="E204">
        <v>10.3</v>
      </c>
      <c r="G204" s="119">
        <v>197</v>
      </c>
      <c r="H204">
        <f t="shared" si="18"/>
        <v>1.7069150880276753</v>
      </c>
      <c r="J204" s="120">
        <f>(Data!$I$16+273.3)/(D204+273.3)*(Data!$I$15+(Data!$K$12/1000))/Data!$I$15*Data!$I$18</f>
        <v>0.68671093296859276</v>
      </c>
      <c r="K204" s="122">
        <f t="shared" si="19"/>
        <v>3.396136628199999</v>
      </c>
      <c r="L204" s="119"/>
      <c r="M204" s="122"/>
      <c r="S204" s="121">
        <f t="shared" si="17"/>
        <v>0.97000000000000064</v>
      </c>
      <c r="T204" s="122">
        <f t="shared" si="15"/>
        <v>2.413492482689068</v>
      </c>
      <c r="U204">
        <f t="shared" si="16"/>
        <v>2.413717474998538E-2</v>
      </c>
    </row>
    <row r="205" spans="1:23">
      <c r="A205" s="1">
        <v>0.47662037037037036</v>
      </c>
      <c r="B205">
        <v>4057</v>
      </c>
      <c r="C205">
        <v>2</v>
      </c>
      <c r="D205">
        <v>263.2</v>
      </c>
      <c r="E205">
        <v>10.3</v>
      </c>
      <c r="G205" s="119">
        <v>198</v>
      </c>
      <c r="H205">
        <f t="shared" si="18"/>
        <v>2.4139424673080034</v>
      </c>
      <c r="J205" s="120">
        <f>(Data!$I$16+273.3)/(D205+273.3)*(Data!$I$15+(Data!$K$12/1000))/Data!$I$15*Data!$I$18</f>
        <v>0.68671093296859276</v>
      </c>
      <c r="K205" s="122">
        <f t="shared" si="19"/>
        <v>3.238665791599999</v>
      </c>
      <c r="L205" s="119"/>
      <c r="M205" s="122"/>
      <c r="S205" s="121">
        <f t="shared" si="17"/>
        <v>0.98000000000000065</v>
      </c>
      <c r="T205" s="122">
        <f t="shared" si="15"/>
        <v>2.413492482689068</v>
      </c>
      <c r="U205">
        <f t="shared" si="16"/>
        <v>2.41349248268907E-2</v>
      </c>
      <c r="W205">
        <f>(S206-S204)/6*(T204+4*T205+T206)</f>
        <v>4.0224874711484504E-2</v>
      </c>
    </row>
    <row r="206" spans="1:23">
      <c r="A206" s="1">
        <v>0.47662037037037036</v>
      </c>
      <c r="B206">
        <v>4061</v>
      </c>
      <c r="C206">
        <v>2</v>
      </c>
      <c r="D206">
        <v>263</v>
      </c>
      <c r="E206">
        <v>10.3</v>
      </c>
      <c r="G206" s="119">
        <v>199</v>
      </c>
      <c r="H206">
        <f t="shared" si="18"/>
        <v>2.413492482689068</v>
      </c>
      <c r="J206" s="120">
        <f>(Data!$I$16+273.3)/(D206+273.3)*(Data!$I$15+(Data!$K$12/1000))/Data!$I$15*Data!$I$18</f>
        <v>0.68696702505621865</v>
      </c>
      <c r="K206" s="122">
        <f t="shared" si="19"/>
        <v>3.0797439459999971</v>
      </c>
      <c r="L206" s="119"/>
      <c r="M206" s="122"/>
      <c r="S206" s="121">
        <f t="shared" si="17"/>
        <v>0.99000000000000066</v>
      </c>
      <c r="T206" s="122">
        <f t="shared" si="15"/>
        <v>0</v>
      </c>
      <c r="U206">
        <f t="shared" si="16"/>
        <v>1.206746241344535E-2</v>
      </c>
    </row>
    <row r="207" spans="1:23">
      <c r="A207" s="1">
        <v>0.47662037037037036</v>
      </c>
      <c r="B207">
        <v>4063</v>
      </c>
      <c r="C207">
        <v>2</v>
      </c>
      <c r="D207">
        <v>263</v>
      </c>
      <c r="E207">
        <v>10.3</v>
      </c>
      <c r="G207" s="119">
        <v>200</v>
      </c>
      <c r="H207">
        <f t="shared" si="18"/>
        <v>2.413492482689068</v>
      </c>
      <c r="J207" s="120">
        <f>(Data!$I$16+273.3)/(D207+273.3)*(Data!$I$15+(Data!$K$12/1000))/Data!$I$15*Data!$I$18</f>
        <v>0.68696702505621865</v>
      </c>
      <c r="K207" s="122">
        <f t="shared" si="19"/>
        <v>2.9193639999999981</v>
      </c>
      <c r="L207" s="119"/>
      <c r="M207" s="122"/>
      <c r="S207" s="121">
        <f t="shared" si="17"/>
        <v>1.0000000000000007</v>
      </c>
      <c r="T207" s="122">
        <f t="shared" si="15"/>
        <v>0</v>
      </c>
      <c r="U207">
        <f t="shared" si="16"/>
        <v>0</v>
      </c>
    </row>
    <row r="208" spans="1:23">
      <c r="A208" s="1">
        <v>0.47663194444444446</v>
      </c>
      <c r="B208">
        <v>4066</v>
      </c>
      <c r="C208">
        <v>0</v>
      </c>
      <c r="D208">
        <v>262.89999999999998</v>
      </c>
      <c r="E208">
        <v>10.3</v>
      </c>
      <c r="G208" s="119">
        <v>201</v>
      </c>
      <c r="H208">
        <f t="shared" si="18"/>
        <v>0</v>
      </c>
      <c r="J208" s="120">
        <f>(Data!$I$16+273.3)/(D208+273.3)*(Data!$I$15+(Data!$K$12/1000))/Data!$I$15*Data!$I$18</f>
        <v>0.68709514274086148</v>
      </c>
      <c r="K208" s="122">
        <f t="shared" si="19"/>
        <v>2.7575188621999978</v>
      </c>
      <c r="L208" s="119"/>
      <c r="M208" s="122"/>
      <c r="S208" s="121"/>
      <c r="T208" s="122"/>
    </row>
    <row r="209" spans="1:20">
      <c r="A209" s="1">
        <v>0.47663194444444446</v>
      </c>
      <c r="B209">
        <v>4065</v>
      </c>
      <c r="C209">
        <v>0</v>
      </c>
      <c r="D209">
        <v>262.89999999999998</v>
      </c>
      <c r="E209">
        <v>10.3</v>
      </c>
      <c r="G209" s="119">
        <v>202</v>
      </c>
      <c r="H209">
        <f t="shared" si="18"/>
        <v>0</v>
      </c>
      <c r="J209" s="120">
        <f>(Data!$I$16+273.3)/(D209+273.3)*(Data!$I$15+(Data!$K$12/1000))/Data!$I$15*Data!$I$18</f>
        <v>0.68709514274086148</v>
      </c>
      <c r="K209" s="122">
        <f t="shared" si="19"/>
        <v>2.5942014411999974</v>
      </c>
      <c r="L209" s="119"/>
      <c r="M209" s="122"/>
      <c r="S209" s="121"/>
      <c r="T209" s="122"/>
    </row>
    <row r="210" spans="1:20">
      <c r="A210" s="1">
        <v>0.47663194444444446</v>
      </c>
      <c r="B210">
        <v>4056</v>
      </c>
      <c r="C210">
        <v>2</v>
      </c>
      <c r="D210">
        <v>262.89999999999998</v>
      </c>
      <c r="E210">
        <v>10.3</v>
      </c>
      <c r="G210" s="119">
        <v>203</v>
      </c>
      <c r="H210">
        <f t="shared" si="18"/>
        <v>2.4132674589150778</v>
      </c>
      <c r="J210" s="120">
        <f>(Data!$I$16+273.3)/(D210+273.3)*(Data!$I$15+(Data!$K$12/1000))/Data!$I$15*Data!$I$18</f>
        <v>0.68709514274086148</v>
      </c>
      <c r="K210" s="122">
        <f t="shared" si="19"/>
        <v>2.4294046456</v>
      </c>
      <c r="L210" s="119"/>
      <c r="M210" s="122"/>
      <c r="S210" s="121"/>
      <c r="T210" s="122"/>
    </row>
    <row r="211" spans="1:20">
      <c r="A211" s="1">
        <v>0.47663194444444446</v>
      </c>
      <c r="B211">
        <v>4056</v>
      </c>
      <c r="C211">
        <v>4</v>
      </c>
      <c r="D211">
        <v>263</v>
      </c>
      <c r="E211">
        <v>10.3</v>
      </c>
      <c r="G211" s="119">
        <v>204</v>
      </c>
      <c r="H211">
        <f t="shared" si="18"/>
        <v>3.4131938017043919</v>
      </c>
      <c r="J211" s="120">
        <f>(Data!$I$16+273.3)/(D211+273.3)*(Data!$I$15+(Data!$K$12/1000))/Data!$I$15*Data!$I$18</f>
        <v>0.68696702505621865</v>
      </c>
      <c r="K211" s="122">
        <f t="shared" si="19"/>
        <v>2.263121383999998</v>
      </c>
      <c r="L211" s="119"/>
      <c r="M211" s="122"/>
      <c r="S211" s="121"/>
      <c r="T211" s="122"/>
    </row>
    <row r="212" spans="1:20">
      <c r="A212" s="1">
        <v>0.47663194444444446</v>
      </c>
      <c r="B212">
        <v>4043</v>
      </c>
      <c r="C212">
        <v>1</v>
      </c>
      <c r="D212">
        <v>263</v>
      </c>
      <c r="E212">
        <v>10.3</v>
      </c>
      <c r="G212" s="119">
        <v>205</v>
      </c>
      <c r="H212">
        <f t="shared" si="18"/>
        <v>1.706596900852196</v>
      </c>
      <c r="J212" s="120">
        <f>(Data!$I$16+273.3)/(D212+273.3)*(Data!$I$15+(Data!$K$12/1000))/Data!$I$15*Data!$I$18</f>
        <v>0.68696702505621865</v>
      </c>
      <c r="K212" s="122">
        <f t="shared" si="19"/>
        <v>2.0953445649999995</v>
      </c>
      <c r="L212" s="119"/>
      <c r="M212" s="122"/>
      <c r="S212" s="121"/>
      <c r="T212" s="122"/>
    </row>
    <row r="213" spans="1:20">
      <c r="A213" s="1">
        <v>0.47664351851851849</v>
      </c>
      <c r="B213">
        <v>4043</v>
      </c>
      <c r="C213">
        <v>-1</v>
      </c>
      <c r="D213">
        <v>263.2</v>
      </c>
      <c r="E213">
        <v>10.3</v>
      </c>
      <c r="G213" s="119">
        <v>206</v>
      </c>
      <c r="J213" s="120">
        <f>(Data!$I$16+273.3)/(D213+273.3)*(Data!$I$15+(Data!$K$12/1000))/Data!$I$15*Data!$I$18</f>
        <v>0.68671093296859276</v>
      </c>
      <c r="K213" s="122">
        <f t="shared" si="19"/>
        <v>1.9260670972000007</v>
      </c>
      <c r="L213" s="119"/>
      <c r="M213" s="122"/>
      <c r="S213" s="121"/>
      <c r="T213" s="122"/>
    </row>
    <row r="214" spans="1:20">
      <c r="A214" s="1">
        <v>0.47664351851851849</v>
      </c>
      <c r="B214">
        <v>4055</v>
      </c>
      <c r="C214">
        <v>-1</v>
      </c>
      <c r="D214">
        <v>263.2</v>
      </c>
      <c r="E214">
        <v>10.3</v>
      </c>
      <c r="G214" s="119">
        <v>207</v>
      </c>
      <c r="J214" s="120">
        <f>(Data!$I$16+273.3)/(D214+273.3)*(Data!$I$15+(Data!$K$12/1000))/Data!$I$15*Data!$I$18</f>
        <v>0.68671093296859276</v>
      </c>
      <c r="K214" s="122">
        <f t="shared" si="19"/>
        <v>1.7552818891999991</v>
      </c>
      <c r="L214" s="119"/>
      <c r="M214" s="122"/>
      <c r="S214" s="121"/>
      <c r="T214" s="122"/>
    </row>
    <row r="215" spans="1:20">
      <c r="A215" s="1">
        <v>0.47664351851851849</v>
      </c>
      <c r="B215">
        <v>4063</v>
      </c>
      <c r="C215">
        <v>-3</v>
      </c>
      <c r="D215">
        <v>263.2</v>
      </c>
      <c r="E215">
        <v>10.3</v>
      </c>
      <c r="G215" s="119">
        <v>208</v>
      </c>
      <c r="J215" s="120">
        <f>(Data!$I$16+273.3)/(D215+273.3)*(Data!$I$15+(Data!$K$12/1000))/Data!$I$15*Data!$I$18</f>
        <v>0.68671093296859276</v>
      </c>
      <c r="K215" s="122">
        <f t="shared" si="19"/>
        <v>1.5829818495999994</v>
      </c>
      <c r="L215" s="119"/>
      <c r="M215" s="122"/>
      <c r="T215" s="122"/>
    </row>
    <row r="216" spans="1:20">
      <c r="A216" s="1">
        <v>0.47664351851851849</v>
      </c>
      <c r="B216">
        <v>4070</v>
      </c>
      <c r="C216">
        <v>-3</v>
      </c>
      <c r="D216">
        <v>263.3</v>
      </c>
      <c r="E216">
        <v>10.3</v>
      </c>
      <c r="G216" s="119">
        <v>209</v>
      </c>
      <c r="J216" s="120">
        <f>(Data!$I$16+273.3)/(D216+273.3)*(Data!$I$15+(Data!$K$12/1000))/Data!$I$15*Data!$I$18</f>
        <v>0.68658295851220652</v>
      </c>
      <c r="K216" s="122">
        <f t="shared" si="19"/>
        <v>1.4091598869999977</v>
      </c>
      <c r="L216" s="119"/>
      <c r="M216" s="122"/>
      <c r="T216" s="122"/>
    </row>
    <row r="217" spans="1:20">
      <c r="A217" s="1">
        <v>0.47664351851851849</v>
      </c>
      <c r="B217">
        <v>4076</v>
      </c>
      <c r="C217">
        <v>6</v>
      </c>
      <c r="D217">
        <v>263.3</v>
      </c>
      <c r="E217">
        <v>10.3</v>
      </c>
      <c r="G217" s="119">
        <v>210</v>
      </c>
      <c r="H217">
        <f t="shared" si="18"/>
        <v>4.1814606435591104</v>
      </c>
      <c r="J217" s="120">
        <f>(Data!$I$16+273.3)/(D217+273.3)*(Data!$I$15+(Data!$K$12/1000))/Data!$I$15*Data!$I$18</f>
        <v>0.68658295851220652</v>
      </c>
      <c r="K217" s="122">
        <f t="shared" si="19"/>
        <v>1.2338089099999987</v>
      </c>
      <c r="L217" s="119"/>
      <c r="M217" s="122"/>
    </row>
    <row r="218" spans="1:20">
      <c r="A218" s="1">
        <v>0.47665509259259259</v>
      </c>
      <c r="B218">
        <v>4076</v>
      </c>
      <c r="C218">
        <v>6</v>
      </c>
      <c r="D218">
        <v>263.39999999999998</v>
      </c>
      <c r="E218">
        <v>10.3</v>
      </c>
      <c r="G218" s="119"/>
      <c r="J218" s="120">
        <f>(Data!$I$16+273.3)/(D218+273.3)*(Data!$I$15+(Data!$K$12/1000))/Data!$I$15*Data!$I$18</f>
        <v>0.68645503174520228</v>
      </c>
      <c r="K218" s="122"/>
      <c r="L218" s="119"/>
      <c r="M218" s="122"/>
    </row>
    <row r="219" spans="1:20">
      <c r="A219" s="1">
        <v>0.47665509259259259</v>
      </c>
      <c r="B219">
        <v>4075</v>
      </c>
      <c r="C219">
        <v>5</v>
      </c>
      <c r="D219">
        <v>263.39999999999998</v>
      </c>
      <c r="E219">
        <v>10.3</v>
      </c>
      <c r="G219" s="119"/>
      <c r="J219" s="120">
        <f>(Data!$I$16+273.3)/(D219+273.3)*(Data!$I$15+(Data!$K$12/1000))/Data!$I$15*Data!$I$18</f>
        <v>0.68645503174520228</v>
      </c>
      <c r="K219" s="122"/>
      <c r="L219" s="119"/>
      <c r="M219" s="122"/>
    </row>
    <row r="220" spans="1:20">
      <c r="A220" s="1">
        <v>0.47665509259259259</v>
      </c>
      <c r="B220">
        <v>4075</v>
      </c>
      <c r="C220">
        <v>5</v>
      </c>
      <c r="D220">
        <v>263.3</v>
      </c>
      <c r="E220">
        <v>10.3</v>
      </c>
      <c r="G220" s="119"/>
      <c r="J220" s="120">
        <f>(Data!$I$16+273.3)/(D220+273.3)*(Data!$I$15+(Data!$K$12/1000))/Data!$I$15*Data!$I$18</f>
        <v>0.68658295851220652</v>
      </c>
      <c r="K220" s="122"/>
      <c r="L220" s="119"/>
      <c r="M220" s="122"/>
    </row>
    <row r="221" spans="1:20">
      <c r="A221" s="1">
        <v>0.47665509259259259</v>
      </c>
      <c r="B221">
        <v>4075</v>
      </c>
      <c r="C221">
        <v>8</v>
      </c>
      <c r="D221">
        <v>263.3</v>
      </c>
      <c r="E221">
        <v>10.3</v>
      </c>
      <c r="G221" s="119"/>
      <c r="J221" s="120">
        <f>(Data!$I$16+273.3)/(D221+273.3)*(Data!$I$15+(Data!$K$12/1000))/Data!$I$15*Data!$I$18</f>
        <v>0.68658295851220652</v>
      </c>
      <c r="K221" s="122"/>
      <c r="L221" s="119"/>
      <c r="M221" s="122"/>
    </row>
    <row r="222" spans="1:20">
      <c r="A222" s="1">
        <v>0.47665509259259259</v>
      </c>
      <c r="B222">
        <v>4075</v>
      </c>
      <c r="C222">
        <v>11</v>
      </c>
      <c r="D222">
        <v>263.3</v>
      </c>
      <c r="E222">
        <v>10.3</v>
      </c>
      <c r="G222" s="119"/>
      <c r="J222" s="120">
        <f>(Data!$I$16+273.3)/(D222+273.3)*(Data!$I$15+(Data!$K$12/1000))/Data!$I$15*Data!$I$18</f>
        <v>0.68658295851220652</v>
      </c>
      <c r="K222" s="122"/>
      <c r="L222" s="119"/>
      <c r="M222" s="122"/>
    </row>
    <row r="223" spans="1:20">
      <c r="A223" s="1">
        <v>0.47666666666666663</v>
      </c>
      <c r="B223">
        <v>4071</v>
      </c>
      <c r="C223">
        <v>11</v>
      </c>
      <c r="D223">
        <v>263.3</v>
      </c>
      <c r="E223">
        <v>10.4</v>
      </c>
      <c r="G223" s="119"/>
      <c r="J223" s="120">
        <f>(Data!$I$16+273.3)/(D223+273.3)*(Data!$I$15+(Data!$K$12/1000))/Data!$I$15*Data!$I$18</f>
        <v>0.68658295851220652</v>
      </c>
      <c r="K223" s="122"/>
      <c r="L223" s="119"/>
      <c r="M223" s="122"/>
    </row>
    <row r="224" spans="1:20">
      <c r="A224" s="1">
        <v>0.47666666666666663</v>
      </c>
      <c r="B224">
        <v>4068</v>
      </c>
      <c r="C224">
        <v>10</v>
      </c>
      <c r="D224">
        <v>263.3</v>
      </c>
      <c r="E224">
        <v>10.4</v>
      </c>
      <c r="G224" s="119"/>
      <c r="J224" s="120">
        <f>(Data!$I$16+273.3)/(D224+273.3)*(Data!$I$15+(Data!$K$12/1000))/Data!$I$15*Data!$I$18</f>
        <v>0.68658295851220652</v>
      </c>
      <c r="K224" s="122"/>
      <c r="L224" s="119"/>
      <c r="M224" s="122"/>
    </row>
    <row r="225" spans="1:13">
      <c r="A225" s="1">
        <v>0.47666666666666663</v>
      </c>
      <c r="B225">
        <v>4068</v>
      </c>
      <c r="C225">
        <v>10</v>
      </c>
      <c r="D225">
        <v>263.3</v>
      </c>
      <c r="E225">
        <v>10.4</v>
      </c>
      <c r="G225" s="119"/>
      <c r="J225" s="120">
        <f>(Data!$I$16+273.3)/(D225+273.3)*(Data!$I$15+(Data!$K$12/1000))/Data!$I$15*Data!$I$18</f>
        <v>0.68658295851220652</v>
      </c>
      <c r="K225" s="122"/>
      <c r="L225" s="119"/>
      <c r="M225" s="122"/>
    </row>
    <row r="226" spans="1:13">
      <c r="A226" s="1">
        <v>0.47666666666666663</v>
      </c>
      <c r="B226">
        <v>4068</v>
      </c>
      <c r="C226">
        <v>6</v>
      </c>
      <c r="D226">
        <v>263.39999999999998</v>
      </c>
      <c r="E226">
        <v>10.4</v>
      </c>
      <c r="G226" s="119"/>
      <c r="J226" s="120">
        <f>(Data!$I$16+273.3)/(D226+273.3)*(Data!$I$15+(Data!$K$12/1000))/Data!$I$15*Data!$I$18</f>
        <v>0.68645503174520228</v>
      </c>
      <c r="K226" s="122"/>
      <c r="L226" s="119"/>
      <c r="M226" s="122"/>
    </row>
    <row r="227" spans="1:13">
      <c r="A227" s="1">
        <v>0.47666666666666663</v>
      </c>
      <c r="B227">
        <v>4069</v>
      </c>
      <c r="C227">
        <v>6</v>
      </c>
      <c r="D227">
        <v>263.39999999999998</v>
      </c>
      <c r="E227">
        <v>10.4</v>
      </c>
      <c r="G227" s="119"/>
      <c r="J227" s="120">
        <f>(Data!$I$16+273.3)/(D227+273.3)*(Data!$I$15+(Data!$K$12/1000))/Data!$I$15*Data!$I$18</f>
        <v>0.68645503174520228</v>
      </c>
      <c r="K227" s="122"/>
      <c r="L227" s="119"/>
      <c r="M227" s="122"/>
    </row>
    <row r="228" spans="1:13">
      <c r="A228" s="1">
        <v>0.47667824074074078</v>
      </c>
      <c r="B228">
        <v>4076</v>
      </c>
      <c r="C228">
        <v>4</v>
      </c>
      <c r="D228">
        <v>263.39999999999998</v>
      </c>
      <c r="E228">
        <v>10.4</v>
      </c>
      <c r="G228" s="119"/>
      <c r="J228" s="120">
        <f>(Data!$I$16+273.3)/(D228+273.3)*(Data!$I$15+(Data!$K$12/1000))/Data!$I$15*Data!$I$18</f>
        <v>0.68645503174520228</v>
      </c>
      <c r="K228" s="122"/>
      <c r="L228" s="119"/>
      <c r="M228" s="122"/>
    </row>
    <row r="229" spans="1:13">
      <c r="A229" s="1">
        <v>0.47667824074074078</v>
      </c>
      <c r="B229">
        <v>4076</v>
      </c>
      <c r="C229">
        <v>2</v>
      </c>
      <c r="D229">
        <v>263.3</v>
      </c>
      <c r="E229">
        <v>10.4</v>
      </c>
      <c r="G229" s="119"/>
      <c r="J229" s="120">
        <f>(Data!$I$16+273.3)/(D229+273.3)*(Data!$I$15+(Data!$K$12/1000))/Data!$I$15*Data!$I$18</f>
        <v>0.68658295851220652</v>
      </c>
      <c r="K229" s="122"/>
      <c r="L229" s="119"/>
      <c r="M229" s="122"/>
    </row>
    <row r="230" spans="1:13">
      <c r="A230" s="1">
        <v>0.47667824074074078</v>
      </c>
      <c r="B230">
        <v>4084</v>
      </c>
      <c r="C230">
        <v>1</v>
      </c>
      <c r="D230">
        <v>263.3</v>
      </c>
      <c r="E230">
        <v>10.4</v>
      </c>
      <c r="G230" s="119"/>
      <c r="J230" s="120">
        <f>(Data!$I$16+273.3)/(D230+273.3)*(Data!$I$15+(Data!$K$12/1000))/Data!$I$15*Data!$I$18</f>
        <v>0.68658295851220652</v>
      </c>
      <c r="K230" s="122"/>
      <c r="L230" s="119"/>
      <c r="M230" s="122"/>
    </row>
    <row r="231" spans="1:13">
      <c r="A231" s="1">
        <v>0.47667824074074078</v>
      </c>
      <c r="B231">
        <v>4084</v>
      </c>
      <c r="C231">
        <v>1</v>
      </c>
      <c r="D231">
        <v>263.39999999999998</v>
      </c>
      <c r="E231">
        <v>10.4</v>
      </c>
      <c r="G231" s="119"/>
      <c r="J231" s="120">
        <f>(Data!$I$16+273.3)/(D231+273.3)*(Data!$I$15+(Data!$K$12/1000))/Data!$I$15*Data!$I$18</f>
        <v>0.68645503174520228</v>
      </c>
      <c r="K231" s="122"/>
      <c r="L231" s="119"/>
      <c r="M231" s="122"/>
    </row>
    <row r="232" spans="1:13">
      <c r="A232" s="1">
        <v>0.47667824074074078</v>
      </c>
      <c r="B232">
        <v>4089</v>
      </c>
      <c r="C232">
        <v>1</v>
      </c>
      <c r="D232">
        <v>263.39999999999998</v>
      </c>
      <c r="E232">
        <v>10.3</v>
      </c>
      <c r="G232" s="119"/>
      <c r="J232" s="120">
        <f>(Data!$I$16+273.3)/(D232+273.3)*(Data!$I$15+(Data!$K$12/1000))/Data!$I$15*Data!$I$18</f>
        <v>0.68645503174520228</v>
      </c>
      <c r="K232" s="122"/>
      <c r="L232" s="119"/>
      <c r="M232" s="122"/>
    </row>
    <row r="233" spans="1:13">
      <c r="A233" s="1">
        <v>0.47668981481481482</v>
      </c>
      <c r="B233">
        <v>4094</v>
      </c>
      <c r="C233">
        <v>-1</v>
      </c>
      <c r="D233">
        <v>263.39999999999998</v>
      </c>
      <c r="E233">
        <v>10.3</v>
      </c>
      <c r="G233" s="119"/>
      <c r="J233" s="120">
        <f>(Data!$I$16+273.3)/(D233+273.3)*(Data!$I$15+(Data!$K$12/1000))/Data!$I$15*Data!$I$18</f>
        <v>0.68645503174520228</v>
      </c>
      <c r="K233" s="122"/>
      <c r="L233" s="119"/>
      <c r="M233" s="122"/>
    </row>
    <row r="234" spans="1:13">
      <c r="A234" s="1">
        <v>0.47668981481481482</v>
      </c>
      <c r="B234">
        <v>4101</v>
      </c>
      <c r="C234">
        <v>-1</v>
      </c>
      <c r="D234">
        <v>263.5</v>
      </c>
      <c r="E234">
        <v>10.4</v>
      </c>
      <c r="G234" s="119"/>
      <c r="J234" s="120">
        <f>(Data!$I$16+273.3)/(D234+273.3)*(Data!$I$15+(Data!$K$12/1000))/Data!$I$15*Data!$I$18</f>
        <v>0.68632715264092781</v>
      </c>
      <c r="K234" s="122"/>
      <c r="L234" s="119"/>
      <c r="M234" s="122"/>
    </row>
    <row r="235" spans="1:13">
      <c r="A235" s="1">
        <v>0.47668981481481482</v>
      </c>
      <c r="B235">
        <v>4107</v>
      </c>
      <c r="C235">
        <v>-2</v>
      </c>
      <c r="D235">
        <v>263.60000000000002</v>
      </c>
      <c r="E235">
        <v>10.4</v>
      </c>
      <c r="G235" s="119"/>
      <c r="J235" s="120">
        <f>(Data!$I$16+273.3)/(D235+273.3)*(Data!$I$15+(Data!$K$12/1000))/Data!$I$15*Data!$I$18</f>
        <v>0.68619932117275095</v>
      </c>
      <c r="K235" s="122"/>
      <c r="L235" s="119"/>
      <c r="M235" s="122"/>
    </row>
    <row r="236" spans="1:13">
      <c r="A236" s="1">
        <v>0.47668981481481482</v>
      </c>
      <c r="B236">
        <v>4108</v>
      </c>
      <c r="C236">
        <v>-2</v>
      </c>
      <c r="D236">
        <v>263.8</v>
      </c>
      <c r="E236">
        <v>10.4</v>
      </c>
      <c r="G236" s="119"/>
      <c r="J236" s="120">
        <f>(Data!$I$16+273.3)/(D236+273.3)*(Data!$I$15+(Data!$K$12/1000))/Data!$I$15*Data!$I$18</f>
        <v>0.68594380103826091</v>
      </c>
      <c r="K236" s="122"/>
      <c r="L236" s="119"/>
      <c r="M236" s="122"/>
    </row>
    <row r="237" spans="1:13">
      <c r="A237" s="1">
        <v>0.47668981481481482</v>
      </c>
      <c r="B237">
        <v>4127</v>
      </c>
      <c r="C237">
        <v>-1</v>
      </c>
      <c r="D237">
        <v>263.8</v>
      </c>
      <c r="E237">
        <v>10.4</v>
      </c>
      <c r="G237" s="119"/>
      <c r="J237" s="120">
        <f>(Data!$I$16+273.3)/(D237+273.3)*(Data!$I$15+(Data!$K$12/1000))/Data!$I$15*Data!$I$18</f>
        <v>0.68594380103826091</v>
      </c>
      <c r="K237" s="122"/>
      <c r="L237" s="119"/>
      <c r="M237" s="122"/>
    </row>
    <row r="238" spans="1:13">
      <c r="A238" s="1">
        <v>0.47670138888888891</v>
      </c>
      <c r="B238">
        <v>4127</v>
      </c>
      <c r="C238">
        <v>-1</v>
      </c>
      <c r="D238">
        <v>263.89999999999998</v>
      </c>
      <c r="E238">
        <v>10.4</v>
      </c>
      <c r="G238" s="119"/>
      <c r="J238" s="120">
        <f>(Data!$I$16+273.3)/(D238+273.3)*(Data!$I$15+(Data!$K$12/1000))/Data!$I$15*Data!$I$18</f>
        <v>0.68581611231878248</v>
      </c>
      <c r="K238" s="122"/>
      <c r="L238" s="119"/>
      <c r="M238" s="122"/>
    </row>
    <row r="239" spans="1:13">
      <c r="A239" s="1">
        <v>0.47670138888888891</v>
      </c>
      <c r="B239">
        <v>4139</v>
      </c>
      <c r="C239">
        <v>-2</v>
      </c>
      <c r="D239">
        <v>263.89999999999998</v>
      </c>
      <c r="E239">
        <v>10.4</v>
      </c>
      <c r="G239" s="119"/>
      <c r="J239" s="120">
        <f>(Data!$I$16+273.3)/(D239+273.3)*(Data!$I$15+(Data!$K$12/1000))/Data!$I$15*Data!$I$18</f>
        <v>0.68581611231878248</v>
      </c>
      <c r="K239" s="122"/>
      <c r="L239" s="119"/>
      <c r="M239" s="122"/>
    </row>
    <row r="240" spans="1:13">
      <c r="A240" s="1">
        <v>0.47670138888888891</v>
      </c>
      <c r="B240">
        <v>4139</v>
      </c>
      <c r="C240">
        <v>-4</v>
      </c>
      <c r="D240">
        <v>263.89999999999998</v>
      </c>
      <c r="E240">
        <v>10.4</v>
      </c>
      <c r="G240" s="119"/>
      <c r="J240" s="120">
        <f>(Data!$I$16+273.3)/(D240+273.3)*(Data!$I$15+(Data!$K$12/1000))/Data!$I$15*Data!$I$18</f>
        <v>0.68581611231878248</v>
      </c>
      <c r="K240" s="122"/>
      <c r="L240" s="119"/>
      <c r="M240" s="122"/>
    </row>
    <row r="241" spans="1:13">
      <c r="A241" s="1">
        <v>0.47670138888888891</v>
      </c>
      <c r="B241">
        <v>4143</v>
      </c>
      <c r="C241">
        <v>-4</v>
      </c>
      <c r="D241">
        <v>263.89999999999998</v>
      </c>
      <c r="E241">
        <v>10.4</v>
      </c>
      <c r="G241" s="119"/>
      <c r="J241" s="120">
        <f>(Data!$I$16+273.3)/(D241+273.3)*(Data!$I$15+(Data!$K$12/1000))/Data!$I$15*Data!$I$18</f>
        <v>0.68581611231878248</v>
      </c>
      <c r="K241" s="122"/>
      <c r="L241" s="119"/>
      <c r="M241" s="122"/>
    </row>
    <row r="242" spans="1:13">
      <c r="A242" s="1">
        <v>0.47670138888888891</v>
      </c>
      <c r="B242">
        <v>4147</v>
      </c>
      <c r="C242">
        <v>-2</v>
      </c>
      <c r="D242">
        <v>263.89999999999998</v>
      </c>
      <c r="E242">
        <v>10.4</v>
      </c>
      <c r="G242" s="119"/>
      <c r="J242" s="120">
        <f>(Data!$I$16+273.3)/(D242+273.3)*(Data!$I$15+(Data!$K$12/1000))/Data!$I$15*Data!$I$18</f>
        <v>0.68581611231878248</v>
      </c>
      <c r="K242" s="122"/>
      <c r="L242" s="119"/>
      <c r="M242" s="122"/>
    </row>
    <row r="243" spans="1:13">
      <c r="A243" s="1">
        <v>0.47671296296296295</v>
      </c>
      <c r="B243">
        <v>4147</v>
      </c>
      <c r="C243">
        <v>-2</v>
      </c>
      <c r="D243">
        <v>263.89999999999998</v>
      </c>
      <c r="E243">
        <v>10.4</v>
      </c>
      <c r="G243" s="119"/>
      <c r="J243" s="120">
        <f>(Data!$I$16+273.3)/(D243+273.3)*(Data!$I$15+(Data!$K$12/1000))/Data!$I$15*Data!$I$18</f>
        <v>0.68581611231878248</v>
      </c>
      <c r="K243" s="122"/>
      <c r="L243" s="119"/>
      <c r="M243" s="122"/>
    </row>
    <row r="244" spans="1:13">
      <c r="A244" s="1">
        <v>0.47671296296296295</v>
      </c>
      <c r="B244">
        <v>4147</v>
      </c>
      <c r="C244">
        <v>-2</v>
      </c>
      <c r="D244">
        <v>263.89999999999998</v>
      </c>
      <c r="E244">
        <v>10.4</v>
      </c>
      <c r="G244" s="119"/>
      <c r="J244" s="120">
        <f>(Data!$I$16+273.3)/(D244+273.3)*(Data!$I$15+(Data!$K$12/1000))/Data!$I$15*Data!$I$18</f>
        <v>0.68581611231878248</v>
      </c>
      <c r="K244" s="122"/>
      <c r="L244" s="119"/>
      <c r="M244" s="122"/>
    </row>
    <row r="245" spans="1:13">
      <c r="A245" s="1">
        <v>0.47671296296296295</v>
      </c>
      <c r="B245">
        <v>4147</v>
      </c>
      <c r="C245">
        <v>-2</v>
      </c>
      <c r="D245">
        <v>264</v>
      </c>
      <c r="E245">
        <v>10.4</v>
      </c>
      <c r="G245" s="119"/>
      <c r="J245" s="120">
        <f>(Data!$I$16+273.3)/(D245+273.3)*(Data!$I$15+(Data!$K$12/1000))/Data!$I$15*Data!$I$18</f>
        <v>0.68568847112907139</v>
      </c>
      <c r="K245" s="122"/>
      <c r="L245" s="119"/>
      <c r="M245" s="122"/>
    </row>
    <row r="246" spans="1:13">
      <c r="A246" s="1">
        <v>0.47671296296296295</v>
      </c>
      <c r="B246">
        <v>4146</v>
      </c>
      <c r="C246">
        <v>-2</v>
      </c>
      <c r="D246">
        <v>264</v>
      </c>
      <c r="E246">
        <v>10.4</v>
      </c>
      <c r="G246" s="119"/>
      <c r="J246" s="120">
        <f>(Data!$I$16+273.3)/(D246+273.3)*(Data!$I$15+(Data!$K$12/1000))/Data!$I$15*Data!$I$18</f>
        <v>0.68568847112907139</v>
      </c>
      <c r="K246" s="122"/>
      <c r="L246" s="119"/>
      <c r="M246" s="122"/>
    </row>
    <row r="247" spans="1:13">
      <c r="A247" s="1">
        <v>0.47671296296296295</v>
      </c>
      <c r="B247">
        <v>4146</v>
      </c>
      <c r="C247">
        <v>-2</v>
      </c>
      <c r="D247">
        <v>264</v>
      </c>
      <c r="E247">
        <v>10.4</v>
      </c>
      <c r="G247" s="119"/>
      <c r="J247" s="120">
        <f>(Data!$I$16+273.3)/(D247+273.3)*(Data!$I$15+(Data!$K$12/1000))/Data!$I$15*Data!$I$18</f>
        <v>0.68568847112907139</v>
      </c>
      <c r="K247" s="122"/>
      <c r="L247" s="119"/>
      <c r="M247" s="122"/>
    </row>
    <row r="248" spans="1:13">
      <c r="A248" s="1">
        <v>0.47672453703703704</v>
      </c>
      <c r="B248">
        <v>4140</v>
      </c>
      <c r="C248">
        <v>-2</v>
      </c>
      <c r="D248">
        <v>264</v>
      </c>
      <c r="E248">
        <v>10.4</v>
      </c>
      <c r="G248" s="119"/>
      <c r="J248" s="120">
        <f>(Data!$I$16+273.3)/(D248+273.3)*(Data!$I$15+(Data!$K$12/1000))/Data!$I$15*Data!$I$18</f>
        <v>0.68568847112907139</v>
      </c>
      <c r="K248" s="122"/>
      <c r="L248" s="119"/>
      <c r="M248" s="122"/>
    </row>
    <row r="249" spans="1:13">
      <c r="A249" s="1">
        <v>0.47672453703703704</v>
      </c>
      <c r="B249">
        <v>4140</v>
      </c>
      <c r="C249">
        <v>-2</v>
      </c>
      <c r="D249">
        <v>263.89999999999998</v>
      </c>
      <c r="E249">
        <v>10.4</v>
      </c>
      <c r="G249" s="119"/>
      <c r="J249" s="120">
        <f>(Data!$I$16+273.3)/(D249+273.3)*(Data!$I$15+(Data!$K$12/1000))/Data!$I$15*Data!$I$18</f>
        <v>0.68581611231878248</v>
      </c>
      <c r="K249" s="122"/>
      <c r="L249" s="119"/>
      <c r="M249" s="122"/>
    </row>
    <row r="250" spans="1:13">
      <c r="A250" s="1">
        <v>0.47672453703703704</v>
      </c>
      <c r="B250">
        <v>4140</v>
      </c>
      <c r="C250">
        <v>-2</v>
      </c>
      <c r="D250">
        <v>263.89999999999998</v>
      </c>
      <c r="E250">
        <v>10.4</v>
      </c>
      <c r="G250" s="119"/>
      <c r="J250" s="120">
        <f>(Data!$I$16+273.3)/(D250+273.3)*(Data!$I$15+(Data!$K$12/1000))/Data!$I$15*Data!$I$18</f>
        <v>0.68581611231878248</v>
      </c>
      <c r="K250" s="122"/>
      <c r="L250" s="119"/>
      <c r="M250" s="122"/>
    </row>
    <row r="251" spans="1:13">
      <c r="A251" s="1">
        <v>0.47672453703703704</v>
      </c>
      <c r="B251">
        <v>4140</v>
      </c>
      <c r="C251">
        <v>-2</v>
      </c>
      <c r="D251">
        <v>263.89999999999998</v>
      </c>
      <c r="E251">
        <v>10.4</v>
      </c>
      <c r="G251" s="119"/>
      <c r="J251" s="120">
        <f>(Data!$I$16+273.3)/(D251+273.3)*(Data!$I$15+(Data!$K$12/1000))/Data!$I$15*Data!$I$18</f>
        <v>0.68581611231878248</v>
      </c>
      <c r="K251" s="122"/>
      <c r="L251" s="119"/>
      <c r="M251" s="122"/>
    </row>
    <row r="252" spans="1:13">
      <c r="A252" s="1">
        <v>0.47672453703703704</v>
      </c>
      <c r="B252">
        <v>4142</v>
      </c>
      <c r="C252">
        <v>-2</v>
      </c>
      <c r="D252">
        <v>263.89999999999998</v>
      </c>
      <c r="E252">
        <v>10.4</v>
      </c>
      <c r="G252" s="119"/>
      <c r="J252" s="120">
        <f>(Data!$I$16+273.3)/(D252+273.3)*(Data!$I$15+(Data!$K$12/1000))/Data!$I$15*Data!$I$18</f>
        <v>0.68581611231878248</v>
      </c>
      <c r="K252" s="122"/>
      <c r="L252" s="119"/>
      <c r="M252" s="122"/>
    </row>
    <row r="253" spans="1:13">
      <c r="A253" s="1">
        <v>0.47673611111111108</v>
      </c>
      <c r="B253">
        <v>4144</v>
      </c>
      <c r="C253">
        <v>-1</v>
      </c>
      <c r="D253">
        <v>263.8</v>
      </c>
      <c r="E253">
        <v>10.4</v>
      </c>
      <c r="G253" s="119"/>
      <c r="J253" s="120">
        <f>(Data!$I$16+273.3)/(D253+273.3)*(Data!$I$15+(Data!$K$12/1000))/Data!$I$15*Data!$I$18</f>
        <v>0.68594380103826091</v>
      </c>
      <c r="K253" s="122"/>
      <c r="L253" s="119"/>
      <c r="M253" s="122"/>
    </row>
    <row r="254" spans="1:13">
      <c r="A254" s="1">
        <v>0.47673611111111108</v>
      </c>
      <c r="B254">
        <v>4143</v>
      </c>
      <c r="C254">
        <v>-1</v>
      </c>
      <c r="D254">
        <v>263.8</v>
      </c>
      <c r="E254">
        <v>10.4</v>
      </c>
      <c r="G254" s="119"/>
      <c r="J254" s="120">
        <f>(Data!$I$16+273.3)/(D254+273.3)*(Data!$I$15+(Data!$K$12/1000))/Data!$I$15*Data!$I$18</f>
        <v>0.68594380103826091</v>
      </c>
      <c r="K254" s="122"/>
      <c r="L254" s="119"/>
      <c r="M254" s="122"/>
    </row>
    <row r="255" spans="1:13">
      <c r="A255" s="1">
        <v>0.47673611111111108</v>
      </c>
      <c r="B255">
        <v>4136</v>
      </c>
      <c r="C255">
        <v>-2</v>
      </c>
      <c r="D255">
        <v>263.8</v>
      </c>
      <c r="E255">
        <v>10.4</v>
      </c>
      <c r="G255" s="119"/>
      <c r="J255" s="120">
        <f>(Data!$I$16+273.3)/(D255+273.3)*(Data!$I$15+(Data!$K$12/1000))/Data!$I$15*Data!$I$18</f>
        <v>0.68594380103826091</v>
      </c>
      <c r="K255" s="122"/>
      <c r="L255" s="119"/>
      <c r="M255" s="122"/>
    </row>
    <row r="256" spans="1:13">
      <c r="A256" s="1">
        <v>0.47673611111111108</v>
      </c>
      <c r="B256">
        <v>4136</v>
      </c>
      <c r="C256">
        <v>-2</v>
      </c>
      <c r="D256">
        <v>263.8</v>
      </c>
      <c r="E256">
        <v>10.4</v>
      </c>
      <c r="G256" s="119"/>
      <c r="J256" s="120">
        <f>(Data!$I$16+273.3)/(D256+273.3)*(Data!$I$15+(Data!$K$12/1000))/Data!$I$15*Data!$I$18</f>
        <v>0.68594380103826091</v>
      </c>
      <c r="K256" s="122"/>
      <c r="L256" s="119"/>
      <c r="M256" s="122"/>
    </row>
    <row r="257" spans="1:13">
      <c r="A257" s="1">
        <v>0.47673611111111108</v>
      </c>
      <c r="B257">
        <v>4143</v>
      </c>
      <c r="C257">
        <v>-3</v>
      </c>
      <c r="D257">
        <v>263.8</v>
      </c>
      <c r="E257">
        <v>10.4</v>
      </c>
      <c r="G257" s="119"/>
      <c r="J257" s="120">
        <f>(Data!$I$16+273.3)/(D257+273.3)*(Data!$I$15+(Data!$K$12/1000))/Data!$I$15*Data!$I$18</f>
        <v>0.68594380103826091</v>
      </c>
      <c r="K257" s="122"/>
      <c r="L257" s="119"/>
      <c r="M257" s="122"/>
    </row>
    <row r="258" spans="1:13">
      <c r="A258" s="1">
        <v>0.47674768518518523</v>
      </c>
      <c r="B258">
        <v>4143</v>
      </c>
      <c r="C258">
        <v>-5</v>
      </c>
      <c r="D258">
        <v>263.89999999999998</v>
      </c>
      <c r="E258">
        <v>10.4</v>
      </c>
      <c r="G258" s="119"/>
      <c r="J258" s="120">
        <f>(Data!$I$16+273.3)/(D258+273.3)*(Data!$I$15+(Data!$K$12/1000))/Data!$I$15*Data!$I$18</f>
        <v>0.68581611231878248</v>
      </c>
      <c r="K258" s="122"/>
      <c r="L258" s="119"/>
      <c r="M258" s="122"/>
    </row>
    <row r="259" spans="1:13">
      <c r="A259" s="1">
        <v>0.47674768518518523</v>
      </c>
      <c r="B259">
        <v>4139</v>
      </c>
      <c r="C259">
        <v>-4</v>
      </c>
      <c r="D259">
        <v>263.89999999999998</v>
      </c>
      <c r="E259">
        <v>10.4</v>
      </c>
      <c r="G259" s="119"/>
      <c r="J259" s="120">
        <f>(Data!$I$16+273.3)/(D259+273.3)*(Data!$I$15+(Data!$K$12/1000))/Data!$I$15*Data!$I$18</f>
        <v>0.68581611231878248</v>
      </c>
      <c r="K259" s="122"/>
      <c r="L259" s="119"/>
      <c r="M259" s="122"/>
    </row>
    <row r="260" spans="1:13">
      <c r="A260" s="1">
        <v>0.47674768518518523</v>
      </c>
      <c r="B260">
        <v>4136</v>
      </c>
      <c r="C260">
        <v>-2</v>
      </c>
      <c r="D260">
        <v>264.10000000000002</v>
      </c>
      <c r="E260">
        <v>10.4</v>
      </c>
      <c r="G260" s="119"/>
      <c r="J260" s="120">
        <f>(Data!$I$16+273.3)/(D260+273.3)*(Data!$I$15+(Data!$K$12/1000))/Data!$I$15*Data!$I$18</f>
        <v>0.68556087744259375</v>
      </c>
      <c r="K260" s="122"/>
      <c r="L260" s="119"/>
      <c r="M260" s="122"/>
    </row>
    <row r="261" spans="1:13">
      <c r="A261" s="1">
        <v>0.47674768518518523</v>
      </c>
      <c r="B261">
        <v>4137</v>
      </c>
      <c r="C261">
        <v>-2</v>
      </c>
      <c r="D261">
        <v>264.2</v>
      </c>
      <c r="E261">
        <v>10.3</v>
      </c>
      <c r="G261" s="119"/>
      <c r="J261" s="120">
        <f>(Data!$I$16+273.3)/(D261+273.3)*(Data!$I$15+(Data!$K$12/1000))/Data!$I$15*Data!$I$18</f>
        <v>0.68543333123283723</v>
      </c>
      <c r="K261" s="122"/>
      <c r="L261" s="119"/>
      <c r="M261" s="122"/>
    </row>
    <row r="262" spans="1:13">
      <c r="A262" s="1">
        <v>0.47674768518518523</v>
      </c>
      <c r="B262">
        <v>4139</v>
      </c>
      <c r="C262">
        <v>-1</v>
      </c>
      <c r="D262">
        <v>264.2</v>
      </c>
      <c r="E262">
        <v>10.3</v>
      </c>
      <c r="G262" s="119"/>
      <c r="J262" s="120">
        <f>(Data!$I$16+273.3)/(D262+273.3)*(Data!$I$15+(Data!$K$12/1000))/Data!$I$15*Data!$I$18</f>
        <v>0.68543333123283723</v>
      </c>
      <c r="K262" s="122"/>
      <c r="L262" s="119"/>
      <c r="M262" s="122"/>
    </row>
    <row r="263" spans="1:13">
      <c r="A263" s="1">
        <v>0.47675925925925927</v>
      </c>
      <c r="B263">
        <v>4139</v>
      </c>
      <c r="C263">
        <v>-1</v>
      </c>
      <c r="D263">
        <v>264.2</v>
      </c>
      <c r="E263">
        <v>10.3</v>
      </c>
      <c r="G263" s="119"/>
      <c r="J263" s="120">
        <f>(Data!$I$16+273.3)/(D263+273.3)*(Data!$I$15+(Data!$K$12/1000))/Data!$I$15*Data!$I$18</f>
        <v>0.68543333123283723</v>
      </c>
      <c r="K263" s="122"/>
      <c r="L263" s="119"/>
      <c r="M263" s="122"/>
    </row>
    <row r="264" spans="1:13">
      <c r="A264" s="1">
        <v>0.47675925925925927</v>
      </c>
      <c r="B264">
        <v>4139</v>
      </c>
      <c r="C264">
        <v>3</v>
      </c>
      <c r="D264">
        <v>264.2</v>
      </c>
      <c r="E264">
        <v>10.3</v>
      </c>
      <c r="G264" s="119"/>
      <c r="J264" s="120">
        <f>(Data!$I$16+273.3)/(D264+273.3)*(Data!$I$15+(Data!$K$12/1000))/Data!$I$15*Data!$I$18</f>
        <v>0.68543333123283723</v>
      </c>
      <c r="K264" s="122"/>
      <c r="L264" s="119"/>
      <c r="M264" s="122"/>
    </row>
    <row r="265" spans="1:13">
      <c r="A265" s="1">
        <v>0.47675925925925927</v>
      </c>
      <c r="B265">
        <v>4139</v>
      </c>
      <c r="C265">
        <v>7</v>
      </c>
      <c r="D265">
        <v>264.39999999999998</v>
      </c>
      <c r="E265">
        <v>10.3</v>
      </c>
      <c r="G265" s="119"/>
      <c r="J265" s="120">
        <f>(Data!$I$16+273.3)/(D265+273.3)*(Data!$I$15+(Data!$K$12/1000))/Data!$I$15*Data!$I$18</f>
        <v>0.68517838113753016</v>
      </c>
      <c r="K265" s="122"/>
      <c r="L265" s="119"/>
      <c r="M265" s="122"/>
    </row>
    <row r="266" spans="1:13">
      <c r="A266" s="1">
        <v>0.47675925925925927</v>
      </c>
      <c r="B266">
        <v>4131</v>
      </c>
      <c r="C266">
        <v>7</v>
      </c>
      <c r="D266">
        <v>264.39999999999998</v>
      </c>
      <c r="E266">
        <v>10.4</v>
      </c>
      <c r="G266" s="119"/>
      <c r="J266" s="120">
        <f>(Data!$I$16+273.3)/(D266+273.3)*(Data!$I$15+(Data!$K$12/1000))/Data!$I$15*Data!$I$18</f>
        <v>0.68517838113753016</v>
      </c>
      <c r="K266" s="122"/>
      <c r="L266" s="119"/>
      <c r="M266" s="122"/>
    </row>
    <row r="267" spans="1:13">
      <c r="A267" s="1">
        <v>0.47675925925925927</v>
      </c>
      <c r="B267">
        <v>4131</v>
      </c>
      <c r="C267">
        <v>6</v>
      </c>
      <c r="D267">
        <v>264.3</v>
      </c>
      <c r="E267">
        <v>10.4</v>
      </c>
      <c r="G267" s="119"/>
      <c r="J267" s="120">
        <f>(Data!$I$16+273.3)/(D267+273.3)*(Data!$I$15+(Data!$K$12/1000))/Data!$I$15*Data!$I$18</f>
        <v>0.68530583247330723</v>
      </c>
      <c r="K267" s="122"/>
      <c r="L267" s="119"/>
      <c r="M267" s="122"/>
    </row>
    <row r="268" spans="1:13">
      <c r="A268" s="1">
        <v>0.47677083333333337</v>
      </c>
      <c r="B268">
        <v>4130</v>
      </c>
      <c r="C268">
        <v>6</v>
      </c>
      <c r="D268">
        <v>264.3</v>
      </c>
      <c r="E268">
        <v>10.3</v>
      </c>
      <c r="G268" s="119"/>
      <c r="J268" s="120">
        <f>(Data!$I$16+273.3)/(D268+273.3)*(Data!$I$15+(Data!$K$12/1000))/Data!$I$15*Data!$I$18</f>
        <v>0.68530583247330723</v>
      </c>
      <c r="K268" s="122"/>
      <c r="L268" s="119"/>
      <c r="M268" s="122"/>
    </row>
    <row r="269" spans="1:13">
      <c r="A269" s="1">
        <v>0.47677083333333337</v>
      </c>
      <c r="B269">
        <v>4129</v>
      </c>
      <c r="C269">
        <v>7</v>
      </c>
      <c r="D269">
        <v>264.3</v>
      </c>
      <c r="E269">
        <v>10.3</v>
      </c>
      <c r="G269" s="119"/>
      <c r="J269" s="120">
        <f>(Data!$I$16+273.3)/(D269+273.3)*(Data!$I$15+(Data!$K$12/1000))/Data!$I$15*Data!$I$18</f>
        <v>0.68530583247330723</v>
      </c>
      <c r="K269" s="122"/>
      <c r="L269" s="119"/>
      <c r="M269" s="122"/>
    </row>
    <row r="270" spans="1:13">
      <c r="A270" s="1">
        <v>0.47677083333333337</v>
      </c>
      <c r="B270">
        <v>4124</v>
      </c>
      <c r="C270">
        <v>7</v>
      </c>
      <c r="D270">
        <v>264.3</v>
      </c>
      <c r="E270">
        <v>10.3</v>
      </c>
      <c r="G270" s="119"/>
      <c r="J270" s="120">
        <f>(Data!$I$16+273.3)/(D270+273.3)*(Data!$I$15+(Data!$K$12/1000))/Data!$I$15*Data!$I$18</f>
        <v>0.68530583247330723</v>
      </c>
      <c r="K270" s="122"/>
      <c r="L270" s="119"/>
      <c r="M270" s="122"/>
    </row>
    <row r="271" spans="1:13">
      <c r="A271" s="1">
        <v>0.47677083333333337</v>
      </c>
      <c r="B271">
        <v>4119</v>
      </c>
      <c r="C271">
        <v>8</v>
      </c>
      <c r="D271">
        <v>264.3</v>
      </c>
      <c r="E271">
        <v>10.3</v>
      </c>
      <c r="G271" s="119"/>
      <c r="J271" s="120">
        <f>(Data!$I$16+273.3)/(D271+273.3)*(Data!$I$15+(Data!$K$12/1000))/Data!$I$15*Data!$I$18</f>
        <v>0.68530583247330723</v>
      </c>
      <c r="K271" s="122"/>
      <c r="L271" s="119"/>
      <c r="M271" s="122"/>
    </row>
    <row r="272" spans="1:13">
      <c r="A272" s="1">
        <v>0.47677083333333337</v>
      </c>
      <c r="B272">
        <v>4119</v>
      </c>
      <c r="C272">
        <v>8</v>
      </c>
      <c r="D272">
        <v>264.3</v>
      </c>
      <c r="E272">
        <v>10.3</v>
      </c>
      <c r="G272" s="119"/>
      <c r="J272" s="120">
        <f>(Data!$I$16+273.3)/(D272+273.3)*(Data!$I$15+(Data!$K$12/1000))/Data!$I$15*Data!$I$18</f>
        <v>0.68530583247330723</v>
      </c>
      <c r="K272" s="122"/>
      <c r="L272" s="119"/>
      <c r="M272" s="122"/>
    </row>
    <row r="273" spans="1:13">
      <c r="A273" s="1">
        <v>0.4767824074074074</v>
      </c>
      <c r="B273">
        <v>4120</v>
      </c>
      <c r="C273">
        <v>8</v>
      </c>
      <c r="D273">
        <v>264.3</v>
      </c>
      <c r="E273">
        <v>10.3</v>
      </c>
      <c r="G273" s="119"/>
      <c r="J273" s="120">
        <f>(Data!$I$16+273.3)/(D273+273.3)*(Data!$I$15+(Data!$K$12/1000))/Data!$I$15*Data!$I$18</f>
        <v>0.68530583247330723</v>
      </c>
      <c r="K273" s="122"/>
      <c r="L273" s="119"/>
      <c r="M273" s="122"/>
    </row>
    <row r="274" spans="1:13">
      <c r="A274" s="1">
        <v>0.4767824074074074</v>
      </c>
      <c r="B274">
        <v>4120</v>
      </c>
      <c r="C274">
        <v>7</v>
      </c>
      <c r="D274">
        <v>264.3</v>
      </c>
      <c r="E274">
        <v>10.3</v>
      </c>
      <c r="G274" s="119"/>
      <c r="J274" s="120">
        <f>(Data!$I$16+273.3)/(D274+273.3)*(Data!$I$15+(Data!$K$12/1000))/Data!$I$15*Data!$I$18</f>
        <v>0.68530583247330723</v>
      </c>
      <c r="K274" s="122"/>
      <c r="L274" s="119"/>
      <c r="M274" s="122"/>
    </row>
    <row r="275" spans="1:13">
      <c r="A275" s="1">
        <v>0.4767824074074074</v>
      </c>
      <c r="B275">
        <v>4123</v>
      </c>
      <c r="C275">
        <v>6</v>
      </c>
      <c r="D275">
        <v>264.3</v>
      </c>
      <c r="E275">
        <v>10.3</v>
      </c>
      <c r="G275" s="119"/>
      <c r="J275" s="120">
        <f>(Data!$I$16+273.3)/(D275+273.3)*(Data!$I$15+(Data!$K$12/1000))/Data!$I$15*Data!$I$18</f>
        <v>0.68530583247330723</v>
      </c>
      <c r="K275" s="122"/>
      <c r="L275" s="119"/>
      <c r="M275" s="122"/>
    </row>
    <row r="276" spans="1:13">
      <c r="A276" s="1">
        <v>0.4767824074074074</v>
      </c>
      <c r="B276">
        <v>4123</v>
      </c>
      <c r="C276">
        <v>5</v>
      </c>
      <c r="D276">
        <v>264.2</v>
      </c>
      <c r="E276">
        <v>10.3</v>
      </c>
      <c r="G276" s="119"/>
      <c r="J276" s="120">
        <f>(Data!$I$16+273.3)/(D276+273.3)*(Data!$I$15+(Data!$K$12/1000))/Data!$I$15*Data!$I$18</f>
        <v>0.68543333123283723</v>
      </c>
      <c r="K276" s="122"/>
      <c r="L276" s="119"/>
      <c r="M276" s="122"/>
    </row>
    <row r="277" spans="1:13">
      <c r="A277" s="1">
        <v>0.4767824074074074</v>
      </c>
      <c r="B277">
        <v>4124</v>
      </c>
      <c r="C277">
        <v>5</v>
      </c>
      <c r="D277">
        <v>264.2</v>
      </c>
      <c r="E277">
        <v>10.3</v>
      </c>
      <c r="G277" s="119"/>
      <c r="J277" s="120">
        <f>(Data!$I$16+273.3)/(D277+273.3)*(Data!$I$15+(Data!$K$12/1000))/Data!$I$15*Data!$I$18</f>
        <v>0.68543333123283723</v>
      </c>
      <c r="K277" s="122"/>
      <c r="L277" s="119"/>
      <c r="M277" s="122"/>
    </row>
    <row r="278" spans="1:13">
      <c r="A278" s="1">
        <v>0.4767939814814815</v>
      </c>
      <c r="B278">
        <v>4124</v>
      </c>
      <c r="C278">
        <v>2</v>
      </c>
      <c r="D278">
        <v>264.10000000000002</v>
      </c>
      <c r="E278">
        <v>10.3</v>
      </c>
      <c r="G278" s="119"/>
      <c r="J278" s="120">
        <f>(Data!$I$16+273.3)/(D278+273.3)*(Data!$I$15+(Data!$K$12/1000))/Data!$I$15*Data!$I$18</f>
        <v>0.68556087744259375</v>
      </c>
      <c r="K278" s="122"/>
      <c r="L278" s="119"/>
      <c r="M278" s="122"/>
    </row>
    <row r="279" spans="1:13">
      <c r="A279" s="1">
        <v>0.4767939814814815</v>
      </c>
      <c r="B279">
        <v>4128</v>
      </c>
      <c r="C279">
        <v>2</v>
      </c>
      <c r="D279">
        <v>264.10000000000002</v>
      </c>
      <c r="E279">
        <v>10.3</v>
      </c>
      <c r="G279" s="119"/>
      <c r="J279" s="120">
        <f>(Data!$I$16+273.3)/(D279+273.3)*(Data!$I$15+(Data!$K$12/1000))/Data!$I$15*Data!$I$18</f>
        <v>0.68556087744259375</v>
      </c>
      <c r="K279" s="122"/>
      <c r="L279" s="119"/>
      <c r="M279" s="122"/>
    </row>
    <row r="280" spans="1:13">
      <c r="A280" s="1">
        <v>0.4767939814814815</v>
      </c>
      <c r="B280">
        <v>4133</v>
      </c>
      <c r="C280">
        <v>10</v>
      </c>
      <c r="D280">
        <v>264.10000000000002</v>
      </c>
      <c r="E280">
        <v>10.3</v>
      </c>
      <c r="G280" s="119"/>
      <c r="J280" s="120">
        <f>(Data!$I$16+273.3)/(D280+273.3)*(Data!$I$15+(Data!$K$12/1000))/Data!$I$15*Data!$I$18</f>
        <v>0.68556087744259375</v>
      </c>
      <c r="K280" s="122"/>
      <c r="L280" s="119"/>
      <c r="M280" s="122"/>
    </row>
    <row r="281" spans="1:13">
      <c r="A281" s="1">
        <v>0.4767939814814815</v>
      </c>
      <c r="B281">
        <v>4133</v>
      </c>
      <c r="C281">
        <v>11</v>
      </c>
      <c r="D281">
        <v>263.89999999999998</v>
      </c>
      <c r="E281">
        <v>10.4</v>
      </c>
      <c r="G281" s="119"/>
      <c r="J281" s="120">
        <f>(Data!$I$16+273.3)/(D281+273.3)*(Data!$I$15+(Data!$K$12/1000))/Data!$I$15*Data!$I$18</f>
        <v>0.68581611231878248</v>
      </c>
      <c r="K281" s="122"/>
      <c r="L281" s="119"/>
      <c r="M281" s="122"/>
    </row>
    <row r="282" spans="1:13">
      <c r="A282" s="1">
        <v>0.4767939814814815</v>
      </c>
      <c r="B282">
        <v>4131</v>
      </c>
      <c r="C282">
        <v>13</v>
      </c>
      <c r="D282">
        <v>264</v>
      </c>
      <c r="E282">
        <v>10.4</v>
      </c>
      <c r="G282" s="119"/>
      <c r="J282" s="120">
        <f>(Data!$I$16+273.3)/(D282+273.3)*(Data!$I$15+(Data!$K$12/1000))/Data!$I$15*Data!$I$18</f>
        <v>0.68568847112907139</v>
      </c>
      <c r="K282" s="122"/>
      <c r="L282" s="119"/>
      <c r="M282" s="122"/>
    </row>
    <row r="283" spans="1:13">
      <c r="A283" s="1">
        <v>0.47680555555555554</v>
      </c>
      <c r="B283">
        <v>4131</v>
      </c>
      <c r="C283">
        <v>15</v>
      </c>
      <c r="D283">
        <v>264.2</v>
      </c>
      <c r="E283">
        <v>10.4</v>
      </c>
      <c r="G283" s="119"/>
      <c r="J283" s="120">
        <f>(Data!$I$16+273.3)/(D283+273.3)*(Data!$I$15+(Data!$K$12/1000))/Data!$I$15*Data!$I$18</f>
        <v>0.68543333123283723</v>
      </c>
      <c r="K283" s="122"/>
      <c r="L283" s="119"/>
      <c r="M283" s="122"/>
    </row>
    <row r="284" spans="1:13">
      <c r="A284" s="1">
        <v>0.47680555555555554</v>
      </c>
      <c r="B284">
        <v>4113</v>
      </c>
      <c r="C284">
        <v>15</v>
      </c>
      <c r="D284">
        <v>264.2</v>
      </c>
      <c r="E284">
        <v>10.4</v>
      </c>
      <c r="G284" s="119"/>
      <c r="J284" s="120">
        <f>(Data!$I$16+273.3)/(D284+273.3)*(Data!$I$15+(Data!$K$12/1000))/Data!$I$15*Data!$I$18</f>
        <v>0.68543333123283723</v>
      </c>
      <c r="K284" s="122"/>
      <c r="L284" s="119"/>
      <c r="M284" s="122"/>
    </row>
    <row r="285" spans="1:13">
      <c r="A285" s="1">
        <v>0.47680555555555554</v>
      </c>
      <c r="B285">
        <v>4111</v>
      </c>
      <c r="C285">
        <v>15</v>
      </c>
      <c r="D285">
        <v>264.2</v>
      </c>
      <c r="E285">
        <v>10.4</v>
      </c>
      <c r="G285" s="119"/>
      <c r="J285" s="120">
        <f>(Data!$I$16+273.3)/(D285+273.3)*(Data!$I$15+(Data!$K$12/1000))/Data!$I$15*Data!$I$18</f>
        <v>0.68543333123283723</v>
      </c>
      <c r="K285" s="122"/>
      <c r="L285" s="119"/>
      <c r="M285" s="122"/>
    </row>
    <row r="286" spans="1:13">
      <c r="A286" s="1">
        <v>0.47680555555555554</v>
      </c>
      <c r="B286">
        <v>4111</v>
      </c>
      <c r="C286">
        <v>15</v>
      </c>
      <c r="D286">
        <v>264.2</v>
      </c>
      <c r="E286">
        <v>10.3</v>
      </c>
      <c r="G286" s="119"/>
      <c r="J286" s="120">
        <f>(Data!$I$16+273.3)/(D286+273.3)*(Data!$I$15+(Data!$K$12/1000))/Data!$I$15*Data!$I$18</f>
        <v>0.68543333123283723</v>
      </c>
      <c r="K286" s="122"/>
      <c r="L286" s="119"/>
      <c r="M286" s="122"/>
    </row>
    <row r="287" spans="1:13">
      <c r="A287" s="1">
        <v>0.47680555555555554</v>
      </c>
      <c r="B287">
        <v>4110</v>
      </c>
      <c r="C287">
        <v>13</v>
      </c>
      <c r="D287">
        <v>264.2</v>
      </c>
      <c r="E287">
        <v>10.3</v>
      </c>
      <c r="G287" s="119"/>
      <c r="J287" s="120">
        <f>(Data!$I$16+273.3)/(D287+273.3)*(Data!$I$15+(Data!$K$12/1000))/Data!$I$15*Data!$I$18</f>
        <v>0.68543333123283723</v>
      </c>
      <c r="K287" s="122"/>
      <c r="L287" s="119"/>
      <c r="M287" s="122"/>
    </row>
    <row r="288" spans="1:13">
      <c r="A288" s="1">
        <v>0.47681712962962958</v>
      </c>
      <c r="B288">
        <v>4106</v>
      </c>
      <c r="C288">
        <v>13</v>
      </c>
      <c r="D288">
        <v>264.2</v>
      </c>
      <c r="E288">
        <v>10.3</v>
      </c>
      <c r="G288" s="119"/>
      <c r="J288" s="120">
        <f>(Data!$I$16+273.3)/(D288+273.3)*(Data!$I$15+(Data!$K$12/1000))/Data!$I$15*Data!$I$18</f>
        <v>0.68543333123283723</v>
      </c>
      <c r="K288" s="122"/>
      <c r="L288" s="119"/>
      <c r="M288" s="122"/>
    </row>
    <row r="289" spans="1:13">
      <c r="A289" s="1">
        <v>0.47681712962962958</v>
      </c>
      <c r="B289">
        <v>4100</v>
      </c>
      <c r="C289">
        <v>15</v>
      </c>
      <c r="D289">
        <v>264.3</v>
      </c>
      <c r="E289">
        <v>10.3</v>
      </c>
      <c r="G289" s="119"/>
      <c r="J289" s="120">
        <f>(Data!$I$16+273.3)/(D289+273.3)*(Data!$I$15+(Data!$K$12/1000))/Data!$I$15*Data!$I$18</f>
        <v>0.68530583247330723</v>
      </c>
      <c r="K289" s="122"/>
      <c r="L289" s="119"/>
      <c r="M289" s="122"/>
    </row>
    <row r="290" spans="1:13">
      <c r="A290" s="1">
        <v>0.47681712962962958</v>
      </c>
      <c r="B290">
        <v>4100</v>
      </c>
      <c r="C290">
        <v>15</v>
      </c>
      <c r="D290">
        <v>264.3</v>
      </c>
      <c r="E290">
        <v>10.3</v>
      </c>
      <c r="G290" s="119"/>
      <c r="J290" s="120">
        <f>(Data!$I$16+273.3)/(D290+273.3)*(Data!$I$15+(Data!$K$12/1000))/Data!$I$15*Data!$I$18</f>
        <v>0.68530583247330723</v>
      </c>
      <c r="K290" s="122"/>
      <c r="L290" s="119"/>
      <c r="M290" s="122"/>
    </row>
    <row r="291" spans="1:13">
      <c r="A291" s="1">
        <v>0.47681712962962958</v>
      </c>
      <c r="B291">
        <v>4097</v>
      </c>
      <c r="C291">
        <v>15</v>
      </c>
      <c r="D291">
        <v>264.3</v>
      </c>
      <c r="E291">
        <v>10.3</v>
      </c>
      <c r="G291" s="119"/>
      <c r="J291" s="120">
        <f>(Data!$I$16+273.3)/(D291+273.3)*(Data!$I$15+(Data!$K$12/1000))/Data!$I$15*Data!$I$18</f>
        <v>0.68530583247330723</v>
      </c>
      <c r="K291" s="122"/>
      <c r="L291" s="119"/>
      <c r="M291" s="122"/>
    </row>
    <row r="292" spans="1:13">
      <c r="A292" s="1">
        <v>0.47681712962962958</v>
      </c>
      <c r="B292">
        <v>4097</v>
      </c>
      <c r="C292">
        <v>15</v>
      </c>
      <c r="D292">
        <v>264.2</v>
      </c>
      <c r="E292">
        <v>10.3</v>
      </c>
      <c r="G292" s="119"/>
      <c r="J292" s="120">
        <f>(Data!$I$16+273.3)/(D292+273.3)*(Data!$I$15+(Data!$K$12/1000))/Data!$I$15*Data!$I$18</f>
        <v>0.68543333123283723</v>
      </c>
      <c r="K292" s="122"/>
      <c r="L292" s="119"/>
      <c r="M292" s="122"/>
    </row>
    <row r="293" spans="1:13">
      <c r="A293" s="1">
        <v>0.47682870370370373</v>
      </c>
      <c r="B293">
        <v>4087</v>
      </c>
      <c r="C293">
        <v>14</v>
      </c>
      <c r="D293">
        <v>264.2</v>
      </c>
      <c r="E293">
        <v>10.3</v>
      </c>
      <c r="G293" s="119"/>
      <c r="J293" s="120">
        <f>(Data!$I$16+273.3)/(D293+273.3)*(Data!$I$15+(Data!$K$12/1000))/Data!$I$15*Data!$I$18</f>
        <v>0.68543333123283723</v>
      </c>
      <c r="K293" s="122"/>
      <c r="L293" s="119"/>
      <c r="M293" s="122"/>
    </row>
    <row r="294" spans="1:13">
      <c r="A294" s="1">
        <v>0.47682870370370373</v>
      </c>
      <c r="B294">
        <v>4085</v>
      </c>
      <c r="C294">
        <v>12</v>
      </c>
      <c r="D294">
        <v>264.3</v>
      </c>
      <c r="E294">
        <v>10.3</v>
      </c>
      <c r="G294" s="119"/>
      <c r="J294" s="120">
        <f>(Data!$I$16+273.3)/(D294+273.3)*(Data!$I$15+(Data!$K$12/1000))/Data!$I$15*Data!$I$18</f>
        <v>0.68530583247330723</v>
      </c>
      <c r="K294" s="122"/>
      <c r="L294" s="119"/>
      <c r="M294" s="122"/>
    </row>
    <row r="295" spans="1:13">
      <c r="A295" s="1">
        <v>0.47682870370370373</v>
      </c>
      <c r="B295">
        <v>4085</v>
      </c>
      <c r="C295">
        <v>12</v>
      </c>
      <c r="D295">
        <v>264.3</v>
      </c>
      <c r="E295">
        <v>10.3</v>
      </c>
      <c r="G295" s="119"/>
      <c r="J295" s="120">
        <f>(Data!$I$16+273.3)/(D295+273.3)*(Data!$I$15+(Data!$K$12/1000))/Data!$I$15*Data!$I$18</f>
        <v>0.68530583247330723</v>
      </c>
      <c r="K295" s="122"/>
      <c r="L295" s="119"/>
      <c r="M295" s="122"/>
    </row>
    <row r="296" spans="1:13">
      <c r="A296" s="1">
        <v>0.47682870370370373</v>
      </c>
      <c r="B296">
        <v>4085</v>
      </c>
      <c r="C296">
        <v>6</v>
      </c>
      <c r="D296">
        <v>264.3</v>
      </c>
      <c r="E296">
        <v>10.3</v>
      </c>
      <c r="G296" s="119"/>
      <c r="J296" s="120">
        <f>(Data!$I$16+273.3)/(D296+273.3)*(Data!$I$15+(Data!$K$12/1000))/Data!$I$15*Data!$I$18</f>
        <v>0.68530583247330723</v>
      </c>
      <c r="K296" s="122"/>
      <c r="L296" s="119"/>
      <c r="M296" s="122"/>
    </row>
    <row r="297" spans="1:13">
      <c r="A297" s="1">
        <v>0.47682870370370373</v>
      </c>
      <c r="B297">
        <v>4087</v>
      </c>
      <c r="C297">
        <v>6</v>
      </c>
      <c r="D297">
        <v>264.3</v>
      </c>
      <c r="E297">
        <v>10.3</v>
      </c>
      <c r="G297" s="119"/>
      <c r="J297" s="120">
        <f>(Data!$I$16+273.3)/(D297+273.3)*(Data!$I$15+(Data!$K$12/1000))/Data!$I$15*Data!$I$18</f>
        <v>0.68530583247330723</v>
      </c>
      <c r="K297" s="122"/>
      <c r="L297" s="119"/>
      <c r="M297" s="122"/>
    </row>
    <row r="298" spans="1:13">
      <c r="A298" s="1">
        <v>0.47684027777777777</v>
      </c>
      <c r="B298">
        <v>4090</v>
      </c>
      <c r="C298">
        <v>6</v>
      </c>
      <c r="D298">
        <v>264.3</v>
      </c>
      <c r="E298">
        <v>10.3</v>
      </c>
      <c r="G298" s="119"/>
      <c r="J298" s="120">
        <f>(Data!$I$16+273.3)/(D298+273.3)*(Data!$I$15+(Data!$K$12/1000))/Data!$I$15*Data!$I$18</f>
        <v>0.68530583247330723</v>
      </c>
      <c r="K298" s="122"/>
      <c r="L298" s="119"/>
      <c r="M298" s="122"/>
    </row>
    <row r="299" spans="1:13">
      <c r="A299" s="1">
        <v>0.47684027777777777</v>
      </c>
      <c r="B299">
        <v>4090</v>
      </c>
      <c r="C299">
        <v>6</v>
      </c>
      <c r="D299">
        <v>264.3</v>
      </c>
      <c r="E299">
        <v>10.3</v>
      </c>
      <c r="G299" s="119"/>
      <c r="J299" s="120">
        <f>(Data!$I$16+273.3)/(D299+273.3)*(Data!$I$15+(Data!$K$12/1000))/Data!$I$15*Data!$I$18</f>
        <v>0.68530583247330723</v>
      </c>
      <c r="K299" s="122"/>
      <c r="L299" s="119"/>
      <c r="M299" s="122"/>
    </row>
    <row r="300" spans="1:13">
      <c r="A300" s="1">
        <v>0.47684027777777777</v>
      </c>
      <c r="B300">
        <v>4099</v>
      </c>
      <c r="C300">
        <v>7</v>
      </c>
      <c r="D300">
        <v>264.3</v>
      </c>
      <c r="E300">
        <v>10.3</v>
      </c>
      <c r="G300" s="119"/>
      <c r="J300" s="120">
        <f>(Data!$I$16+273.3)/(D300+273.3)*(Data!$I$15+(Data!$K$12/1000))/Data!$I$15*Data!$I$18</f>
        <v>0.68530583247330723</v>
      </c>
      <c r="K300" s="122"/>
      <c r="L300" s="119"/>
      <c r="M300" s="122"/>
    </row>
    <row r="301" spans="1:13">
      <c r="A301" s="1">
        <v>0.47684027777777777</v>
      </c>
      <c r="B301">
        <v>4099</v>
      </c>
      <c r="C301">
        <v>7</v>
      </c>
      <c r="D301">
        <v>264.2</v>
      </c>
      <c r="E301">
        <v>10.4</v>
      </c>
      <c r="G301" s="119"/>
      <c r="J301" s="120">
        <f>(Data!$I$16+273.3)/(D301+273.3)*(Data!$I$15+(Data!$K$12/1000))/Data!$I$15*Data!$I$18</f>
        <v>0.68543333123283723</v>
      </c>
      <c r="K301" s="122"/>
      <c r="L301" s="119"/>
      <c r="M301" s="122"/>
    </row>
    <row r="302" spans="1:13">
      <c r="A302" s="1">
        <v>0.47684027777777777</v>
      </c>
      <c r="B302">
        <v>4103</v>
      </c>
      <c r="C302">
        <v>8</v>
      </c>
      <c r="D302">
        <v>264.2</v>
      </c>
      <c r="E302">
        <v>10.4</v>
      </c>
      <c r="G302" s="119"/>
      <c r="J302" s="120">
        <f>(Data!$I$16+273.3)/(D302+273.3)*(Data!$I$15+(Data!$K$12/1000))/Data!$I$15*Data!$I$18</f>
        <v>0.68543333123283723</v>
      </c>
      <c r="K302" s="122"/>
      <c r="L302" s="119"/>
      <c r="M302" s="122"/>
    </row>
    <row r="303" spans="1:13">
      <c r="A303" s="1">
        <v>0.47685185185185186</v>
      </c>
      <c r="B303">
        <v>4104</v>
      </c>
      <c r="C303">
        <v>10</v>
      </c>
      <c r="D303">
        <v>264.39999999999998</v>
      </c>
      <c r="E303">
        <v>10.4</v>
      </c>
      <c r="G303" s="119"/>
      <c r="J303" s="120">
        <f>(Data!$I$16+273.3)/(D303+273.3)*(Data!$I$15+(Data!$K$12/1000))/Data!$I$15*Data!$I$18</f>
        <v>0.68517838113753016</v>
      </c>
      <c r="K303" s="122"/>
      <c r="L303" s="119"/>
      <c r="M303" s="122"/>
    </row>
    <row r="304" spans="1:13">
      <c r="A304" s="1">
        <v>0.47685185185185186</v>
      </c>
      <c r="B304">
        <v>4106</v>
      </c>
      <c r="C304">
        <v>10</v>
      </c>
      <c r="D304">
        <v>264.5</v>
      </c>
      <c r="E304">
        <v>10.4</v>
      </c>
      <c r="G304" s="119"/>
      <c r="J304" s="120">
        <f>(Data!$I$16+273.3)/(D304+273.3)*(Data!$I$15+(Data!$K$12/1000))/Data!$I$15*Data!$I$18</f>
        <v>0.68505097719905184</v>
      </c>
      <c r="K304" s="122"/>
      <c r="L304" s="119"/>
      <c r="M304" s="122"/>
    </row>
    <row r="305" spans="1:13">
      <c r="A305" s="1">
        <v>0.47685185185185186</v>
      </c>
      <c r="B305">
        <v>4107</v>
      </c>
      <c r="C305">
        <v>14</v>
      </c>
      <c r="D305">
        <v>264.5</v>
      </c>
      <c r="E305">
        <v>10.4</v>
      </c>
      <c r="G305" s="119"/>
      <c r="J305" s="120">
        <f>(Data!$I$16+273.3)/(D305+273.3)*(Data!$I$15+(Data!$K$12/1000))/Data!$I$15*Data!$I$18</f>
        <v>0.68505097719905184</v>
      </c>
      <c r="K305" s="122"/>
      <c r="L305" s="119"/>
      <c r="M305" s="122"/>
    </row>
    <row r="306" spans="1:13">
      <c r="A306" s="1">
        <v>0.47685185185185186</v>
      </c>
      <c r="B306">
        <v>4105</v>
      </c>
      <c r="C306">
        <v>14</v>
      </c>
      <c r="D306">
        <v>264.60000000000002</v>
      </c>
      <c r="E306">
        <v>10.4</v>
      </c>
      <c r="G306" s="119"/>
      <c r="J306" s="120">
        <f>(Data!$I$16+273.3)/(D306+273.3)*(Data!$I$15+(Data!$K$12/1000))/Data!$I$15*Data!$I$18</f>
        <v>0.68492362063143697</v>
      </c>
      <c r="K306" s="122"/>
      <c r="L306" s="119"/>
      <c r="M306" s="122"/>
    </row>
    <row r="307" spans="1:13">
      <c r="A307" s="1">
        <v>0.47685185185185186</v>
      </c>
      <c r="B307">
        <v>4101</v>
      </c>
      <c r="C307">
        <v>17</v>
      </c>
      <c r="D307">
        <v>264.60000000000002</v>
      </c>
      <c r="E307">
        <v>10.4</v>
      </c>
      <c r="G307" s="119"/>
      <c r="J307" s="120">
        <f>(Data!$I$16+273.3)/(D307+273.3)*(Data!$I$15+(Data!$K$12/1000))/Data!$I$15*Data!$I$18</f>
        <v>0.68492362063143697</v>
      </c>
      <c r="K307" s="122"/>
      <c r="L307" s="119"/>
      <c r="M307" s="122"/>
    </row>
    <row r="308" spans="1:13">
      <c r="A308" s="1">
        <v>0.4768634259259259</v>
      </c>
      <c r="B308">
        <v>4101</v>
      </c>
      <c r="C308">
        <v>18</v>
      </c>
      <c r="D308">
        <v>264.60000000000002</v>
      </c>
      <c r="E308">
        <v>10.4</v>
      </c>
      <c r="G308" s="119"/>
      <c r="J308" s="120">
        <f>(Data!$I$16+273.3)/(D308+273.3)*(Data!$I$15+(Data!$K$12/1000))/Data!$I$15*Data!$I$18</f>
        <v>0.68492362063143697</v>
      </c>
      <c r="K308" s="122"/>
      <c r="L308" s="119"/>
      <c r="M308" s="122"/>
    </row>
    <row r="309" spans="1:13">
      <c r="A309" s="1">
        <v>0.4768634259259259</v>
      </c>
      <c r="B309">
        <v>4101</v>
      </c>
      <c r="C309">
        <v>15</v>
      </c>
      <c r="D309">
        <v>264.60000000000002</v>
      </c>
      <c r="E309">
        <v>10.4</v>
      </c>
      <c r="G309" s="119"/>
      <c r="J309" s="120">
        <f>(Data!$I$16+273.3)/(D309+273.3)*(Data!$I$15+(Data!$K$12/1000))/Data!$I$15*Data!$I$18</f>
        <v>0.68492362063143697</v>
      </c>
      <c r="K309" s="122"/>
      <c r="L309" s="119"/>
      <c r="M309" s="122"/>
    </row>
    <row r="310" spans="1:13">
      <c r="A310" s="1">
        <v>0.4768634259259259</v>
      </c>
      <c r="B310">
        <v>4101</v>
      </c>
      <c r="C310">
        <v>12</v>
      </c>
      <c r="D310">
        <v>264.60000000000002</v>
      </c>
      <c r="E310">
        <v>10.4</v>
      </c>
      <c r="G310" s="119"/>
      <c r="J310" s="120">
        <f>(Data!$I$16+273.3)/(D310+273.3)*(Data!$I$15+(Data!$K$12/1000))/Data!$I$15*Data!$I$18</f>
        <v>0.68492362063143697</v>
      </c>
      <c r="K310" s="122"/>
      <c r="L310" s="119"/>
      <c r="M310" s="122"/>
    </row>
    <row r="311" spans="1:13">
      <c r="A311" s="1">
        <v>0.4768634259259259</v>
      </c>
      <c r="B311">
        <v>4102</v>
      </c>
      <c r="C311">
        <v>11</v>
      </c>
      <c r="D311">
        <v>264.60000000000002</v>
      </c>
      <c r="E311">
        <v>10.4</v>
      </c>
      <c r="G311" s="119"/>
      <c r="J311" s="120">
        <f>(Data!$I$16+273.3)/(D311+273.3)*(Data!$I$15+(Data!$K$12/1000))/Data!$I$15*Data!$I$18</f>
        <v>0.68492362063143697</v>
      </c>
      <c r="K311" s="122"/>
      <c r="L311" s="119"/>
      <c r="M311" s="122"/>
    </row>
    <row r="312" spans="1:13">
      <c r="A312" s="1">
        <v>0.4768634259259259</v>
      </c>
      <c r="B312">
        <v>4102</v>
      </c>
      <c r="C312">
        <v>8</v>
      </c>
      <c r="D312">
        <v>264.5</v>
      </c>
      <c r="E312">
        <v>10.4</v>
      </c>
      <c r="G312" s="119"/>
      <c r="J312" s="120">
        <f>(Data!$I$16+273.3)/(D312+273.3)*(Data!$I$15+(Data!$K$12/1000))/Data!$I$15*Data!$I$18</f>
        <v>0.68505097719905184</v>
      </c>
      <c r="K312" s="122"/>
      <c r="L312" s="119"/>
      <c r="M312" s="122"/>
    </row>
    <row r="313" spans="1:13">
      <c r="A313" s="1">
        <v>0.47687499999999999</v>
      </c>
      <c r="B313">
        <v>4103</v>
      </c>
      <c r="C313">
        <v>9</v>
      </c>
      <c r="D313">
        <v>264.5</v>
      </c>
      <c r="E313">
        <v>10.4</v>
      </c>
      <c r="G313" s="119"/>
      <c r="J313" s="120">
        <f>(Data!$I$16+273.3)/(D313+273.3)*(Data!$I$15+(Data!$K$12/1000))/Data!$I$15*Data!$I$18</f>
        <v>0.68505097719905184</v>
      </c>
      <c r="K313" s="122"/>
      <c r="L313" s="119"/>
      <c r="M313" s="122"/>
    </row>
    <row r="314" spans="1:13">
      <c r="A314" s="1">
        <v>0.47687499999999999</v>
      </c>
      <c r="B314">
        <v>4103</v>
      </c>
      <c r="C314">
        <v>17</v>
      </c>
      <c r="D314">
        <v>264.39999999999998</v>
      </c>
      <c r="E314">
        <v>10.4</v>
      </c>
      <c r="G314" s="119"/>
      <c r="J314" s="120">
        <f>(Data!$I$16+273.3)/(D314+273.3)*(Data!$I$15+(Data!$K$12/1000))/Data!$I$15*Data!$I$18</f>
        <v>0.68517838113753016</v>
      </c>
      <c r="K314" s="122"/>
      <c r="L314" s="119"/>
      <c r="M314" s="122"/>
    </row>
    <row r="315" spans="1:13">
      <c r="A315" s="1">
        <v>0.47687499999999999</v>
      </c>
      <c r="B315">
        <v>4109</v>
      </c>
      <c r="C315">
        <v>17</v>
      </c>
      <c r="D315">
        <v>264.39999999999998</v>
      </c>
      <c r="E315">
        <v>10.4</v>
      </c>
      <c r="G315" s="119"/>
      <c r="J315" s="120">
        <f>(Data!$I$16+273.3)/(D315+273.3)*(Data!$I$15+(Data!$K$12/1000))/Data!$I$15*Data!$I$18</f>
        <v>0.68517838113753016</v>
      </c>
      <c r="K315" s="122"/>
      <c r="L315" s="119"/>
      <c r="M315" s="122"/>
    </row>
    <row r="316" spans="1:13">
      <c r="A316" s="1">
        <v>0.47687499999999999</v>
      </c>
      <c r="B316">
        <v>4121</v>
      </c>
      <c r="C316">
        <v>27</v>
      </c>
      <c r="D316">
        <v>264.3</v>
      </c>
      <c r="E316">
        <v>10.4</v>
      </c>
      <c r="G316" s="119"/>
      <c r="J316" s="120">
        <f>(Data!$I$16+273.3)/(D316+273.3)*(Data!$I$15+(Data!$K$12/1000))/Data!$I$15*Data!$I$18</f>
        <v>0.68530583247330723</v>
      </c>
      <c r="K316" s="122"/>
      <c r="L316" s="119"/>
      <c r="M316" s="122"/>
    </row>
    <row r="317" spans="1:13">
      <c r="A317" s="1">
        <v>0.47687499999999999</v>
      </c>
      <c r="B317">
        <v>4121</v>
      </c>
      <c r="C317">
        <v>30</v>
      </c>
      <c r="D317">
        <v>264.10000000000002</v>
      </c>
      <c r="E317">
        <v>10.4</v>
      </c>
      <c r="G317" s="119"/>
      <c r="J317" s="120">
        <f>(Data!$I$16+273.3)/(D317+273.3)*(Data!$I$15+(Data!$K$12/1000))/Data!$I$15*Data!$I$18</f>
        <v>0.68556087744259375</v>
      </c>
      <c r="K317" s="122"/>
      <c r="L317" s="119"/>
      <c r="M317" s="122"/>
    </row>
    <row r="318" spans="1:13">
      <c r="A318" s="1">
        <v>0.47688657407407403</v>
      </c>
      <c r="B318">
        <v>4119</v>
      </c>
      <c r="C318">
        <v>33</v>
      </c>
      <c r="D318">
        <v>264.10000000000002</v>
      </c>
      <c r="E318">
        <v>10.4</v>
      </c>
      <c r="G318" s="119"/>
      <c r="J318" s="120">
        <f>(Data!$I$16+273.3)/(D318+273.3)*(Data!$I$15+(Data!$K$12/1000))/Data!$I$15*Data!$I$18</f>
        <v>0.68556087744259375</v>
      </c>
      <c r="K318" s="122"/>
      <c r="L318" s="119"/>
      <c r="M318" s="122"/>
    </row>
    <row r="319" spans="1:13">
      <c r="A319" s="1">
        <v>0.47688657407407403</v>
      </c>
      <c r="B319">
        <v>4119</v>
      </c>
      <c r="C319">
        <v>35</v>
      </c>
      <c r="D319">
        <v>264</v>
      </c>
      <c r="E319">
        <v>10.4</v>
      </c>
      <c r="G319" s="119"/>
      <c r="J319" s="120">
        <f>(Data!$I$16+273.3)/(D319+273.3)*(Data!$I$15+(Data!$K$12/1000))/Data!$I$15*Data!$I$18</f>
        <v>0.68568847112907139</v>
      </c>
      <c r="K319" s="122"/>
      <c r="L319" s="119"/>
      <c r="M319" s="122"/>
    </row>
    <row r="320" spans="1:13">
      <c r="A320" s="1">
        <v>0.47688657407407403</v>
      </c>
      <c r="B320">
        <v>4118</v>
      </c>
      <c r="C320">
        <v>35</v>
      </c>
      <c r="D320">
        <v>264</v>
      </c>
      <c r="E320">
        <v>10.4</v>
      </c>
      <c r="G320" s="119"/>
      <c r="J320" s="120">
        <f>(Data!$I$16+273.3)/(D320+273.3)*(Data!$I$15+(Data!$K$12/1000))/Data!$I$15*Data!$I$18</f>
        <v>0.68568847112907139</v>
      </c>
      <c r="K320" s="122"/>
      <c r="L320" s="119"/>
      <c r="M320" s="122"/>
    </row>
    <row r="321" spans="1:13">
      <c r="A321" s="1">
        <v>0.47688657407407403</v>
      </c>
      <c r="B321">
        <v>4117</v>
      </c>
      <c r="C321">
        <v>32</v>
      </c>
      <c r="D321">
        <v>263.89999999999998</v>
      </c>
      <c r="E321">
        <v>10.4</v>
      </c>
      <c r="G321" s="119"/>
      <c r="J321" s="120">
        <f>(Data!$I$16+273.3)/(D321+273.3)*(Data!$I$15+(Data!$K$12/1000))/Data!$I$15*Data!$I$18</f>
        <v>0.68581611231878248</v>
      </c>
      <c r="K321" s="122"/>
      <c r="L321" s="119"/>
      <c r="M321" s="122"/>
    </row>
    <row r="322" spans="1:13">
      <c r="A322" s="1">
        <v>0.47688657407407403</v>
      </c>
      <c r="B322">
        <v>4123</v>
      </c>
      <c r="C322">
        <v>32</v>
      </c>
      <c r="D322">
        <v>263.89999999999998</v>
      </c>
      <c r="E322">
        <v>10.4</v>
      </c>
      <c r="G322" s="119"/>
      <c r="J322" s="120">
        <f>(Data!$I$16+273.3)/(D322+273.3)*(Data!$I$15+(Data!$K$12/1000))/Data!$I$15*Data!$I$18</f>
        <v>0.68581611231878248</v>
      </c>
      <c r="K322" s="122"/>
      <c r="L322" s="119"/>
      <c r="M322" s="122"/>
    </row>
    <row r="323" spans="1:13">
      <c r="A323" s="1">
        <v>0.47689814814814818</v>
      </c>
      <c r="B323">
        <v>4127</v>
      </c>
      <c r="C323">
        <v>26</v>
      </c>
      <c r="D323">
        <v>263.7</v>
      </c>
      <c r="E323">
        <v>10.4</v>
      </c>
      <c r="G323" s="119"/>
      <c r="J323" s="120">
        <f>(Data!$I$16+273.3)/(D323+273.3)*(Data!$I$15+(Data!$K$12/1000))/Data!$I$15*Data!$I$18</f>
        <v>0.68607153731405979</v>
      </c>
      <c r="K323" s="122"/>
      <c r="L323" s="119"/>
      <c r="M323" s="122"/>
    </row>
    <row r="324" spans="1:13">
      <c r="A324" s="1">
        <v>0.47689814814814818</v>
      </c>
      <c r="B324">
        <v>4125</v>
      </c>
      <c r="C324">
        <v>26</v>
      </c>
      <c r="D324">
        <v>263.60000000000002</v>
      </c>
      <c r="E324">
        <v>10.3</v>
      </c>
      <c r="G324" s="119"/>
      <c r="J324" s="120">
        <f>(Data!$I$16+273.3)/(D324+273.3)*(Data!$I$15+(Data!$K$12/1000))/Data!$I$15*Data!$I$18</f>
        <v>0.68619932117275095</v>
      </c>
      <c r="K324" s="122"/>
      <c r="L324" s="119"/>
      <c r="M324" s="122"/>
    </row>
    <row r="325" spans="1:13">
      <c r="A325" s="1">
        <v>0.47689814814814818</v>
      </c>
      <c r="B325">
        <v>4120</v>
      </c>
      <c r="C325">
        <v>34</v>
      </c>
      <c r="D325">
        <v>263.60000000000002</v>
      </c>
      <c r="E325">
        <v>10.3</v>
      </c>
      <c r="G325" s="119"/>
      <c r="J325" s="120">
        <f>(Data!$I$16+273.3)/(D325+273.3)*(Data!$I$15+(Data!$K$12/1000))/Data!$I$15*Data!$I$18</f>
        <v>0.68619932117275095</v>
      </c>
      <c r="K325" s="122"/>
      <c r="L325" s="119"/>
      <c r="M325" s="122"/>
    </row>
    <row r="326" spans="1:13">
      <c r="A326" s="1">
        <v>0.47689814814814818</v>
      </c>
      <c r="B326">
        <v>4120</v>
      </c>
      <c r="C326">
        <v>37</v>
      </c>
      <c r="D326">
        <v>263.60000000000002</v>
      </c>
      <c r="E326">
        <v>10.3</v>
      </c>
      <c r="G326" s="119"/>
      <c r="J326" s="120">
        <f>(Data!$I$16+273.3)/(D326+273.3)*(Data!$I$15+(Data!$K$12/1000))/Data!$I$15*Data!$I$18</f>
        <v>0.68619932117275095</v>
      </c>
      <c r="K326" s="122"/>
      <c r="L326" s="119"/>
      <c r="M326" s="122"/>
    </row>
    <row r="327" spans="1:13">
      <c r="A327" s="1">
        <v>0.47689814814814818</v>
      </c>
      <c r="B327">
        <v>4119</v>
      </c>
      <c r="C327">
        <v>40</v>
      </c>
      <c r="D327">
        <v>263.60000000000002</v>
      </c>
      <c r="E327">
        <v>10.4</v>
      </c>
      <c r="G327" s="119"/>
      <c r="J327" s="120">
        <f>(Data!$I$16+273.3)/(D327+273.3)*(Data!$I$15+(Data!$K$12/1000))/Data!$I$15*Data!$I$18</f>
        <v>0.68619932117275095</v>
      </c>
      <c r="K327" s="122"/>
      <c r="L327" s="119"/>
      <c r="M327" s="122"/>
    </row>
    <row r="328" spans="1:13">
      <c r="A328" s="1">
        <v>0.47690972222222222</v>
      </c>
      <c r="B328">
        <v>4119</v>
      </c>
      <c r="C328">
        <v>44</v>
      </c>
      <c r="D328">
        <v>263.60000000000002</v>
      </c>
      <c r="E328">
        <v>10.3</v>
      </c>
      <c r="G328" s="119"/>
      <c r="J328" s="120">
        <f>(Data!$I$16+273.3)/(D328+273.3)*(Data!$I$15+(Data!$K$12/1000))/Data!$I$15*Data!$I$18</f>
        <v>0.68619932117275095</v>
      </c>
      <c r="K328" s="122"/>
      <c r="L328" s="119"/>
      <c r="M328" s="122"/>
    </row>
    <row r="329" spans="1:13">
      <c r="A329" s="1">
        <v>0.47690972222222222</v>
      </c>
      <c r="B329">
        <v>4120</v>
      </c>
      <c r="C329">
        <v>44</v>
      </c>
      <c r="D329">
        <v>263.60000000000002</v>
      </c>
      <c r="E329">
        <v>10.3</v>
      </c>
      <c r="G329" s="119"/>
      <c r="J329" s="120">
        <f>(Data!$I$16+273.3)/(D329+273.3)*(Data!$I$15+(Data!$K$12/1000))/Data!$I$15*Data!$I$18</f>
        <v>0.68619932117275095</v>
      </c>
      <c r="K329" s="122"/>
      <c r="L329" s="119"/>
      <c r="M329" s="122"/>
    </row>
    <row r="330" spans="1:13">
      <c r="A330" s="1">
        <v>0.47690972222222222</v>
      </c>
      <c r="B330">
        <v>4120</v>
      </c>
      <c r="C330">
        <v>45</v>
      </c>
      <c r="D330">
        <v>264</v>
      </c>
      <c r="E330">
        <v>10.3</v>
      </c>
      <c r="G330" s="119"/>
      <c r="J330" s="120">
        <f>(Data!$I$16+273.3)/(D330+273.3)*(Data!$I$15+(Data!$K$12/1000))/Data!$I$15*Data!$I$18</f>
        <v>0.68568847112907139</v>
      </c>
      <c r="K330" s="122"/>
      <c r="L330" s="119"/>
      <c r="M330" s="122"/>
    </row>
    <row r="331" spans="1:13">
      <c r="A331" s="1">
        <v>0.47690972222222222</v>
      </c>
      <c r="B331">
        <v>4113</v>
      </c>
      <c r="C331">
        <v>46</v>
      </c>
      <c r="D331">
        <v>264.10000000000002</v>
      </c>
      <c r="E331">
        <v>10.3</v>
      </c>
      <c r="G331" s="119"/>
      <c r="J331" s="120">
        <f>(Data!$I$16+273.3)/(D331+273.3)*(Data!$I$15+(Data!$K$12/1000))/Data!$I$15*Data!$I$18</f>
        <v>0.68556087744259375</v>
      </c>
      <c r="K331" s="122"/>
      <c r="L331" s="119"/>
      <c r="M331" s="122"/>
    </row>
    <row r="332" spans="1:13">
      <c r="A332" s="1">
        <v>0.47690972222222222</v>
      </c>
      <c r="B332">
        <v>4106</v>
      </c>
      <c r="C332">
        <v>52</v>
      </c>
      <c r="D332">
        <v>264</v>
      </c>
      <c r="E332">
        <v>10.3</v>
      </c>
      <c r="G332" s="119"/>
      <c r="J332" s="120">
        <f>(Data!$I$16+273.3)/(D332+273.3)*(Data!$I$15+(Data!$K$12/1000))/Data!$I$15*Data!$I$18</f>
        <v>0.68568847112907139</v>
      </c>
      <c r="K332" s="122"/>
      <c r="L332" s="119"/>
      <c r="M332" s="122"/>
    </row>
    <row r="333" spans="1:13">
      <c r="A333" s="1">
        <v>0.47692129629629632</v>
      </c>
      <c r="B333">
        <v>4098</v>
      </c>
      <c r="C333">
        <v>52</v>
      </c>
      <c r="D333">
        <v>263.89999999999998</v>
      </c>
      <c r="E333">
        <v>10.3</v>
      </c>
      <c r="G333" s="119"/>
      <c r="J333" s="120">
        <f>(Data!$I$16+273.3)/(D333+273.3)*(Data!$I$15+(Data!$K$12/1000))/Data!$I$15*Data!$I$18</f>
        <v>0.68581611231878248</v>
      </c>
      <c r="K333" s="122"/>
      <c r="L333" s="119"/>
      <c r="M333" s="122"/>
    </row>
    <row r="334" spans="1:13">
      <c r="A334" s="1">
        <v>0.47692129629629632</v>
      </c>
      <c r="B334">
        <v>4082</v>
      </c>
      <c r="C334">
        <v>44</v>
      </c>
      <c r="D334">
        <v>263.89999999999998</v>
      </c>
      <c r="E334">
        <v>10.3</v>
      </c>
      <c r="G334" s="119"/>
      <c r="J334" s="120">
        <f>(Data!$I$16+273.3)/(D334+273.3)*(Data!$I$15+(Data!$K$12/1000))/Data!$I$15*Data!$I$18</f>
        <v>0.68581611231878248</v>
      </c>
      <c r="K334" s="122"/>
      <c r="L334" s="119"/>
      <c r="M334" s="122"/>
    </row>
    <row r="335" spans="1:13">
      <c r="A335" s="1">
        <v>0.47692129629629632</v>
      </c>
      <c r="B335">
        <v>4081</v>
      </c>
      <c r="C335">
        <v>41</v>
      </c>
      <c r="D335">
        <v>263.89999999999998</v>
      </c>
      <c r="E335">
        <v>10.3</v>
      </c>
      <c r="G335" s="119"/>
      <c r="J335" s="120">
        <f>(Data!$I$16+273.3)/(D335+273.3)*(Data!$I$15+(Data!$K$12/1000))/Data!$I$15*Data!$I$18</f>
        <v>0.68581611231878248</v>
      </c>
      <c r="K335" s="122"/>
      <c r="L335" s="119"/>
      <c r="M335" s="122"/>
    </row>
    <row r="336" spans="1:13">
      <c r="A336" s="1">
        <v>0.47692129629629632</v>
      </c>
      <c r="B336">
        <v>4070</v>
      </c>
      <c r="C336">
        <v>38</v>
      </c>
      <c r="D336">
        <v>263.89999999999998</v>
      </c>
      <c r="E336">
        <v>10.3</v>
      </c>
      <c r="G336" s="119"/>
      <c r="J336" s="120">
        <f>(Data!$I$16+273.3)/(D336+273.3)*(Data!$I$15+(Data!$K$12/1000))/Data!$I$15*Data!$I$18</f>
        <v>0.68581611231878248</v>
      </c>
      <c r="K336" s="122"/>
      <c r="L336" s="119"/>
      <c r="M336" s="122"/>
    </row>
    <row r="337" spans="1:13">
      <c r="A337" s="1">
        <v>0.47692129629629632</v>
      </c>
      <c r="B337">
        <v>4070</v>
      </c>
      <c r="C337">
        <v>35</v>
      </c>
      <c r="D337">
        <v>263.7</v>
      </c>
      <c r="E337">
        <v>10.3</v>
      </c>
      <c r="G337" s="119"/>
      <c r="J337" s="120">
        <f>(Data!$I$16+273.3)/(D337+273.3)*(Data!$I$15+(Data!$K$12/1000))/Data!$I$15*Data!$I$18</f>
        <v>0.68607153731405979</v>
      </c>
      <c r="K337" s="122"/>
      <c r="L337" s="119"/>
      <c r="M337" s="122"/>
    </row>
    <row r="338" spans="1:13">
      <c r="A338" s="1">
        <v>0.47693287037037035</v>
      </c>
      <c r="B338">
        <v>4061</v>
      </c>
      <c r="C338">
        <v>36</v>
      </c>
      <c r="D338">
        <v>263.7</v>
      </c>
      <c r="E338">
        <v>10.3</v>
      </c>
      <c r="G338" s="119"/>
      <c r="J338" s="120">
        <f>(Data!$I$16+273.3)/(D338+273.3)*(Data!$I$15+(Data!$K$12/1000))/Data!$I$15*Data!$I$18</f>
        <v>0.68607153731405979</v>
      </c>
      <c r="K338" s="122"/>
      <c r="L338" s="119"/>
      <c r="M338" s="122"/>
    </row>
    <row r="339" spans="1:13">
      <c r="A339" s="1">
        <v>0.47693287037037035</v>
      </c>
      <c r="B339">
        <v>4058</v>
      </c>
      <c r="C339">
        <v>39</v>
      </c>
      <c r="D339">
        <v>263.8</v>
      </c>
      <c r="E339">
        <v>10.3</v>
      </c>
      <c r="G339" s="119"/>
      <c r="J339" s="120">
        <f>(Data!$I$16+273.3)/(D339+273.3)*(Data!$I$15+(Data!$K$12/1000))/Data!$I$15*Data!$I$18</f>
        <v>0.68594380103826091</v>
      </c>
      <c r="K339" s="122"/>
      <c r="L339" s="119"/>
      <c r="M339" s="122"/>
    </row>
    <row r="340" spans="1:13">
      <c r="A340" s="1">
        <v>0.47693287037037035</v>
      </c>
      <c r="B340">
        <v>4057</v>
      </c>
      <c r="C340">
        <v>40</v>
      </c>
      <c r="D340">
        <v>263.8</v>
      </c>
      <c r="E340">
        <v>10.3</v>
      </c>
      <c r="G340" s="119"/>
      <c r="J340" s="120">
        <f>(Data!$I$16+273.3)/(D340+273.3)*(Data!$I$15+(Data!$K$12/1000))/Data!$I$15*Data!$I$18</f>
        <v>0.68594380103826091</v>
      </c>
      <c r="K340" s="122"/>
      <c r="L340" s="119"/>
      <c r="M340" s="122"/>
    </row>
    <row r="341" spans="1:13">
      <c r="A341" s="1">
        <v>0.47693287037037035</v>
      </c>
      <c r="B341">
        <v>4056</v>
      </c>
      <c r="C341">
        <v>43</v>
      </c>
      <c r="D341">
        <v>263.8</v>
      </c>
      <c r="E341">
        <v>10.3</v>
      </c>
      <c r="G341" s="119"/>
      <c r="J341" s="120">
        <f>(Data!$I$16+273.3)/(D341+273.3)*(Data!$I$15+(Data!$K$12/1000))/Data!$I$15*Data!$I$18</f>
        <v>0.68594380103826091</v>
      </c>
      <c r="K341" s="122"/>
      <c r="L341" s="119"/>
      <c r="M341" s="122"/>
    </row>
    <row r="342" spans="1:13">
      <c r="A342" s="1">
        <v>0.47693287037037035</v>
      </c>
      <c r="B342">
        <v>4054</v>
      </c>
      <c r="C342">
        <v>43</v>
      </c>
      <c r="D342">
        <v>263.8</v>
      </c>
      <c r="E342">
        <v>10.3</v>
      </c>
      <c r="G342" s="119"/>
      <c r="J342" s="120">
        <f>(Data!$I$16+273.3)/(D342+273.3)*(Data!$I$15+(Data!$K$12/1000))/Data!$I$15*Data!$I$18</f>
        <v>0.68594380103826091</v>
      </c>
      <c r="K342" s="122"/>
      <c r="L342" s="119"/>
      <c r="M342" s="122"/>
    </row>
    <row r="343" spans="1:13">
      <c r="A343" s="1">
        <v>0.47694444444444445</v>
      </c>
      <c r="B343">
        <v>4052</v>
      </c>
      <c r="C343">
        <v>43</v>
      </c>
      <c r="D343">
        <v>263.8</v>
      </c>
      <c r="E343">
        <v>10.3</v>
      </c>
      <c r="G343" s="119"/>
      <c r="J343" s="120">
        <f>(Data!$I$16+273.3)/(D343+273.3)*(Data!$I$15+(Data!$K$12/1000))/Data!$I$15*Data!$I$18</f>
        <v>0.68594380103826091</v>
      </c>
      <c r="K343" s="122"/>
      <c r="L343" s="119"/>
      <c r="M343" s="122"/>
    </row>
    <row r="344" spans="1:13">
      <c r="A344" s="1">
        <v>0.47694444444444445</v>
      </c>
      <c r="B344">
        <v>4052</v>
      </c>
      <c r="C344">
        <v>43</v>
      </c>
      <c r="D344">
        <v>263.8</v>
      </c>
      <c r="E344">
        <v>10.3</v>
      </c>
      <c r="G344" s="119"/>
      <c r="J344" s="120">
        <f>(Data!$I$16+273.3)/(D344+273.3)*(Data!$I$15+(Data!$K$12/1000))/Data!$I$15*Data!$I$18</f>
        <v>0.68594380103826091</v>
      </c>
      <c r="K344" s="122"/>
      <c r="L344" s="119"/>
      <c r="M344" s="122"/>
    </row>
    <row r="345" spans="1:13">
      <c r="A345" s="1">
        <v>0.47694444444444445</v>
      </c>
      <c r="B345">
        <v>4055</v>
      </c>
      <c r="C345">
        <v>39</v>
      </c>
      <c r="D345">
        <v>263.8</v>
      </c>
      <c r="E345">
        <v>10.3</v>
      </c>
      <c r="G345" s="119"/>
      <c r="J345" s="120">
        <f>(Data!$I$16+273.3)/(D345+273.3)*(Data!$I$15+(Data!$K$12/1000))/Data!$I$15*Data!$I$18</f>
        <v>0.68594380103826091</v>
      </c>
      <c r="K345" s="122"/>
      <c r="L345" s="119"/>
      <c r="M345" s="122"/>
    </row>
    <row r="346" spans="1:13">
      <c r="A346" s="1">
        <v>0.47694444444444445</v>
      </c>
      <c r="B346">
        <v>4055</v>
      </c>
      <c r="C346">
        <v>36</v>
      </c>
      <c r="D346">
        <v>263.60000000000002</v>
      </c>
      <c r="E346">
        <v>10.3</v>
      </c>
      <c r="G346" s="119"/>
      <c r="J346" s="120">
        <f>(Data!$I$16+273.3)/(D346+273.3)*(Data!$I$15+(Data!$K$12/1000))/Data!$I$15*Data!$I$18</f>
        <v>0.68619932117275095</v>
      </c>
      <c r="K346" s="122"/>
      <c r="L346" s="119"/>
      <c r="M346" s="122"/>
    </row>
    <row r="347" spans="1:13">
      <c r="A347" s="1">
        <v>0.47694444444444445</v>
      </c>
      <c r="B347">
        <v>4071</v>
      </c>
      <c r="C347">
        <v>39</v>
      </c>
      <c r="D347">
        <v>263.60000000000002</v>
      </c>
      <c r="E347">
        <v>10.3</v>
      </c>
      <c r="G347" s="119"/>
      <c r="J347" s="120">
        <f>(Data!$I$16+273.3)/(D347+273.3)*(Data!$I$15+(Data!$K$12/1000))/Data!$I$15*Data!$I$18</f>
        <v>0.68619932117275095</v>
      </c>
      <c r="K347" s="122"/>
      <c r="L347" s="119"/>
      <c r="M347" s="122"/>
    </row>
    <row r="348" spans="1:13">
      <c r="A348" s="1">
        <v>0.47695601851851849</v>
      </c>
      <c r="B348">
        <v>4077</v>
      </c>
      <c r="C348">
        <v>50</v>
      </c>
      <c r="D348">
        <v>263.60000000000002</v>
      </c>
      <c r="E348">
        <v>10.3</v>
      </c>
      <c r="G348" s="119"/>
      <c r="J348" s="120">
        <f>(Data!$I$16+273.3)/(D348+273.3)*(Data!$I$15+(Data!$K$12/1000))/Data!$I$15*Data!$I$18</f>
        <v>0.68619932117275095</v>
      </c>
      <c r="K348" s="122"/>
      <c r="L348" s="119"/>
      <c r="M348" s="122"/>
    </row>
    <row r="349" spans="1:13">
      <c r="A349" s="1">
        <v>0.47695601851851849</v>
      </c>
      <c r="B349">
        <v>4077</v>
      </c>
      <c r="C349">
        <v>50</v>
      </c>
      <c r="D349">
        <v>263.7</v>
      </c>
      <c r="E349">
        <v>10.3</v>
      </c>
      <c r="G349" s="119"/>
      <c r="J349" s="120">
        <f>(Data!$I$16+273.3)/(D349+273.3)*(Data!$I$15+(Data!$K$12/1000))/Data!$I$15*Data!$I$18</f>
        <v>0.68607153731405979</v>
      </c>
      <c r="K349" s="122"/>
      <c r="L349" s="119"/>
      <c r="M349" s="122"/>
    </row>
    <row r="350" spans="1:13">
      <c r="A350" s="1">
        <v>0.47695601851851849</v>
      </c>
      <c r="B350">
        <v>4076</v>
      </c>
      <c r="C350">
        <v>59</v>
      </c>
      <c r="D350">
        <v>263.60000000000002</v>
      </c>
      <c r="E350">
        <v>10.3</v>
      </c>
      <c r="G350" s="119"/>
      <c r="J350" s="120">
        <f>(Data!$I$16+273.3)/(D350+273.3)*(Data!$I$15+(Data!$K$12/1000))/Data!$I$15*Data!$I$18</f>
        <v>0.68619932117275095</v>
      </c>
      <c r="K350" s="122"/>
      <c r="L350" s="119"/>
      <c r="M350" s="122"/>
    </row>
    <row r="351" spans="1:13">
      <c r="A351" s="1">
        <v>0.47695601851851849</v>
      </c>
      <c r="B351">
        <v>4073</v>
      </c>
      <c r="C351">
        <v>59</v>
      </c>
      <c r="D351">
        <v>263.5</v>
      </c>
      <c r="E351">
        <v>10.3</v>
      </c>
      <c r="G351" s="119"/>
      <c r="J351" s="120">
        <f>(Data!$I$16+273.3)/(D351+273.3)*(Data!$I$15+(Data!$K$12/1000))/Data!$I$15*Data!$I$18</f>
        <v>0.68632715264092781</v>
      </c>
      <c r="K351" s="122"/>
      <c r="L351" s="119"/>
      <c r="M351" s="122"/>
    </row>
    <row r="352" spans="1:13">
      <c r="A352" s="1">
        <v>0.47695601851851849</v>
      </c>
      <c r="B352">
        <v>4064</v>
      </c>
      <c r="C352">
        <v>54</v>
      </c>
      <c r="D352">
        <v>263.60000000000002</v>
      </c>
      <c r="E352">
        <v>10.3</v>
      </c>
      <c r="G352" s="119"/>
      <c r="J352" s="120">
        <f>(Data!$I$16+273.3)/(D352+273.3)*(Data!$I$15+(Data!$K$12/1000))/Data!$I$15*Data!$I$18</f>
        <v>0.68619932117275095</v>
      </c>
      <c r="K352" s="122"/>
      <c r="L352" s="119"/>
      <c r="M352" s="122"/>
    </row>
    <row r="353" spans="1:13">
      <c r="A353" s="1">
        <v>0.47696759259259264</v>
      </c>
      <c r="B353">
        <v>4064</v>
      </c>
      <c r="C353">
        <v>52</v>
      </c>
      <c r="D353">
        <v>263.7</v>
      </c>
      <c r="E353">
        <v>10.3</v>
      </c>
      <c r="G353" s="119"/>
      <c r="J353" s="120">
        <f>(Data!$I$16+273.3)/(D353+273.3)*(Data!$I$15+(Data!$K$12/1000))/Data!$I$15*Data!$I$18</f>
        <v>0.68607153731405979</v>
      </c>
      <c r="K353" s="122"/>
      <c r="L353" s="119"/>
      <c r="M353" s="122"/>
    </row>
    <row r="354" spans="1:13">
      <c r="A354" s="1">
        <v>0.47696759259259264</v>
      </c>
      <c r="B354">
        <v>4063</v>
      </c>
      <c r="C354">
        <v>48</v>
      </c>
      <c r="D354">
        <v>263.7</v>
      </c>
      <c r="E354">
        <v>10.3</v>
      </c>
      <c r="G354" s="119"/>
      <c r="J354" s="120">
        <f>(Data!$I$16+273.3)/(D354+273.3)*(Data!$I$15+(Data!$K$12/1000))/Data!$I$15*Data!$I$18</f>
        <v>0.68607153731405979</v>
      </c>
      <c r="K354" s="122"/>
      <c r="L354" s="119"/>
      <c r="M354" s="122"/>
    </row>
    <row r="355" spans="1:13">
      <c r="A355" s="1">
        <v>0.47696759259259264</v>
      </c>
      <c r="B355">
        <v>4063</v>
      </c>
      <c r="C355">
        <v>45</v>
      </c>
      <c r="D355">
        <v>263.5</v>
      </c>
      <c r="E355">
        <v>10.3</v>
      </c>
      <c r="G355" s="119"/>
      <c r="J355" s="120">
        <f>(Data!$I$16+273.3)/(D355+273.3)*(Data!$I$15+(Data!$K$12/1000))/Data!$I$15*Data!$I$18</f>
        <v>0.68632715264092781</v>
      </c>
      <c r="K355" s="122"/>
      <c r="L355" s="119"/>
      <c r="M355" s="122"/>
    </row>
    <row r="356" spans="1:13">
      <c r="A356" s="1">
        <v>0.47696759259259264</v>
      </c>
      <c r="B356">
        <v>4062</v>
      </c>
      <c r="C356">
        <v>45</v>
      </c>
      <c r="D356">
        <v>263.5</v>
      </c>
      <c r="E356">
        <v>10.3</v>
      </c>
      <c r="G356" s="119"/>
      <c r="J356" s="120">
        <f>(Data!$I$16+273.3)/(D356+273.3)*(Data!$I$15+(Data!$K$12/1000))/Data!$I$15*Data!$I$18</f>
        <v>0.68632715264092781</v>
      </c>
      <c r="K356" s="122"/>
      <c r="L356" s="119"/>
      <c r="M356" s="122"/>
    </row>
    <row r="357" spans="1:13">
      <c r="A357" s="1">
        <v>0.47696759259259264</v>
      </c>
      <c r="B357">
        <v>4062</v>
      </c>
      <c r="C357">
        <v>46</v>
      </c>
      <c r="D357">
        <v>263.5</v>
      </c>
      <c r="E357">
        <v>10.3</v>
      </c>
      <c r="G357" s="119"/>
      <c r="J357" s="120">
        <f>(Data!$I$16+273.3)/(D357+273.3)*(Data!$I$15+(Data!$K$12/1000))/Data!$I$15*Data!$I$18</f>
        <v>0.68632715264092781</v>
      </c>
      <c r="K357" s="122"/>
      <c r="L357" s="119"/>
      <c r="M357" s="122"/>
    </row>
    <row r="358" spans="1:13">
      <c r="A358" s="1">
        <v>0.47697916666666668</v>
      </c>
      <c r="B358">
        <v>4063</v>
      </c>
      <c r="C358">
        <v>46</v>
      </c>
      <c r="D358">
        <v>263.39999999999998</v>
      </c>
      <c r="E358">
        <v>10.3</v>
      </c>
      <c r="G358" s="119"/>
      <c r="J358" s="120">
        <f>(Data!$I$16+273.3)/(D358+273.3)*(Data!$I$15+(Data!$K$12/1000))/Data!$I$15*Data!$I$18</f>
        <v>0.68645503174520228</v>
      </c>
      <c r="K358" s="122"/>
      <c r="L358" s="119"/>
      <c r="M358" s="122"/>
    </row>
    <row r="359" spans="1:13">
      <c r="A359" s="1">
        <v>0.47697916666666668</v>
      </c>
      <c r="B359">
        <v>4065</v>
      </c>
      <c r="C359">
        <v>57</v>
      </c>
      <c r="D359">
        <v>263.3</v>
      </c>
      <c r="E359">
        <v>10.3</v>
      </c>
      <c r="G359" s="119"/>
      <c r="J359" s="120">
        <f>(Data!$I$16+273.3)/(D359+273.3)*(Data!$I$15+(Data!$K$12/1000))/Data!$I$15*Data!$I$18</f>
        <v>0.68658295851220652</v>
      </c>
      <c r="K359" s="122"/>
      <c r="L359" s="119"/>
      <c r="M359" s="122"/>
    </row>
    <row r="360" spans="1:13">
      <c r="A360" s="1">
        <v>0.47697916666666668</v>
      </c>
      <c r="B360">
        <v>4067</v>
      </c>
      <c r="C360">
        <v>57</v>
      </c>
      <c r="D360">
        <v>263.2</v>
      </c>
      <c r="E360">
        <v>10.3</v>
      </c>
      <c r="G360" s="119"/>
      <c r="J360" s="120">
        <f>(Data!$I$16+273.3)/(D360+273.3)*(Data!$I$15+(Data!$K$12/1000))/Data!$I$15*Data!$I$18</f>
        <v>0.68671093296859276</v>
      </c>
      <c r="K360" s="122"/>
      <c r="L360" s="119"/>
      <c r="M360" s="122"/>
    </row>
    <row r="361" spans="1:13">
      <c r="A361" s="1">
        <v>0.47697916666666668</v>
      </c>
      <c r="B361">
        <v>4074</v>
      </c>
      <c r="C361">
        <v>62</v>
      </c>
      <c r="D361">
        <v>263.2</v>
      </c>
      <c r="E361">
        <v>10.3</v>
      </c>
      <c r="G361" s="119"/>
      <c r="J361" s="120">
        <f>(Data!$I$16+273.3)/(D361+273.3)*(Data!$I$15+(Data!$K$12/1000))/Data!$I$15*Data!$I$18</f>
        <v>0.68671093296859276</v>
      </c>
      <c r="K361" s="122"/>
      <c r="L361" s="119"/>
      <c r="M361" s="122"/>
    </row>
    <row r="362" spans="1:13">
      <c r="A362" s="1">
        <v>0.47697916666666668</v>
      </c>
      <c r="B362">
        <v>4074</v>
      </c>
      <c r="C362">
        <v>64</v>
      </c>
      <c r="D362">
        <v>263.2</v>
      </c>
      <c r="E362">
        <v>10.3</v>
      </c>
      <c r="G362" s="119"/>
      <c r="J362" s="120">
        <f>(Data!$I$16+273.3)/(D362+273.3)*(Data!$I$15+(Data!$K$12/1000))/Data!$I$15*Data!$I$18</f>
        <v>0.68671093296859276</v>
      </c>
      <c r="K362" s="122"/>
      <c r="L362" s="119"/>
      <c r="M362" s="122"/>
    </row>
    <row r="363" spans="1:13">
      <c r="A363" s="1">
        <v>0.47699074074074077</v>
      </c>
      <c r="B363">
        <v>4078</v>
      </c>
      <c r="C363">
        <v>65</v>
      </c>
      <c r="D363">
        <v>263.2</v>
      </c>
      <c r="E363">
        <v>10.3</v>
      </c>
      <c r="G363" s="119"/>
      <c r="J363" s="120">
        <f>(Data!$I$16+273.3)/(D363+273.3)*(Data!$I$15+(Data!$K$12/1000))/Data!$I$15*Data!$I$18</f>
        <v>0.68671093296859276</v>
      </c>
      <c r="K363" s="122"/>
      <c r="L363" s="119"/>
      <c r="M363" s="122"/>
    </row>
    <row r="364" spans="1:13">
      <c r="A364" s="1">
        <v>0.47699074074074077</v>
      </c>
      <c r="B364">
        <v>4078</v>
      </c>
      <c r="C364">
        <v>67</v>
      </c>
      <c r="D364">
        <v>262.60000000000002</v>
      </c>
      <c r="E364">
        <v>10.3</v>
      </c>
      <c r="G364" s="119"/>
      <c r="J364" s="120">
        <f>(Data!$I$16+273.3)/(D364+273.3)*(Data!$I$15+(Data!$K$12/1000))/Data!$I$15*Data!$I$18</f>
        <v>0.68747978267895127</v>
      </c>
      <c r="K364" s="122"/>
      <c r="L364" s="119"/>
      <c r="M364" s="122"/>
    </row>
    <row r="365" spans="1:13">
      <c r="A365" s="1">
        <v>0.47699074074074077</v>
      </c>
      <c r="B365">
        <v>4078</v>
      </c>
      <c r="C365">
        <v>68</v>
      </c>
      <c r="D365">
        <v>262.60000000000002</v>
      </c>
      <c r="E365">
        <v>10.3</v>
      </c>
      <c r="G365" s="119"/>
      <c r="J365" s="120">
        <f>(Data!$I$16+273.3)/(D365+273.3)*(Data!$I$15+(Data!$K$12/1000))/Data!$I$15*Data!$I$18</f>
        <v>0.68747978267895127</v>
      </c>
      <c r="K365" s="122"/>
      <c r="L365" s="119"/>
      <c r="M365" s="122"/>
    </row>
    <row r="366" spans="1:13">
      <c r="A366" s="1">
        <v>0.47699074074074077</v>
      </c>
      <c r="B366">
        <v>4078</v>
      </c>
      <c r="C366">
        <v>73</v>
      </c>
      <c r="D366">
        <v>262.7</v>
      </c>
      <c r="E366">
        <v>10.3</v>
      </c>
      <c r="G366" s="119"/>
      <c r="J366" s="120">
        <f>(Data!$I$16+273.3)/(D366+273.3)*(Data!$I$15+(Data!$K$12/1000))/Data!$I$15*Data!$I$18</f>
        <v>0.68735152152546641</v>
      </c>
      <c r="K366" s="122"/>
      <c r="L366" s="119"/>
      <c r="M366" s="122"/>
    </row>
    <row r="367" spans="1:13">
      <c r="A367" s="1">
        <v>0.47699074074074077</v>
      </c>
      <c r="B367">
        <v>4080</v>
      </c>
      <c r="C367">
        <v>73</v>
      </c>
      <c r="D367">
        <v>262.7</v>
      </c>
      <c r="E367">
        <v>10.3</v>
      </c>
      <c r="G367" s="119"/>
      <c r="J367" s="120">
        <f>(Data!$I$16+273.3)/(D367+273.3)*(Data!$I$15+(Data!$K$12/1000))/Data!$I$15*Data!$I$18</f>
        <v>0.68735152152546641</v>
      </c>
      <c r="K367" s="122"/>
      <c r="L367" s="119"/>
      <c r="M367" s="122"/>
    </row>
    <row r="368" spans="1:13">
      <c r="A368" s="1">
        <v>0.47700231481481481</v>
      </c>
      <c r="B368">
        <v>4082</v>
      </c>
      <c r="C368">
        <v>75</v>
      </c>
      <c r="D368">
        <v>262.8</v>
      </c>
      <c r="E368">
        <v>10.3</v>
      </c>
      <c r="G368" s="119"/>
      <c r="J368" s="120">
        <f>(Data!$I$16+273.3)/(D368+273.3)*(Data!$I$15+(Data!$K$12/1000))/Data!$I$15*Data!$I$18</f>
        <v>0.68722330822169364</v>
      </c>
      <c r="K368" s="122"/>
      <c r="L368" s="119"/>
      <c r="M368" s="122"/>
    </row>
    <row r="369" spans="1:13">
      <c r="A369" s="1">
        <v>0.47700231481481481</v>
      </c>
      <c r="B369">
        <v>4083</v>
      </c>
      <c r="C369">
        <v>75</v>
      </c>
      <c r="D369">
        <v>262.8</v>
      </c>
      <c r="E369">
        <v>10.3</v>
      </c>
      <c r="G369" s="119"/>
      <c r="J369" s="120">
        <f>(Data!$I$16+273.3)/(D369+273.3)*(Data!$I$15+(Data!$K$12/1000))/Data!$I$15*Data!$I$18</f>
        <v>0.68722330822169364</v>
      </c>
      <c r="K369" s="122"/>
      <c r="L369" s="119"/>
      <c r="M369" s="122"/>
    </row>
    <row r="370" spans="1:13">
      <c r="A370" s="1">
        <v>0.47700231481481481</v>
      </c>
      <c r="B370">
        <v>4084</v>
      </c>
      <c r="C370">
        <v>67</v>
      </c>
      <c r="D370">
        <v>262.8</v>
      </c>
      <c r="E370">
        <v>10.3</v>
      </c>
      <c r="G370" s="119"/>
      <c r="J370" s="120">
        <f>(Data!$I$16+273.3)/(D370+273.3)*(Data!$I$15+(Data!$K$12/1000))/Data!$I$15*Data!$I$18</f>
        <v>0.68722330822169364</v>
      </c>
      <c r="K370" s="122"/>
      <c r="L370" s="119"/>
      <c r="M370" s="122"/>
    </row>
    <row r="371" spans="1:13">
      <c r="A371" s="1">
        <v>0.47700231481481481</v>
      </c>
      <c r="B371">
        <v>4086</v>
      </c>
      <c r="C371">
        <v>62</v>
      </c>
      <c r="D371">
        <v>263</v>
      </c>
      <c r="E371">
        <v>10.3</v>
      </c>
      <c r="G371" s="119"/>
      <c r="J371" s="120">
        <f>(Data!$I$16+273.3)/(D371+273.3)*(Data!$I$15+(Data!$K$12/1000))/Data!$I$15*Data!$I$18</f>
        <v>0.68696702505621865</v>
      </c>
      <c r="K371" s="122"/>
      <c r="L371" s="119"/>
      <c r="M371" s="122"/>
    </row>
    <row r="372" spans="1:13">
      <c r="A372" s="1">
        <v>0.47700231481481481</v>
      </c>
      <c r="B372">
        <v>4124</v>
      </c>
      <c r="C372">
        <v>59</v>
      </c>
      <c r="D372">
        <v>263</v>
      </c>
      <c r="E372">
        <v>10.3</v>
      </c>
      <c r="G372" s="119"/>
      <c r="J372" s="120">
        <f>(Data!$I$16+273.3)/(D372+273.3)*(Data!$I$15+(Data!$K$12/1000))/Data!$I$15*Data!$I$18</f>
        <v>0.68696702505621865</v>
      </c>
      <c r="K372" s="122"/>
      <c r="L372" s="119"/>
      <c r="M372" s="122"/>
    </row>
    <row r="373" spans="1:13">
      <c r="A373" s="1">
        <v>0.4770138888888889</v>
      </c>
      <c r="B373">
        <v>4124</v>
      </c>
      <c r="C373">
        <v>56</v>
      </c>
      <c r="D373">
        <v>263.10000000000002</v>
      </c>
      <c r="E373">
        <v>10.3</v>
      </c>
      <c r="G373" s="119"/>
      <c r="J373" s="120">
        <f>(Data!$I$16+273.3)/(D373+273.3)*(Data!$I$15+(Data!$K$12/1000))/Data!$I$15*Data!$I$18</f>
        <v>0.68683895514103277</v>
      </c>
      <c r="K373" s="122"/>
      <c r="L373" s="119"/>
      <c r="M373" s="122"/>
    </row>
    <row r="374" spans="1:13">
      <c r="A374" s="1">
        <v>0.4770138888888889</v>
      </c>
      <c r="B374">
        <v>4124</v>
      </c>
      <c r="C374">
        <v>55</v>
      </c>
      <c r="D374">
        <v>263.10000000000002</v>
      </c>
      <c r="E374">
        <v>10.3</v>
      </c>
      <c r="G374" s="119"/>
      <c r="J374" s="120">
        <f>(Data!$I$16+273.3)/(D374+273.3)*(Data!$I$15+(Data!$K$12/1000))/Data!$I$15*Data!$I$18</f>
        <v>0.68683895514103277</v>
      </c>
      <c r="K374" s="122"/>
      <c r="L374" s="119"/>
      <c r="M374" s="122"/>
    </row>
    <row r="375" spans="1:13">
      <c r="A375" s="1">
        <v>0.4770138888888889</v>
      </c>
      <c r="B375">
        <v>4124</v>
      </c>
      <c r="C375">
        <v>51</v>
      </c>
      <c r="D375">
        <v>263.2</v>
      </c>
      <c r="E375">
        <v>10.3</v>
      </c>
      <c r="G375" s="119"/>
      <c r="J375" s="120">
        <f>(Data!$I$16+273.3)/(D375+273.3)*(Data!$I$15+(Data!$K$12/1000))/Data!$I$15*Data!$I$18</f>
        <v>0.68671093296859276</v>
      </c>
      <c r="K375" s="122"/>
      <c r="L375" s="119"/>
      <c r="M375" s="122"/>
    </row>
    <row r="376" spans="1:13">
      <c r="A376" s="1">
        <v>0.4770138888888889</v>
      </c>
      <c r="B376">
        <v>4125</v>
      </c>
      <c r="C376">
        <v>51</v>
      </c>
      <c r="D376">
        <v>263.2</v>
      </c>
      <c r="E376">
        <v>10.3</v>
      </c>
      <c r="G376" s="119"/>
      <c r="J376" s="120">
        <f>(Data!$I$16+273.3)/(D376+273.3)*(Data!$I$15+(Data!$K$12/1000))/Data!$I$15*Data!$I$18</f>
        <v>0.68671093296859276</v>
      </c>
      <c r="K376" s="122"/>
      <c r="L376" s="119"/>
      <c r="M376" s="122"/>
    </row>
    <row r="377" spans="1:13">
      <c r="A377" s="1">
        <v>0.4770138888888889</v>
      </c>
      <c r="B377">
        <v>4127</v>
      </c>
      <c r="C377">
        <v>50</v>
      </c>
      <c r="D377">
        <v>263.3</v>
      </c>
      <c r="E377">
        <v>10.3</v>
      </c>
      <c r="G377" s="119"/>
      <c r="J377" s="120">
        <f>(Data!$I$16+273.3)/(D377+273.3)*(Data!$I$15+(Data!$K$12/1000))/Data!$I$15*Data!$I$18</f>
        <v>0.68658295851220652</v>
      </c>
      <c r="K377" s="122"/>
      <c r="L377" s="119"/>
      <c r="M377" s="122"/>
    </row>
    <row r="378" spans="1:13">
      <c r="A378" s="1">
        <v>0.47702546296296294</v>
      </c>
      <c r="B378">
        <v>4127</v>
      </c>
      <c r="C378">
        <v>50</v>
      </c>
      <c r="D378">
        <v>263.3</v>
      </c>
      <c r="E378">
        <v>10.3</v>
      </c>
      <c r="G378" s="119"/>
      <c r="J378" s="120">
        <f>(Data!$I$16+273.3)/(D378+273.3)*(Data!$I$15+(Data!$K$12/1000))/Data!$I$15*Data!$I$18</f>
        <v>0.68658295851220652</v>
      </c>
      <c r="K378" s="122"/>
      <c r="L378" s="119"/>
      <c r="M378" s="122"/>
    </row>
    <row r="379" spans="1:13">
      <c r="A379" s="1">
        <v>0.47702546296296294</v>
      </c>
      <c r="B379">
        <v>4128</v>
      </c>
      <c r="C379">
        <v>53</v>
      </c>
      <c r="D379">
        <v>263.3</v>
      </c>
      <c r="E379">
        <v>10.3</v>
      </c>
      <c r="G379" s="119"/>
      <c r="J379" s="120">
        <f>(Data!$I$16+273.3)/(D379+273.3)*(Data!$I$15+(Data!$K$12/1000))/Data!$I$15*Data!$I$18</f>
        <v>0.68658295851220652</v>
      </c>
      <c r="K379" s="122"/>
      <c r="L379" s="119"/>
      <c r="M379" s="122"/>
    </row>
    <row r="380" spans="1:13">
      <c r="A380" s="1">
        <v>0.47702546296296294</v>
      </c>
      <c r="B380">
        <v>4127</v>
      </c>
      <c r="C380">
        <v>55</v>
      </c>
      <c r="D380">
        <v>263.2</v>
      </c>
      <c r="E380">
        <v>10.3</v>
      </c>
      <c r="G380" s="119"/>
      <c r="J380" s="120">
        <f>(Data!$I$16+273.3)/(D380+273.3)*(Data!$I$15+(Data!$K$12/1000))/Data!$I$15*Data!$I$18</f>
        <v>0.68671093296859276</v>
      </c>
      <c r="K380" s="122"/>
      <c r="L380" s="119"/>
      <c r="M380" s="122"/>
    </row>
    <row r="381" spans="1:13">
      <c r="A381" s="1">
        <v>0.47702546296296294</v>
      </c>
      <c r="B381">
        <v>4119</v>
      </c>
      <c r="C381">
        <v>57</v>
      </c>
      <c r="D381">
        <v>263.2</v>
      </c>
      <c r="E381">
        <v>10.3</v>
      </c>
      <c r="G381" s="119"/>
      <c r="J381" s="120">
        <f>(Data!$I$16+273.3)/(D381+273.3)*(Data!$I$15+(Data!$K$12/1000))/Data!$I$15*Data!$I$18</f>
        <v>0.68671093296859276</v>
      </c>
      <c r="K381" s="122"/>
      <c r="L381" s="119"/>
      <c r="M381" s="122"/>
    </row>
    <row r="382" spans="1:13">
      <c r="A382" s="1">
        <v>0.47702546296296294</v>
      </c>
      <c r="B382">
        <v>4119</v>
      </c>
      <c r="C382">
        <v>59</v>
      </c>
      <c r="D382">
        <v>263.39999999999998</v>
      </c>
      <c r="E382">
        <v>10.3</v>
      </c>
      <c r="G382" s="119"/>
      <c r="J382" s="120">
        <f>(Data!$I$16+273.3)/(D382+273.3)*(Data!$I$15+(Data!$K$12/1000))/Data!$I$15*Data!$I$18</f>
        <v>0.68645503174520228</v>
      </c>
      <c r="K382" s="122"/>
      <c r="L382" s="119"/>
      <c r="M382" s="122"/>
    </row>
    <row r="383" spans="1:13">
      <c r="A383" s="1">
        <v>0.47703703703703698</v>
      </c>
      <c r="B383">
        <v>4119</v>
      </c>
      <c r="C383">
        <v>59</v>
      </c>
      <c r="D383">
        <v>263.39999999999998</v>
      </c>
      <c r="E383">
        <v>10.3</v>
      </c>
      <c r="G383" s="119"/>
      <c r="J383" s="120">
        <f>(Data!$I$16+273.3)/(D383+273.3)*(Data!$I$15+(Data!$K$12/1000))/Data!$I$15*Data!$I$18</f>
        <v>0.68645503174520228</v>
      </c>
      <c r="K383" s="122"/>
      <c r="L383" s="119"/>
      <c r="M383" s="122"/>
    </row>
    <row r="384" spans="1:13">
      <c r="A384" s="1">
        <v>0.47703703703703698</v>
      </c>
      <c r="B384">
        <v>4118</v>
      </c>
      <c r="C384">
        <v>67</v>
      </c>
      <c r="D384">
        <v>263.3</v>
      </c>
      <c r="E384">
        <v>10.3</v>
      </c>
      <c r="G384" s="119"/>
      <c r="J384" s="120">
        <f>(Data!$I$16+273.3)/(D384+273.3)*(Data!$I$15+(Data!$K$12/1000))/Data!$I$15*Data!$I$18</f>
        <v>0.68658295851220652</v>
      </c>
      <c r="K384" s="122"/>
      <c r="L384" s="119"/>
      <c r="M384" s="122"/>
    </row>
    <row r="385" spans="1:13">
      <c r="A385" s="1">
        <v>0.47703703703703698</v>
      </c>
      <c r="B385">
        <v>4118</v>
      </c>
      <c r="C385">
        <v>67</v>
      </c>
      <c r="D385">
        <v>263.2</v>
      </c>
      <c r="E385">
        <v>10.3</v>
      </c>
      <c r="G385" s="119"/>
      <c r="J385" s="120">
        <f>(Data!$I$16+273.3)/(D385+273.3)*(Data!$I$15+(Data!$K$12/1000))/Data!$I$15*Data!$I$18</f>
        <v>0.68671093296859276</v>
      </c>
      <c r="K385" s="122"/>
      <c r="L385" s="119"/>
      <c r="M385" s="122"/>
    </row>
    <row r="386" spans="1:13">
      <c r="A386" s="1">
        <v>0.47703703703703698</v>
      </c>
      <c r="B386">
        <v>4117</v>
      </c>
      <c r="C386">
        <v>72</v>
      </c>
      <c r="D386">
        <v>263.39999999999998</v>
      </c>
      <c r="E386">
        <v>10.3</v>
      </c>
      <c r="G386" s="119"/>
      <c r="J386" s="120">
        <f>(Data!$I$16+273.3)/(D386+273.3)*(Data!$I$15+(Data!$K$12/1000))/Data!$I$15*Data!$I$18</f>
        <v>0.68645503174520228</v>
      </c>
      <c r="K386" s="122"/>
      <c r="L386" s="119"/>
      <c r="M386" s="122"/>
    </row>
    <row r="387" spans="1:13">
      <c r="A387" s="1">
        <v>0.47703703703703698</v>
      </c>
      <c r="B387">
        <v>4116</v>
      </c>
      <c r="C387">
        <v>72</v>
      </c>
      <c r="D387">
        <v>263.5</v>
      </c>
      <c r="E387">
        <v>10.3</v>
      </c>
      <c r="G387" s="119"/>
      <c r="J387" s="120">
        <f>(Data!$I$16+273.3)/(D387+273.3)*(Data!$I$15+(Data!$K$12/1000))/Data!$I$15*Data!$I$18</f>
        <v>0.68632715264092781</v>
      </c>
      <c r="K387" s="122"/>
      <c r="L387" s="119"/>
      <c r="M387" s="122"/>
    </row>
    <row r="388" spans="1:13">
      <c r="A388" s="1">
        <v>0.47704861111111113</v>
      </c>
      <c r="B388">
        <v>4107</v>
      </c>
      <c r="C388">
        <v>72</v>
      </c>
      <c r="D388">
        <v>263.5</v>
      </c>
      <c r="E388">
        <v>10.3</v>
      </c>
      <c r="G388" s="119"/>
      <c r="J388" s="120">
        <f>(Data!$I$16+273.3)/(D388+273.3)*(Data!$I$15+(Data!$K$12/1000))/Data!$I$15*Data!$I$18</f>
        <v>0.68632715264092781</v>
      </c>
      <c r="K388" s="122"/>
      <c r="L388" s="119"/>
      <c r="M388" s="122"/>
    </row>
    <row r="389" spans="1:13">
      <c r="A389" s="1">
        <v>0.47704861111111113</v>
      </c>
      <c r="B389">
        <v>4107</v>
      </c>
      <c r="C389">
        <v>72</v>
      </c>
      <c r="D389">
        <v>263.5</v>
      </c>
      <c r="E389">
        <v>10.3</v>
      </c>
      <c r="G389" s="119"/>
      <c r="J389" s="120">
        <f>(Data!$I$16+273.3)/(D389+273.3)*(Data!$I$15+(Data!$K$12/1000))/Data!$I$15*Data!$I$18</f>
        <v>0.68632715264092781</v>
      </c>
      <c r="K389" s="122"/>
      <c r="L389" s="119"/>
      <c r="M389" s="122"/>
    </row>
    <row r="390" spans="1:13">
      <c r="A390" s="1">
        <v>0.47704861111111113</v>
      </c>
      <c r="B390">
        <v>4097</v>
      </c>
      <c r="C390">
        <v>73</v>
      </c>
      <c r="D390">
        <v>263.5</v>
      </c>
      <c r="E390">
        <v>10.3</v>
      </c>
      <c r="G390" s="119"/>
      <c r="J390" s="120">
        <f>(Data!$I$16+273.3)/(D390+273.3)*(Data!$I$15+(Data!$K$12/1000))/Data!$I$15*Data!$I$18</f>
        <v>0.68632715264092781</v>
      </c>
      <c r="K390" s="122"/>
      <c r="L390" s="119"/>
      <c r="M390" s="122"/>
    </row>
    <row r="391" spans="1:13">
      <c r="A391" s="1">
        <v>0.47704861111111113</v>
      </c>
      <c r="B391">
        <v>4097</v>
      </c>
      <c r="C391">
        <v>75</v>
      </c>
      <c r="D391">
        <v>263.5</v>
      </c>
      <c r="E391">
        <v>10.3</v>
      </c>
      <c r="G391" s="119"/>
      <c r="J391" s="120">
        <f>(Data!$I$16+273.3)/(D391+273.3)*(Data!$I$15+(Data!$K$12/1000))/Data!$I$15*Data!$I$18</f>
        <v>0.68632715264092781</v>
      </c>
      <c r="K391" s="122"/>
      <c r="L391" s="119"/>
      <c r="M391" s="122"/>
    </row>
    <row r="392" spans="1:13">
      <c r="A392" s="1">
        <v>0.47704861111111113</v>
      </c>
      <c r="B392">
        <v>4099</v>
      </c>
      <c r="C392">
        <v>75</v>
      </c>
      <c r="D392">
        <v>263.5</v>
      </c>
      <c r="E392">
        <v>10.3</v>
      </c>
      <c r="G392" s="119"/>
      <c r="J392" s="120">
        <f>(Data!$I$16+273.3)/(D392+273.3)*(Data!$I$15+(Data!$K$12/1000))/Data!$I$15*Data!$I$18</f>
        <v>0.68632715264092781</v>
      </c>
      <c r="K392" s="122"/>
      <c r="L392" s="119"/>
      <c r="M392" s="122"/>
    </row>
    <row r="393" spans="1:13">
      <c r="A393" s="1">
        <v>0.47706018518518517</v>
      </c>
      <c r="B393">
        <v>4101</v>
      </c>
      <c r="C393">
        <v>81</v>
      </c>
      <c r="D393">
        <v>263.5</v>
      </c>
      <c r="E393">
        <v>10.3</v>
      </c>
      <c r="G393" s="119"/>
      <c r="J393" s="120">
        <f>(Data!$I$16+273.3)/(D393+273.3)*(Data!$I$15+(Data!$K$12/1000))/Data!$I$15*Data!$I$18</f>
        <v>0.68632715264092781</v>
      </c>
      <c r="K393" s="122"/>
      <c r="L393" s="119"/>
      <c r="M393" s="122"/>
    </row>
    <row r="394" spans="1:13">
      <c r="A394" s="1">
        <v>0.47706018518518517</v>
      </c>
      <c r="B394">
        <v>4109</v>
      </c>
      <c r="C394">
        <v>81</v>
      </c>
      <c r="D394">
        <v>263.5</v>
      </c>
      <c r="E394">
        <v>10.3</v>
      </c>
      <c r="G394" s="119"/>
      <c r="J394" s="120">
        <f>(Data!$I$16+273.3)/(D394+273.3)*(Data!$I$15+(Data!$K$12/1000))/Data!$I$15*Data!$I$18</f>
        <v>0.68632715264092781</v>
      </c>
      <c r="K394" s="122"/>
      <c r="L394" s="119"/>
      <c r="M394" s="122"/>
    </row>
    <row r="395" spans="1:13">
      <c r="A395" s="1">
        <v>0.47706018518518517</v>
      </c>
      <c r="B395">
        <v>4117</v>
      </c>
      <c r="C395">
        <v>76</v>
      </c>
      <c r="D395">
        <v>263.7</v>
      </c>
      <c r="E395">
        <v>10.3</v>
      </c>
      <c r="G395" s="119"/>
      <c r="J395" s="120">
        <f>(Data!$I$16+273.3)/(D395+273.3)*(Data!$I$15+(Data!$K$12/1000))/Data!$I$15*Data!$I$18</f>
        <v>0.68607153731405979</v>
      </c>
      <c r="K395" s="122"/>
      <c r="L395" s="119"/>
      <c r="M395" s="122"/>
    </row>
    <row r="396" spans="1:13">
      <c r="A396" s="1">
        <v>0.47706018518518517</v>
      </c>
      <c r="B396">
        <v>4120</v>
      </c>
      <c r="C396">
        <v>76</v>
      </c>
      <c r="D396">
        <v>263.8</v>
      </c>
      <c r="E396">
        <v>10.4</v>
      </c>
      <c r="G396" s="119"/>
      <c r="J396" s="120">
        <f>(Data!$I$16+273.3)/(D396+273.3)*(Data!$I$15+(Data!$K$12/1000))/Data!$I$15*Data!$I$18</f>
        <v>0.68594380103826091</v>
      </c>
      <c r="K396" s="122"/>
      <c r="L396" s="119"/>
      <c r="M396" s="122"/>
    </row>
    <row r="397" spans="1:13">
      <c r="A397" s="1">
        <v>0.47706018518518517</v>
      </c>
      <c r="B397">
        <v>4144</v>
      </c>
      <c r="C397">
        <v>76</v>
      </c>
      <c r="D397">
        <v>263.8</v>
      </c>
      <c r="E397">
        <v>10.4</v>
      </c>
      <c r="G397" s="119"/>
      <c r="J397" s="120">
        <f>(Data!$I$16+273.3)/(D397+273.3)*(Data!$I$15+(Data!$K$12/1000))/Data!$I$15*Data!$I$18</f>
        <v>0.68594380103826091</v>
      </c>
      <c r="K397" s="122"/>
      <c r="L397" s="119"/>
      <c r="M397" s="122"/>
    </row>
    <row r="398" spans="1:13">
      <c r="A398" s="1">
        <v>0.47707175925925926</v>
      </c>
      <c r="B398">
        <v>4144</v>
      </c>
      <c r="C398">
        <v>76</v>
      </c>
      <c r="D398">
        <v>263.8</v>
      </c>
      <c r="E398">
        <v>10.4</v>
      </c>
      <c r="G398" s="119"/>
      <c r="J398" s="120">
        <f>(Data!$I$16+273.3)/(D398+273.3)*(Data!$I$15+(Data!$K$12/1000))/Data!$I$15*Data!$I$18</f>
        <v>0.68594380103826091</v>
      </c>
      <c r="K398" s="122"/>
      <c r="L398" s="119"/>
      <c r="M398" s="122"/>
    </row>
    <row r="399" spans="1:13">
      <c r="A399" s="1">
        <v>0.47707175925925926</v>
      </c>
      <c r="B399">
        <v>4157</v>
      </c>
      <c r="C399">
        <v>79</v>
      </c>
      <c r="D399">
        <v>263.8</v>
      </c>
      <c r="E399">
        <v>10.4</v>
      </c>
      <c r="G399" s="119"/>
      <c r="J399" s="120">
        <f>(Data!$I$16+273.3)/(D399+273.3)*(Data!$I$15+(Data!$K$12/1000))/Data!$I$15*Data!$I$18</f>
        <v>0.68594380103826091</v>
      </c>
      <c r="K399" s="122"/>
      <c r="L399" s="119"/>
      <c r="M399" s="122"/>
    </row>
    <row r="400" spans="1:13">
      <c r="A400" s="1">
        <v>0.47707175925925926</v>
      </c>
      <c r="B400">
        <v>4157</v>
      </c>
      <c r="C400">
        <v>82</v>
      </c>
      <c r="D400">
        <v>263.8</v>
      </c>
      <c r="E400">
        <v>10.4</v>
      </c>
      <c r="G400" s="119"/>
      <c r="J400" s="120">
        <f>(Data!$I$16+273.3)/(D400+273.3)*(Data!$I$15+(Data!$K$12/1000))/Data!$I$15*Data!$I$18</f>
        <v>0.68594380103826091</v>
      </c>
      <c r="K400" s="122"/>
      <c r="L400" s="119"/>
      <c r="M400" s="122"/>
    </row>
    <row r="401" spans="1:13">
      <c r="A401" s="1">
        <v>0.47707175925925926</v>
      </c>
      <c r="B401">
        <v>4158</v>
      </c>
      <c r="C401">
        <v>82</v>
      </c>
      <c r="D401">
        <v>263.8</v>
      </c>
      <c r="E401">
        <v>10.4</v>
      </c>
      <c r="G401" s="119"/>
      <c r="J401" s="120">
        <f>(Data!$I$16+273.3)/(D401+273.3)*(Data!$I$15+(Data!$K$12/1000))/Data!$I$15*Data!$I$18</f>
        <v>0.68594380103826091</v>
      </c>
      <c r="K401" s="122"/>
      <c r="L401" s="119"/>
      <c r="M401" s="122"/>
    </row>
    <row r="402" spans="1:13">
      <c r="A402" s="1">
        <v>0.47707175925925926</v>
      </c>
      <c r="B402">
        <v>4159</v>
      </c>
      <c r="C402">
        <v>78</v>
      </c>
      <c r="D402">
        <v>264</v>
      </c>
      <c r="E402">
        <v>10.4</v>
      </c>
      <c r="G402" s="119"/>
      <c r="J402" s="120">
        <f>(Data!$I$16+273.3)/(D402+273.3)*(Data!$I$15+(Data!$K$12/1000))/Data!$I$15*Data!$I$18</f>
        <v>0.68568847112907139</v>
      </c>
      <c r="K402" s="122"/>
      <c r="L402" s="119"/>
      <c r="M402" s="122"/>
    </row>
    <row r="403" spans="1:13">
      <c r="A403" s="1">
        <v>0.4770833333333333</v>
      </c>
      <c r="B403">
        <v>4157</v>
      </c>
      <c r="C403">
        <v>78</v>
      </c>
      <c r="D403">
        <v>264.10000000000002</v>
      </c>
      <c r="E403">
        <v>10.5</v>
      </c>
      <c r="G403" s="119"/>
      <c r="J403" s="120">
        <f>(Data!$I$16+273.3)/(D403+273.3)*(Data!$I$15+(Data!$K$12/1000))/Data!$I$15*Data!$I$18</f>
        <v>0.68556087744259375</v>
      </c>
      <c r="K403" s="122"/>
      <c r="L403" s="119"/>
      <c r="M403" s="122"/>
    </row>
    <row r="404" spans="1:13">
      <c r="A404" s="1">
        <v>0.4770833333333333</v>
      </c>
      <c r="B404">
        <v>4155</v>
      </c>
      <c r="C404">
        <v>80</v>
      </c>
      <c r="D404">
        <v>264</v>
      </c>
      <c r="E404">
        <v>10.5</v>
      </c>
      <c r="G404" s="119"/>
      <c r="J404" s="120">
        <f>(Data!$I$16+273.3)/(D404+273.3)*(Data!$I$15+(Data!$K$12/1000))/Data!$I$15*Data!$I$18</f>
        <v>0.68568847112907139</v>
      </c>
      <c r="K404" s="122"/>
      <c r="L404" s="119"/>
      <c r="M404" s="122"/>
    </row>
    <row r="405" spans="1:13">
      <c r="A405" s="1">
        <v>0.4770833333333333</v>
      </c>
      <c r="B405">
        <v>4155</v>
      </c>
      <c r="C405">
        <v>80</v>
      </c>
      <c r="D405">
        <v>264</v>
      </c>
      <c r="E405">
        <v>10.5</v>
      </c>
      <c r="G405" s="119"/>
      <c r="J405" s="120">
        <f>(Data!$I$16+273.3)/(D405+273.3)*(Data!$I$15+(Data!$K$12/1000))/Data!$I$15*Data!$I$18</f>
        <v>0.68568847112907139</v>
      </c>
      <c r="K405" s="122"/>
      <c r="L405" s="119"/>
      <c r="M405" s="122"/>
    </row>
    <row r="406" spans="1:13">
      <c r="A406" s="1">
        <v>0.4770833333333333</v>
      </c>
      <c r="B406">
        <v>4158</v>
      </c>
      <c r="C406">
        <v>77</v>
      </c>
      <c r="D406">
        <v>264</v>
      </c>
      <c r="E406">
        <v>10.5</v>
      </c>
      <c r="G406" s="119"/>
      <c r="J406" s="120">
        <f>(Data!$I$16+273.3)/(D406+273.3)*(Data!$I$15+(Data!$K$12/1000))/Data!$I$15*Data!$I$18</f>
        <v>0.68568847112907139</v>
      </c>
      <c r="K406" s="122"/>
      <c r="L406" s="119"/>
      <c r="M406" s="122"/>
    </row>
    <row r="407" spans="1:13">
      <c r="A407" s="1">
        <v>0.4770833333333333</v>
      </c>
      <c r="B407">
        <v>4159</v>
      </c>
      <c r="C407">
        <v>75</v>
      </c>
      <c r="D407">
        <v>264.10000000000002</v>
      </c>
      <c r="E407">
        <v>10.4</v>
      </c>
      <c r="G407" s="119"/>
      <c r="J407" s="120">
        <f>(Data!$I$16+273.3)/(D407+273.3)*(Data!$I$15+(Data!$K$12/1000))/Data!$I$15*Data!$I$18</f>
        <v>0.68556087744259375</v>
      </c>
      <c r="K407" s="122"/>
      <c r="L407" s="119"/>
      <c r="M407" s="122"/>
    </row>
    <row r="408" spans="1:13">
      <c r="A408" s="1">
        <v>0.4770949074074074</v>
      </c>
      <c r="B408">
        <v>4170</v>
      </c>
      <c r="C408">
        <v>72</v>
      </c>
      <c r="D408">
        <v>264.10000000000002</v>
      </c>
      <c r="E408">
        <v>10.4</v>
      </c>
      <c r="G408" s="119"/>
      <c r="J408" s="120">
        <f>(Data!$I$16+273.3)/(D408+273.3)*(Data!$I$15+(Data!$K$12/1000))/Data!$I$15*Data!$I$18</f>
        <v>0.68556087744259375</v>
      </c>
      <c r="K408" s="122"/>
      <c r="L408" s="119"/>
      <c r="M408" s="122"/>
    </row>
    <row r="409" spans="1:13">
      <c r="A409" s="1">
        <v>0.4770949074074074</v>
      </c>
      <c r="B409">
        <v>4170</v>
      </c>
      <c r="C409">
        <v>69</v>
      </c>
      <c r="D409">
        <v>264.10000000000002</v>
      </c>
      <c r="E409">
        <v>10.4</v>
      </c>
      <c r="G409" s="119"/>
      <c r="J409" s="120">
        <f>(Data!$I$16+273.3)/(D409+273.3)*(Data!$I$15+(Data!$K$12/1000))/Data!$I$15*Data!$I$18</f>
        <v>0.68556087744259375</v>
      </c>
      <c r="K409" s="122"/>
      <c r="L409" s="119"/>
      <c r="M409" s="122"/>
    </row>
    <row r="410" spans="1:13">
      <c r="A410" s="1">
        <v>0.4770949074074074</v>
      </c>
      <c r="B410">
        <v>4170</v>
      </c>
      <c r="C410">
        <v>69</v>
      </c>
      <c r="D410">
        <v>264.10000000000002</v>
      </c>
      <c r="E410">
        <v>10.4</v>
      </c>
      <c r="G410" s="119"/>
      <c r="J410" s="120">
        <f>(Data!$I$16+273.3)/(D410+273.3)*(Data!$I$15+(Data!$K$12/1000))/Data!$I$15*Data!$I$18</f>
        <v>0.68556087744259375</v>
      </c>
      <c r="K410" s="122"/>
      <c r="L410" s="119"/>
      <c r="M410" s="122"/>
    </row>
    <row r="411" spans="1:13">
      <c r="A411" s="1">
        <v>0.4770949074074074</v>
      </c>
      <c r="B411">
        <v>4169</v>
      </c>
      <c r="C411">
        <v>82</v>
      </c>
      <c r="D411">
        <v>264</v>
      </c>
      <c r="E411">
        <v>10.4</v>
      </c>
      <c r="G411" s="119"/>
      <c r="J411" s="120">
        <f>(Data!$I$16+273.3)/(D411+273.3)*(Data!$I$15+(Data!$K$12/1000))/Data!$I$15*Data!$I$18</f>
        <v>0.68568847112907139</v>
      </c>
      <c r="K411" s="122"/>
      <c r="L411" s="119"/>
      <c r="M411" s="122"/>
    </row>
    <row r="412" spans="1:13">
      <c r="A412" s="1">
        <v>0.4770949074074074</v>
      </c>
      <c r="B412">
        <v>4161</v>
      </c>
      <c r="C412">
        <v>82</v>
      </c>
      <c r="D412">
        <v>263.89999999999998</v>
      </c>
      <c r="E412">
        <v>10.4</v>
      </c>
      <c r="G412" s="119"/>
      <c r="J412" s="120">
        <f>(Data!$I$16+273.3)/(D412+273.3)*(Data!$I$15+(Data!$K$12/1000))/Data!$I$15*Data!$I$18</f>
        <v>0.68581611231878248</v>
      </c>
      <c r="K412" s="122"/>
      <c r="L412" s="119"/>
      <c r="M412" s="122"/>
    </row>
    <row r="413" spans="1:13">
      <c r="A413" s="1">
        <v>0.47710648148148144</v>
      </c>
      <c r="B413">
        <v>4152</v>
      </c>
      <c r="C413">
        <v>73</v>
      </c>
      <c r="D413">
        <v>264</v>
      </c>
      <c r="E413">
        <v>10.4</v>
      </c>
      <c r="G413" s="119"/>
      <c r="J413" s="120">
        <f>(Data!$I$16+273.3)/(D413+273.3)*(Data!$I$15+(Data!$K$12/1000))/Data!$I$15*Data!$I$18</f>
        <v>0.68568847112907139</v>
      </c>
      <c r="K413" s="122"/>
      <c r="L413" s="119"/>
      <c r="M413" s="122"/>
    </row>
    <row r="414" spans="1:13">
      <c r="A414" s="1">
        <v>0.47710648148148144</v>
      </c>
      <c r="B414">
        <v>4152</v>
      </c>
      <c r="C414">
        <v>73</v>
      </c>
      <c r="D414">
        <v>264.10000000000002</v>
      </c>
      <c r="E414">
        <v>10.4</v>
      </c>
      <c r="G414" s="119"/>
      <c r="J414" s="120">
        <f>(Data!$I$16+273.3)/(D414+273.3)*(Data!$I$15+(Data!$K$12/1000))/Data!$I$15*Data!$I$18</f>
        <v>0.68556087744259375</v>
      </c>
      <c r="K414" s="122"/>
      <c r="L414" s="119"/>
      <c r="M414" s="122"/>
    </row>
    <row r="415" spans="1:13">
      <c r="A415" s="1">
        <v>0.47710648148148144</v>
      </c>
      <c r="B415">
        <v>4149</v>
      </c>
      <c r="C415">
        <v>74</v>
      </c>
      <c r="D415">
        <v>264.10000000000002</v>
      </c>
      <c r="E415">
        <v>10.4</v>
      </c>
      <c r="G415" s="119"/>
      <c r="J415" s="120">
        <f>(Data!$I$16+273.3)/(D415+273.3)*(Data!$I$15+(Data!$K$12/1000))/Data!$I$15*Data!$I$18</f>
        <v>0.68556087744259375</v>
      </c>
      <c r="K415" s="122"/>
      <c r="L415" s="119"/>
      <c r="M415" s="122"/>
    </row>
    <row r="416" spans="1:13">
      <c r="A416" s="1">
        <v>0.47710648148148144</v>
      </c>
      <c r="B416">
        <v>4149</v>
      </c>
      <c r="C416">
        <v>76</v>
      </c>
      <c r="D416">
        <v>263.8</v>
      </c>
      <c r="E416">
        <v>10.4</v>
      </c>
      <c r="G416" s="119"/>
      <c r="J416" s="120">
        <f>(Data!$I$16+273.3)/(D416+273.3)*(Data!$I$15+(Data!$K$12/1000))/Data!$I$15*Data!$I$18</f>
        <v>0.68594380103826091</v>
      </c>
      <c r="K416" s="122"/>
      <c r="L416" s="119"/>
      <c r="M416" s="122"/>
    </row>
    <row r="417" spans="1:13">
      <c r="A417" s="1">
        <v>0.47710648148148144</v>
      </c>
      <c r="B417">
        <v>4141</v>
      </c>
      <c r="C417">
        <v>82</v>
      </c>
      <c r="D417">
        <v>263.8</v>
      </c>
      <c r="E417">
        <v>10.4</v>
      </c>
      <c r="G417" s="119"/>
      <c r="J417" s="120">
        <f>(Data!$I$16+273.3)/(D417+273.3)*(Data!$I$15+(Data!$K$12/1000))/Data!$I$15*Data!$I$18</f>
        <v>0.68594380103826091</v>
      </c>
      <c r="K417" s="122"/>
      <c r="L417" s="119"/>
      <c r="M417" s="122"/>
    </row>
    <row r="418" spans="1:13">
      <c r="A418" s="1">
        <v>0.47711805555555559</v>
      </c>
      <c r="B418">
        <v>4141</v>
      </c>
      <c r="C418">
        <v>87</v>
      </c>
      <c r="D418">
        <v>263.89999999999998</v>
      </c>
      <c r="E418">
        <v>10.4</v>
      </c>
      <c r="G418" s="119"/>
      <c r="J418" s="120">
        <f>(Data!$I$16+273.3)/(D418+273.3)*(Data!$I$15+(Data!$K$12/1000))/Data!$I$15*Data!$I$18</f>
        <v>0.68581611231878248</v>
      </c>
      <c r="K418" s="122"/>
      <c r="L418" s="119"/>
      <c r="M418" s="122"/>
    </row>
    <row r="419" spans="1:13">
      <c r="A419" s="1">
        <v>0.47711805555555559</v>
      </c>
      <c r="B419">
        <v>4133</v>
      </c>
      <c r="C419">
        <v>87</v>
      </c>
      <c r="D419">
        <v>263.89999999999998</v>
      </c>
      <c r="E419">
        <v>10.4</v>
      </c>
      <c r="G419" s="119"/>
      <c r="J419" s="120">
        <f>(Data!$I$16+273.3)/(D419+273.3)*(Data!$I$15+(Data!$K$12/1000))/Data!$I$15*Data!$I$18</f>
        <v>0.68581611231878248</v>
      </c>
      <c r="K419" s="122"/>
      <c r="L419" s="119"/>
      <c r="M419" s="122"/>
    </row>
    <row r="420" spans="1:13">
      <c r="A420" s="1">
        <v>0.47711805555555559</v>
      </c>
      <c r="B420">
        <v>4127</v>
      </c>
      <c r="C420">
        <v>84</v>
      </c>
      <c r="D420">
        <v>263.89999999999998</v>
      </c>
      <c r="E420">
        <v>10.4</v>
      </c>
      <c r="G420" s="119"/>
      <c r="J420" s="120">
        <f>(Data!$I$16+273.3)/(D420+273.3)*(Data!$I$15+(Data!$K$12/1000))/Data!$I$15*Data!$I$18</f>
        <v>0.68581611231878248</v>
      </c>
      <c r="K420" s="122"/>
      <c r="L420" s="119"/>
      <c r="M420" s="122"/>
    </row>
    <row r="421" spans="1:13">
      <c r="A421" s="1">
        <v>0.47711805555555559</v>
      </c>
      <c r="B421">
        <v>4131</v>
      </c>
      <c r="C421">
        <v>84</v>
      </c>
      <c r="D421">
        <v>263.8</v>
      </c>
      <c r="E421">
        <v>10.4</v>
      </c>
      <c r="G421" s="119"/>
      <c r="J421" s="120">
        <f>(Data!$I$16+273.3)/(D421+273.3)*(Data!$I$15+(Data!$K$12/1000))/Data!$I$15*Data!$I$18</f>
        <v>0.68594380103826091</v>
      </c>
      <c r="K421" s="122"/>
      <c r="L421" s="119"/>
      <c r="M421" s="122"/>
    </row>
    <row r="422" spans="1:13">
      <c r="A422" s="1">
        <v>0.47711805555555559</v>
      </c>
      <c r="B422">
        <v>4136</v>
      </c>
      <c r="C422">
        <v>93</v>
      </c>
      <c r="D422">
        <v>263.7</v>
      </c>
      <c r="E422">
        <v>10.4</v>
      </c>
      <c r="G422" s="119"/>
      <c r="J422" s="120">
        <f>(Data!$I$16+273.3)/(D422+273.3)*(Data!$I$15+(Data!$K$12/1000))/Data!$I$15*Data!$I$18</f>
        <v>0.68607153731405979</v>
      </c>
      <c r="K422" s="122"/>
      <c r="L422" s="119"/>
      <c r="M422" s="122"/>
    </row>
    <row r="423" spans="1:13">
      <c r="A423" s="1">
        <v>0.47712962962962963</v>
      </c>
      <c r="B423">
        <v>4136</v>
      </c>
      <c r="C423">
        <v>93</v>
      </c>
      <c r="D423">
        <v>263.60000000000002</v>
      </c>
      <c r="E423">
        <v>10.4</v>
      </c>
      <c r="G423" s="119"/>
      <c r="J423" s="120">
        <f>(Data!$I$16+273.3)/(D423+273.3)*(Data!$I$15+(Data!$K$12/1000))/Data!$I$15*Data!$I$18</f>
        <v>0.68619932117275095</v>
      </c>
      <c r="K423" s="122"/>
      <c r="L423" s="119"/>
      <c r="M423" s="122"/>
    </row>
    <row r="424" spans="1:13">
      <c r="A424" s="1">
        <v>0.47712962962962963</v>
      </c>
      <c r="B424">
        <v>4138</v>
      </c>
      <c r="C424">
        <v>91</v>
      </c>
      <c r="D424">
        <v>263.7</v>
      </c>
      <c r="E424">
        <v>10.4</v>
      </c>
      <c r="G424" s="119"/>
      <c r="J424" s="120">
        <f>(Data!$I$16+273.3)/(D424+273.3)*(Data!$I$15+(Data!$K$12/1000))/Data!$I$15*Data!$I$18</f>
        <v>0.68607153731405979</v>
      </c>
      <c r="K424" s="122"/>
      <c r="L424" s="119"/>
      <c r="M424" s="122"/>
    </row>
    <row r="425" spans="1:13">
      <c r="A425" s="1">
        <v>0.47712962962962963</v>
      </c>
      <c r="B425">
        <v>4138</v>
      </c>
      <c r="C425">
        <v>90</v>
      </c>
      <c r="D425">
        <v>263.89999999999998</v>
      </c>
      <c r="E425">
        <v>10.4</v>
      </c>
      <c r="G425" s="119"/>
      <c r="J425" s="120">
        <f>(Data!$I$16+273.3)/(D425+273.3)*(Data!$I$15+(Data!$K$12/1000))/Data!$I$15*Data!$I$18</f>
        <v>0.68581611231878248</v>
      </c>
      <c r="K425" s="122"/>
      <c r="L425" s="119"/>
      <c r="M425" s="122"/>
    </row>
    <row r="426" spans="1:13">
      <c r="A426" s="1">
        <v>0.47712962962962963</v>
      </c>
      <c r="B426">
        <v>4131</v>
      </c>
      <c r="C426">
        <v>86</v>
      </c>
      <c r="D426">
        <v>263.89999999999998</v>
      </c>
      <c r="E426">
        <v>10.5</v>
      </c>
      <c r="G426" s="119"/>
      <c r="J426" s="120">
        <f>(Data!$I$16+273.3)/(D426+273.3)*(Data!$I$15+(Data!$K$12/1000))/Data!$I$15*Data!$I$18</f>
        <v>0.68581611231878248</v>
      </c>
      <c r="K426" s="122"/>
      <c r="L426" s="119"/>
      <c r="M426" s="122"/>
    </row>
    <row r="427" spans="1:13">
      <c r="A427" s="1">
        <v>0.47712962962962963</v>
      </c>
      <c r="B427">
        <v>4131</v>
      </c>
      <c r="C427">
        <v>83</v>
      </c>
      <c r="D427">
        <v>263.8</v>
      </c>
      <c r="E427">
        <v>10.5</v>
      </c>
      <c r="G427" s="119"/>
      <c r="J427" s="120">
        <f>(Data!$I$16+273.3)/(D427+273.3)*(Data!$I$15+(Data!$K$12/1000))/Data!$I$15*Data!$I$18</f>
        <v>0.68594380103826091</v>
      </c>
      <c r="K427" s="122"/>
      <c r="L427" s="119"/>
      <c r="M427" s="122"/>
    </row>
    <row r="428" spans="1:13">
      <c r="A428" s="1">
        <v>0.47714120370370372</v>
      </c>
      <c r="B428">
        <v>4128</v>
      </c>
      <c r="C428">
        <v>82</v>
      </c>
      <c r="D428">
        <v>263.8</v>
      </c>
      <c r="E428">
        <v>10.4</v>
      </c>
      <c r="G428" s="119"/>
      <c r="J428" s="120">
        <f>(Data!$I$16+273.3)/(D428+273.3)*(Data!$I$15+(Data!$K$12/1000))/Data!$I$15*Data!$I$18</f>
        <v>0.68594380103826091</v>
      </c>
      <c r="K428" s="122"/>
      <c r="L428" s="119"/>
      <c r="M428" s="122"/>
    </row>
    <row r="429" spans="1:13">
      <c r="A429" s="1">
        <v>0.47714120370370372</v>
      </c>
      <c r="B429">
        <v>4127</v>
      </c>
      <c r="C429">
        <v>78</v>
      </c>
      <c r="D429">
        <v>263.8</v>
      </c>
      <c r="E429">
        <v>10.4</v>
      </c>
      <c r="G429" s="119"/>
      <c r="J429" s="120">
        <f>(Data!$I$16+273.3)/(D429+273.3)*(Data!$I$15+(Data!$K$12/1000))/Data!$I$15*Data!$I$18</f>
        <v>0.68594380103826091</v>
      </c>
      <c r="K429" s="122"/>
      <c r="L429" s="119"/>
      <c r="M429" s="122"/>
    </row>
    <row r="430" spans="1:13">
      <c r="A430" s="1">
        <v>0.47714120370370372</v>
      </c>
      <c r="B430">
        <v>4128</v>
      </c>
      <c r="C430">
        <v>78</v>
      </c>
      <c r="D430">
        <v>263.89999999999998</v>
      </c>
      <c r="E430">
        <v>10.4</v>
      </c>
      <c r="G430" s="119"/>
      <c r="J430" s="120">
        <f>(Data!$I$16+273.3)/(D430+273.3)*(Data!$I$15+(Data!$K$12/1000))/Data!$I$15*Data!$I$18</f>
        <v>0.68581611231878248</v>
      </c>
      <c r="K430" s="122"/>
      <c r="L430" s="119"/>
      <c r="M430" s="122"/>
    </row>
    <row r="431" spans="1:13">
      <c r="A431" s="1">
        <v>0.47714120370370372</v>
      </c>
      <c r="B431">
        <v>4130</v>
      </c>
      <c r="C431">
        <v>75</v>
      </c>
      <c r="D431">
        <v>263.7</v>
      </c>
      <c r="E431">
        <v>10.4</v>
      </c>
      <c r="G431" s="119"/>
      <c r="J431" s="120">
        <f>(Data!$I$16+273.3)/(D431+273.3)*(Data!$I$15+(Data!$K$12/1000))/Data!$I$15*Data!$I$18</f>
        <v>0.68607153731405979</v>
      </c>
      <c r="K431" s="122"/>
      <c r="L431" s="119"/>
      <c r="M431" s="122"/>
    </row>
    <row r="432" spans="1:13">
      <c r="A432" s="1">
        <v>0.47714120370370372</v>
      </c>
      <c r="B432">
        <v>4131</v>
      </c>
      <c r="C432">
        <v>75</v>
      </c>
      <c r="D432">
        <v>263.5</v>
      </c>
      <c r="E432">
        <v>10.4</v>
      </c>
      <c r="G432" s="119"/>
      <c r="J432" s="120">
        <f>(Data!$I$16+273.3)/(D432+273.3)*(Data!$I$15+(Data!$K$12/1000))/Data!$I$15*Data!$I$18</f>
        <v>0.68632715264092781</v>
      </c>
      <c r="K432" s="122"/>
      <c r="L432" s="119"/>
      <c r="M432" s="122"/>
    </row>
    <row r="433" spans="1:13">
      <c r="A433" s="1">
        <v>0.47715277777777776</v>
      </c>
      <c r="B433">
        <v>4150</v>
      </c>
      <c r="C433">
        <v>71</v>
      </c>
      <c r="D433">
        <v>263.5</v>
      </c>
      <c r="E433">
        <v>10.4</v>
      </c>
      <c r="G433" s="119"/>
      <c r="J433" s="120">
        <f>(Data!$I$16+273.3)/(D433+273.3)*(Data!$I$15+(Data!$K$12/1000))/Data!$I$15*Data!$I$18</f>
        <v>0.68632715264092781</v>
      </c>
      <c r="K433" s="122"/>
      <c r="L433" s="119"/>
      <c r="M433" s="122"/>
    </row>
    <row r="434" spans="1:13">
      <c r="A434" s="1">
        <v>0.47715277777777776</v>
      </c>
      <c r="B434">
        <v>4150</v>
      </c>
      <c r="C434">
        <v>68</v>
      </c>
      <c r="D434">
        <v>263.7</v>
      </c>
      <c r="E434">
        <v>10.4</v>
      </c>
      <c r="G434" s="119"/>
      <c r="J434" s="120">
        <f>(Data!$I$16+273.3)/(D434+273.3)*(Data!$I$15+(Data!$K$12/1000))/Data!$I$15*Data!$I$18</f>
        <v>0.68607153731405979</v>
      </c>
      <c r="K434" s="122"/>
      <c r="L434" s="119"/>
      <c r="M434" s="122"/>
    </row>
    <row r="435" spans="1:13">
      <c r="A435" s="1">
        <v>0.47715277777777776</v>
      </c>
      <c r="B435">
        <v>4162</v>
      </c>
      <c r="C435">
        <v>68</v>
      </c>
      <c r="D435">
        <v>263.7</v>
      </c>
      <c r="E435">
        <v>10.4</v>
      </c>
      <c r="G435" s="119"/>
      <c r="J435" s="120">
        <f>(Data!$I$16+273.3)/(D435+273.3)*(Data!$I$15+(Data!$K$12/1000))/Data!$I$15*Data!$I$18</f>
        <v>0.68607153731405979</v>
      </c>
      <c r="K435" s="122"/>
      <c r="L435" s="119"/>
      <c r="M435" s="122"/>
    </row>
    <row r="436" spans="1:13">
      <c r="A436" s="1">
        <v>0.47715277777777776</v>
      </c>
      <c r="B436">
        <v>4163</v>
      </c>
      <c r="C436">
        <v>67</v>
      </c>
      <c r="D436">
        <v>263.7</v>
      </c>
      <c r="E436">
        <v>10.4</v>
      </c>
      <c r="G436" s="119"/>
      <c r="J436" s="120">
        <f>(Data!$I$16+273.3)/(D436+273.3)*(Data!$I$15+(Data!$K$12/1000))/Data!$I$15*Data!$I$18</f>
        <v>0.68607153731405979</v>
      </c>
      <c r="K436" s="122"/>
      <c r="L436" s="119"/>
      <c r="M436" s="122"/>
    </row>
    <row r="437" spans="1:13">
      <c r="A437" s="1">
        <v>0.47715277777777776</v>
      </c>
      <c r="B437">
        <v>4163</v>
      </c>
      <c r="C437">
        <v>67</v>
      </c>
      <c r="D437">
        <v>263.7</v>
      </c>
      <c r="E437">
        <v>10.4</v>
      </c>
      <c r="G437" s="119"/>
      <c r="J437" s="120">
        <f>(Data!$I$16+273.3)/(D437+273.3)*(Data!$I$15+(Data!$K$12/1000))/Data!$I$15*Data!$I$18</f>
        <v>0.68607153731405979</v>
      </c>
      <c r="K437" s="122"/>
      <c r="L437" s="119"/>
      <c r="M437" s="122"/>
    </row>
    <row r="438" spans="1:13">
      <c r="A438" s="1">
        <v>0.47716435185185185</v>
      </c>
      <c r="B438">
        <v>4164</v>
      </c>
      <c r="C438">
        <v>71</v>
      </c>
      <c r="D438">
        <v>264.10000000000002</v>
      </c>
      <c r="E438">
        <v>10.4</v>
      </c>
      <c r="G438" s="119"/>
      <c r="J438" s="120">
        <f>(Data!$I$16+273.3)/(D438+273.3)*(Data!$I$15+(Data!$K$12/1000))/Data!$I$15*Data!$I$18</f>
        <v>0.68556087744259375</v>
      </c>
      <c r="K438" s="122"/>
      <c r="L438" s="119"/>
      <c r="M438" s="122"/>
    </row>
    <row r="439" spans="1:13">
      <c r="A439" s="1">
        <v>0.47716435185185185</v>
      </c>
      <c r="B439">
        <v>4163</v>
      </c>
      <c r="C439">
        <v>71</v>
      </c>
      <c r="D439">
        <v>264.39999999999998</v>
      </c>
      <c r="E439">
        <v>10.4</v>
      </c>
      <c r="G439" s="119"/>
      <c r="J439" s="120">
        <f>(Data!$I$16+273.3)/(D439+273.3)*(Data!$I$15+(Data!$K$12/1000))/Data!$I$15*Data!$I$18</f>
        <v>0.68517838113753016</v>
      </c>
      <c r="K439" s="122"/>
      <c r="L439" s="119"/>
      <c r="M439" s="122"/>
    </row>
    <row r="440" spans="1:13">
      <c r="A440" s="1">
        <v>0.47716435185185185</v>
      </c>
      <c r="B440">
        <v>4161</v>
      </c>
      <c r="C440">
        <v>74</v>
      </c>
      <c r="D440">
        <v>264.39999999999998</v>
      </c>
      <c r="E440">
        <v>10.4</v>
      </c>
      <c r="G440" s="119"/>
      <c r="J440" s="120">
        <f>(Data!$I$16+273.3)/(D440+273.3)*(Data!$I$15+(Data!$K$12/1000))/Data!$I$15*Data!$I$18</f>
        <v>0.68517838113753016</v>
      </c>
      <c r="K440" s="122"/>
      <c r="L440" s="119"/>
      <c r="M440" s="122"/>
    </row>
    <row r="441" spans="1:13">
      <c r="A441" s="1">
        <v>0.47716435185185185</v>
      </c>
      <c r="B441">
        <v>4160</v>
      </c>
      <c r="C441">
        <v>74</v>
      </c>
      <c r="D441">
        <v>264.5</v>
      </c>
      <c r="E441">
        <v>10.4</v>
      </c>
      <c r="G441" s="119"/>
      <c r="J441" s="120">
        <f>(Data!$I$16+273.3)/(D441+273.3)*(Data!$I$15+(Data!$K$12/1000))/Data!$I$15*Data!$I$18</f>
        <v>0.68505097719905184</v>
      </c>
      <c r="K441" s="122"/>
      <c r="L441" s="119"/>
      <c r="M441" s="122"/>
    </row>
    <row r="442" spans="1:13">
      <c r="A442" s="1">
        <v>0.47716435185185185</v>
      </c>
      <c r="B442">
        <v>4145</v>
      </c>
      <c r="C442">
        <v>76</v>
      </c>
      <c r="D442">
        <v>264.5</v>
      </c>
      <c r="E442">
        <v>10.4</v>
      </c>
      <c r="G442" s="119"/>
      <c r="J442" s="120">
        <f>(Data!$I$16+273.3)/(D442+273.3)*(Data!$I$15+(Data!$K$12/1000))/Data!$I$15*Data!$I$18</f>
        <v>0.68505097719905184</v>
      </c>
      <c r="K442" s="122"/>
      <c r="L442" s="119"/>
      <c r="M442" s="12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42"/>
  <sheetViews>
    <sheetView topLeftCell="A80" workbookViewId="0">
      <selection activeCell="AH199" sqref="AH199"/>
    </sheetView>
  </sheetViews>
  <sheetFormatPr defaultRowHeight="12.75"/>
  <cols>
    <col min="4" max="4" width="11.28515625" customWidth="1"/>
    <col min="5" max="5" width="7.85546875" customWidth="1"/>
  </cols>
  <sheetData>
    <row r="1" spans="1:28" s="107" customFormat="1">
      <c r="A1" s="23"/>
      <c r="B1" s="24" t="s">
        <v>67</v>
      </c>
      <c r="C1" s="25">
        <v>5</v>
      </c>
      <c r="D1" s="23"/>
      <c r="E1" s="23"/>
      <c r="O1"/>
      <c r="P1"/>
      <c r="Q1"/>
      <c r="R1"/>
      <c r="S1"/>
      <c r="T1"/>
      <c r="U1"/>
      <c r="V1"/>
    </row>
    <row r="2" spans="1:28" s="108" customFormat="1" ht="24.7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8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8" s="107" customFormat="1" ht="15">
      <c r="A4" s="31" t="s">
        <v>56</v>
      </c>
      <c r="B4" s="23">
        <f>AVERAGE(B5:B440)</f>
        <v>4044.838337182448</v>
      </c>
      <c r="C4" s="23">
        <f>AVERAGE(C5:C440)</f>
        <v>26.381062355658198</v>
      </c>
      <c r="D4" s="23">
        <f>AVERAGE(D5:D440)</f>
        <v>261.1494226327942</v>
      </c>
      <c r="E4" s="23">
        <f>AVERAGE(E5:E440)</f>
        <v>10.361431870669779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3">
        <f>SUM(U7:U207)</f>
        <v>6.7964353232106482</v>
      </c>
      <c r="W4" s="109"/>
      <c r="X4" s="124">
        <f>SUM(W7:W205)</f>
        <v>6.9904066491738535</v>
      </c>
      <c r="Y4" s="109"/>
      <c r="Z4" s="109"/>
      <c r="AA4" s="109"/>
    </row>
    <row r="5" spans="1:28" s="107" customFormat="1">
      <c r="A5" s="110" t="s">
        <v>0</v>
      </c>
      <c r="B5" s="107" t="s">
        <v>1</v>
      </c>
      <c r="C5" s="107" t="s">
        <v>2</v>
      </c>
      <c r="D5" s="107" t="s">
        <v>3</v>
      </c>
      <c r="E5" s="107" t="s">
        <v>63</v>
      </c>
      <c r="F5"/>
      <c r="G5"/>
      <c r="H5"/>
      <c r="I5"/>
      <c r="J5" s="1"/>
      <c r="K5" s="1"/>
      <c r="L5"/>
      <c r="M5" s="1"/>
      <c r="N5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  <c r="V5"/>
      <c r="W5"/>
      <c r="X5"/>
      <c r="Y5"/>
      <c r="Z5"/>
      <c r="AA5"/>
      <c r="AB5"/>
    </row>
    <row r="6" spans="1:28" s="107" customFormat="1">
      <c r="A6" s="110"/>
      <c r="B6" s="107" t="s">
        <v>74</v>
      </c>
      <c r="C6" s="107" t="s">
        <v>4</v>
      </c>
      <c r="D6" s="107" t="s">
        <v>5</v>
      </c>
      <c r="E6" s="107" t="s">
        <v>60</v>
      </c>
      <c r="F6"/>
      <c r="G6"/>
      <c r="H6">
        <f>AVERAGE(H8:H442)</f>
        <v>8.5764993381034742</v>
      </c>
      <c r="I6"/>
      <c r="J6" s="1"/>
      <c r="K6" s="1"/>
      <c r="L6"/>
      <c r="M6" s="1"/>
      <c r="N6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12.156821855491666</v>
      </c>
      <c r="U6"/>
      <c r="V6"/>
      <c r="W6"/>
      <c r="X6"/>
      <c r="Y6"/>
      <c r="Z6"/>
      <c r="AA6"/>
      <c r="AB6"/>
    </row>
    <row r="7" spans="1:28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13.07558024802036</v>
      </c>
      <c r="U7">
        <f t="shared" ref="U7:U70" si="1">(S7-S6)/2*(T6+T7)</f>
        <v>0.12616201051756012</v>
      </c>
      <c r="W7">
        <f>(S8-S6)/6*(T6+4*T7+T8)</f>
        <v>0.26024984954864511</v>
      </c>
    </row>
    <row r="8" spans="1:28">
      <c r="A8" s="1">
        <v>0.47842592592592598</v>
      </c>
      <c r="B8">
        <v>4069</v>
      </c>
      <c r="C8">
        <v>51</v>
      </c>
      <c r="D8">
        <v>260.3</v>
      </c>
      <c r="E8">
        <v>10.4</v>
      </c>
      <c r="G8" s="119">
        <v>1</v>
      </c>
      <c r="H8">
        <f>44.73*SQRT(C8/1000/J8)</f>
        <v>12.156821855491666</v>
      </c>
      <c r="J8" s="120">
        <f>(Data!$I$16+273.3)/(D8+273.3)*(Data!$I$15+(Data!$K$12/1000))/Data!$I$15*Data!$I$18</f>
        <v>0.69044305760429148</v>
      </c>
      <c r="K8" s="122">
        <f>-0.0000002221*G8^3-0.00012966*G8^2-0.025298*G8+13.844</f>
        <v>13.818572117899999</v>
      </c>
      <c r="L8" s="119"/>
      <c r="M8" s="122"/>
      <c r="S8" s="121">
        <f t="shared" ref="S8:S71" si="2">IF(S7&gt;=$P$6,$S$6,S7+$R$6)</f>
        <v>0.02</v>
      </c>
      <c r="T8" s="122">
        <f t="shared" si="0"/>
        <v>13.615812017020422</v>
      </c>
      <c r="U8">
        <f t="shared" si="1"/>
        <v>0.1334569613252039</v>
      </c>
    </row>
    <row r="9" spans="1:28">
      <c r="A9" s="1">
        <v>0.47842592592592598</v>
      </c>
      <c r="B9">
        <v>4060</v>
      </c>
      <c r="C9">
        <v>59</v>
      </c>
      <c r="D9">
        <v>260.3</v>
      </c>
      <c r="E9">
        <v>10.4</v>
      </c>
      <c r="G9" s="119">
        <v>2</v>
      </c>
      <c r="H9">
        <f t="shared" ref="H9:H72" si="3">44.73*SQRT(C9/1000/J9)</f>
        <v>13.07558024802036</v>
      </c>
      <c r="J9" s="120">
        <f>(Data!$I$16+273.3)/(D9+273.3)*(Data!$I$15+(Data!$K$12/1000))/Data!$I$15*Data!$I$18</f>
        <v>0.69044305760429148</v>
      </c>
      <c r="K9" s="122">
        <f t="shared" ref="K9:K72" si="4">-0.0000002221*G9^3-0.00012966*G9^2-0.025298*G9+13.844</f>
        <v>13.7928835832</v>
      </c>
      <c r="L9" s="119"/>
      <c r="M9" s="122"/>
      <c r="S9" s="121">
        <f t="shared" si="2"/>
        <v>0.03</v>
      </c>
      <c r="T9" s="122">
        <f t="shared" si="0"/>
        <v>13.721773241699928</v>
      </c>
      <c r="U9">
        <f t="shared" si="1"/>
        <v>0.13668792629360174</v>
      </c>
      <c r="W9">
        <f>(S10-S8)/6*(T8+4*T9+T10)</f>
        <v>0.27442843759390573</v>
      </c>
    </row>
    <row r="10" spans="1:28">
      <c r="A10" s="1">
        <v>0.47842592592592598</v>
      </c>
      <c r="B10">
        <v>4060</v>
      </c>
      <c r="C10">
        <v>64</v>
      </c>
      <c r="D10">
        <v>260.10000000000002</v>
      </c>
      <c r="E10">
        <v>10.4</v>
      </c>
      <c r="G10" s="119">
        <v>3</v>
      </c>
      <c r="H10">
        <f t="shared" si="3"/>
        <v>13.615812017020422</v>
      </c>
      <c r="J10" s="120">
        <f>(Data!$I$16+273.3)/(D10+273.3)*(Data!$I$15+(Data!$K$12/1000))/Data!$I$15*Data!$I$18</f>
        <v>0.69070194139041974</v>
      </c>
      <c r="K10" s="122">
        <f t="shared" si="4"/>
        <v>13.7669330633</v>
      </c>
      <c r="L10" s="119"/>
      <c r="M10" s="122"/>
      <c r="S10" s="121">
        <f t="shared" si="2"/>
        <v>0.04</v>
      </c>
      <c r="T10" s="122">
        <f t="shared" si="0"/>
        <v>13.825626294351572</v>
      </c>
      <c r="U10">
        <f t="shared" si="1"/>
        <v>0.13773699768025752</v>
      </c>
    </row>
    <row r="11" spans="1:28">
      <c r="A11" s="1">
        <v>0.47842592592592598</v>
      </c>
      <c r="B11">
        <v>4050</v>
      </c>
      <c r="C11">
        <v>65</v>
      </c>
      <c r="D11">
        <v>260.10000000000002</v>
      </c>
      <c r="E11">
        <v>10.4</v>
      </c>
      <c r="G11" s="119">
        <v>4</v>
      </c>
      <c r="H11">
        <f t="shared" si="3"/>
        <v>13.721773241699928</v>
      </c>
      <c r="J11" s="120">
        <f>(Data!$I$16+273.3)/(D11+273.3)*(Data!$I$15+(Data!$K$12/1000))/Data!$I$15*Data!$I$18</f>
        <v>0.69070194139041974</v>
      </c>
      <c r="K11" s="122">
        <f t="shared" si="4"/>
        <v>13.740719225599999</v>
      </c>
      <c r="L11" s="119"/>
      <c r="M11" s="122"/>
      <c r="S11" s="121">
        <f t="shared" si="2"/>
        <v>0.05</v>
      </c>
      <c r="T11" s="122">
        <f t="shared" si="0"/>
        <v>13.825626294351572</v>
      </c>
      <c r="U11">
        <f t="shared" si="1"/>
        <v>0.13825626294351576</v>
      </c>
      <c r="W11">
        <f>(S12-S10)/6*(T10+4*T11+T12)</f>
        <v>0.27721873404424918</v>
      </c>
    </row>
    <row r="12" spans="1:28">
      <c r="A12" s="1">
        <v>0.47842592592592598</v>
      </c>
      <c r="B12">
        <v>4050</v>
      </c>
      <c r="C12">
        <v>66</v>
      </c>
      <c r="D12">
        <v>260</v>
      </c>
      <c r="E12">
        <v>10.4</v>
      </c>
      <c r="G12" s="119">
        <v>5</v>
      </c>
      <c r="H12">
        <f t="shared" si="3"/>
        <v>13.825626294351572</v>
      </c>
      <c r="J12" s="120">
        <f>(Data!$I$16+273.3)/(D12+273.3)*(Data!$I$15+(Data!$K$12/1000))/Data!$I$15*Data!$I$18</f>
        <v>0.69083145609910002</v>
      </c>
      <c r="K12" s="122">
        <f t="shared" si="4"/>
        <v>13.714240737499999</v>
      </c>
      <c r="L12" s="119"/>
      <c r="M12" s="122"/>
      <c r="S12" s="121">
        <f t="shared" si="2"/>
        <v>6.0000000000000005E-2</v>
      </c>
      <c r="T12" s="122">
        <f t="shared" si="0"/>
        <v>14.037488741516878</v>
      </c>
      <c r="U12">
        <f t="shared" si="1"/>
        <v>0.13931557517934229</v>
      </c>
    </row>
    <row r="13" spans="1:28">
      <c r="A13" s="1">
        <v>0.47843750000000002</v>
      </c>
      <c r="B13">
        <v>4051</v>
      </c>
      <c r="C13">
        <v>66</v>
      </c>
      <c r="D13">
        <v>260</v>
      </c>
      <c r="E13">
        <v>10.4</v>
      </c>
      <c r="G13" s="119">
        <v>6</v>
      </c>
      <c r="H13">
        <f t="shared" si="3"/>
        <v>13.825626294351572</v>
      </c>
      <c r="J13" s="120">
        <f>(Data!$I$16+273.3)/(D13+273.3)*(Data!$I$15+(Data!$K$12/1000))/Data!$I$15*Data!$I$18</f>
        <v>0.69083145609910002</v>
      </c>
      <c r="K13" s="122">
        <f t="shared" si="4"/>
        <v>13.6874962664</v>
      </c>
      <c r="L13" s="119"/>
      <c r="M13" s="122"/>
      <c r="S13" s="121">
        <f t="shared" si="2"/>
        <v>7.0000000000000007E-2</v>
      </c>
      <c r="T13" s="122">
        <f t="shared" si="0"/>
        <v>13.936500676753123</v>
      </c>
      <c r="U13">
        <f t="shared" si="1"/>
        <v>0.13986994709135003</v>
      </c>
      <c r="W13">
        <f>(S14-S12)/6*(T12+4*T13+T14)</f>
        <v>0.27801894528309207</v>
      </c>
    </row>
    <row r="14" spans="1:28">
      <c r="A14" s="1">
        <v>0.47843750000000002</v>
      </c>
      <c r="B14">
        <v>4051</v>
      </c>
      <c r="C14">
        <v>68</v>
      </c>
      <c r="D14">
        <v>260.3</v>
      </c>
      <c r="E14">
        <v>10.4</v>
      </c>
      <c r="G14" s="119">
        <v>7</v>
      </c>
      <c r="H14">
        <f t="shared" si="3"/>
        <v>14.037488741516878</v>
      </c>
      <c r="J14" s="120">
        <f>(Data!$I$16+273.3)/(D14+273.3)*(Data!$I$15+(Data!$K$12/1000))/Data!$I$15*Data!$I$18</f>
        <v>0.69044305760429148</v>
      </c>
      <c r="K14" s="122">
        <f t="shared" si="4"/>
        <v>13.660484479699999</v>
      </c>
      <c r="L14" s="119"/>
      <c r="M14" s="122"/>
      <c r="S14" s="121">
        <f t="shared" si="2"/>
        <v>0.08</v>
      </c>
      <c r="T14" s="122">
        <f t="shared" si="0"/>
        <v>13.622192136398262</v>
      </c>
      <c r="U14">
        <f t="shared" si="1"/>
        <v>0.13779346406575685</v>
      </c>
    </row>
    <row r="15" spans="1:28">
      <c r="A15" s="1">
        <v>0.47843750000000002</v>
      </c>
      <c r="B15">
        <v>4053</v>
      </c>
      <c r="C15">
        <v>67</v>
      </c>
      <c r="D15">
        <v>260.5</v>
      </c>
      <c r="E15">
        <v>10.4</v>
      </c>
      <c r="G15" s="119">
        <v>8</v>
      </c>
      <c r="H15">
        <f t="shared" si="3"/>
        <v>13.936500676753123</v>
      </c>
      <c r="J15" s="120">
        <f>(Data!$I$16+273.3)/(D15+273.3)*(Data!$I$15+(Data!$K$12/1000))/Data!$I$15*Data!$I$18</f>
        <v>0.69018436781125903</v>
      </c>
      <c r="K15" s="122">
        <f t="shared" si="4"/>
        <v>13.633204044799999</v>
      </c>
      <c r="L15" s="119"/>
      <c r="M15" s="122"/>
      <c r="S15" s="121">
        <f t="shared" si="2"/>
        <v>0.09</v>
      </c>
      <c r="T15" s="122">
        <f t="shared" si="0"/>
        <v>13.623467801722629</v>
      </c>
      <c r="U15">
        <f t="shared" si="1"/>
        <v>0.13622829969060438</v>
      </c>
      <c r="W15">
        <f>(S16-S14)/6*(T14+4*T15+T16)</f>
        <v>0.27174991645350838</v>
      </c>
    </row>
    <row r="16" spans="1:28">
      <c r="A16" s="1">
        <v>0.47843750000000002</v>
      </c>
      <c r="B16">
        <v>4055</v>
      </c>
      <c r="C16">
        <v>64</v>
      </c>
      <c r="D16">
        <v>260.60000000000002</v>
      </c>
      <c r="E16">
        <v>10.4</v>
      </c>
      <c r="G16" s="119">
        <v>9</v>
      </c>
      <c r="H16">
        <f t="shared" si="3"/>
        <v>13.622192136398262</v>
      </c>
      <c r="J16" s="120">
        <f>(Data!$I$16+273.3)/(D16+273.3)*(Data!$I$15+(Data!$K$12/1000))/Data!$I$15*Data!$I$18</f>
        <v>0.690055095594025</v>
      </c>
      <c r="K16" s="122">
        <f t="shared" si="4"/>
        <v>13.605653629099999</v>
      </c>
      <c r="L16" s="119"/>
      <c r="M16" s="122"/>
      <c r="S16" s="121">
        <f t="shared" si="2"/>
        <v>9.9999999999999992E-2</v>
      </c>
      <c r="T16" s="122">
        <f t="shared" si="0"/>
        <v>13.408911592763793</v>
      </c>
      <c r="U16">
        <f t="shared" si="1"/>
        <v>0.13516189697243206</v>
      </c>
    </row>
    <row r="17" spans="1:23">
      <c r="A17" s="1">
        <v>0.47843750000000002</v>
      </c>
      <c r="B17">
        <v>4056</v>
      </c>
      <c r="C17">
        <v>64</v>
      </c>
      <c r="D17">
        <v>260.7</v>
      </c>
      <c r="E17">
        <v>10.4</v>
      </c>
      <c r="G17" s="119">
        <v>10</v>
      </c>
      <c r="H17">
        <f t="shared" si="3"/>
        <v>13.623467801722629</v>
      </c>
      <c r="J17" s="120">
        <f>(Data!$I$16+273.3)/(D17+273.3)*(Data!$I$15+(Data!$K$12/1000))/Data!$I$15*Data!$I$18</f>
        <v>0.68992587179335207</v>
      </c>
      <c r="K17" s="122">
        <f t="shared" si="4"/>
        <v>13.5778319</v>
      </c>
      <c r="L17" s="119"/>
      <c r="M17" s="122"/>
      <c r="S17" s="121">
        <f t="shared" si="2"/>
        <v>0.10999999999999999</v>
      </c>
      <c r="T17" s="122">
        <f t="shared" si="0"/>
        <v>13.302826089278053</v>
      </c>
      <c r="U17">
        <f t="shared" si="1"/>
        <v>0.13355868841020915</v>
      </c>
      <c r="W17">
        <f>(S18-S16)/6*(T16+4*T17+T18)</f>
        <v>0.26641014013051345</v>
      </c>
    </row>
    <row r="18" spans="1:23">
      <c r="A18" s="1">
        <v>0.47844907407407405</v>
      </c>
      <c r="B18">
        <v>4060</v>
      </c>
      <c r="C18">
        <v>62</v>
      </c>
      <c r="D18">
        <v>260.7</v>
      </c>
      <c r="E18">
        <v>10.4</v>
      </c>
      <c r="G18" s="119">
        <v>11</v>
      </c>
      <c r="H18">
        <f t="shared" si="3"/>
        <v>13.408911592763793</v>
      </c>
      <c r="J18" s="120">
        <f>(Data!$I$16+273.3)/(D18+273.3)*(Data!$I$15+(Data!$K$12/1000))/Data!$I$15*Data!$I$18</f>
        <v>0.68992587179335207</v>
      </c>
      <c r="K18" s="122">
        <f t="shared" si="4"/>
        <v>13.549737524899999</v>
      </c>
      <c r="L18" s="119"/>
      <c r="M18" s="122"/>
      <c r="S18" s="121">
        <f t="shared" si="2"/>
        <v>0.11999999999999998</v>
      </c>
      <c r="T18" s="122">
        <f t="shared" si="0"/>
        <v>13.302826089278053</v>
      </c>
      <c r="U18">
        <f t="shared" si="1"/>
        <v>0.13302826089278047</v>
      </c>
    </row>
    <row r="19" spans="1:23">
      <c r="A19" s="1">
        <v>0.47844907407407405</v>
      </c>
      <c r="B19">
        <v>4060</v>
      </c>
      <c r="C19">
        <v>61</v>
      </c>
      <c r="D19">
        <v>260.89999999999998</v>
      </c>
      <c r="E19">
        <v>10.4</v>
      </c>
      <c r="G19" s="119">
        <v>12</v>
      </c>
      <c r="H19">
        <f t="shared" si="3"/>
        <v>13.302826089278053</v>
      </c>
      <c r="J19" s="120">
        <f>(Data!$I$16+273.3)/(D19+273.3)*(Data!$I$15+(Data!$K$12/1000))/Data!$I$15*Data!$I$18</f>
        <v>0.68966756933292783</v>
      </c>
      <c r="K19" s="122">
        <f t="shared" si="4"/>
        <v>13.5213691712</v>
      </c>
      <c r="L19" s="119"/>
      <c r="M19" s="122"/>
      <c r="S19" s="121">
        <f t="shared" si="2"/>
        <v>0.12999999999999998</v>
      </c>
      <c r="T19" s="122">
        <f t="shared" si="0"/>
        <v>13.300335622891112</v>
      </c>
      <c r="U19">
        <f t="shared" si="1"/>
        <v>0.13301580856084574</v>
      </c>
      <c r="W19">
        <f>(S20-S18)/6*(T18+4*T19+T20)</f>
        <v>0.26601501401244543</v>
      </c>
    </row>
    <row r="20" spans="1:23">
      <c r="A20" s="1">
        <v>0.47844907407407405</v>
      </c>
      <c r="B20">
        <v>4058</v>
      </c>
      <c r="C20">
        <v>61</v>
      </c>
      <c r="D20">
        <v>260.89999999999998</v>
      </c>
      <c r="E20">
        <v>10.4</v>
      </c>
      <c r="G20" s="119">
        <v>13</v>
      </c>
      <c r="H20">
        <f t="shared" si="3"/>
        <v>13.302826089278053</v>
      </c>
      <c r="J20" s="120">
        <f>(Data!$I$16+273.3)/(D20+273.3)*(Data!$I$15+(Data!$K$12/1000))/Data!$I$15*Data!$I$18</f>
        <v>0.68966756933292783</v>
      </c>
      <c r="K20" s="122">
        <f t="shared" si="4"/>
        <v>13.492725506299999</v>
      </c>
      <c r="L20" s="119"/>
      <c r="M20" s="122"/>
      <c r="S20" s="121">
        <f t="shared" si="2"/>
        <v>0.13999999999999999</v>
      </c>
      <c r="T20" s="122">
        <f t="shared" si="0"/>
        <v>13.300335622891112</v>
      </c>
      <c r="U20">
        <f t="shared" si="1"/>
        <v>0.13300335622891124</v>
      </c>
    </row>
    <row r="21" spans="1:23">
      <c r="A21" s="1">
        <v>0.47844907407407405</v>
      </c>
      <c r="B21">
        <v>4058</v>
      </c>
      <c r="C21">
        <v>61</v>
      </c>
      <c r="D21">
        <v>260.7</v>
      </c>
      <c r="E21">
        <v>10.4</v>
      </c>
      <c r="G21" s="119">
        <v>14</v>
      </c>
      <c r="H21">
        <f t="shared" si="3"/>
        <v>13.300335622891112</v>
      </c>
      <c r="J21" s="120">
        <f>(Data!$I$16+273.3)/(D21+273.3)*(Data!$I$15+(Data!$K$12/1000))/Data!$I$15*Data!$I$18</f>
        <v>0.68992587179335207</v>
      </c>
      <c r="K21" s="122">
        <f t="shared" si="4"/>
        <v>13.463805197599999</v>
      </c>
      <c r="L21" s="119"/>
      <c r="M21" s="122"/>
      <c r="S21" s="121">
        <f t="shared" si="2"/>
        <v>0.15</v>
      </c>
      <c r="T21" s="122">
        <f t="shared" si="0"/>
        <v>13.300335622891112</v>
      </c>
      <c r="U21">
        <f t="shared" si="1"/>
        <v>0.13300335622891124</v>
      </c>
      <c r="W21">
        <f>(S22-S20)/6*(T20+4*T21+T22)</f>
        <v>0.26600671245782248</v>
      </c>
    </row>
    <row r="22" spans="1:23">
      <c r="A22" s="1">
        <v>0.47844907407407405</v>
      </c>
      <c r="B22">
        <v>4059</v>
      </c>
      <c r="C22">
        <v>61</v>
      </c>
      <c r="D22">
        <v>260.7</v>
      </c>
      <c r="E22">
        <v>10.4</v>
      </c>
      <c r="G22" s="119">
        <v>15</v>
      </c>
      <c r="H22">
        <f t="shared" si="3"/>
        <v>13.300335622891112</v>
      </c>
      <c r="J22" s="120">
        <f>(Data!$I$16+273.3)/(D22+273.3)*(Data!$I$15+(Data!$K$12/1000))/Data!$I$15*Data!$I$18</f>
        <v>0.68992587179335207</v>
      </c>
      <c r="K22" s="122">
        <f t="shared" si="4"/>
        <v>13.4346069125</v>
      </c>
      <c r="L22" s="119"/>
      <c r="M22" s="122"/>
      <c r="S22" s="121">
        <f t="shared" si="2"/>
        <v>0.16</v>
      </c>
      <c r="T22" s="122">
        <f t="shared" si="0"/>
        <v>13.300335622891112</v>
      </c>
      <c r="U22">
        <f t="shared" si="1"/>
        <v>0.13300335622891124</v>
      </c>
    </row>
    <row r="23" spans="1:23">
      <c r="A23" s="1">
        <v>0.47846064814814815</v>
      </c>
      <c r="B23">
        <v>4059</v>
      </c>
      <c r="C23">
        <v>61</v>
      </c>
      <c r="D23">
        <v>260.7</v>
      </c>
      <c r="E23">
        <v>10.4</v>
      </c>
      <c r="G23" s="119">
        <v>16</v>
      </c>
      <c r="H23">
        <f t="shared" si="3"/>
        <v>13.300335622891112</v>
      </c>
      <c r="J23" s="120">
        <f>(Data!$I$16+273.3)/(D23+273.3)*(Data!$I$15+(Data!$K$12/1000))/Data!$I$15*Data!$I$18</f>
        <v>0.68992587179335207</v>
      </c>
      <c r="K23" s="122">
        <f t="shared" si="4"/>
        <v>13.4051293184</v>
      </c>
      <c r="L23" s="119"/>
      <c r="M23" s="122"/>
      <c r="S23" s="121">
        <f t="shared" si="2"/>
        <v>0.17</v>
      </c>
      <c r="T23" s="122">
        <f t="shared" si="0"/>
        <v>13.300335622891112</v>
      </c>
      <c r="U23">
        <f t="shared" si="1"/>
        <v>0.13300335622891124</v>
      </c>
      <c r="W23">
        <f>(S24-S22)/6*(T22+4*T23+T24)</f>
        <v>0.26600671245782248</v>
      </c>
    </row>
    <row r="24" spans="1:23">
      <c r="A24" s="1">
        <v>0.47846064814814815</v>
      </c>
      <c r="B24">
        <v>4057</v>
      </c>
      <c r="C24">
        <v>61</v>
      </c>
      <c r="D24">
        <v>260.7</v>
      </c>
      <c r="E24">
        <v>10.4</v>
      </c>
      <c r="G24" s="119">
        <v>17</v>
      </c>
      <c r="H24">
        <f t="shared" si="3"/>
        <v>13.300335622891112</v>
      </c>
      <c r="J24" s="120">
        <f>(Data!$I$16+273.3)/(D24+273.3)*(Data!$I$15+(Data!$K$12/1000))/Data!$I$15*Data!$I$18</f>
        <v>0.68992587179335207</v>
      </c>
      <c r="K24" s="122">
        <f t="shared" si="4"/>
        <v>13.375371082699999</v>
      </c>
      <c r="L24" s="119"/>
      <c r="M24" s="122"/>
      <c r="S24" s="121">
        <f t="shared" si="2"/>
        <v>0.18000000000000002</v>
      </c>
      <c r="T24" s="122">
        <f t="shared" si="0"/>
        <v>13.300335622891112</v>
      </c>
      <c r="U24">
        <f t="shared" si="1"/>
        <v>0.13300335622891124</v>
      </c>
    </row>
    <row r="25" spans="1:23">
      <c r="A25" s="1">
        <v>0.47846064814814815</v>
      </c>
      <c r="B25">
        <v>4055</v>
      </c>
      <c r="C25">
        <v>61</v>
      </c>
      <c r="D25">
        <v>260.7</v>
      </c>
      <c r="E25">
        <v>10.4</v>
      </c>
      <c r="G25" s="119">
        <v>18</v>
      </c>
      <c r="H25">
        <f t="shared" si="3"/>
        <v>13.300335622891112</v>
      </c>
      <c r="J25" s="120">
        <f>(Data!$I$16+273.3)/(D25+273.3)*(Data!$I$15+(Data!$K$12/1000))/Data!$I$15*Data!$I$18</f>
        <v>0.68992587179335207</v>
      </c>
      <c r="K25" s="122">
        <f t="shared" si="4"/>
        <v>13.3453308728</v>
      </c>
      <c r="L25" s="119"/>
      <c r="M25" s="122"/>
      <c r="S25" s="121">
        <f t="shared" si="2"/>
        <v>0.19000000000000003</v>
      </c>
      <c r="T25" s="122">
        <f t="shared" si="0"/>
        <v>13.190865978416175</v>
      </c>
      <c r="U25">
        <f t="shared" si="1"/>
        <v>0.13245600800653656</v>
      </c>
      <c r="W25">
        <f>(S26-S24)/6*(T24+4*T25+T26)</f>
        <v>0.26418633518988388</v>
      </c>
    </row>
    <row r="26" spans="1:23">
      <c r="A26" s="1">
        <v>0.47846064814814815</v>
      </c>
      <c r="B26">
        <v>4055</v>
      </c>
      <c r="C26">
        <v>61</v>
      </c>
      <c r="D26">
        <v>260.7</v>
      </c>
      <c r="E26">
        <v>10.3</v>
      </c>
      <c r="G26" s="119">
        <v>19</v>
      </c>
      <c r="H26">
        <f t="shared" si="3"/>
        <v>13.300335622891112</v>
      </c>
      <c r="J26" s="120">
        <f>(Data!$I$16+273.3)/(D26+273.3)*(Data!$I$15+(Data!$K$12/1000))/Data!$I$15*Data!$I$18</f>
        <v>0.68992587179335207</v>
      </c>
      <c r="K26" s="122">
        <f t="shared" si="4"/>
        <v>13.315007356099999</v>
      </c>
      <c r="L26" s="119"/>
      <c r="M26" s="122"/>
      <c r="S26" s="121">
        <f t="shared" si="2"/>
        <v>0.20000000000000004</v>
      </c>
      <c r="T26" s="122">
        <f t="shared" si="0"/>
        <v>13.192101020409279</v>
      </c>
      <c r="U26">
        <f t="shared" si="1"/>
        <v>0.13191483499412737</v>
      </c>
    </row>
    <row r="27" spans="1:23">
      <c r="A27" s="1">
        <v>0.47846064814814815</v>
      </c>
      <c r="B27">
        <v>4061</v>
      </c>
      <c r="C27">
        <v>60</v>
      </c>
      <c r="D27">
        <v>260.7</v>
      </c>
      <c r="E27">
        <v>10.3</v>
      </c>
      <c r="G27" s="119">
        <v>20</v>
      </c>
      <c r="H27">
        <f t="shared" si="3"/>
        <v>13.190865978416175</v>
      </c>
      <c r="J27" s="120">
        <f>(Data!$I$16+273.3)/(D27+273.3)*(Data!$I$15+(Data!$K$12/1000))/Data!$I$15*Data!$I$18</f>
        <v>0.68992587179335207</v>
      </c>
      <c r="K27" s="122">
        <f t="shared" si="4"/>
        <v>13.284399199999999</v>
      </c>
      <c r="L27" s="119"/>
      <c r="M27" s="122"/>
      <c r="S27" s="121">
        <f t="shared" si="2"/>
        <v>0.21000000000000005</v>
      </c>
      <c r="T27" s="122">
        <f t="shared" si="0"/>
        <v>12.858069562187371</v>
      </c>
      <c r="U27">
        <f t="shared" si="1"/>
        <v>0.13025085291298336</v>
      </c>
      <c r="W27">
        <f>(S28-S26)/6*(T26+4*T27+T28)</f>
        <v>0.25753194379495803</v>
      </c>
    </row>
    <row r="28" spans="1:23">
      <c r="A28" s="1">
        <v>0.47847222222222219</v>
      </c>
      <c r="B28">
        <v>4061</v>
      </c>
      <c r="C28">
        <v>60</v>
      </c>
      <c r="D28">
        <v>260.8</v>
      </c>
      <c r="E28">
        <v>10.3</v>
      </c>
      <c r="G28" s="119">
        <v>21</v>
      </c>
      <c r="H28">
        <f t="shared" si="3"/>
        <v>13.192101020409279</v>
      </c>
      <c r="J28" s="120">
        <f>(Data!$I$16+273.3)/(D28+273.3)*(Data!$I$15+(Data!$K$12/1000))/Data!$I$15*Data!$I$18</f>
        <v>0.68979669638204455</v>
      </c>
      <c r="K28" s="122">
        <f t="shared" si="4"/>
        <v>13.253505071899999</v>
      </c>
      <c r="L28" s="119"/>
      <c r="M28" s="122"/>
      <c r="S28" s="121">
        <f t="shared" si="2"/>
        <v>0.22000000000000006</v>
      </c>
      <c r="T28" s="122">
        <f t="shared" si="0"/>
        <v>12.635203869328578</v>
      </c>
      <c r="U28">
        <f t="shared" si="1"/>
        <v>0.12746636715757986</v>
      </c>
    </row>
    <row r="29" spans="1:23">
      <c r="A29" s="1">
        <v>0.47847222222222219</v>
      </c>
      <c r="B29">
        <v>4077</v>
      </c>
      <c r="C29">
        <v>57</v>
      </c>
      <c r="D29">
        <v>260.8</v>
      </c>
      <c r="E29">
        <v>10.3</v>
      </c>
      <c r="G29" s="119">
        <v>22</v>
      </c>
      <c r="H29">
        <f t="shared" si="3"/>
        <v>12.858069562187371</v>
      </c>
      <c r="J29" s="120">
        <f>(Data!$I$16+273.3)/(D29+273.3)*(Data!$I$15+(Data!$K$12/1000))/Data!$I$15*Data!$I$18</f>
        <v>0.68979669638204455</v>
      </c>
      <c r="K29" s="122">
        <f t="shared" si="4"/>
        <v>13.222323639199999</v>
      </c>
      <c r="L29" s="119"/>
      <c r="M29" s="122"/>
      <c r="S29" s="121">
        <f t="shared" si="2"/>
        <v>0.23000000000000007</v>
      </c>
      <c r="T29" s="122">
        <f t="shared" si="0"/>
        <v>12.635203869328578</v>
      </c>
      <c r="U29">
        <f t="shared" si="1"/>
        <v>0.1263520386932859</v>
      </c>
      <c r="W29">
        <f>(S30-S28)/6*(T28+4*T29+T30)</f>
        <v>0.25601954561359042</v>
      </c>
    </row>
    <row r="30" spans="1:23">
      <c r="A30" s="1">
        <v>0.47847222222222219</v>
      </c>
      <c r="B30">
        <v>4077</v>
      </c>
      <c r="C30">
        <v>55</v>
      </c>
      <c r="D30">
        <v>261.2</v>
      </c>
      <c r="E30">
        <v>10.3</v>
      </c>
      <c r="G30" s="119">
        <v>23</v>
      </c>
      <c r="H30">
        <f t="shared" si="3"/>
        <v>12.635203869328578</v>
      </c>
      <c r="J30" s="120">
        <f>(Data!$I$16+273.3)/(D30+273.3)*(Data!$I$15+(Data!$K$12/1000))/Data!$I$15*Data!$I$18</f>
        <v>0.68928047808727788</v>
      </c>
      <c r="K30" s="122">
        <f t="shared" si="4"/>
        <v>13.1908535693</v>
      </c>
      <c r="L30" s="119"/>
      <c r="M30" s="122"/>
      <c r="S30" s="121">
        <f t="shared" si="2"/>
        <v>0.24000000000000007</v>
      </c>
      <c r="T30" s="122">
        <f t="shared" si="0"/>
        <v>13.629844337434161</v>
      </c>
      <c r="U30">
        <f t="shared" si="1"/>
        <v>0.13132524103381382</v>
      </c>
    </row>
    <row r="31" spans="1:23">
      <c r="A31" s="1">
        <v>0.47847222222222219</v>
      </c>
      <c r="B31">
        <v>4081</v>
      </c>
      <c r="C31">
        <v>55</v>
      </c>
      <c r="D31">
        <v>261.2</v>
      </c>
      <c r="E31">
        <v>10.3</v>
      </c>
      <c r="G31" s="119">
        <v>24</v>
      </c>
      <c r="H31">
        <f t="shared" si="3"/>
        <v>12.635203869328578</v>
      </c>
      <c r="J31" s="120">
        <f>(Data!$I$16+273.3)/(D31+273.3)*(Data!$I$15+(Data!$K$12/1000))/Data!$I$15*Data!$I$18</f>
        <v>0.68928047808727788</v>
      </c>
      <c r="K31" s="122">
        <f t="shared" si="4"/>
        <v>13.1590935296</v>
      </c>
      <c r="L31" s="119"/>
      <c r="M31" s="122"/>
      <c r="S31" s="121">
        <f t="shared" si="2"/>
        <v>0.25000000000000006</v>
      </c>
      <c r="T31" s="122">
        <f t="shared" si="0"/>
        <v>13.629844337434161</v>
      </c>
      <c r="U31">
        <f t="shared" si="1"/>
        <v>0.13629844337434135</v>
      </c>
      <c r="W31">
        <f>(S32-S30)/6*(T30+4*T31+T32)</f>
        <v>0.27330994451985208</v>
      </c>
    </row>
    <row r="32" spans="1:23">
      <c r="A32" s="1">
        <v>0.47847222222222219</v>
      </c>
      <c r="B32">
        <v>4083</v>
      </c>
      <c r="C32">
        <v>64</v>
      </c>
      <c r="D32">
        <v>261.2</v>
      </c>
      <c r="E32">
        <v>10.3</v>
      </c>
      <c r="G32" s="119">
        <v>25</v>
      </c>
      <c r="H32">
        <f t="shared" si="3"/>
        <v>13.629844337434161</v>
      </c>
      <c r="J32" s="120">
        <f>(Data!$I$16+273.3)/(D32+273.3)*(Data!$I$15+(Data!$K$12/1000))/Data!$I$15*Data!$I$18</f>
        <v>0.68928047808727788</v>
      </c>
      <c r="K32" s="122">
        <f t="shared" si="4"/>
        <v>13.127042187499999</v>
      </c>
      <c r="L32" s="119"/>
      <c r="M32" s="122"/>
      <c r="S32" s="121">
        <f t="shared" si="2"/>
        <v>0.26000000000000006</v>
      </c>
      <c r="T32" s="122">
        <f t="shared" si="0"/>
        <v>13.843761668784847</v>
      </c>
      <c r="U32">
        <f t="shared" si="1"/>
        <v>0.13736803003109516</v>
      </c>
    </row>
    <row r="33" spans="1:23">
      <c r="A33" s="1">
        <v>0.47848379629629628</v>
      </c>
      <c r="B33">
        <v>4076</v>
      </c>
      <c r="C33">
        <v>64</v>
      </c>
      <c r="D33">
        <v>261.2</v>
      </c>
      <c r="E33">
        <v>10.4</v>
      </c>
      <c r="G33" s="119">
        <v>26</v>
      </c>
      <c r="H33">
        <f t="shared" si="3"/>
        <v>13.629844337434161</v>
      </c>
      <c r="J33" s="120">
        <f>(Data!$I$16+273.3)/(D33+273.3)*(Data!$I$15+(Data!$K$12/1000))/Data!$I$15*Data!$I$18</f>
        <v>0.68928047808727788</v>
      </c>
      <c r="K33" s="122">
        <f t="shared" si="4"/>
        <v>13.094698210399999</v>
      </c>
      <c r="L33" s="119"/>
      <c r="M33" s="122"/>
      <c r="S33" s="121">
        <f t="shared" si="2"/>
        <v>0.27000000000000007</v>
      </c>
      <c r="T33" s="122">
        <f t="shared" si="0"/>
        <v>13.846350497544046</v>
      </c>
      <c r="U33">
        <f t="shared" si="1"/>
        <v>0.13845056083164459</v>
      </c>
      <c r="W33">
        <f>(S34-S32)/6*(T32+4*T33+T34)</f>
        <v>0.27656739062437363</v>
      </c>
    </row>
    <row r="34" spans="1:23">
      <c r="A34" s="1">
        <v>0.47848379629629628</v>
      </c>
      <c r="B34">
        <v>4068</v>
      </c>
      <c r="C34">
        <v>66</v>
      </c>
      <c r="D34">
        <v>261.39999999999998</v>
      </c>
      <c r="E34">
        <v>10.4</v>
      </c>
      <c r="G34" s="119">
        <v>27</v>
      </c>
      <c r="H34">
        <f t="shared" si="3"/>
        <v>13.843761668784847</v>
      </c>
      <c r="J34" s="120">
        <f>(Data!$I$16+273.3)/(D34+273.3)*(Data!$I$15+(Data!$K$12/1000))/Data!$I$15*Data!$I$18</f>
        <v>0.68902265857050682</v>
      </c>
      <c r="K34" s="122">
        <f t="shared" si="4"/>
        <v>13.0620602657</v>
      </c>
      <c r="L34" s="119"/>
      <c r="M34" s="122"/>
      <c r="S34" s="121">
        <f t="shared" si="2"/>
        <v>0.28000000000000008</v>
      </c>
      <c r="T34" s="122">
        <f t="shared" si="0"/>
        <v>13.741053528350994</v>
      </c>
      <c r="U34">
        <f t="shared" si="1"/>
        <v>0.13793702012947531</v>
      </c>
    </row>
    <row r="35" spans="1:23">
      <c r="A35" s="1">
        <v>0.47848379629629628</v>
      </c>
      <c r="B35">
        <v>4067</v>
      </c>
      <c r="C35">
        <v>66</v>
      </c>
      <c r="D35">
        <v>261.60000000000002</v>
      </c>
      <c r="E35">
        <v>10.4</v>
      </c>
      <c r="G35" s="119">
        <v>28</v>
      </c>
      <c r="H35">
        <f t="shared" si="3"/>
        <v>13.846350497544046</v>
      </c>
      <c r="J35" s="120">
        <f>(Data!$I$16+273.3)/(D35+273.3)*(Data!$I$15+(Data!$K$12/1000))/Data!$I$15*Data!$I$18</f>
        <v>0.68876503185202831</v>
      </c>
      <c r="K35" s="122">
        <f t="shared" si="4"/>
        <v>13.029127020799999</v>
      </c>
      <c r="L35" s="119"/>
      <c r="M35" s="122"/>
      <c r="S35" s="121">
        <f t="shared" si="2"/>
        <v>0.29000000000000009</v>
      </c>
      <c r="T35" s="122">
        <f t="shared" si="0"/>
        <v>13.634943418920976</v>
      </c>
      <c r="U35">
        <f t="shared" si="1"/>
        <v>0.13687998473635998</v>
      </c>
      <c r="W35">
        <f>(S36-S34)/6*(T34+4*T35+T36)</f>
        <v>0.27305256874318651</v>
      </c>
    </row>
    <row r="36" spans="1:23">
      <c r="A36" s="1">
        <v>0.47848379629629628</v>
      </c>
      <c r="B36">
        <v>4062</v>
      </c>
      <c r="C36">
        <v>65</v>
      </c>
      <c r="D36">
        <v>261.60000000000002</v>
      </c>
      <c r="E36">
        <v>10.4</v>
      </c>
      <c r="G36" s="119">
        <v>29</v>
      </c>
      <c r="H36">
        <f t="shared" si="3"/>
        <v>13.741053528350994</v>
      </c>
      <c r="J36" s="120">
        <f>(Data!$I$16+273.3)/(D36+273.3)*(Data!$I$15+(Data!$K$12/1000))/Data!$I$15*Data!$I$18</f>
        <v>0.68876503185202831</v>
      </c>
      <c r="K36" s="122">
        <f t="shared" si="4"/>
        <v>12.995897143099999</v>
      </c>
      <c r="L36" s="119"/>
      <c r="M36" s="122"/>
      <c r="S36" s="121">
        <f t="shared" si="2"/>
        <v>0.3000000000000001</v>
      </c>
      <c r="T36" s="122">
        <f t="shared" si="0"/>
        <v>13.634943418920976</v>
      </c>
      <c r="U36">
        <f t="shared" si="1"/>
        <v>0.13634943418920989</v>
      </c>
    </row>
    <row r="37" spans="1:23">
      <c r="A37" s="1">
        <v>0.47848379629629628</v>
      </c>
      <c r="B37">
        <v>4062</v>
      </c>
      <c r="C37">
        <v>64</v>
      </c>
      <c r="D37">
        <v>261.60000000000002</v>
      </c>
      <c r="E37">
        <v>10.4</v>
      </c>
      <c r="G37" s="119">
        <v>30</v>
      </c>
      <c r="H37">
        <f t="shared" si="3"/>
        <v>13.634943418920976</v>
      </c>
      <c r="J37" s="120">
        <f>(Data!$I$16+273.3)/(D37+273.3)*(Data!$I$15+(Data!$K$12/1000))/Data!$I$15*Data!$I$18</f>
        <v>0.68876503185202831</v>
      </c>
      <c r="K37" s="122">
        <f t="shared" si="4"/>
        <v>12.962369299999999</v>
      </c>
      <c r="L37" s="119"/>
      <c r="M37" s="122"/>
      <c r="S37" s="121">
        <f t="shared" si="2"/>
        <v>0.31000000000000011</v>
      </c>
      <c r="T37" s="122">
        <f t="shared" si="0"/>
        <v>13.633668827338949</v>
      </c>
      <c r="U37">
        <f t="shared" si="1"/>
        <v>0.13634306123129974</v>
      </c>
      <c r="W37">
        <f>(S38-S36)/6*(T36+4*T37+T38)</f>
        <v>0.27267762518538596</v>
      </c>
    </row>
    <row r="38" spans="1:23">
      <c r="A38" s="1">
        <v>0.47849537037037032</v>
      </c>
      <c r="B38">
        <v>4057</v>
      </c>
      <c r="C38">
        <v>64</v>
      </c>
      <c r="D38">
        <v>261.60000000000002</v>
      </c>
      <c r="E38">
        <v>10.4</v>
      </c>
      <c r="G38" s="119">
        <v>31</v>
      </c>
      <c r="H38">
        <f t="shared" si="3"/>
        <v>13.634943418920976</v>
      </c>
      <c r="J38" s="120">
        <f>(Data!$I$16+273.3)/(D38+273.3)*(Data!$I$15+(Data!$K$12/1000))/Data!$I$15*Data!$I$18</f>
        <v>0.68876503185202831</v>
      </c>
      <c r="K38" s="122">
        <f t="shared" si="4"/>
        <v>12.928542158899999</v>
      </c>
      <c r="L38" s="119"/>
      <c r="M38" s="122"/>
      <c r="S38" s="121">
        <f t="shared" si="2"/>
        <v>0.32000000000000012</v>
      </c>
      <c r="T38" s="122">
        <f t="shared" si="0"/>
        <v>13.633668827338949</v>
      </c>
      <c r="U38">
        <f t="shared" si="1"/>
        <v>0.13633668827338963</v>
      </c>
    </row>
    <row r="39" spans="1:23">
      <c r="A39" s="1">
        <v>0.47849537037037032</v>
      </c>
      <c r="B39">
        <v>4057</v>
      </c>
      <c r="C39">
        <v>64</v>
      </c>
      <c r="D39">
        <v>261.5</v>
      </c>
      <c r="E39">
        <v>10.4</v>
      </c>
      <c r="G39" s="119">
        <v>32</v>
      </c>
      <c r="H39">
        <f t="shared" si="3"/>
        <v>13.633668827338949</v>
      </c>
      <c r="J39" s="120">
        <f>(Data!$I$16+273.3)/(D39+273.3)*(Data!$I$15+(Data!$K$12/1000))/Data!$I$15*Data!$I$18</f>
        <v>0.68889382112499997</v>
      </c>
      <c r="K39" s="122">
        <f t="shared" si="4"/>
        <v>12.894414387199999</v>
      </c>
      <c r="L39" s="119"/>
      <c r="M39" s="122"/>
      <c r="S39" s="121">
        <f t="shared" si="2"/>
        <v>0.33000000000000013</v>
      </c>
      <c r="T39" s="122">
        <f t="shared" si="0"/>
        <v>13.200743078997739</v>
      </c>
      <c r="U39">
        <f t="shared" si="1"/>
        <v>0.13417205953168357</v>
      </c>
      <c r="W39">
        <f>(S40-S38)/6*(T38+4*T39+T40)</f>
        <v>0.26545794740775908</v>
      </c>
    </row>
    <row r="40" spans="1:23">
      <c r="A40" s="1">
        <v>0.47849537037037032</v>
      </c>
      <c r="B40">
        <v>4064</v>
      </c>
      <c r="C40">
        <v>64</v>
      </c>
      <c r="D40">
        <v>261.5</v>
      </c>
      <c r="E40">
        <v>10.4</v>
      </c>
      <c r="G40" s="119">
        <v>33</v>
      </c>
      <c r="H40">
        <f t="shared" si="3"/>
        <v>13.633668827338949</v>
      </c>
      <c r="J40" s="120">
        <f>(Data!$I$16+273.3)/(D40+273.3)*(Data!$I$15+(Data!$K$12/1000))/Data!$I$15*Data!$I$18</f>
        <v>0.68889382112499997</v>
      </c>
      <c r="K40" s="122">
        <f t="shared" si="4"/>
        <v>12.8599846523</v>
      </c>
      <c r="L40" s="119"/>
      <c r="M40" s="122"/>
      <c r="S40" s="121">
        <f t="shared" si="2"/>
        <v>0.34000000000000014</v>
      </c>
      <c r="T40" s="122">
        <f t="shared" si="0"/>
        <v>13.200743078997739</v>
      </c>
      <c r="U40">
        <f t="shared" si="1"/>
        <v>0.13200743078997751</v>
      </c>
    </row>
    <row r="41" spans="1:23">
      <c r="A41" s="1">
        <v>0.47849537037037032</v>
      </c>
      <c r="B41">
        <v>4070</v>
      </c>
      <c r="C41">
        <v>60</v>
      </c>
      <c r="D41">
        <v>261.5</v>
      </c>
      <c r="E41">
        <v>10.4</v>
      </c>
      <c r="G41" s="119">
        <v>34</v>
      </c>
      <c r="H41">
        <f t="shared" si="3"/>
        <v>13.200743078997739</v>
      </c>
      <c r="J41" s="120">
        <f>(Data!$I$16+273.3)/(D41+273.3)*(Data!$I$15+(Data!$K$12/1000))/Data!$I$15*Data!$I$18</f>
        <v>0.68889382112499997</v>
      </c>
      <c r="K41" s="122">
        <f t="shared" si="4"/>
        <v>12.8252516216</v>
      </c>
      <c r="L41" s="119"/>
      <c r="M41" s="122"/>
      <c r="S41" s="121">
        <f t="shared" si="2"/>
        <v>0.35000000000000014</v>
      </c>
      <c r="T41" s="122">
        <f t="shared" si="0"/>
        <v>13.200743078997739</v>
      </c>
      <c r="U41">
        <f t="shared" si="1"/>
        <v>0.13200743078997751</v>
      </c>
      <c r="W41">
        <f>(S42-S40)/6*(T40+4*T41+T42)</f>
        <v>0.2640107474686908</v>
      </c>
    </row>
    <row r="42" spans="1:23">
      <c r="A42" s="1">
        <v>0.47849537037037032</v>
      </c>
      <c r="B42">
        <v>4075</v>
      </c>
      <c r="C42">
        <v>60</v>
      </c>
      <c r="D42">
        <v>261.5</v>
      </c>
      <c r="E42">
        <v>10.4</v>
      </c>
      <c r="G42" s="119">
        <v>35</v>
      </c>
      <c r="H42">
        <f t="shared" si="3"/>
        <v>13.200743078997739</v>
      </c>
      <c r="J42" s="120">
        <f>(Data!$I$16+273.3)/(D42+273.3)*(Data!$I$15+(Data!$K$12/1000))/Data!$I$15*Data!$I$18</f>
        <v>0.68889382112499997</v>
      </c>
      <c r="K42" s="122">
        <f t="shared" si="4"/>
        <v>12.790213962499999</v>
      </c>
      <c r="L42" s="119"/>
      <c r="M42" s="122"/>
      <c r="S42" s="121">
        <f t="shared" si="2"/>
        <v>0.36000000000000015</v>
      </c>
      <c r="T42" s="122">
        <f t="shared" si="0"/>
        <v>13.199508845618482</v>
      </c>
      <c r="U42">
        <f t="shared" si="1"/>
        <v>0.13200125962308124</v>
      </c>
    </row>
    <row r="43" spans="1:23">
      <c r="A43" s="1">
        <v>0.47850694444444447</v>
      </c>
      <c r="B43">
        <v>4081</v>
      </c>
      <c r="C43">
        <v>60</v>
      </c>
      <c r="D43">
        <v>261.5</v>
      </c>
      <c r="E43">
        <v>10.4</v>
      </c>
      <c r="G43" s="119">
        <v>36</v>
      </c>
      <c r="H43">
        <f t="shared" si="3"/>
        <v>13.200743078997739</v>
      </c>
      <c r="J43" s="120">
        <f>(Data!$I$16+273.3)/(D43+273.3)*(Data!$I$15+(Data!$K$12/1000))/Data!$I$15*Data!$I$18</f>
        <v>0.68889382112499997</v>
      </c>
      <c r="K43" s="122">
        <f t="shared" si="4"/>
        <v>12.7548703424</v>
      </c>
      <c r="L43" s="119"/>
      <c r="M43" s="122"/>
      <c r="S43" s="121">
        <f t="shared" si="2"/>
        <v>0.37000000000000016</v>
      </c>
      <c r="T43" s="122">
        <f t="shared" si="0"/>
        <v>12.865289817073011</v>
      </c>
      <c r="U43">
        <f t="shared" si="1"/>
        <v>0.13032399331345759</v>
      </c>
      <c r="W43">
        <f>(S44-S42)/6*(T42+4*T43+T44)</f>
        <v>0.25727607232739624</v>
      </c>
    </row>
    <row r="44" spans="1:23">
      <c r="A44" s="1">
        <v>0.47850694444444447</v>
      </c>
      <c r="B44">
        <v>4080</v>
      </c>
      <c r="C44">
        <v>60</v>
      </c>
      <c r="D44">
        <v>261.39999999999998</v>
      </c>
      <c r="E44">
        <v>10.4</v>
      </c>
      <c r="G44" s="119">
        <v>37</v>
      </c>
      <c r="H44">
        <f t="shared" si="3"/>
        <v>13.199508845618482</v>
      </c>
      <c r="J44" s="120">
        <f>(Data!$I$16+273.3)/(D44+273.3)*(Data!$I$15+(Data!$K$12/1000))/Data!$I$15*Data!$I$18</f>
        <v>0.68902265857050682</v>
      </c>
      <c r="K44" s="122">
        <f t="shared" si="4"/>
        <v>12.719219428699999</v>
      </c>
      <c r="L44" s="119"/>
      <c r="M44" s="122"/>
      <c r="S44" s="121">
        <f t="shared" si="2"/>
        <v>0.38000000000000017</v>
      </c>
      <c r="T44" s="122">
        <f t="shared" si="0"/>
        <v>12.522153584308271</v>
      </c>
      <c r="U44">
        <f t="shared" si="1"/>
        <v>0.12693721700690652</v>
      </c>
    </row>
    <row r="45" spans="1:23">
      <c r="A45" s="1">
        <v>0.47850694444444447</v>
      </c>
      <c r="B45">
        <v>4073</v>
      </c>
      <c r="C45">
        <v>57</v>
      </c>
      <c r="D45">
        <v>261.39999999999998</v>
      </c>
      <c r="E45">
        <v>10.4</v>
      </c>
      <c r="G45" s="119">
        <v>38</v>
      </c>
      <c r="H45">
        <f t="shared" si="3"/>
        <v>12.865289817073011</v>
      </c>
      <c r="J45" s="120">
        <f>(Data!$I$16+273.3)/(D45+273.3)*(Data!$I$15+(Data!$K$12/1000))/Data!$I$15*Data!$I$18</f>
        <v>0.68902265857050682</v>
      </c>
      <c r="K45" s="122">
        <f t="shared" si="4"/>
        <v>12.683259888799999</v>
      </c>
      <c r="L45" s="119"/>
      <c r="M45" s="122"/>
      <c r="S45" s="121">
        <f t="shared" si="2"/>
        <v>0.39000000000000018</v>
      </c>
      <c r="T45" s="122">
        <f t="shared" si="0"/>
        <v>12.977652560204222</v>
      </c>
      <c r="U45">
        <f t="shared" si="1"/>
        <v>0.12749903072256258</v>
      </c>
      <c r="W45">
        <f>(S46-S44)/6*(T44+4*T45+T46)</f>
        <v>0.25949317176479736</v>
      </c>
    </row>
    <row r="46" spans="1:23">
      <c r="A46" s="1">
        <v>0.47850694444444447</v>
      </c>
      <c r="B46">
        <v>4073</v>
      </c>
      <c r="C46">
        <v>54</v>
      </c>
      <c r="D46">
        <v>261.39999999999998</v>
      </c>
      <c r="E46">
        <v>10.4</v>
      </c>
      <c r="G46" s="119">
        <v>39</v>
      </c>
      <c r="H46">
        <f t="shared" si="3"/>
        <v>12.522153584308271</v>
      </c>
      <c r="J46" s="120">
        <f>(Data!$I$16+273.3)/(D46+273.3)*(Data!$I$15+(Data!$K$12/1000))/Data!$I$15*Data!$I$18</f>
        <v>0.68902265857050682</v>
      </c>
      <c r="K46" s="122">
        <f t="shared" si="4"/>
        <v>12.646990390099999</v>
      </c>
      <c r="L46" s="119"/>
      <c r="M46" s="122"/>
      <c r="S46" s="121">
        <f t="shared" si="2"/>
        <v>0.40000000000000019</v>
      </c>
      <c r="T46" s="122">
        <f t="shared" si="0"/>
        <v>13.415187704313984</v>
      </c>
      <c r="U46">
        <f t="shared" si="1"/>
        <v>0.13196420132259115</v>
      </c>
    </row>
    <row r="47" spans="1:23">
      <c r="A47" s="1">
        <v>0.47850694444444447</v>
      </c>
      <c r="B47">
        <v>4070</v>
      </c>
      <c r="C47">
        <v>58</v>
      </c>
      <c r="D47">
        <v>261.39999999999998</v>
      </c>
      <c r="E47">
        <v>10.4</v>
      </c>
      <c r="G47" s="119">
        <v>40</v>
      </c>
      <c r="H47">
        <f t="shared" si="3"/>
        <v>12.977652560204222</v>
      </c>
      <c r="J47" s="120">
        <f>(Data!$I$16+273.3)/(D47+273.3)*(Data!$I$15+(Data!$K$12/1000))/Data!$I$15*Data!$I$18</f>
        <v>0.68902265857050682</v>
      </c>
      <c r="K47" s="122">
        <f t="shared" si="4"/>
        <v>12.610409599999999</v>
      </c>
      <c r="L47" s="119"/>
      <c r="M47" s="122"/>
      <c r="S47" s="121">
        <f t="shared" si="2"/>
        <v>0.4100000000000002</v>
      </c>
      <c r="T47" s="122">
        <f t="shared" si="0"/>
        <v>13.415187704313984</v>
      </c>
      <c r="U47">
        <f t="shared" si="1"/>
        <v>0.13415187704313997</v>
      </c>
      <c r="W47">
        <f>(S48-S46)/6*(T46+4*T47+T48)</f>
        <v>0.27041753495853982</v>
      </c>
    </row>
    <row r="48" spans="1:23">
      <c r="A48" s="1">
        <v>0.47851851851851851</v>
      </c>
      <c r="B48">
        <v>4070</v>
      </c>
      <c r="C48">
        <v>62</v>
      </c>
      <c r="D48">
        <v>261.2</v>
      </c>
      <c r="E48">
        <v>10.4</v>
      </c>
      <c r="G48" s="119">
        <v>41</v>
      </c>
      <c r="H48">
        <f t="shared" si="3"/>
        <v>13.415187704313984</v>
      </c>
      <c r="J48" s="120">
        <f>(Data!$I$16+273.3)/(D48+273.3)*(Data!$I$15+(Data!$K$12/1000))/Data!$I$15*Data!$I$18</f>
        <v>0.68928047808727788</v>
      </c>
      <c r="K48" s="122">
        <f t="shared" si="4"/>
        <v>12.573516185899999</v>
      </c>
      <c r="L48" s="119"/>
      <c r="M48" s="122"/>
      <c r="S48" s="121">
        <f t="shared" si="2"/>
        <v>0.42000000000000021</v>
      </c>
      <c r="T48" s="122">
        <f t="shared" si="0"/>
        <v>14.04932196599195</v>
      </c>
      <c r="U48">
        <f t="shared" si="1"/>
        <v>0.13732254835152979</v>
      </c>
    </row>
    <row r="49" spans="1:23">
      <c r="A49" s="1">
        <v>0.47851851851851851</v>
      </c>
      <c r="B49">
        <v>4067</v>
      </c>
      <c r="C49">
        <v>62</v>
      </c>
      <c r="D49">
        <v>261.2</v>
      </c>
      <c r="E49">
        <v>10.4</v>
      </c>
      <c r="G49" s="119">
        <v>42</v>
      </c>
      <c r="H49">
        <f t="shared" si="3"/>
        <v>13.415187704313984</v>
      </c>
      <c r="J49" s="120">
        <f>(Data!$I$16+273.3)/(D49+273.3)*(Data!$I$15+(Data!$K$12/1000))/Data!$I$15*Data!$I$18</f>
        <v>0.68928047808727788</v>
      </c>
      <c r="K49" s="122">
        <f t="shared" si="4"/>
        <v>12.5363088152</v>
      </c>
      <c r="L49" s="119"/>
      <c r="M49" s="122"/>
      <c r="S49" s="121">
        <f t="shared" si="2"/>
        <v>0.43000000000000022</v>
      </c>
      <c r="T49" s="122">
        <f t="shared" si="0"/>
        <v>14.050636153541339</v>
      </c>
      <c r="U49">
        <f t="shared" si="1"/>
        <v>0.14049979059766657</v>
      </c>
      <c r="W49">
        <f>(S50-S48)/6*(T48+4*T49+T50)</f>
        <v>0.27667537040786799</v>
      </c>
    </row>
    <row r="50" spans="1:23">
      <c r="A50" s="1">
        <v>0.47851851851851851</v>
      </c>
      <c r="B50">
        <v>4065</v>
      </c>
      <c r="C50">
        <v>68</v>
      </c>
      <c r="D50">
        <v>261.2</v>
      </c>
      <c r="E50">
        <v>10.4</v>
      </c>
      <c r="G50" s="119">
        <v>43</v>
      </c>
      <c r="H50">
        <f t="shared" si="3"/>
        <v>14.04932196599195</v>
      </c>
      <c r="J50" s="120">
        <f>(Data!$I$16+273.3)/(D50+273.3)*(Data!$I$15+(Data!$K$12/1000))/Data!$I$15*Data!$I$18</f>
        <v>0.68928047808727788</v>
      </c>
      <c r="K50" s="122">
        <f t="shared" si="4"/>
        <v>12.498786155299999</v>
      </c>
      <c r="L50" s="119"/>
      <c r="M50" s="122"/>
      <c r="S50" s="121">
        <f t="shared" si="2"/>
        <v>0.44000000000000022</v>
      </c>
      <c r="T50" s="122">
        <f t="shared" si="0"/>
        <v>12.750744542203019</v>
      </c>
      <c r="U50">
        <f t="shared" si="1"/>
        <v>0.13400690347872191</v>
      </c>
    </row>
    <row r="51" spans="1:23">
      <c r="A51" s="1">
        <v>0.47851851851851851</v>
      </c>
      <c r="B51">
        <v>4062</v>
      </c>
      <c r="C51">
        <v>68</v>
      </c>
      <c r="D51">
        <v>261.3</v>
      </c>
      <c r="E51">
        <v>10.4</v>
      </c>
      <c r="G51" s="119">
        <v>44</v>
      </c>
      <c r="H51">
        <f t="shared" si="3"/>
        <v>14.050636153541339</v>
      </c>
      <c r="J51" s="120">
        <f>(Data!$I$16+273.3)/(D51+273.3)*(Data!$I$15+(Data!$K$12/1000))/Data!$I$15*Data!$I$18</f>
        <v>0.68915154421558178</v>
      </c>
      <c r="K51" s="122">
        <f t="shared" si="4"/>
        <v>12.460946873599999</v>
      </c>
      <c r="L51" s="119"/>
      <c r="M51" s="122"/>
      <c r="S51" s="121">
        <f t="shared" si="2"/>
        <v>0.45000000000000023</v>
      </c>
      <c r="T51" s="122">
        <f t="shared" si="0"/>
        <v>12.636385778864797</v>
      </c>
      <c r="U51">
        <f t="shared" si="1"/>
        <v>0.12693565160533918</v>
      </c>
      <c r="W51">
        <f>(S52-S50)/6*(T50+4*T51+T52)</f>
        <v>0.25233597815910341</v>
      </c>
    </row>
    <row r="52" spans="1:23">
      <c r="A52" s="1">
        <v>0.47851851851851851</v>
      </c>
      <c r="B52">
        <v>4058</v>
      </c>
      <c r="C52">
        <v>56</v>
      </c>
      <c r="D52">
        <v>261.3</v>
      </c>
      <c r="E52">
        <v>10.4</v>
      </c>
      <c r="G52" s="119">
        <v>45</v>
      </c>
      <c r="H52">
        <f t="shared" si="3"/>
        <v>12.750744542203019</v>
      </c>
      <c r="J52" s="120">
        <f>(Data!$I$16+273.3)/(D52+273.3)*(Data!$I$15+(Data!$K$12/1000))/Data!$I$15*Data!$I$18</f>
        <v>0.68915154421558178</v>
      </c>
      <c r="K52" s="122">
        <f t="shared" si="4"/>
        <v>12.422789637499999</v>
      </c>
      <c r="L52" s="119"/>
      <c r="M52" s="122"/>
      <c r="S52" s="121">
        <f t="shared" si="2"/>
        <v>0.46000000000000024</v>
      </c>
      <c r="T52" s="122">
        <f t="shared" si="0"/>
        <v>12.404505790068757</v>
      </c>
      <c r="U52">
        <f t="shared" si="1"/>
        <v>0.12520445784466788</v>
      </c>
    </row>
    <row r="53" spans="1:23">
      <c r="A53" s="1">
        <v>0.4785300925925926</v>
      </c>
      <c r="B53">
        <v>4059</v>
      </c>
      <c r="C53">
        <v>55</v>
      </c>
      <c r="D53">
        <v>261.3</v>
      </c>
      <c r="E53">
        <v>10.4</v>
      </c>
      <c r="G53" s="119">
        <v>46</v>
      </c>
      <c r="H53">
        <f t="shared" si="3"/>
        <v>12.636385778864797</v>
      </c>
      <c r="J53" s="120">
        <f>(Data!$I$16+273.3)/(D53+273.3)*(Data!$I$15+(Data!$K$12/1000))/Data!$I$15*Data!$I$18</f>
        <v>0.68915154421558178</v>
      </c>
      <c r="K53" s="122">
        <f t="shared" si="4"/>
        <v>12.384313114399999</v>
      </c>
      <c r="L53" s="119"/>
      <c r="M53" s="122"/>
      <c r="S53" s="121">
        <f t="shared" si="2"/>
        <v>0.47000000000000025</v>
      </c>
      <c r="T53" s="122">
        <f t="shared" si="0"/>
        <v>12.167069728495763</v>
      </c>
      <c r="U53">
        <f t="shared" si="1"/>
        <v>0.12285787759282273</v>
      </c>
      <c r="W53">
        <f>(S54-S52)/6*(T52+4*T53+T54)</f>
        <v>0.24332966166435588</v>
      </c>
    </row>
    <row r="54" spans="1:23">
      <c r="A54" s="1">
        <v>0.4785300925925926</v>
      </c>
      <c r="B54">
        <v>4063</v>
      </c>
      <c r="C54">
        <v>53</v>
      </c>
      <c r="D54">
        <v>261.3</v>
      </c>
      <c r="E54">
        <v>10.4</v>
      </c>
      <c r="G54" s="119">
        <v>47</v>
      </c>
      <c r="H54">
        <f t="shared" si="3"/>
        <v>12.404505790068757</v>
      </c>
      <c r="J54" s="120">
        <f>(Data!$I$16+273.3)/(D54+273.3)*(Data!$I$15+(Data!$K$12/1000))/Data!$I$15*Data!$I$18</f>
        <v>0.68915154421558178</v>
      </c>
      <c r="K54" s="122">
        <f t="shared" si="4"/>
        <v>12.345515971699999</v>
      </c>
      <c r="L54" s="119"/>
      <c r="M54" s="122"/>
      <c r="S54" s="121">
        <f t="shared" si="2"/>
        <v>0.48000000000000026</v>
      </c>
      <c r="T54" s="122">
        <f t="shared" si="0"/>
        <v>11.926113795254892</v>
      </c>
      <c r="U54">
        <f t="shared" si="1"/>
        <v>0.12046591761875337</v>
      </c>
    </row>
    <row r="55" spans="1:23">
      <c r="A55" s="1">
        <v>0.4785300925925926</v>
      </c>
      <c r="B55">
        <v>4063</v>
      </c>
      <c r="C55">
        <v>51</v>
      </c>
      <c r="D55">
        <v>261.2</v>
      </c>
      <c r="E55">
        <v>10.4</v>
      </c>
      <c r="G55" s="119">
        <v>48</v>
      </c>
      <c r="H55">
        <f t="shared" si="3"/>
        <v>12.167069728495763</v>
      </c>
      <c r="J55" s="120">
        <f>(Data!$I$16+273.3)/(D55+273.3)*(Data!$I$15+(Data!$K$12/1000))/Data!$I$15*Data!$I$18</f>
        <v>0.68928047808727788</v>
      </c>
      <c r="K55" s="122">
        <f t="shared" si="4"/>
        <v>12.306396876799999</v>
      </c>
      <c r="L55" s="119"/>
      <c r="M55" s="122"/>
      <c r="S55" s="121">
        <f t="shared" si="2"/>
        <v>0.49000000000000027</v>
      </c>
      <c r="T55" s="122">
        <f t="shared" si="0"/>
        <v>11.427902745554038</v>
      </c>
      <c r="U55">
        <f t="shared" si="1"/>
        <v>0.11677008270404475</v>
      </c>
      <c r="W55">
        <f>(S56-S54)/6*(T54+4*T55+T56)</f>
        <v>0.23021519415190914</v>
      </c>
    </row>
    <row r="56" spans="1:23">
      <c r="A56" s="1">
        <v>0.4785300925925926</v>
      </c>
      <c r="B56">
        <v>4047</v>
      </c>
      <c r="C56">
        <v>49</v>
      </c>
      <c r="D56">
        <v>261.2</v>
      </c>
      <c r="E56">
        <v>10.4</v>
      </c>
      <c r="G56" s="119">
        <v>49</v>
      </c>
      <c r="H56">
        <f t="shared" si="3"/>
        <v>11.926113795254892</v>
      </c>
      <c r="J56" s="120">
        <f>(Data!$I$16+273.3)/(D56+273.3)*(Data!$I$15+(Data!$K$12/1000))/Data!$I$15*Data!$I$18</f>
        <v>0.68928047808727788</v>
      </c>
      <c r="K56" s="122">
        <f t="shared" si="4"/>
        <v>12.266954497099999</v>
      </c>
      <c r="L56" s="119"/>
      <c r="M56" s="122"/>
      <c r="S56" s="121">
        <f t="shared" si="2"/>
        <v>0.50000000000000022</v>
      </c>
      <c r="T56" s="122">
        <f t="shared" si="0"/>
        <v>11.426833468101821</v>
      </c>
      <c r="U56">
        <f t="shared" si="1"/>
        <v>0.11427368106827876</v>
      </c>
    </row>
    <row r="57" spans="1:23">
      <c r="A57" s="1">
        <v>0.4785300925925926</v>
      </c>
      <c r="B57">
        <v>4046</v>
      </c>
      <c r="C57">
        <v>45</v>
      </c>
      <c r="D57">
        <v>261.10000000000002</v>
      </c>
      <c r="E57">
        <v>10.4</v>
      </c>
      <c r="G57" s="119">
        <v>50</v>
      </c>
      <c r="H57">
        <f t="shared" si="3"/>
        <v>11.427902745554038</v>
      </c>
      <c r="J57" s="120">
        <f>(Data!$I$16+273.3)/(D57+273.3)*(Data!$I$15+(Data!$K$12/1000))/Data!$I$15*Data!$I$18</f>
        <v>0.68940946021266825</v>
      </c>
      <c r="K57" s="122">
        <f t="shared" si="4"/>
        <v>12.227187499999999</v>
      </c>
      <c r="L57" s="119"/>
      <c r="M57" s="122"/>
      <c r="S57" s="121">
        <f t="shared" si="2"/>
        <v>0.51000000000000023</v>
      </c>
      <c r="T57" s="122">
        <f t="shared" si="0"/>
        <v>11.553100654471429</v>
      </c>
      <c r="U57">
        <f t="shared" si="1"/>
        <v>0.11489967061286634</v>
      </c>
      <c r="W57">
        <f>(S58-S56)/6*(T56+4*T57+T58)</f>
        <v>0.23063751848751271</v>
      </c>
    </row>
    <row r="58" spans="1:23">
      <c r="A58" s="1">
        <v>0.47854166666666664</v>
      </c>
      <c r="B58">
        <v>4037</v>
      </c>
      <c r="C58">
        <v>45</v>
      </c>
      <c r="D58">
        <v>261</v>
      </c>
      <c r="E58">
        <v>10.4</v>
      </c>
      <c r="G58" s="119">
        <v>51</v>
      </c>
      <c r="H58">
        <f t="shared" si="3"/>
        <v>11.426833468101821</v>
      </c>
      <c r="J58" s="120">
        <f>(Data!$I$16+273.3)/(D58+273.3)*(Data!$I$15+(Data!$K$12/1000))/Data!$I$15*Data!$I$18</f>
        <v>0.6895384906188472</v>
      </c>
      <c r="K58" s="122">
        <f t="shared" si="4"/>
        <v>12.1870945529</v>
      </c>
      <c r="L58" s="119"/>
      <c r="M58" s="122"/>
      <c r="S58" s="121">
        <f t="shared" si="2"/>
        <v>0.52000000000000024</v>
      </c>
      <c r="T58" s="122">
        <f t="shared" si="0"/>
        <v>11.552019460266219</v>
      </c>
      <c r="U58">
        <f t="shared" si="1"/>
        <v>0.11552560057368834</v>
      </c>
    </row>
    <row r="59" spans="1:23">
      <c r="A59" s="1">
        <v>0.47854166666666664</v>
      </c>
      <c r="B59">
        <v>4027</v>
      </c>
      <c r="C59">
        <v>46</v>
      </c>
      <c r="D59">
        <v>261</v>
      </c>
      <c r="E59">
        <v>10.4</v>
      </c>
      <c r="G59" s="119">
        <v>52</v>
      </c>
      <c r="H59">
        <f t="shared" si="3"/>
        <v>11.553100654471429</v>
      </c>
      <c r="J59" s="120">
        <f>(Data!$I$16+273.3)/(D59+273.3)*(Data!$I$15+(Data!$K$12/1000))/Data!$I$15*Data!$I$18</f>
        <v>0.6895384906188472</v>
      </c>
      <c r="K59" s="122">
        <f t="shared" si="4"/>
        <v>12.146674323199999</v>
      </c>
      <c r="L59" s="119"/>
      <c r="M59" s="122"/>
      <c r="S59" s="121">
        <f t="shared" si="2"/>
        <v>0.53000000000000025</v>
      </c>
      <c r="T59" s="122">
        <f t="shared" si="0"/>
        <v>10.636807496290384</v>
      </c>
      <c r="U59">
        <f t="shared" si="1"/>
        <v>0.11094413478278312</v>
      </c>
      <c r="W59">
        <f>(S60-S58)/6*(T58+4*T59+T60)</f>
        <v>0.21532934020797218</v>
      </c>
    </row>
    <row r="60" spans="1:23">
      <c r="A60" s="1">
        <v>0.47854166666666664</v>
      </c>
      <c r="B60">
        <v>4019</v>
      </c>
      <c r="C60">
        <v>46</v>
      </c>
      <c r="D60">
        <v>260.89999999999998</v>
      </c>
      <c r="E60">
        <v>10.4</v>
      </c>
      <c r="G60" s="119">
        <v>53</v>
      </c>
      <c r="H60">
        <f t="shared" si="3"/>
        <v>11.552019460266219</v>
      </c>
      <c r="J60" s="120">
        <f>(Data!$I$16+273.3)/(D60+273.3)*(Data!$I$15+(Data!$K$12/1000))/Data!$I$15*Data!$I$18</f>
        <v>0.68966756933292783</v>
      </c>
      <c r="K60" s="122">
        <f t="shared" si="4"/>
        <v>12.1059254783</v>
      </c>
      <c r="L60" s="119"/>
      <c r="M60" s="122"/>
      <c r="S60" s="121">
        <f t="shared" si="2"/>
        <v>0.54000000000000026</v>
      </c>
      <c r="T60" s="122">
        <f t="shared" si="0"/>
        <v>10.499552616963836</v>
      </c>
      <c r="U60">
        <f t="shared" si="1"/>
        <v>0.10568180056627119</v>
      </c>
    </row>
    <row r="61" spans="1:23">
      <c r="A61" s="1">
        <v>0.47854166666666664</v>
      </c>
      <c r="B61">
        <v>4007</v>
      </c>
      <c r="C61">
        <v>39</v>
      </c>
      <c r="D61">
        <v>260.89999999999998</v>
      </c>
      <c r="E61">
        <v>10.4</v>
      </c>
      <c r="G61" s="119">
        <v>54</v>
      </c>
      <c r="H61">
        <f t="shared" si="3"/>
        <v>10.636807496290384</v>
      </c>
      <c r="J61" s="120">
        <f>(Data!$I$16+273.3)/(D61+273.3)*(Data!$I$15+(Data!$K$12/1000))/Data!$I$15*Data!$I$18</f>
        <v>0.68966756933292783</v>
      </c>
      <c r="K61" s="122">
        <f t="shared" si="4"/>
        <v>12.064846685599999</v>
      </c>
      <c r="L61" s="119"/>
      <c r="M61" s="122"/>
      <c r="S61" s="121">
        <f t="shared" si="2"/>
        <v>0.55000000000000027</v>
      </c>
      <c r="T61" s="122">
        <f t="shared" si="0"/>
        <v>10.772313691583923</v>
      </c>
      <c r="U61">
        <f t="shared" si="1"/>
        <v>0.10635933154273888</v>
      </c>
      <c r="W61">
        <f>(S62-S60)/6*(T60+4*T61+T62)</f>
        <v>0.21542725767816079</v>
      </c>
    </row>
    <row r="62" spans="1:23">
      <c r="A62" s="1">
        <v>0.47854166666666664</v>
      </c>
      <c r="B62">
        <v>4007</v>
      </c>
      <c r="C62">
        <v>38</v>
      </c>
      <c r="D62">
        <v>260.89999999999998</v>
      </c>
      <c r="E62">
        <v>10.4</v>
      </c>
      <c r="G62" s="119">
        <v>55</v>
      </c>
      <c r="H62">
        <f t="shared" si="3"/>
        <v>10.499552616963836</v>
      </c>
      <c r="J62" s="120">
        <f>(Data!$I$16+273.3)/(D62+273.3)*(Data!$I$15+(Data!$K$12/1000))/Data!$I$15*Data!$I$18</f>
        <v>0.68966756933292783</v>
      </c>
      <c r="K62" s="122">
        <f t="shared" si="4"/>
        <v>12.023436612499999</v>
      </c>
      <c r="L62" s="119"/>
      <c r="M62" s="122"/>
      <c r="S62" s="121">
        <f t="shared" si="2"/>
        <v>0.56000000000000028</v>
      </c>
      <c r="T62" s="122">
        <f t="shared" si="0"/>
        <v>11.039369920148662</v>
      </c>
      <c r="U62">
        <f t="shared" si="1"/>
        <v>0.10905841805866301</v>
      </c>
    </row>
    <row r="63" spans="1:23">
      <c r="A63" s="1">
        <v>0.47855324074074074</v>
      </c>
      <c r="B63">
        <v>4012</v>
      </c>
      <c r="C63">
        <v>40</v>
      </c>
      <c r="D63">
        <v>260.89999999999998</v>
      </c>
      <c r="E63">
        <v>10.4</v>
      </c>
      <c r="G63" s="119">
        <v>56</v>
      </c>
      <c r="H63">
        <f t="shared" si="3"/>
        <v>10.772313691583923</v>
      </c>
      <c r="J63" s="120">
        <f>(Data!$I$16+273.3)/(D63+273.3)*(Data!$I$15+(Data!$K$12/1000))/Data!$I$15*Data!$I$18</f>
        <v>0.68966756933292783</v>
      </c>
      <c r="K63" s="122">
        <f t="shared" si="4"/>
        <v>11.981693926399998</v>
      </c>
      <c r="L63" s="119"/>
      <c r="M63" s="122"/>
      <c r="S63" s="121">
        <f t="shared" si="2"/>
        <v>0.57000000000000028</v>
      </c>
      <c r="T63" s="122">
        <f t="shared" si="0"/>
        <v>11.553100654471429</v>
      </c>
      <c r="U63">
        <f t="shared" si="1"/>
        <v>0.11296235287310055</v>
      </c>
      <c r="W63">
        <f>(S64-S62)/6*(T62+4*T63+T64)</f>
        <v>0.23216051499589488</v>
      </c>
    </row>
    <row r="64" spans="1:23">
      <c r="A64" s="1">
        <v>0.47855324074074074</v>
      </c>
      <c r="B64">
        <v>4012</v>
      </c>
      <c r="C64">
        <v>42</v>
      </c>
      <c r="D64">
        <v>261</v>
      </c>
      <c r="E64">
        <v>10.4</v>
      </c>
      <c r="G64" s="119">
        <v>57</v>
      </c>
      <c r="H64">
        <f t="shared" si="3"/>
        <v>11.039369920148662</v>
      </c>
      <c r="J64" s="120">
        <f>(Data!$I$16+273.3)/(D64+273.3)*(Data!$I$15+(Data!$K$12/1000))/Data!$I$15*Data!$I$18</f>
        <v>0.6895384906188472</v>
      </c>
      <c r="K64" s="122">
        <f t="shared" si="4"/>
        <v>11.9396172947</v>
      </c>
      <c r="L64" s="119"/>
      <c r="M64" s="122"/>
      <c r="S64" s="121">
        <f t="shared" si="2"/>
        <v>0.58000000000000029</v>
      </c>
      <c r="T64" s="122">
        <f t="shared" si="0"/>
        <v>12.396381960734036</v>
      </c>
      <c r="U64">
        <f t="shared" si="1"/>
        <v>0.11974741307602743</v>
      </c>
    </row>
    <row r="65" spans="1:23">
      <c r="A65" s="1">
        <v>0.47855324074074074</v>
      </c>
      <c r="B65">
        <v>4017</v>
      </c>
      <c r="C65">
        <v>46</v>
      </c>
      <c r="D65">
        <v>261</v>
      </c>
      <c r="E65">
        <v>10.4</v>
      </c>
      <c r="G65" s="119">
        <v>58</v>
      </c>
      <c r="H65">
        <f t="shared" si="3"/>
        <v>11.553100654471429</v>
      </c>
      <c r="J65" s="120">
        <f>(Data!$I$16+273.3)/(D65+273.3)*(Data!$I$15+(Data!$K$12/1000))/Data!$I$15*Data!$I$18</f>
        <v>0.6895384906188472</v>
      </c>
      <c r="K65" s="122">
        <f t="shared" si="4"/>
        <v>11.897205384799999</v>
      </c>
      <c r="L65" s="119"/>
      <c r="M65" s="122"/>
      <c r="S65" s="121">
        <f t="shared" si="2"/>
        <v>0.5900000000000003</v>
      </c>
      <c r="T65" s="122">
        <f t="shared" si="0"/>
        <v>12.396381960734036</v>
      </c>
      <c r="U65">
        <f t="shared" si="1"/>
        <v>0.12396381960734047</v>
      </c>
      <c r="W65">
        <f>(S66-S64)/6*(T64+4*T65+T66)</f>
        <v>0.24713290246093153</v>
      </c>
    </row>
    <row r="66" spans="1:23">
      <c r="A66" s="1">
        <v>0.47855324074074074</v>
      </c>
      <c r="B66">
        <v>4017</v>
      </c>
      <c r="C66">
        <v>53</v>
      </c>
      <c r="D66">
        <v>260.60000000000002</v>
      </c>
      <c r="E66">
        <v>10.4</v>
      </c>
      <c r="G66" s="119">
        <v>59</v>
      </c>
      <c r="H66">
        <f t="shared" si="3"/>
        <v>12.396381960734036</v>
      </c>
      <c r="J66" s="120">
        <f>(Data!$I$16+273.3)/(D66+273.3)*(Data!$I$15+(Data!$K$12/1000))/Data!$I$15*Data!$I$18</f>
        <v>0.690055095594025</v>
      </c>
      <c r="K66" s="122">
        <f t="shared" si="4"/>
        <v>11.854456864099999</v>
      </c>
      <c r="L66" s="119"/>
      <c r="M66" s="122"/>
      <c r="S66" s="121">
        <f t="shared" si="2"/>
        <v>0.60000000000000031</v>
      </c>
      <c r="T66" s="122">
        <f t="shared" si="0"/>
        <v>12.157960934609227</v>
      </c>
      <c r="U66">
        <f t="shared" si="1"/>
        <v>0.12277171447671642</v>
      </c>
    </row>
    <row r="67" spans="1:23">
      <c r="A67" s="1">
        <v>0.47855324074074074</v>
      </c>
      <c r="B67">
        <v>4022</v>
      </c>
      <c r="C67">
        <v>53</v>
      </c>
      <c r="D67">
        <v>260.60000000000002</v>
      </c>
      <c r="E67">
        <v>10.4</v>
      </c>
      <c r="G67" s="119">
        <v>60</v>
      </c>
      <c r="H67">
        <f t="shared" si="3"/>
        <v>12.396381960734036</v>
      </c>
      <c r="J67" s="120">
        <f>(Data!$I$16+273.3)/(D67+273.3)*(Data!$I$15+(Data!$K$12/1000))/Data!$I$15*Data!$I$18</f>
        <v>0.690055095594025</v>
      </c>
      <c r="K67" s="122">
        <f t="shared" si="4"/>
        <v>11.811370399999999</v>
      </c>
      <c r="L67" s="119"/>
      <c r="M67" s="122"/>
      <c r="S67" s="121">
        <f t="shared" si="2"/>
        <v>0.61000000000000032</v>
      </c>
      <c r="T67" s="122">
        <f t="shared" si="0"/>
        <v>12.157960934609227</v>
      </c>
      <c r="U67">
        <f t="shared" si="1"/>
        <v>0.12157960934609237</v>
      </c>
      <c r="W67">
        <f>(S68-S66)/6*(T66+4*T67+T68)</f>
        <v>0.24393847351462916</v>
      </c>
    </row>
    <row r="68" spans="1:23">
      <c r="A68" s="1">
        <v>0.47856481481481478</v>
      </c>
      <c r="B68">
        <v>4026</v>
      </c>
      <c r="C68">
        <v>51</v>
      </c>
      <c r="D68">
        <v>260.39999999999998</v>
      </c>
      <c r="E68">
        <v>10.4</v>
      </c>
      <c r="G68" s="119">
        <v>61</v>
      </c>
      <c r="H68">
        <f t="shared" si="3"/>
        <v>12.157960934609227</v>
      </c>
      <c r="J68" s="120">
        <f>(Data!$I$16+273.3)/(D68+273.3)*(Data!$I$15+(Data!$K$12/1000))/Data!$I$15*Data!$I$18</f>
        <v>0.69031368847226904</v>
      </c>
      <c r="K68" s="122">
        <f t="shared" si="4"/>
        <v>11.767944659899999</v>
      </c>
      <c r="L68" s="119"/>
      <c r="M68" s="122"/>
      <c r="S68" s="121">
        <f t="shared" si="2"/>
        <v>0.62000000000000033</v>
      </c>
      <c r="T68" s="122">
        <f t="shared" si="0"/>
        <v>12.391737381342555</v>
      </c>
      <c r="U68">
        <f t="shared" si="1"/>
        <v>0.12274849157975901</v>
      </c>
    </row>
    <row r="69" spans="1:23">
      <c r="A69" s="1">
        <v>0.47856481481481478</v>
      </c>
      <c r="B69">
        <v>4026</v>
      </c>
      <c r="C69">
        <v>51</v>
      </c>
      <c r="D69">
        <v>260.39999999999998</v>
      </c>
      <c r="E69">
        <v>10.4</v>
      </c>
      <c r="G69" s="119">
        <v>62</v>
      </c>
      <c r="H69">
        <f t="shared" si="3"/>
        <v>12.157960934609227</v>
      </c>
      <c r="J69" s="120">
        <f>(Data!$I$16+273.3)/(D69+273.3)*(Data!$I$15+(Data!$K$12/1000))/Data!$I$15*Data!$I$18</f>
        <v>0.69031368847226904</v>
      </c>
      <c r="K69" s="122">
        <f t="shared" si="4"/>
        <v>11.724178311199999</v>
      </c>
      <c r="L69" s="119"/>
      <c r="M69" s="122"/>
      <c r="S69" s="121">
        <f t="shared" si="2"/>
        <v>0.63000000000000034</v>
      </c>
      <c r="T69" s="122">
        <f t="shared" si="0"/>
        <v>12.505749520918878</v>
      </c>
      <c r="U69">
        <f t="shared" si="1"/>
        <v>0.12448743451130728</v>
      </c>
      <c r="W69">
        <f>(S70-S68)/6*(T68+4*T69+T70)</f>
        <v>0.24816132850739681</v>
      </c>
    </row>
    <row r="70" spans="1:23">
      <c r="A70" s="1">
        <v>0.47856481481481478</v>
      </c>
      <c r="B70">
        <v>4027</v>
      </c>
      <c r="C70">
        <v>53</v>
      </c>
      <c r="D70">
        <v>260.2</v>
      </c>
      <c r="E70">
        <v>10.4</v>
      </c>
      <c r="G70" s="119">
        <v>63</v>
      </c>
      <c r="H70">
        <f t="shared" si="3"/>
        <v>12.391737381342555</v>
      </c>
      <c r="J70" s="120">
        <f>(Data!$I$16+273.3)/(D70+273.3)*(Data!$I$15+(Data!$K$12/1000))/Data!$I$15*Data!$I$18</f>
        <v>0.69057247523458287</v>
      </c>
      <c r="K70" s="122">
        <f t="shared" si="4"/>
        <v>11.680070021299999</v>
      </c>
      <c r="L70" s="119"/>
      <c r="M70" s="122"/>
      <c r="S70" s="121">
        <f t="shared" si="2"/>
        <v>0.64000000000000035</v>
      </c>
      <c r="T70" s="122">
        <f t="shared" si="0"/>
        <v>12.033663087200912</v>
      </c>
      <c r="U70">
        <f t="shared" si="1"/>
        <v>0.12269706304059906</v>
      </c>
    </row>
    <row r="71" spans="1:23">
      <c r="A71" s="1">
        <v>0.47856481481481478</v>
      </c>
      <c r="B71">
        <v>4028</v>
      </c>
      <c r="C71">
        <v>54</v>
      </c>
      <c r="D71">
        <v>260</v>
      </c>
      <c r="E71">
        <v>10.4</v>
      </c>
      <c r="G71" s="119">
        <v>64</v>
      </c>
      <c r="H71">
        <f t="shared" si="3"/>
        <v>12.505749520918878</v>
      </c>
      <c r="J71" s="120">
        <f>(Data!$I$16+273.3)/(D71+273.3)*(Data!$I$15+(Data!$K$12/1000))/Data!$I$15*Data!$I$18</f>
        <v>0.69083145609910002</v>
      </c>
      <c r="K71" s="122">
        <f t="shared" si="4"/>
        <v>11.6356184576</v>
      </c>
      <c r="L71" s="119"/>
      <c r="M71" s="122"/>
      <c r="S71" s="121">
        <f t="shared" si="2"/>
        <v>0.65000000000000036</v>
      </c>
      <c r="T71" s="122">
        <f t="shared" ref="T71:T134" si="5">H73</f>
        <v>11.79495461777107</v>
      </c>
      <c r="U71">
        <f t="shared" ref="U71:U134" si="6">(S71-S70)/2*(T70+T71)</f>
        <v>0.11914308852486002</v>
      </c>
      <c r="W71">
        <f>(S72-S70)/6*(T70+4*T71+T72)</f>
        <v>0.23544632419753386</v>
      </c>
    </row>
    <row r="72" spans="1:23">
      <c r="A72" s="1">
        <v>0.47856481481481478</v>
      </c>
      <c r="B72">
        <v>4030</v>
      </c>
      <c r="C72">
        <v>50</v>
      </c>
      <c r="D72">
        <v>260</v>
      </c>
      <c r="E72">
        <v>10.4</v>
      </c>
      <c r="G72" s="119">
        <v>65</v>
      </c>
      <c r="H72">
        <f t="shared" si="3"/>
        <v>12.033663087200912</v>
      </c>
      <c r="J72" s="120">
        <f>(Data!$I$16+273.3)/(D72+273.3)*(Data!$I$15+(Data!$K$12/1000))/Data!$I$15*Data!$I$18</f>
        <v>0.69083145609910002</v>
      </c>
      <c r="K72" s="122">
        <f t="shared" si="4"/>
        <v>11.5908222875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11.420415700974905</v>
      </c>
      <c r="U72">
        <f t="shared" si="6"/>
        <v>0.11607685159372998</v>
      </c>
    </row>
    <row r="73" spans="1:23">
      <c r="A73" s="1">
        <v>0.47857638888888893</v>
      </c>
      <c r="B73">
        <v>4030</v>
      </c>
      <c r="C73">
        <v>48</v>
      </c>
      <c r="D73">
        <v>260.39999999999998</v>
      </c>
      <c r="E73">
        <v>10.4</v>
      </c>
      <c r="G73" s="119">
        <v>66</v>
      </c>
      <c r="H73">
        <f t="shared" ref="H73:H136" si="8">44.73*SQRT(C73/1000/J73)</f>
        <v>11.79495461777107</v>
      </c>
      <c r="J73" s="120">
        <f>(Data!$I$16+273.3)/(D73+273.3)*(Data!$I$15+(Data!$K$12/1000))/Data!$I$15*Data!$I$18</f>
        <v>0.69031368847226904</v>
      </c>
      <c r="K73" s="122">
        <f t="shared" ref="K73:K136" si="9">-0.0000002221*G73^3-0.00012966*G73^2-0.025298*G73+13.844</f>
        <v>11.5456801784</v>
      </c>
      <c r="L73" s="119"/>
      <c r="M73" s="122"/>
      <c r="S73" s="121">
        <f t="shared" si="7"/>
        <v>0.67000000000000037</v>
      </c>
      <c r="T73" s="122">
        <f t="shared" si="5"/>
        <v>10.767271181504899</v>
      </c>
      <c r="U73">
        <f t="shared" si="6"/>
        <v>0.11093843441239912</v>
      </c>
      <c r="W73">
        <f>(S74-S72)/6*(T72+4*T73+T74)</f>
        <v>0.21752257202833153</v>
      </c>
    </row>
    <row r="74" spans="1:23">
      <c r="A74" s="1">
        <v>0.47857638888888893</v>
      </c>
      <c r="B74">
        <v>4024</v>
      </c>
      <c r="C74">
        <v>45</v>
      </c>
      <c r="D74">
        <v>260.39999999999998</v>
      </c>
      <c r="E74">
        <v>10.4</v>
      </c>
      <c r="G74" s="119">
        <v>67</v>
      </c>
      <c r="H74">
        <f t="shared" si="8"/>
        <v>11.420415700974905</v>
      </c>
      <c r="J74" s="120">
        <f>(Data!$I$16+273.3)/(D74+273.3)*(Data!$I$15+(Data!$K$12/1000))/Data!$I$15*Data!$I$18</f>
        <v>0.69031368847226904</v>
      </c>
      <c r="K74" s="122">
        <f t="shared" si="9"/>
        <v>11.5001907977</v>
      </c>
      <c r="L74" s="119"/>
      <c r="M74" s="122"/>
      <c r="S74" s="121">
        <f t="shared" si="7"/>
        <v>0.68000000000000038</v>
      </c>
      <c r="T74" s="122">
        <f t="shared" si="5"/>
        <v>10.767271181504899</v>
      </c>
      <c r="U74">
        <f t="shared" si="6"/>
        <v>0.10767271181504909</v>
      </c>
    </row>
    <row r="75" spans="1:23">
      <c r="A75" s="1">
        <v>0.47857638888888893</v>
      </c>
      <c r="B75">
        <v>4024</v>
      </c>
      <c r="C75">
        <v>40</v>
      </c>
      <c r="D75">
        <v>260.39999999999998</v>
      </c>
      <c r="E75">
        <v>10.4</v>
      </c>
      <c r="G75" s="119">
        <v>68</v>
      </c>
      <c r="H75">
        <f t="shared" si="8"/>
        <v>10.767271181504899</v>
      </c>
      <c r="J75" s="120">
        <f>(Data!$I$16+273.3)/(D75+273.3)*(Data!$I$15+(Data!$K$12/1000))/Data!$I$15*Data!$I$18</f>
        <v>0.69031368847226904</v>
      </c>
      <c r="K75" s="122">
        <f t="shared" si="9"/>
        <v>11.4543528128</v>
      </c>
      <c r="L75" s="119"/>
      <c r="M75" s="122"/>
      <c r="S75" s="121">
        <f t="shared" si="7"/>
        <v>0.69000000000000039</v>
      </c>
      <c r="T75" s="122">
        <f t="shared" si="5"/>
        <v>10.21377331759285</v>
      </c>
      <c r="U75">
        <f t="shared" si="6"/>
        <v>0.10490522249548884</v>
      </c>
      <c r="W75">
        <f>(S76-S74)/6*(T74+4*T75+T76)</f>
        <v>0.206120459231564</v>
      </c>
    </row>
    <row r="76" spans="1:23">
      <c r="A76" s="1">
        <v>0.47857638888888893</v>
      </c>
      <c r="B76">
        <v>4023</v>
      </c>
      <c r="C76">
        <v>40</v>
      </c>
      <c r="D76">
        <v>260.39999999999998</v>
      </c>
      <c r="E76">
        <v>10.4</v>
      </c>
      <c r="G76" s="119">
        <v>69</v>
      </c>
      <c r="H76">
        <f t="shared" si="8"/>
        <v>10.767271181504899</v>
      </c>
      <c r="J76" s="120">
        <f>(Data!$I$16+273.3)/(D76+273.3)*(Data!$I$15+(Data!$K$12/1000))/Data!$I$15*Data!$I$18</f>
        <v>0.69031368847226904</v>
      </c>
      <c r="K76" s="122">
        <f t="shared" si="9"/>
        <v>11.4081648911</v>
      </c>
      <c r="L76" s="119"/>
      <c r="M76" s="122"/>
      <c r="S76" s="121">
        <f t="shared" si="7"/>
        <v>0.7000000000000004</v>
      </c>
      <c r="T76" s="122">
        <f t="shared" si="5"/>
        <v>10.21377331759285</v>
      </c>
      <c r="U76">
        <f t="shared" si="6"/>
        <v>0.10213773317592859</v>
      </c>
    </row>
    <row r="77" spans="1:23">
      <c r="A77" s="1">
        <v>0.47857638888888893</v>
      </c>
      <c r="B77">
        <v>4022</v>
      </c>
      <c r="C77">
        <v>36</v>
      </c>
      <c r="D77">
        <v>260.3</v>
      </c>
      <c r="E77">
        <v>10.4</v>
      </c>
      <c r="G77" s="119">
        <v>70</v>
      </c>
      <c r="H77">
        <f t="shared" si="8"/>
        <v>10.21377331759285</v>
      </c>
      <c r="J77" s="120">
        <f>(Data!$I$16+273.3)/(D77+273.3)*(Data!$I$15+(Data!$K$12/1000))/Data!$I$15*Data!$I$18</f>
        <v>0.69044305760429148</v>
      </c>
      <c r="K77" s="122">
        <f t="shared" si="9"/>
        <v>11.361625699999999</v>
      </c>
      <c r="L77" s="119"/>
      <c r="M77" s="122"/>
      <c r="S77" s="121">
        <f t="shared" si="7"/>
        <v>0.71000000000000041</v>
      </c>
      <c r="T77" s="122">
        <f t="shared" si="5"/>
        <v>9.3247303726193298</v>
      </c>
      <c r="U77">
        <f t="shared" si="6"/>
        <v>9.7692518451060986E-2</v>
      </c>
      <c r="W77">
        <f>(S78-S76)/6*(T76+4*T77+T78)</f>
        <v>0.18893851576755399</v>
      </c>
    </row>
    <row r="78" spans="1:23">
      <c r="A78" s="1">
        <v>0.47858796296296297</v>
      </c>
      <c r="B78">
        <v>4026</v>
      </c>
      <c r="C78">
        <v>36</v>
      </c>
      <c r="D78">
        <v>260.3</v>
      </c>
      <c r="E78">
        <v>10.4</v>
      </c>
      <c r="G78" s="119">
        <v>71</v>
      </c>
      <c r="H78">
        <f t="shared" si="8"/>
        <v>10.21377331759285</v>
      </c>
      <c r="J78" s="120">
        <f>(Data!$I$16+273.3)/(D78+273.3)*(Data!$I$15+(Data!$K$12/1000))/Data!$I$15*Data!$I$18</f>
        <v>0.69044305760429148</v>
      </c>
      <c r="K78" s="122">
        <f t="shared" si="9"/>
        <v>11.314733906899999</v>
      </c>
      <c r="L78" s="119"/>
      <c r="M78" s="122"/>
      <c r="S78" s="121">
        <f t="shared" si="7"/>
        <v>0.72000000000000042</v>
      </c>
      <c r="T78" s="122">
        <f t="shared" si="5"/>
        <v>9.1688599221959848</v>
      </c>
      <c r="U78">
        <f t="shared" si="6"/>
        <v>9.2467951474076646E-2</v>
      </c>
    </row>
    <row r="79" spans="1:23">
      <c r="A79" s="1">
        <v>0.47858796296296297</v>
      </c>
      <c r="B79">
        <v>4031</v>
      </c>
      <c r="C79">
        <v>30</v>
      </c>
      <c r="D79">
        <v>260.39999999999998</v>
      </c>
      <c r="E79">
        <v>10.4</v>
      </c>
      <c r="G79" s="119">
        <v>72</v>
      </c>
      <c r="H79">
        <f t="shared" si="8"/>
        <v>9.3247303726193298</v>
      </c>
      <c r="J79" s="120">
        <f>(Data!$I$16+273.3)/(D79+273.3)*(Data!$I$15+(Data!$K$12/1000))/Data!$I$15*Data!$I$18</f>
        <v>0.69031368847226904</v>
      </c>
      <c r="K79" s="122">
        <f t="shared" si="9"/>
        <v>11.267488179199999</v>
      </c>
      <c r="L79" s="119"/>
      <c r="M79" s="122"/>
      <c r="S79" s="121">
        <f t="shared" si="7"/>
        <v>0.73000000000000043</v>
      </c>
      <c r="T79" s="122">
        <f t="shared" si="5"/>
        <v>9.9278635012375887</v>
      </c>
      <c r="U79">
        <f t="shared" si="6"/>
        <v>9.5483617117167949E-2</v>
      </c>
      <c r="W79">
        <f>(S80-S78)/6*(T78+4*T79+T80)</f>
        <v>0.19792305973913268</v>
      </c>
    </row>
    <row r="80" spans="1:23">
      <c r="A80" s="1">
        <v>0.47858796296296297</v>
      </c>
      <c r="B80">
        <v>4031</v>
      </c>
      <c r="C80">
        <v>29</v>
      </c>
      <c r="D80">
        <v>260.5</v>
      </c>
      <c r="E80">
        <v>10.4</v>
      </c>
      <c r="G80" s="119">
        <v>73</v>
      </c>
      <c r="H80">
        <f t="shared" si="8"/>
        <v>9.1688599221959848</v>
      </c>
      <c r="J80" s="120">
        <f>(Data!$I$16+273.3)/(D80+273.3)*(Data!$I$15+(Data!$K$12/1000))/Data!$I$15*Data!$I$18</f>
        <v>0.69018436781125903</v>
      </c>
      <c r="K80" s="122">
        <f t="shared" si="9"/>
        <v>11.219887184299999</v>
      </c>
      <c r="L80" s="119"/>
      <c r="M80" s="122"/>
      <c r="S80" s="121">
        <f t="shared" si="7"/>
        <v>0.74000000000000044</v>
      </c>
      <c r="T80" s="122">
        <f t="shared" si="5"/>
        <v>10.496603994593414</v>
      </c>
      <c r="U80">
        <f t="shared" si="6"/>
        <v>0.1021223374791551</v>
      </c>
    </row>
    <row r="81" spans="1:23">
      <c r="A81" s="1">
        <v>0.47858796296296297</v>
      </c>
      <c r="B81">
        <v>4039</v>
      </c>
      <c r="C81">
        <v>34</v>
      </c>
      <c r="D81">
        <v>260.5</v>
      </c>
      <c r="E81">
        <v>10.4</v>
      </c>
      <c r="G81" s="119">
        <v>74</v>
      </c>
      <c r="H81">
        <f t="shared" si="8"/>
        <v>9.9278635012375887</v>
      </c>
      <c r="J81" s="120">
        <f>(Data!$I$16+273.3)/(D81+273.3)*(Data!$I$15+(Data!$K$12/1000))/Data!$I$15*Data!$I$18</f>
        <v>0.69018436781125903</v>
      </c>
      <c r="K81" s="122">
        <f t="shared" si="9"/>
        <v>11.171929589599999</v>
      </c>
      <c r="L81" s="119"/>
      <c r="M81" s="122"/>
      <c r="S81" s="121">
        <f t="shared" si="7"/>
        <v>0.75000000000000044</v>
      </c>
      <c r="T81" s="122">
        <f t="shared" si="5"/>
        <v>10.496603994593414</v>
      </c>
      <c r="U81">
        <f t="shared" si="6"/>
        <v>0.10496603994593423</v>
      </c>
      <c r="W81">
        <f>(S82-S80)/6*(T80+4*T81+T82)</f>
        <v>0.21038946767055938</v>
      </c>
    </row>
    <row r="82" spans="1:23">
      <c r="A82" s="1">
        <v>0.47858796296296297</v>
      </c>
      <c r="B82">
        <v>4039</v>
      </c>
      <c r="C82">
        <v>38</v>
      </c>
      <c r="D82">
        <v>260.60000000000002</v>
      </c>
      <c r="E82">
        <v>10.4</v>
      </c>
      <c r="G82" s="119">
        <v>75</v>
      </c>
      <c r="H82">
        <f t="shared" si="8"/>
        <v>10.496603994593414</v>
      </c>
      <c r="J82" s="120">
        <f>(Data!$I$16+273.3)/(D82+273.3)*(Data!$I$15+(Data!$K$12/1000))/Data!$I$15*Data!$I$18</f>
        <v>0.690055095594025</v>
      </c>
      <c r="K82" s="122">
        <f t="shared" si="9"/>
        <v>11.1236140625</v>
      </c>
      <c r="L82" s="119"/>
      <c r="M82" s="122"/>
      <c r="S82" s="121">
        <f t="shared" si="7"/>
        <v>0.76000000000000045</v>
      </c>
      <c r="T82" s="122">
        <f t="shared" si="5"/>
        <v>10.633820328200693</v>
      </c>
      <c r="U82">
        <f t="shared" si="6"/>
        <v>0.10565212161397063</v>
      </c>
    </row>
    <row r="83" spans="1:23">
      <c r="A83" s="1">
        <v>0.47859953703703706</v>
      </c>
      <c r="B83">
        <v>4039</v>
      </c>
      <c r="C83">
        <v>38</v>
      </c>
      <c r="D83">
        <v>260.60000000000002</v>
      </c>
      <c r="E83">
        <v>10.4</v>
      </c>
      <c r="G83" s="119">
        <v>76</v>
      </c>
      <c r="H83">
        <f t="shared" si="8"/>
        <v>10.496603994593414</v>
      </c>
      <c r="J83" s="120">
        <f>(Data!$I$16+273.3)/(D83+273.3)*(Data!$I$15+(Data!$K$12/1000))/Data!$I$15*Data!$I$18</f>
        <v>0.690055095594025</v>
      </c>
      <c r="K83" s="122">
        <f t="shared" si="9"/>
        <v>11.0749392704</v>
      </c>
      <c r="L83" s="119"/>
      <c r="M83" s="122"/>
      <c r="S83" s="121">
        <f t="shared" si="7"/>
        <v>0.77000000000000046</v>
      </c>
      <c r="T83" s="122">
        <f t="shared" si="5"/>
        <v>10.633820328200693</v>
      </c>
      <c r="U83">
        <f t="shared" si="6"/>
        <v>0.10633820328200702</v>
      </c>
      <c r="W83">
        <f>(S84-S82)/6*(T82+4*T83+T84)</f>
        <v>0.20832150808021507</v>
      </c>
    </row>
    <row r="84" spans="1:23">
      <c r="A84" s="1">
        <v>0.47859953703703706</v>
      </c>
      <c r="B84">
        <v>4039</v>
      </c>
      <c r="C84">
        <v>39</v>
      </c>
      <c r="D84">
        <v>260.60000000000002</v>
      </c>
      <c r="E84">
        <v>10.4</v>
      </c>
      <c r="G84" s="119">
        <v>77</v>
      </c>
      <c r="H84">
        <f t="shared" si="8"/>
        <v>10.633820328200693</v>
      </c>
      <c r="J84" s="120">
        <f>(Data!$I$16+273.3)/(D84+273.3)*(Data!$I$15+(Data!$K$12/1000))/Data!$I$15*Data!$I$18</f>
        <v>0.690055095594025</v>
      </c>
      <c r="K84" s="122">
        <f t="shared" si="9"/>
        <v>11.0259038807</v>
      </c>
      <c r="L84" s="119"/>
      <c r="M84" s="122"/>
      <c r="S84" s="121">
        <f t="shared" si="7"/>
        <v>0.78000000000000047</v>
      </c>
      <c r="T84" s="122">
        <f t="shared" si="5"/>
        <v>9.3273507830610018</v>
      </c>
      <c r="U84">
        <f t="shared" si="6"/>
        <v>9.9805855556308568E-2</v>
      </c>
    </row>
    <row r="85" spans="1:23">
      <c r="A85" s="1">
        <v>0.47859953703703706</v>
      </c>
      <c r="B85">
        <v>4031</v>
      </c>
      <c r="C85">
        <v>39</v>
      </c>
      <c r="D85">
        <v>260.60000000000002</v>
      </c>
      <c r="E85">
        <v>10.4</v>
      </c>
      <c r="G85" s="119">
        <v>78</v>
      </c>
      <c r="H85">
        <f t="shared" si="8"/>
        <v>10.633820328200693</v>
      </c>
      <c r="J85" s="120">
        <f>(Data!$I$16+273.3)/(D85+273.3)*(Data!$I$15+(Data!$K$12/1000))/Data!$I$15*Data!$I$18</f>
        <v>0.690055095594025</v>
      </c>
      <c r="K85" s="122">
        <f t="shared" si="9"/>
        <v>10.976506560799999</v>
      </c>
      <c r="L85" s="119"/>
      <c r="M85" s="122"/>
      <c r="S85" s="121">
        <f t="shared" si="7"/>
        <v>0.79000000000000048</v>
      </c>
      <c r="T85" s="122">
        <f t="shared" si="5"/>
        <v>9.3282240896293729</v>
      </c>
      <c r="U85">
        <f t="shared" si="6"/>
        <v>9.3277874363451946E-2</v>
      </c>
      <c r="W85">
        <f>(S86-S84)/6*(T84+4*T85+T86)</f>
        <v>0.18856966673839401</v>
      </c>
    </row>
    <row r="86" spans="1:23">
      <c r="A86" s="1">
        <v>0.47859953703703706</v>
      </c>
      <c r="B86">
        <v>4024</v>
      </c>
      <c r="C86">
        <v>30</v>
      </c>
      <c r="D86">
        <v>260.7</v>
      </c>
      <c r="E86">
        <v>10.4</v>
      </c>
      <c r="G86" s="119">
        <v>79</v>
      </c>
      <c r="H86">
        <f t="shared" si="8"/>
        <v>9.3273507830610018</v>
      </c>
      <c r="J86" s="120">
        <f>(Data!$I$16+273.3)/(D86+273.3)*(Data!$I$15+(Data!$K$12/1000))/Data!$I$15*Data!$I$18</f>
        <v>0.68992587179335207</v>
      </c>
      <c r="K86" s="122">
        <f t="shared" si="9"/>
        <v>10.9267459781</v>
      </c>
      <c r="L86" s="119"/>
      <c r="M86" s="122"/>
      <c r="S86" s="121">
        <f t="shared" si="7"/>
        <v>0.80000000000000049</v>
      </c>
      <c r="T86" s="122">
        <f t="shared" si="5"/>
        <v>9.9306528799396663</v>
      </c>
      <c r="U86">
        <f t="shared" si="6"/>
        <v>9.6294384847845277E-2</v>
      </c>
    </row>
    <row r="87" spans="1:23">
      <c r="A87" s="1">
        <v>0.47859953703703706</v>
      </c>
      <c r="B87">
        <v>4027</v>
      </c>
      <c r="C87">
        <v>30</v>
      </c>
      <c r="D87">
        <v>260.8</v>
      </c>
      <c r="E87">
        <v>10.4</v>
      </c>
      <c r="G87" s="119">
        <v>80</v>
      </c>
      <c r="H87">
        <f t="shared" si="8"/>
        <v>9.3282240896293729</v>
      </c>
      <c r="J87" s="120">
        <f>(Data!$I$16+273.3)/(D87+273.3)*(Data!$I$15+(Data!$K$12/1000))/Data!$I$15*Data!$I$18</f>
        <v>0.68979669638204455</v>
      </c>
      <c r="K87" s="122">
        <f t="shared" si="9"/>
        <v>10.8766208</v>
      </c>
      <c r="L87" s="119"/>
      <c r="M87" s="122"/>
      <c r="S87" s="121">
        <f t="shared" si="7"/>
        <v>0.8100000000000005</v>
      </c>
      <c r="T87" s="122">
        <f t="shared" si="5"/>
        <v>10.074690304684976</v>
      </c>
      <c r="U87">
        <f t="shared" si="6"/>
        <v>0.1000267159231233</v>
      </c>
      <c r="W87">
        <f>(S88-S86)/6*(T86+4*T87+T88)</f>
        <v>0.20004007376646929</v>
      </c>
    </row>
    <row r="88" spans="1:23">
      <c r="A88" s="1">
        <v>0.4786111111111111</v>
      </c>
      <c r="B88">
        <v>4031</v>
      </c>
      <c r="C88">
        <v>34</v>
      </c>
      <c r="D88">
        <v>260.8</v>
      </c>
      <c r="E88">
        <v>10.4</v>
      </c>
      <c r="G88" s="119">
        <v>81</v>
      </c>
      <c r="H88">
        <f t="shared" si="8"/>
        <v>9.9306528799396663</v>
      </c>
      <c r="J88" s="120">
        <f>(Data!$I$16+273.3)/(D88+273.3)*(Data!$I$15+(Data!$K$12/1000))/Data!$I$15*Data!$I$18</f>
        <v>0.68979669638204455</v>
      </c>
      <c r="K88" s="122">
        <f t="shared" si="9"/>
        <v>10.826129693899999</v>
      </c>
      <c r="L88" s="119"/>
      <c r="M88" s="122"/>
      <c r="S88" s="121">
        <f t="shared" si="7"/>
        <v>0.82000000000000051</v>
      </c>
      <c r="T88" s="122">
        <f t="shared" si="5"/>
        <v>9.7826080312611712</v>
      </c>
      <c r="U88">
        <f t="shared" si="6"/>
        <v>9.9286491679730832E-2</v>
      </c>
    </row>
    <row r="89" spans="1:23">
      <c r="A89" s="1">
        <v>0.4786111111111111</v>
      </c>
      <c r="B89">
        <v>4032</v>
      </c>
      <c r="C89">
        <v>35</v>
      </c>
      <c r="D89">
        <v>260.7</v>
      </c>
      <c r="E89">
        <v>10.4</v>
      </c>
      <c r="G89" s="119">
        <v>82</v>
      </c>
      <c r="H89">
        <f t="shared" si="8"/>
        <v>10.074690304684976</v>
      </c>
      <c r="J89" s="120">
        <f>(Data!$I$16+273.3)/(D89+273.3)*(Data!$I$15+(Data!$K$12/1000))/Data!$I$15*Data!$I$18</f>
        <v>0.68992587179335207</v>
      </c>
      <c r="K89" s="122">
        <f t="shared" si="9"/>
        <v>10.775271327199999</v>
      </c>
      <c r="L89" s="119"/>
      <c r="M89" s="122"/>
      <c r="S89" s="121">
        <f t="shared" si="7"/>
        <v>0.83000000000000052</v>
      </c>
      <c r="T89" s="122">
        <f t="shared" si="5"/>
        <v>9.6314423181922226</v>
      </c>
      <c r="U89">
        <f t="shared" si="6"/>
        <v>9.707025174726705E-2</v>
      </c>
      <c r="W89">
        <f>(S90-S88)/6*(T88+4*T89+T90)</f>
        <v>0.19508021522577104</v>
      </c>
    </row>
    <row r="90" spans="1:23">
      <c r="A90" s="1">
        <v>0.4786111111111111</v>
      </c>
      <c r="B90">
        <v>4043</v>
      </c>
      <c r="C90">
        <v>33</v>
      </c>
      <c r="D90">
        <v>260.7</v>
      </c>
      <c r="E90">
        <v>10.4</v>
      </c>
      <c r="G90" s="119">
        <v>83</v>
      </c>
      <c r="H90">
        <f t="shared" si="8"/>
        <v>9.7826080312611712</v>
      </c>
      <c r="J90" s="120">
        <f>(Data!$I$16+273.3)/(D90+273.3)*(Data!$I$15+(Data!$K$12/1000))/Data!$I$15*Data!$I$18</f>
        <v>0.68992587179335207</v>
      </c>
      <c r="K90" s="122">
        <f t="shared" si="9"/>
        <v>10.724044367299999</v>
      </c>
      <c r="L90" s="119"/>
      <c r="M90" s="122"/>
      <c r="S90" s="121">
        <f t="shared" si="7"/>
        <v>0.84000000000000052</v>
      </c>
      <c r="T90" s="122">
        <f t="shared" si="5"/>
        <v>10.215687263701204</v>
      </c>
      <c r="U90">
        <f t="shared" si="6"/>
        <v>9.923564790946722E-2</v>
      </c>
    </row>
    <row r="91" spans="1:23">
      <c r="A91" s="1">
        <v>0.4786111111111111</v>
      </c>
      <c r="B91">
        <v>4043</v>
      </c>
      <c r="C91">
        <v>32</v>
      </c>
      <c r="D91">
        <v>260.5</v>
      </c>
      <c r="E91">
        <v>10.4</v>
      </c>
      <c r="G91" s="119">
        <v>84</v>
      </c>
      <c r="H91">
        <f t="shared" si="8"/>
        <v>9.6314423181922226</v>
      </c>
      <c r="J91" s="120">
        <f>(Data!$I$16+273.3)/(D91+273.3)*(Data!$I$15+(Data!$K$12/1000))/Data!$I$15*Data!$I$18</f>
        <v>0.69018436781125903</v>
      </c>
      <c r="K91" s="122">
        <f t="shared" si="9"/>
        <v>10.672447481599999</v>
      </c>
      <c r="L91" s="119"/>
      <c r="M91" s="122"/>
      <c r="S91" s="121">
        <f t="shared" si="7"/>
        <v>0.85000000000000053</v>
      </c>
      <c r="T91" s="122">
        <f t="shared" si="5"/>
        <v>11.164790202535928</v>
      </c>
      <c r="U91">
        <f t="shared" si="6"/>
        <v>0.10690238733118575</v>
      </c>
      <c r="W91">
        <f>(S92-S90)/6*(T90+4*T91+T92)</f>
        <v>0.22013212758793632</v>
      </c>
    </row>
    <row r="92" spans="1:23">
      <c r="A92" s="1">
        <v>0.4786111111111111</v>
      </c>
      <c r="B92">
        <v>4051</v>
      </c>
      <c r="C92">
        <v>36</v>
      </c>
      <c r="D92">
        <v>260.5</v>
      </c>
      <c r="E92">
        <v>10.4</v>
      </c>
      <c r="G92" s="119">
        <v>85</v>
      </c>
      <c r="H92">
        <f t="shared" si="8"/>
        <v>10.215687263701204</v>
      </c>
      <c r="J92" s="120">
        <f>(Data!$I$16+273.3)/(D92+273.3)*(Data!$I$15+(Data!$K$12/1000))/Data!$I$15*Data!$I$18</f>
        <v>0.69018436781125903</v>
      </c>
      <c r="K92" s="122">
        <f t="shared" si="9"/>
        <v>10.620479337499999</v>
      </c>
      <c r="L92" s="119"/>
      <c r="M92" s="122"/>
      <c r="S92" s="121">
        <f t="shared" si="7"/>
        <v>0.86000000000000054</v>
      </c>
      <c r="T92" s="122">
        <f t="shared" si="5"/>
        <v>11.164790202535928</v>
      </c>
      <c r="U92">
        <f t="shared" si="6"/>
        <v>0.11164790202535937</v>
      </c>
    </row>
    <row r="93" spans="1:23">
      <c r="A93" s="1">
        <v>0.47862268518518519</v>
      </c>
      <c r="B93">
        <v>4053</v>
      </c>
      <c r="C93">
        <v>43</v>
      </c>
      <c r="D93">
        <v>260.5</v>
      </c>
      <c r="E93">
        <v>10.4</v>
      </c>
      <c r="G93" s="119">
        <v>86</v>
      </c>
      <c r="H93">
        <f t="shared" si="8"/>
        <v>11.164790202535928</v>
      </c>
      <c r="J93" s="120">
        <f>(Data!$I$16+273.3)/(D93+273.3)*(Data!$I$15+(Data!$K$12/1000))/Data!$I$15*Data!$I$18</f>
        <v>0.69018436781125903</v>
      </c>
      <c r="K93" s="122">
        <f t="shared" si="9"/>
        <v>10.568138602399999</v>
      </c>
      <c r="L93" s="119"/>
      <c r="M93" s="122"/>
      <c r="S93" s="121">
        <f t="shared" si="7"/>
        <v>0.87000000000000055</v>
      </c>
      <c r="T93" s="122">
        <f t="shared" si="5"/>
        <v>11.5476936711386</v>
      </c>
      <c r="U93">
        <f t="shared" si="6"/>
        <v>0.11356241936837275</v>
      </c>
      <c r="W93">
        <f>(S94-S92)/6*(T92+4*T93+T94)</f>
        <v>0.22967752852742995</v>
      </c>
    </row>
    <row r="94" spans="1:23">
      <c r="A94" s="1">
        <v>0.47862268518518519</v>
      </c>
      <c r="B94">
        <v>4046</v>
      </c>
      <c r="C94">
        <v>43</v>
      </c>
      <c r="D94">
        <v>260.5</v>
      </c>
      <c r="E94">
        <v>10.4</v>
      </c>
      <c r="G94" s="119">
        <v>87</v>
      </c>
      <c r="H94">
        <f t="shared" si="8"/>
        <v>11.164790202535928</v>
      </c>
      <c r="J94" s="120">
        <f>(Data!$I$16+273.3)/(D94+273.3)*(Data!$I$15+(Data!$K$12/1000))/Data!$I$15*Data!$I$18</f>
        <v>0.69018436781125903</v>
      </c>
      <c r="K94" s="122">
        <f t="shared" si="9"/>
        <v>10.5154239437</v>
      </c>
      <c r="L94" s="119"/>
      <c r="M94" s="122"/>
      <c r="S94" s="121">
        <f t="shared" si="7"/>
        <v>0.88000000000000056</v>
      </c>
      <c r="T94" s="122">
        <f t="shared" si="5"/>
        <v>11.5476936711386</v>
      </c>
      <c r="U94">
        <f t="shared" si="6"/>
        <v>0.11547693671138611</v>
      </c>
    </row>
    <row r="95" spans="1:23">
      <c r="A95" s="1">
        <v>0.47862268518518519</v>
      </c>
      <c r="B95">
        <v>4040</v>
      </c>
      <c r="C95">
        <v>46</v>
      </c>
      <c r="D95">
        <v>260.5</v>
      </c>
      <c r="E95">
        <v>10.4</v>
      </c>
      <c r="G95" s="119">
        <v>88</v>
      </c>
      <c r="H95">
        <f t="shared" si="8"/>
        <v>11.5476936711386</v>
      </c>
      <c r="J95" s="120">
        <f>(Data!$I$16+273.3)/(D95+273.3)*(Data!$I$15+(Data!$K$12/1000))/Data!$I$15*Data!$I$18</f>
        <v>0.69018436781125903</v>
      </c>
      <c r="K95" s="122">
        <f t="shared" si="9"/>
        <v>10.462334028799999</v>
      </c>
      <c r="L95" s="119"/>
      <c r="M95" s="122"/>
      <c r="S95" s="121">
        <f t="shared" si="7"/>
        <v>0.89000000000000057</v>
      </c>
      <c r="T95" s="122">
        <f t="shared" si="5"/>
        <v>12.040430542841593</v>
      </c>
      <c r="U95">
        <f t="shared" si="6"/>
        <v>0.11794062106990108</v>
      </c>
      <c r="W95">
        <f>(S96-S94)/6*(T94+4*T95+T96)</f>
        <v>0.23957310675593751</v>
      </c>
    </row>
    <row r="96" spans="1:23">
      <c r="A96" s="1">
        <v>0.47862268518518519</v>
      </c>
      <c r="B96">
        <v>4034</v>
      </c>
      <c r="C96">
        <v>46</v>
      </c>
      <c r="D96">
        <v>260.5</v>
      </c>
      <c r="E96">
        <v>10.4</v>
      </c>
      <c r="G96" s="119">
        <v>89</v>
      </c>
      <c r="H96">
        <f t="shared" si="8"/>
        <v>11.5476936711386</v>
      </c>
      <c r="J96" s="120">
        <f>(Data!$I$16+273.3)/(D96+273.3)*(Data!$I$15+(Data!$K$12/1000))/Data!$I$15*Data!$I$18</f>
        <v>0.69018436781125903</v>
      </c>
      <c r="K96" s="122">
        <f t="shared" si="9"/>
        <v>10.4088675251</v>
      </c>
      <c r="L96" s="119"/>
      <c r="M96" s="122"/>
      <c r="S96" s="121">
        <f t="shared" si="7"/>
        <v>0.90000000000000058</v>
      </c>
      <c r="T96" s="122">
        <f t="shared" si="5"/>
        <v>12.162516184276221</v>
      </c>
      <c r="U96">
        <f t="shared" si="6"/>
        <v>0.12101473363558916</v>
      </c>
    </row>
    <row r="97" spans="1:23">
      <c r="A97" s="1">
        <v>0.47862268518518519</v>
      </c>
      <c r="B97">
        <v>4025</v>
      </c>
      <c r="C97">
        <v>50</v>
      </c>
      <c r="D97">
        <v>260.60000000000002</v>
      </c>
      <c r="E97">
        <v>10.4</v>
      </c>
      <c r="G97" s="119">
        <v>90</v>
      </c>
      <c r="H97">
        <f t="shared" si="8"/>
        <v>12.040430542841593</v>
      </c>
      <c r="J97" s="120">
        <f>(Data!$I$16+273.3)/(D97+273.3)*(Data!$I$15+(Data!$K$12/1000))/Data!$I$15*Data!$I$18</f>
        <v>0.690055095594025</v>
      </c>
      <c r="K97" s="122">
        <f t="shared" si="9"/>
        <v>10.355023099999999</v>
      </c>
      <c r="L97" s="119"/>
      <c r="M97" s="122"/>
      <c r="S97" s="121">
        <f t="shared" si="7"/>
        <v>0.91000000000000059</v>
      </c>
      <c r="T97" s="122">
        <f t="shared" si="5"/>
        <v>11.675816801289269</v>
      </c>
      <c r="U97">
        <f t="shared" si="6"/>
        <v>0.11919166492782755</v>
      </c>
      <c r="W97">
        <f>(S98-S96)/6*(T96+4*T97+T98)</f>
        <v>0.23344918648230775</v>
      </c>
    </row>
    <row r="98" spans="1:23">
      <c r="A98" s="1">
        <v>0.47863425925925923</v>
      </c>
      <c r="B98">
        <v>4024</v>
      </c>
      <c r="C98">
        <v>51</v>
      </c>
      <c r="D98">
        <v>260.8</v>
      </c>
      <c r="E98">
        <v>10.4</v>
      </c>
      <c r="G98" s="119">
        <v>91</v>
      </c>
      <c r="H98">
        <f t="shared" si="8"/>
        <v>12.162516184276221</v>
      </c>
      <c r="J98" s="120">
        <f>(Data!$I$16+273.3)/(D98+273.3)*(Data!$I$15+(Data!$K$12/1000))/Data!$I$15*Data!$I$18</f>
        <v>0.68979669638204455</v>
      </c>
      <c r="K98" s="122">
        <f t="shared" si="9"/>
        <v>10.300799420899999</v>
      </c>
      <c r="L98" s="119"/>
      <c r="M98" s="122"/>
      <c r="S98" s="121">
        <f t="shared" si="7"/>
        <v>0.9200000000000006</v>
      </c>
      <c r="T98" s="122">
        <f t="shared" si="5"/>
        <v>11.168972555258962</v>
      </c>
      <c r="U98">
        <f t="shared" si="6"/>
        <v>0.11422394678274127</v>
      </c>
    </row>
    <row r="99" spans="1:23">
      <c r="A99" s="1">
        <v>0.47863425925925923</v>
      </c>
      <c r="B99">
        <v>4010</v>
      </c>
      <c r="C99">
        <v>47</v>
      </c>
      <c r="D99">
        <v>260.8</v>
      </c>
      <c r="E99">
        <v>10.4</v>
      </c>
      <c r="G99" s="119">
        <v>92</v>
      </c>
      <c r="H99">
        <f t="shared" si="8"/>
        <v>11.675816801289269</v>
      </c>
      <c r="J99" s="120">
        <f>(Data!$I$16+273.3)/(D99+273.3)*(Data!$I$15+(Data!$K$12/1000))/Data!$I$15*Data!$I$18</f>
        <v>0.68979669638204455</v>
      </c>
      <c r="K99" s="122">
        <f t="shared" si="9"/>
        <v>10.246195155199999</v>
      </c>
      <c r="L99" s="119"/>
      <c r="M99" s="122"/>
      <c r="S99" s="121">
        <f t="shared" si="7"/>
        <v>0.9300000000000006</v>
      </c>
      <c r="T99" s="122">
        <f t="shared" si="5"/>
        <v>11.298097914997687</v>
      </c>
      <c r="U99">
        <f t="shared" si="6"/>
        <v>0.11233535235128335</v>
      </c>
      <c r="W99">
        <f>(S100-S98)/6*(T98+4*T99+T100)</f>
        <v>0.22596065894450529</v>
      </c>
    </row>
    <row r="100" spans="1:23">
      <c r="A100" s="1">
        <v>0.47863425925925923</v>
      </c>
      <c r="B100">
        <v>4010</v>
      </c>
      <c r="C100">
        <v>43</v>
      </c>
      <c r="D100">
        <v>260.89999999999998</v>
      </c>
      <c r="E100">
        <v>10.4</v>
      </c>
      <c r="G100" s="119">
        <v>93</v>
      </c>
      <c r="H100">
        <f t="shared" si="8"/>
        <v>11.168972555258962</v>
      </c>
      <c r="J100" s="120">
        <f>(Data!$I$16+273.3)/(D100+273.3)*(Data!$I$15+(Data!$K$12/1000))/Data!$I$15*Data!$I$18</f>
        <v>0.68966756933292783</v>
      </c>
      <c r="K100" s="122">
        <f t="shared" si="9"/>
        <v>10.1912089703</v>
      </c>
      <c r="L100" s="119"/>
      <c r="M100" s="122"/>
      <c r="S100" s="121">
        <f t="shared" si="7"/>
        <v>0.94000000000000061</v>
      </c>
      <c r="T100" s="122">
        <f t="shared" si="5"/>
        <v>11.426833468101821</v>
      </c>
      <c r="U100">
        <f t="shared" si="6"/>
        <v>0.11362465691549764</v>
      </c>
    </row>
    <row r="101" spans="1:23">
      <c r="A101" s="1">
        <v>0.47863425925925923</v>
      </c>
      <c r="B101">
        <v>4008</v>
      </c>
      <c r="C101">
        <v>44</v>
      </c>
      <c r="D101">
        <v>260.89999999999998</v>
      </c>
      <c r="E101">
        <v>10.4</v>
      </c>
      <c r="G101" s="119">
        <v>94</v>
      </c>
      <c r="H101">
        <f t="shared" si="8"/>
        <v>11.298097914997687</v>
      </c>
      <c r="J101" s="120">
        <f>(Data!$I$16+273.3)/(D101+273.3)*(Data!$I$15+(Data!$K$12/1000))/Data!$I$15*Data!$I$18</f>
        <v>0.68966756933292783</v>
      </c>
      <c r="K101" s="122">
        <f t="shared" si="9"/>
        <v>10.135839533599999</v>
      </c>
      <c r="L101" s="119"/>
      <c r="M101" s="122"/>
      <c r="S101" s="121">
        <f t="shared" si="7"/>
        <v>0.95000000000000062</v>
      </c>
      <c r="T101" s="122">
        <f t="shared" si="5"/>
        <v>11.426833468101821</v>
      </c>
      <c r="U101">
        <f t="shared" si="6"/>
        <v>0.11426833468101831</v>
      </c>
      <c r="W101">
        <f>(S102-S100)/6*(T100+4*T101+T102)</f>
        <v>0.23058950952261431</v>
      </c>
    </row>
    <row r="102" spans="1:23">
      <c r="A102" s="1">
        <v>0.47863425925925923</v>
      </c>
      <c r="B102">
        <v>4007</v>
      </c>
      <c r="C102">
        <v>45</v>
      </c>
      <c r="D102">
        <v>261</v>
      </c>
      <c r="E102">
        <v>10.4</v>
      </c>
      <c r="G102" s="119">
        <v>95</v>
      </c>
      <c r="H102">
        <f t="shared" si="8"/>
        <v>11.426833468101821</v>
      </c>
      <c r="J102" s="120">
        <f>(Data!$I$16+273.3)/(D102+273.3)*(Data!$I$15+(Data!$K$12/1000))/Data!$I$15*Data!$I$18</f>
        <v>0.6895384906188472</v>
      </c>
      <c r="K102" s="122">
        <f t="shared" si="9"/>
        <v>10.080085512499998</v>
      </c>
      <c r="L102" s="119"/>
      <c r="M102" s="122"/>
      <c r="S102" s="121">
        <f t="shared" si="7"/>
        <v>0.96000000000000063</v>
      </c>
      <c r="T102" s="122">
        <f t="shared" si="5"/>
        <v>12.042685516275137</v>
      </c>
      <c r="U102">
        <f t="shared" si="6"/>
        <v>0.11734759492188489</v>
      </c>
    </row>
    <row r="103" spans="1:23">
      <c r="A103" s="1">
        <v>0.47864583333333338</v>
      </c>
      <c r="B103">
        <v>4016</v>
      </c>
      <c r="C103">
        <v>45</v>
      </c>
      <c r="D103">
        <v>261</v>
      </c>
      <c r="E103">
        <v>10.4</v>
      </c>
      <c r="G103" s="119">
        <v>96</v>
      </c>
      <c r="H103">
        <f t="shared" si="8"/>
        <v>11.426833468101821</v>
      </c>
      <c r="J103" s="120">
        <f>(Data!$I$16+273.3)/(D103+273.3)*(Data!$I$15+(Data!$K$12/1000))/Data!$I$15*Data!$I$18</f>
        <v>0.6895384906188472</v>
      </c>
      <c r="K103" s="122">
        <f t="shared" si="9"/>
        <v>10.023945574399999</v>
      </c>
      <c r="L103" s="119"/>
      <c r="M103" s="122"/>
      <c r="S103" s="121">
        <f t="shared" si="7"/>
        <v>0.97000000000000064</v>
      </c>
      <c r="T103" s="122">
        <f t="shared" si="5"/>
        <v>12.040430542841593</v>
      </c>
      <c r="U103">
        <f t="shared" si="6"/>
        <v>0.12041558029558376</v>
      </c>
      <c r="W103">
        <f>(S104-S102)/6*(T102+4*T103+T104)</f>
        <v>0.23918088151954067</v>
      </c>
    </row>
    <row r="104" spans="1:23">
      <c r="A104" s="1">
        <v>0.47864583333333338</v>
      </c>
      <c r="B104">
        <v>4025</v>
      </c>
      <c r="C104">
        <v>50</v>
      </c>
      <c r="D104">
        <v>260.8</v>
      </c>
      <c r="E104">
        <v>10.4</v>
      </c>
      <c r="G104" s="119">
        <v>97</v>
      </c>
      <c r="H104">
        <f t="shared" si="8"/>
        <v>12.042685516275137</v>
      </c>
      <c r="J104" s="120">
        <f>(Data!$I$16+273.3)/(D104+273.3)*(Data!$I$15+(Data!$K$12/1000))/Data!$I$15*Data!$I$18</f>
        <v>0.68979669638204455</v>
      </c>
      <c r="K104" s="122">
        <f t="shared" si="9"/>
        <v>9.9674183867000004</v>
      </c>
      <c r="L104" s="119"/>
      <c r="M104" s="122"/>
      <c r="S104" s="121">
        <f t="shared" si="7"/>
        <v>0.98000000000000065</v>
      </c>
      <c r="T104" s="122">
        <f t="shared" si="5"/>
        <v>11.549856768220634</v>
      </c>
      <c r="U104">
        <f t="shared" si="6"/>
        <v>0.11795143655531123</v>
      </c>
    </row>
    <row r="105" spans="1:23">
      <c r="A105" s="1">
        <v>0.47864583333333338</v>
      </c>
      <c r="B105">
        <v>4025</v>
      </c>
      <c r="C105">
        <v>50</v>
      </c>
      <c r="D105">
        <v>260.60000000000002</v>
      </c>
      <c r="E105">
        <v>10.4</v>
      </c>
      <c r="G105" s="119">
        <v>98</v>
      </c>
      <c r="H105">
        <f t="shared" si="8"/>
        <v>12.040430542841593</v>
      </c>
      <c r="J105" s="120">
        <f>(Data!$I$16+273.3)/(D105+273.3)*(Data!$I$15+(Data!$K$12/1000))/Data!$I$15*Data!$I$18</f>
        <v>0.690055095594025</v>
      </c>
      <c r="K105" s="122">
        <f t="shared" si="9"/>
        <v>9.9105026167999988</v>
      </c>
      <c r="L105" s="119"/>
      <c r="M105" s="122"/>
      <c r="S105" s="121">
        <f t="shared" si="7"/>
        <v>0.99000000000000066</v>
      </c>
      <c r="T105" s="122">
        <f t="shared" si="5"/>
        <v>11.425764090581524</v>
      </c>
      <c r="U105">
        <f t="shared" si="6"/>
        <v>0.11487810429401089</v>
      </c>
      <c r="W105">
        <f>(S106-S104)/6*(T104+4*T105+T106)</f>
        <v>0.22719683171519034</v>
      </c>
    </row>
    <row r="106" spans="1:23">
      <c r="A106" s="1">
        <v>0.47864583333333338</v>
      </c>
      <c r="B106">
        <v>4025</v>
      </c>
      <c r="C106">
        <v>46</v>
      </c>
      <c r="D106">
        <v>260.7</v>
      </c>
      <c r="E106">
        <v>10.4</v>
      </c>
      <c r="G106" s="119">
        <v>99</v>
      </c>
      <c r="H106">
        <f t="shared" si="8"/>
        <v>11.549856768220634</v>
      </c>
      <c r="J106" s="120">
        <f>(Data!$I$16+273.3)/(D106+273.3)*(Data!$I$15+(Data!$K$12/1000))/Data!$I$15*Data!$I$18</f>
        <v>0.68992587179335207</v>
      </c>
      <c r="K106" s="122">
        <f t="shared" si="9"/>
        <v>9.8531969320999995</v>
      </c>
      <c r="L106" s="119"/>
      <c r="M106" s="122"/>
      <c r="S106" s="121">
        <f t="shared" si="7"/>
        <v>1.0000000000000007</v>
      </c>
      <c r="T106" s="122">
        <f t="shared" si="5"/>
        <v>10.906136384010317</v>
      </c>
      <c r="U106">
        <f t="shared" si="6"/>
        <v>0.1116595023729593</v>
      </c>
    </row>
    <row r="107" spans="1:23">
      <c r="A107" s="1">
        <v>0.47864583333333338</v>
      </c>
      <c r="B107">
        <v>4025</v>
      </c>
      <c r="C107">
        <v>45</v>
      </c>
      <c r="D107">
        <v>260.89999999999998</v>
      </c>
      <c r="E107">
        <v>10.4</v>
      </c>
      <c r="G107" s="119">
        <v>100</v>
      </c>
      <c r="H107">
        <f t="shared" si="8"/>
        <v>11.425764090581524</v>
      </c>
      <c r="J107" s="120">
        <f>(Data!$I$16+273.3)/(D107+273.3)*(Data!$I$15+(Data!$K$12/1000))/Data!$I$15*Data!$I$18</f>
        <v>0.68966756933292783</v>
      </c>
      <c r="K107" s="122">
        <f t="shared" si="9"/>
        <v>9.7954999999999988</v>
      </c>
      <c r="L107" s="119"/>
      <c r="M107" s="122"/>
      <c r="S107" s="121">
        <f t="shared" si="7"/>
        <v>0</v>
      </c>
      <c r="T107" s="122">
        <f t="shared" si="5"/>
        <v>10.500535307088779</v>
      </c>
      <c r="U107">
        <f t="shared" si="6"/>
        <v>-10.703335845549555</v>
      </c>
      <c r="W107">
        <f>(S108-S106)/6*(T106+4*T107+T108)</f>
        <v>-10.392656585665396</v>
      </c>
    </row>
    <row r="108" spans="1:23">
      <c r="A108" s="1">
        <v>0.47865740740740742</v>
      </c>
      <c r="B108">
        <v>4028</v>
      </c>
      <c r="C108">
        <v>41</v>
      </c>
      <c r="D108">
        <v>260.89999999999998</v>
      </c>
      <c r="E108">
        <v>10.4</v>
      </c>
      <c r="G108" s="119">
        <v>101</v>
      </c>
      <c r="H108">
        <f t="shared" si="8"/>
        <v>10.906136384010317</v>
      </c>
      <c r="J108" s="120">
        <f>(Data!$I$16+273.3)/(D108+273.3)*(Data!$I$15+(Data!$K$12/1000))/Data!$I$15*Data!$I$18</f>
        <v>0.68966756933292783</v>
      </c>
      <c r="K108" s="122">
        <f t="shared" si="9"/>
        <v>9.7374104879000001</v>
      </c>
      <c r="L108" s="119"/>
      <c r="M108" s="122"/>
      <c r="S108" s="121">
        <f t="shared" si="7"/>
        <v>0.01</v>
      </c>
      <c r="T108" s="122">
        <f t="shared" si="5"/>
        <v>10.077519876515712</v>
      </c>
      <c r="U108">
        <f t="shared" si="6"/>
        <v>0.10289027591802245</v>
      </c>
    </row>
    <row r="109" spans="1:23">
      <c r="A109" s="1">
        <v>0.47865740740740742</v>
      </c>
      <c r="B109">
        <v>4028</v>
      </c>
      <c r="C109">
        <v>38</v>
      </c>
      <c r="D109">
        <v>261</v>
      </c>
      <c r="E109">
        <v>10.4</v>
      </c>
      <c r="G109" s="119">
        <v>102</v>
      </c>
      <c r="H109">
        <f t="shared" si="8"/>
        <v>10.500535307088779</v>
      </c>
      <c r="J109" s="120">
        <f>(Data!$I$16+273.3)/(D109+273.3)*(Data!$I$15+(Data!$K$12/1000))/Data!$I$15*Data!$I$18</f>
        <v>0.6895384906188472</v>
      </c>
      <c r="K109" s="122">
        <f t="shared" si="9"/>
        <v>9.6789270631999997</v>
      </c>
      <c r="L109" s="119"/>
      <c r="M109" s="122"/>
      <c r="S109" s="121">
        <f t="shared" si="7"/>
        <v>0.02</v>
      </c>
      <c r="T109" s="122">
        <f t="shared" si="5"/>
        <v>9.174869756583993</v>
      </c>
      <c r="U109">
        <f t="shared" si="6"/>
        <v>9.6261948165498518E-2</v>
      </c>
      <c r="W109">
        <f>(S110-S108)/6*(T108+4*T109+T110)</f>
        <v>0.18650622886478557</v>
      </c>
    </row>
    <row r="110" spans="1:23">
      <c r="A110" s="1">
        <v>0.47865740740740742</v>
      </c>
      <c r="B110">
        <v>4011</v>
      </c>
      <c r="C110">
        <v>35</v>
      </c>
      <c r="D110">
        <v>261</v>
      </c>
      <c r="E110">
        <v>10.4</v>
      </c>
      <c r="G110" s="119">
        <v>103</v>
      </c>
      <c r="H110">
        <f t="shared" si="8"/>
        <v>10.077519876515712</v>
      </c>
      <c r="J110" s="120">
        <f>(Data!$I$16+273.3)/(D110+273.3)*(Data!$I$15+(Data!$K$12/1000))/Data!$I$15*Data!$I$18</f>
        <v>0.6895384906188472</v>
      </c>
      <c r="K110" s="122">
        <f t="shared" si="9"/>
        <v>9.6200483932999994</v>
      </c>
      <c r="L110" s="119"/>
      <c r="M110" s="122"/>
      <c r="S110" s="121">
        <f t="shared" si="7"/>
        <v>0.03</v>
      </c>
      <c r="T110" s="122">
        <f t="shared" si="5"/>
        <v>9.174869756583993</v>
      </c>
      <c r="U110">
        <f t="shared" si="6"/>
        <v>9.1748697565839921E-2</v>
      </c>
    </row>
    <row r="111" spans="1:23">
      <c r="A111" s="1">
        <v>0.47865740740740742</v>
      </c>
      <c r="B111">
        <v>4007</v>
      </c>
      <c r="C111">
        <v>29</v>
      </c>
      <c r="D111">
        <v>261.2</v>
      </c>
      <c r="E111">
        <v>10.4</v>
      </c>
      <c r="G111" s="119">
        <v>104</v>
      </c>
      <c r="H111">
        <f t="shared" si="8"/>
        <v>9.174869756583993</v>
      </c>
      <c r="J111" s="120">
        <f>(Data!$I$16+273.3)/(D111+273.3)*(Data!$I$15+(Data!$K$12/1000))/Data!$I$15*Data!$I$18</f>
        <v>0.68928047808727788</v>
      </c>
      <c r="K111" s="122">
        <f t="shared" si="9"/>
        <v>9.5607731455999989</v>
      </c>
      <c r="L111" s="119"/>
      <c r="M111" s="122"/>
      <c r="S111" s="121">
        <f t="shared" si="7"/>
        <v>0.04</v>
      </c>
      <c r="T111" s="122">
        <f t="shared" si="5"/>
        <v>8.3481023895388482</v>
      </c>
      <c r="U111">
        <f t="shared" si="6"/>
        <v>8.7614860730614211E-2</v>
      </c>
      <c r="W111">
        <f>(S112-S110)/6*(T110+4*T111+T112)</f>
        <v>0.16972054100668926</v>
      </c>
    </row>
    <row r="112" spans="1:23">
      <c r="A112" s="1">
        <v>0.47865740740740742</v>
      </c>
      <c r="B112">
        <v>4001</v>
      </c>
      <c r="C112">
        <v>29</v>
      </c>
      <c r="D112">
        <v>261.2</v>
      </c>
      <c r="E112">
        <v>10.4</v>
      </c>
      <c r="G112" s="119">
        <v>105</v>
      </c>
      <c r="H112">
        <f t="shared" si="8"/>
        <v>9.174869756583993</v>
      </c>
      <c r="J112" s="120">
        <f>(Data!$I$16+273.3)/(D112+273.3)*(Data!$I$15+(Data!$K$12/1000))/Data!$I$15*Data!$I$18</f>
        <v>0.68928047808727788</v>
      </c>
      <c r="K112" s="122">
        <f t="shared" si="9"/>
        <v>9.5010999874999982</v>
      </c>
      <c r="L112" s="119"/>
      <c r="M112" s="122"/>
      <c r="S112" s="121">
        <f t="shared" si="7"/>
        <v>0.05</v>
      </c>
      <c r="T112" s="122">
        <f t="shared" si="5"/>
        <v>8.3488829872673804</v>
      </c>
      <c r="U112">
        <f t="shared" si="6"/>
        <v>8.3484926884031155E-2</v>
      </c>
    </row>
    <row r="113" spans="1:23">
      <c r="A113" s="1">
        <v>0.47866898148148151</v>
      </c>
      <c r="B113">
        <v>3996</v>
      </c>
      <c r="C113">
        <v>24</v>
      </c>
      <c r="D113">
        <v>261.39999999999998</v>
      </c>
      <c r="E113">
        <v>10.4</v>
      </c>
      <c r="G113" s="119">
        <v>106</v>
      </c>
      <c r="H113">
        <f t="shared" si="8"/>
        <v>8.3481023895388482</v>
      </c>
      <c r="J113" s="120">
        <f>(Data!$I$16+273.3)/(D113+273.3)*(Data!$I$15+(Data!$K$12/1000))/Data!$I$15*Data!$I$18</f>
        <v>0.68902265857050682</v>
      </c>
      <c r="K113" s="122">
        <f t="shared" si="9"/>
        <v>9.4410275863999988</v>
      </c>
      <c r="L113" s="119"/>
      <c r="M113" s="122"/>
      <c r="S113" s="121">
        <f t="shared" si="7"/>
        <v>6.0000000000000005E-2</v>
      </c>
      <c r="T113" s="122">
        <f t="shared" si="5"/>
        <v>7.0259751090916556</v>
      </c>
      <c r="U113">
        <f t="shared" si="6"/>
        <v>7.6874290481795199E-2</v>
      </c>
      <c r="W113">
        <f>(S114-S112)/6*(T112+4*T113+T114)</f>
        <v>0.14350640224014702</v>
      </c>
    </row>
    <row r="114" spans="1:23">
      <c r="A114" s="1">
        <v>0.47866898148148151</v>
      </c>
      <c r="B114">
        <v>3999</v>
      </c>
      <c r="C114">
        <v>24</v>
      </c>
      <c r="D114">
        <v>261.5</v>
      </c>
      <c r="E114">
        <v>10.4</v>
      </c>
      <c r="G114" s="119">
        <v>107</v>
      </c>
      <c r="H114">
        <f t="shared" si="8"/>
        <v>8.3488829872673804</v>
      </c>
      <c r="J114" s="120">
        <f>(Data!$I$16+273.3)/(D114+273.3)*(Data!$I$15+(Data!$K$12/1000))/Data!$I$15*Data!$I$18</f>
        <v>0.68889382112499997</v>
      </c>
      <c r="K114" s="122">
        <f t="shared" si="9"/>
        <v>9.380554609699999</v>
      </c>
      <c r="L114" s="119"/>
      <c r="M114" s="122"/>
      <c r="S114" s="121">
        <f t="shared" si="7"/>
        <v>7.0000000000000007E-2</v>
      </c>
      <c r="T114" s="122">
        <f t="shared" si="5"/>
        <v>6.5991372484100967</v>
      </c>
      <c r="U114">
        <f t="shared" si="6"/>
        <v>6.8125561787508782E-2</v>
      </c>
    </row>
    <row r="115" spans="1:23">
      <c r="A115" s="1">
        <v>0.47866898148148151</v>
      </c>
      <c r="B115">
        <v>4004</v>
      </c>
      <c r="C115">
        <v>17</v>
      </c>
      <c r="D115">
        <v>261.39999999999998</v>
      </c>
      <c r="E115">
        <v>10.4</v>
      </c>
      <c r="G115" s="119">
        <v>108</v>
      </c>
      <c r="H115">
        <f t="shared" si="8"/>
        <v>7.0259751090916556</v>
      </c>
      <c r="J115" s="120">
        <f>(Data!$I$16+273.3)/(D115+273.3)*(Data!$I$15+(Data!$K$12/1000))/Data!$I$15*Data!$I$18</f>
        <v>0.68902265857050682</v>
      </c>
      <c r="K115" s="122">
        <f t="shared" si="9"/>
        <v>9.3196797248000003</v>
      </c>
      <c r="L115" s="119"/>
      <c r="M115" s="122"/>
      <c r="S115" s="121">
        <f t="shared" si="7"/>
        <v>0.08</v>
      </c>
      <c r="T115" s="122">
        <f t="shared" si="5"/>
        <v>6.3753722711015097</v>
      </c>
      <c r="U115">
        <f t="shared" si="6"/>
        <v>6.4872547597558006E-2</v>
      </c>
      <c r="W115">
        <f>(S116-S114)/6*(T114+4*T115+T116)</f>
        <v>0.12825332867972541</v>
      </c>
    </row>
    <row r="116" spans="1:23">
      <c r="A116" s="1">
        <v>0.47866898148148151</v>
      </c>
      <c r="B116">
        <v>4005</v>
      </c>
      <c r="C116">
        <v>15</v>
      </c>
      <c r="D116">
        <v>261.3</v>
      </c>
      <c r="E116">
        <v>10.4</v>
      </c>
      <c r="G116" s="119">
        <v>109</v>
      </c>
      <c r="H116">
        <f t="shared" si="8"/>
        <v>6.5991372484100967</v>
      </c>
      <c r="J116" s="120">
        <f>(Data!$I$16+273.3)/(D116+273.3)*(Data!$I$15+(Data!$K$12/1000))/Data!$I$15*Data!$I$18</f>
        <v>0.68915154421558178</v>
      </c>
      <c r="K116" s="122">
        <f t="shared" si="9"/>
        <v>9.258401599099999</v>
      </c>
      <c r="L116" s="119"/>
      <c r="M116" s="122"/>
      <c r="S116" s="121">
        <f t="shared" si="7"/>
        <v>0.09</v>
      </c>
      <c r="T116" s="122">
        <f t="shared" si="5"/>
        <v>6.3753722711015097</v>
      </c>
      <c r="U116">
        <f t="shared" si="6"/>
        <v>6.3753722711015065E-2</v>
      </c>
    </row>
    <row r="117" spans="1:23">
      <c r="A117" s="1">
        <v>0.47866898148148151</v>
      </c>
      <c r="B117">
        <v>4016</v>
      </c>
      <c r="C117">
        <v>14</v>
      </c>
      <c r="D117">
        <v>261.3</v>
      </c>
      <c r="E117">
        <v>10.4</v>
      </c>
      <c r="G117" s="119">
        <v>110</v>
      </c>
      <c r="H117">
        <f t="shared" si="8"/>
        <v>6.3753722711015097</v>
      </c>
      <c r="J117" s="120">
        <f>(Data!$I$16+273.3)/(D117+273.3)*(Data!$I$15+(Data!$K$12/1000))/Data!$I$15*Data!$I$18</f>
        <v>0.68915154421558178</v>
      </c>
      <c r="K117" s="122">
        <f t="shared" si="9"/>
        <v>9.1967188999999987</v>
      </c>
      <c r="L117" s="119"/>
      <c r="M117" s="122"/>
      <c r="S117" s="121">
        <f t="shared" si="7"/>
        <v>9.9999999999999992E-2</v>
      </c>
      <c r="T117" s="122">
        <f t="shared" si="5"/>
        <v>6.3753722711015097</v>
      </c>
      <c r="U117">
        <f t="shared" si="6"/>
        <v>6.3753722711015065E-2</v>
      </c>
      <c r="W117">
        <f>(S118-S116)/6*(T116+4*T117+T118)</f>
        <v>0.12897473666274009</v>
      </c>
    </row>
    <row r="118" spans="1:23">
      <c r="A118" s="1">
        <v>0.47868055555555555</v>
      </c>
      <c r="B118">
        <v>4016</v>
      </c>
      <c r="C118">
        <v>14</v>
      </c>
      <c r="D118">
        <v>261.3</v>
      </c>
      <c r="E118">
        <v>10.4</v>
      </c>
      <c r="G118" s="119">
        <v>111</v>
      </c>
      <c r="H118">
        <f t="shared" si="8"/>
        <v>6.3753722711015097</v>
      </c>
      <c r="J118" s="120">
        <f>(Data!$I$16+273.3)/(D118+273.3)*(Data!$I$15+(Data!$K$12/1000))/Data!$I$15*Data!$I$18</f>
        <v>0.68915154421558178</v>
      </c>
      <c r="K118" s="122">
        <f t="shared" si="9"/>
        <v>9.1346302948999991</v>
      </c>
      <c r="L118" s="119"/>
      <c r="M118" s="122"/>
      <c r="S118" s="121">
        <f t="shared" si="7"/>
        <v>0.10999999999999999</v>
      </c>
      <c r="T118" s="122">
        <f t="shared" si="5"/>
        <v>6.8155596433144927</v>
      </c>
      <c r="U118">
        <f t="shared" si="6"/>
        <v>6.5954659572079979E-2</v>
      </c>
    </row>
    <row r="119" spans="1:23">
      <c r="A119" s="1">
        <v>0.47868055555555555</v>
      </c>
      <c r="B119">
        <v>4018</v>
      </c>
      <c r="C119">
        <v>14</v>
      </c>
      <c r="D119">
        <v>261.3</v>
      </c>
      <c r="E119">
        <v>10.4</v>
      </c>
      <c r="G119" s="119">
        <v>112</v>
      </c>
      <c r="H119">
        <f t="shared" si="8"/>
        <v>6.3753722711015097</v>
      </c>
      <c r="J119" s="120">
        <f>(Data!$I$16+273.3)/(D119+273.3)*(Data!$I$15+(Data!$K$12/1000))/Data!$I$15*Data!$I$18</f>
        <v>0.68915154421558178</v>
      </c>
      <c r="K119" s="122">
        <f t="shared" si="9"/>
        <v>9.0721344512000002</v>
      </c>
      <c r="L119" s="119"/>
      <c r="M119" s="122"/>
      <c r="S119" s="121">
        <f t="shared" si="7"/>
        <v>0.11999999999999998</v>
      </c>
      <c r="T119" s="122">
        <f t="shared" si="5"/>
        <v>6.8155596433144927</v>
      </c>
      <c r="U119">
        <f t="shared" si="6"/>
        <v>6.8155596433144894E-2</v>
      </c>
      <c r="W119">
        <f>(S120-S118)/6*(T118+4*T119+T120)</f>
        <v>0.14082612827097837</v>
      </c>
    </row>
    <row r="120" spans="1:23">
      <c r="A120" s="1">
        <v>0.47868055555555555</v>
      </c>
      <c r="B120">
        <v>4018</v>
      </c>
      <c r="C120">
        <v>16</v>
      </c>
      <c r="D120">
        <v>261.3</v>
      </c>
      <c r="E120">
        <v>10.4</v>
      </c>
      <c r="G120" s="119">
        <v>113</v>
      </c>
      <c r="H120">
        <f t="shared" si="8"/>
        <v>6.8155596433144927</v>
      </c>
      <c r="J120" s="120">
        <f>(Data!$I$16+273.3)/(D120+273.3)*(Data!$I$15+(Data!$K$12/1000))/Data!$I$15*Data!$I$18</f>
        <v>0.68915154421558178</v>
      </c>
      <c r="K120" s="122">
        <f t="shared" si="9"/>
        <v>9.0092300363</v>
      </c>
      <c r="L120" s="119"/>
      <c r="M120" s="122"/>
      <c r="S120" s="121">
        <f t="shared" si="7"/>
        <v>0.12999999999999998</v>
      </c>
      <c r="T120" s="122">
        <f t="shared" si="5"/>
        <v>8.1700402647210648</v>
      </c>
      <c r="U120">
        <f t="shared" si="6"/>
        <v>7.4927999540177745E-2</v>
      </c>
    </row>
    <row r="121" spans="1:23">
      <c r="A121" s="1">
        <v>0.47868055555555555</v>
      </c>
      <c r="B121">
        <v>4018</v>
      </c>
      <c r="C121">
        <v>16</v>
      </c>
      <c r="D121">
        <v>261.3</v>
      </c>
      <c r="E121">
        <v>10.4</v>
      </c>
      <c r="G121" s="119">
        <v>114</v>
      </c>
      <c r="H121">
        <f t="shared" si="8"/>
        <v>6.8155596433144927</v>
      </c>
      <c r="J121" s="120">
        <f>(Data!$I$16+273.3)/(D121+273.3)*(Data!$I$15+(Data!$K$12/1000))/Data!$I$15*Data!$I$18</f>
        <v>0.68915154421558178</v>
      </c>
      <c r="K121" s="122">
        <f t="shared" si="9"/>
        <v>8.9459157175999984</v>
      </c>
      <c r="L121" s="119"/>
      <c r="M121" s="122"/>
      <c r="S121" s="121">
        <f t="shared" si="7"/>
        <v>0.13999999999999999</v>
      </c>
      <c r="T121" s="122">
        <f t="shared" si="5"/>
        <v>8.1685112967532039</v>
      </c>
      <c r="U121">
        <f t="shared" si="6"/>
        <v>8.1692757807371411E-2</v>
      </c>
      <c r="W121">
        <f>(S122-S120)/6*(T120+4*T121+T122)</f>
        <v>0.1672439425539351</v>
      </c>
    </row>
    <row r="122" spans="1:23">
      <c r="A122" s="1">
        <v>0.47868055555555555</v>
      </c>
      <c r="B122">
        <v>4017</v>
      </c>
      <c r="C122">
        <v>23</v>
      </c>
      <c r="D122">
        <v>261.10000000000002</v>
      </c>
      <c r="E122">
        <v>10.4</v>
      </c>
      <c r="G122" s="119">
        <v>115</v>
      </c>
      <c r="H122">
        <f t="shared" si="8"/>
        <v>8.1700402647210648</v>
      </c>
      <c r="J122" s="120">
        <f>(Data!$I$16+273.3)/(D122+273.3)*(Data!$I$15+(Data!$K$12/1000))/Data!$I$15*Data!$I$18</f>
        <v>0.68940946021266825</v>
      </c>
      <c r="K122" s="122">
        <f t="shared" si="9"/>
        <v>8.8821901624999988</v>
      </c>
      <c r="L122" s="119"/>
      <c r="M122" s="122"/>
      <c r="S122" s="121">
        <f t="shared" si="7"/>
        <v>0.15</v>
      </c>
      <c r="T122" s="122">
        <f t="shared" si="5"/>
        <v>9.329097314446603</v>
      </c>
      <c r="U122">
        <f t="shared" si="6"/>
        <v>8.7488043055999123E-2</v>
      </c>
    </row>
    <row r="123" spans="1:23">
      <c r="A123" s="1">
        <v>0.47869212962962965</v>
      </c>
      <c r="B123">
        <v>4017</v>
      </c>
      <c r="C123">
        <v>23</v>
      </c>
      <c r="D123">
        <v>260.89999999999998</v>
      </c>
      <c r="E123">
        <v>10.4</v>
      </c>
      <c r="G123" s="119">
        <v>116</v>
      </c>
      <c r="H123">
        <f t="shared" si="8"/>
        <v>8.1685112967532039</v>
      </c>
      <c r="J123" s="120">
        <f>(Data!$I$16+273.3)/(D123+273.3)*(Data!$I$15+(Data!$K$12/1000))/Data!$I$15*Data!$I$18</f>
        <v>0.68966756933292783</v>
      </c>
      <c r="K123" s="122">
        <f t="shared" si="9"/>
        <v>8.8180520383999994</v>
      </c>
      <c r="L123" s="119"/>
      <c r="M123" s="122"/>
      <c r="S123" s="121">
        <f t="shared" si="7"/>
        <v>0.16</v>
      </c>
      <c r="T123" s="122">
        <f t="shared" si="5"/>
        <v>9.6341484130201085</v>
      </c>
      <c r="U123">
        <f t="shared" si="6"/>
        <v>9.4816228637333647E-2</v>
      </c>
      <c r="W123">
        <f>(S124-S122)/6*(T122+4*T123+T124)</f>
        <v>0.19116332894576699</v>
      </c>
    </row>
    <row r="124" spans="1:23">
      <c r="A124" s="1">
        <v>0.47869212962962965</v>
      </c>
      <c r="B124">
        <v>4016</v>
      </c>
      <c r="C124">
        <v>30</v>
      </c>
      <c r="D124">
        <v>260.89999999999998</v>
      </c>
      <c r="E124">
        <v>10.4</v>
      </c>
      <c r="G124" s="119">
        <v>117</v>
      </c>
      <c r="H124">
        <f t="shared" si="8"/>
        <v>9.329097314446603</v>
      </c>
      <c r="J124" s="120">
        <f>(Data!$I$16+273.3)/(D124+273.3)*(Data!$I$15+(Data!$K$12/1000))/Data!$I$15*Data!$I$18</f>
        <v>0.68966756933292783</v>
      </c>
      <c r="K124" s="122">
        <f t="shared" si="9"/>
        <v>8.7535000126999982</v>
      </c>
      <c r="L124" s="119"/>
      <c r="M124" s="122"/>
      <c r="S124" s="121">
        <f t="shared" si="7"/>
        <v>0.17</v>
      </c>
      <c r="T124" s="122">
        <f t="shared" si="5"/>
        <v>9.4833077172030009</v>
      </c>
      <c r="U124">
        <f t="shared" si="6"/>
        <v>9.5587280651115644E-2</v>
      </c>
    </row>
    <row r="125" spans="1:23">
      <c r="A125" s="1">
        <v>0.47869212962962965</v>
      </c>
      <c r="B125">
        <v>4016</v>
      </c>
      <c r="C125">
        <v>32</v>
      </c>
      <c r="D125">
        <v>260.8</v>
      </c>
      <c r="E125">
        <v>10.4</v>
      </c>
      <c r="G125" s="119">
        <v>118</v>
      </c>
      <c r="H125">
        <f t="shared" si="8"/>
        <v>9.6341484130201085</v>
      </c>
      <c r="J125" s="120">
        <f>(Data!$I$16+273.3)/(D125+273.3)*(Data!$I$15+(Data!$K$12/1000))/Data!$I$15*Data!$I$18</f>
        <v>0.68979669638204455</v>
      </c>
      <c r="K125" s="122">
        <f t="shared" si="9"/>
        <v>8.6885327527999987</v>
      </c>
      <c r="L125" s="119"/>
      <c r="M125" s="122"/>
      <c r="S125" s="121">
        <f t="shared" si="7"/>
        <v>0.18000000000000002</v>
      </c>
      <c r="T125" s="122">
        <f t="shared" si="5"/>
        <v>9.3308435189194459</v>
      </c>
      <c r="U125">
        <f t="shared" si="6"/>
        <v>9.4070756180612322E-2</v>
      </c>
      <c r="W125">
        <f>(S126-S124)/6*(T124+4*T125+T126)</f>
        <v>0.18712508437266756</v>
      </c>
    </row>
    <row r="126" spans="1:23">
      <c r="A126" s="1">
        <v>0.47869212962962965</v>
      </c>
      <c r="B126">
        <v>4030</v>
      </c>
      <c r="C126">
        <v>31</v>
      </c>
      <c r="D126">
        <v>260.89999999999998</v>
      </c>
      <c r="E126">
        <v>10.4</v>
      </c>
      <c r="G126" s="119">
        <v>119</v>
      </c>
      <c r="H126">
        <f t="shared" si="8"/>
        <v>9.4833077172030009</v>
      </c>
      <c r="J126" s="120">
        <f>(Data!$I$16+273.3)/(D126+273.3)*(Data!$I$15+(Data!$K$12/1000))/Data!$I$15*Data!$I$18</f>
        <v>0.68966756933292783</v>
      </c>
      <c r="K126" s="122">
        <f t="shared" si="9"/>
        <v>8.6231489260999989</v>
      </c>
      <c r="L126" s="119"/>
      <c r="M126" s="122"/>
      <c r="S126" s="121">
        <f t="shared" si="7"/>
        <v>0.19000000000000003</v>
      </c>
      <c r="T126" s="122">
        <f t="shared" si="5"/>
        <v>9.3308435189194459</v>
      </c>
      <c r="U126">
        <f t="shared" si="6"/>
        <v>9.3308435189194544E-2</v>
      </c>
    </row>
    <row r="127" spans="1:23">
      <c r="A127" s="1">
        <v>0.47869212962962965</v>
      </c>
      <c r="B127">
        <v>4030</v>
      </c>
      <c r="C127">
        <v>30</v>
      </c>
      <c r="D127">
        <v>261.10000000000002</v>
      </c>
      <c r="E127">
        <v>10.4</v>
      </c>
      <c r="G127" s="119">
        <v>120</v>
      </c>
      <c r="H127">
        <f t="shared" si="8"/>
        <v>9.3308435189194459</v>
      </c>
      <c r="J127" s="120">
        <f>(Data!$I$16+273.3)/(D127+273.3)*(Data!$I$15+(Data!$K$12/1000))/Data!$I$15*Data!$I$18</f>
        <v>0.68940946021266825</v>
      </c>
      <c r="K127" s="122">
        <f t="shared" si="9"/>
        <v>8.5573471999999988</v>
      </c>
      <c r="L127" s="119"/>
      <c r="M127" s="122"/>
      <c r="S127" s="121">
        <f t="shared" si="7"/>
        <v>0.20000000000000004</v>
      </c>
      <c r="T127" s="122">
        <f t="shared" si="5"/>
        <v>9.6359520540380661</v>
      </c>
      <c r="U127">
        <f t="shared" si="6"/>
        <v>9.4833977864787644E-2</v>
      </c>
      <c r="W127">
        <f>(S128-S126)/6*(T126+4*T127+T128)</f>
        <v>0.19169900670268367</v>
      </c>
    </row>
    <row r="128" spans="1:23">
      <c r="A128" s="1">
        <v>0.47870370370370369</v>
      </c>
      <c r="B128">
        <v>4035</v>
      </c>
      <c r="C128">
        <v>30</v>
      </c>
      <c r="D128">
        <v>261.10000000000002</v>
      </c>
      <c r="E128">
        <v>10.4</v>
      </c>
      <c r="G128" s="119">
        <v>121</v>
      </c>
      <c r="H128">
        <f t="shared" si="8"/>
        <v>9.3308435189194459</v>
      </c>
      <c r="J128" s="120">
        <f>(Data!$I$16+273.3)/(D128+273.3)*(Data!$I$15+(Data!$K$12/1000))/Data!$I$15*Data!$I$18</f>
        <v>0.68940946021266825</v>
      </c>
      <c r="K128" s="122">
        <f t="shared" si="9"/>
        <v>8.4911262418999982</v>
      </c>
      <c r="L128" s="119"/>
      <c r="M128" s="122"/>
      <c r="S128" s="121">
        <f t="shared" si="7"/>
        <v>0.21000000000000005</v>
      </c>
      <c r="T128" s="122">
        <f t="shared" si="5"/>
        <v>9.6350502757333434</v>
      </c>
      <c r="U128">
        <f t="shared" si="6"/>
        <v>9.6355011648857139E-2</v>
      </c>
    </row>
    <row r="129" spans="1:23">
      <c r="A129" s="1">
        <v>0.47870370370370369</v>
      </c>
      <c r="B129">
        <v>4037</v>
      </c>
      <c r="C129">
        <v>32</v>
      </c>
      <c r="D129">
        <v>261</v>
      </c>
      <c r="E129">
        <v>10.4</v>
      </c>
      <c r="G129" s="119">
        <v>122</v>
      </c>
      <c r="H129">
        <f t="shared" si="8"/>
        <v>9.6359520540380661</v>
      </c>
      <c r="J129" s="120">
        <f>(Data!$I$16+273.3)/(D129+273.3)*(Data!$I$15+(Data!$K$12/1000))/Data!$I$15*Data!$I$18</f>
        <v>0.6895384906188472</v>
      </c>
      <c r="K129" s="122">
        <f t="shared" si="9"/>
        <v>8.4244847191999988</v>
      </c>
      <c r="L129" s="119"/>
      <c r="M129" s="122"/>
      <c r="S129" s="121">
        <f t="shared" si="7"/>
        <v>0.22000000000000006</v>
      </c>
      <c r="T129" s="122">
        <f t="shared" si="5"/>
        <v>9.0136077953977676</v>
      </c>
      <c r="U129">
        <f t="shared" si="6"/>
        <v>9.3243290355655623E-2</v>
      </c>
      <c r="W129">
        <f>(S130-S128)/6*(T128+4*T129+T130)</f>
        <v>0.18234363084240743</v>
      </c>
    </row>
    <row r="130" spans="1:23">
      <c r="A130" s="1">
        <v>0.47870370370370369</v>
      </c>
      <c r="B130">
        <v>4038</v>
      </c>
      <c r="C130">
        <v>32</v>
      </c>
      <c r="D130">
        <v>260.89999999999998</v>
      </c>
      <c r="E130">
        <v>10.4</v>
      </c>
      <c r="G130" s="119">
        <v>123</v>
      </c>
      <c r="H130">
        <f t="shared" si="8"/>
        <v>9.6350502757333434</v>
      </c>
      <c r="J130" s="120">
        <f>(Data!$I$16+273.3)/(D130+273.3)*(Data!$I$15+(Data!$K$12/1000))/Data!$I$15*Data!$I$18</f>
        <v>0.68966756933292783</v>
      </c>
      <c r="K130" s="122">
        <f t="shared" si="9"/>
        <v>8.3574212992999986</v>
      </c>
      <c r="L130" s="119"/>
      <c r="M130" s="122"/>
      <c r="S130" s="121">
        <f t="shared" si="7"/>
        <v>0.23000000000000007</v>
      </c>
      <c r="T130" s="122">
        <f t="shared" si="5"/>
        <v>9.0136077953977676</v>
      </c>
      <c r="U130">
        <f t="shared" si="6"/>
        <v>9.0136077953977753E-2</v>
      </c>
    </row>
    <row r="131" spans="1:23">
      <c r="A131" s="1">
        <v>0.47870370370370369</v>
      </c>
      <c r="B131">
        <v>4039</v>
      </c>
      <c r="C131">
        <v>28</v>
      </c>
      <c r="D131">
        <v>261</v>
      </c>
      <c r="E131">
        <v>10.4</v>
      </c>
      <c r="G131" s="119">
        <v>124</v>
      </c>
      <c r="H131">
        <f t="shared" si="8"/>
        <v>9.0136077953977676</v>
      </c>
      <c r="J131" s="120">
        <f>(Data!$I$16+273.3)/(D131+273.3)*(Data!$I$15+(Data!$K$12/1000))/Data!$I$15*Data!$I$18</f>
        <v>0.6895384906188472</v>
      </c>
      <c r="K131" s="122">
        <f t="shared" si="9"/>
        <v>8.2899346495999993</v>
      </c>
      <c r="L131" s="119"/>
      <c r="M131" s="122"/>
      <c r="S131" s="121">
        <f t="shared" si="7"/>
        <v>0.24000000000000007</v>
      </c>
      <c r="T131" s="122">
        <f t="shared" si="5"/>
        <v>8.8511871443687777</v>
      </c>
      <c r="U131">
        <f t="shared" si="6"/>
        <v>8.9323974698832811E-2</v>
      </c>
      <c r="W131">
        <f>(S132-S130)/6*(T130+4*T131+T132)</f>
        <v>0.17701632984491769</v>
      </c>
    </row>
    <row r="132" spans="1:23">
      <c r="A132" s="1">
        <v>0.47870370370370369</v>
      </c>
      <c r="B132">
        <v>4040</v>
      </c>
      <c r="C132">
        <v>28</v>
      </c>
      <c r="D132">
        <v>261</v>
      </c>
      <c r="E132">
        <v>10.4</v>
      </c>
      <c r="G132" s="119">
        <v>125</v>
      </c>
      <c r="H132">
        <f t="shared" si="8"/>
        <v>9.0136077953977676</v>
      </c>
      <c r="J132" s="120">
        <f>(Data!$I$16+273.3)/(D132+273.3)*(Data!$I$15+(Data!$K$12/1000))/Data!$I$15*Data!$I$18</f>
        <v>0.6895384906188472</v>
      </c>
      <c r="K132" s="122">
        <f t="shared" si="9"/>
        <v>8.222023437499999</v>
      </c>
      <c r="L132" s="119"/>
      <c r="M132" s="122"/>
      <c r="S132" s="121">
        <f t="shared" si="7"/>
        <v>0.25000000000000006</v>
      </c>
      <c r="T132" s="122">
        <f t="shared" si="5"/>
        <v>8.6865425806024543</v>
      </c>
      <c r="U132">
        <f t="shared" si="6"/>
        <v>8.7688648624855994E-2</v>
      </c>
    </row>
    <row r="133" spans="1:23">
      <c r="A133" s="1">
        <v>0.47871527777777773</v>
      </c>
      <c r="B133">
        <v>4041</v>
      </c>
      <c r="C133">
        <v>27</v>
      </c>
      <c r="D133">
        <v>261</v>
      </c>
      <c r="E133">
        <v>10.4</v>
      </c>
      <c r="G133" s="119">
        <v>126</v>
      </c>
      <c r="H133">
        <f t="shared" si="8"/>
        <v>8.8511871443687777</v>
      </c>
      <c r="J133" s="120">
        <f>(Data!$I$16+273.3)/(D133+273.3)*(Data!$I$15+(Data!$K$12/1000))/Data!$I$15*Data!$I$18</f>
        <v>0.6895384906188472</v>
      </c>
      <c r="K133" s="122">
        <f t="shared" si="9"/>
        <v>8.1536863303999993</v>
      </c>
      <c r="L133" s="119"/>
      <c r="M133" s="122"/>
      <c r="S133" s="121">
        <f t="shared" si="7"/>
        <v>0.26000000000000006</v>
      </c>
      <c r="T133" s="122">
        <f t="shared" si="5"/>
        <v>8.3457601582868914</v>
      </c>
      <c r="U133">
        <f t="shared" si="6"/>
        <v>8.51615136944468E-2</v>
      </c>
      <c r="W133">
        <f>(S134-S132)/6*(T132+4*T133+T134)</f>
        <v>0.16687178434834923</v>
      </c>
    </row>
    <row r="134" spans="1:23">
      <c r="A134" s="1">
        <v>0.47871527777777773</v>
      </c>
      <c r="B134">
        <v>4041</v>
      </c>
      <c r="C134">
        <v>26</v>
      </c>
      <c r="D134">
        <v>261.10000000000002</v>
      </c>
      <c r="E134">
        <v>10.4</v>
      </c>
      <c r="G134" s="119">
        <v>127</v>
      </c>
      <c r="H134">
        <f t="shared" si="8"/>
        <v>8.6865425806024543</v>
      </c>
      <c r="J134" s="120">
        <f>(Data!$I$16+273.3)/(D134+273.3)*(Data!$I$15+(Data!$K$12/1000))/Data!$I$15*Data!$I$18</f>
        <v>0.68940946021266825</v>
      </c>
      <c r="K134" s="122">
        <f t="shared" si="9"/>
        <v>8.0849219956999985</v>
      </c>
      <c r="L134" s="119"/>
      <c r="M134" s="122"/>
      <c r="S134" s="121">
        <f t="shared" si="7"/>
        <v>0.27000000000000007</v>
      </c>
      <c r="T134" s="122">
        <f t="shared" si="5"/>
        <v>7.9919520907547108</v>
      </c>
      <c r="U134">
        <f t="shared" si="6"/>
        <v>8.1688561245208083E-2</v>
      </c>
    </row>
    <row r="135" spans="1:23">
      <c r="A135" s="1">
        <v>0.47871527777777773</v>
      </c>
      <c r="B135">
        <v>4043</v>
      </c>
      <c r="C135">
        <v>24</v>
      </c>
      <c r="D135">
        <v>261.10000000000002</v>
      </c>
      <c r="E135">
        <v>10.4</v>
      </c>
      <c r="G135" s="119">
        <v>128</v>
      </c>
      <c r="H135">
        <f t="shared" si="8"/>
        <v>8.3457601582868914</v>
      </c>
      <c r="J135" s="120">
        <f>(Data!$I$16+273.3)/(D135+273.3)*(Data!$I$15+(Data!$K$12/1000))/Data!$I$15*Data!$I$18</f>
        <v>0.68940946021266825</v>
      </c>
      <c r="K135" s="122">
        <f t="shared" si="9"/>
        <v>8.0157291007999998</v>
      </c>
      <c r="L135" s="119"/>
      <c r="M135" s="122"/>
      <c r="S135" s="121">
        <f t="shared" si="7"/>
        <v>0.28000000000000008</v>
      </c>
      <c r="T135" s="122">
        <f t="shared" ref="T135:T198" si="10">H137</f>
        <v>7.8082044922437204</v>
      </c>
      <c r="U135">
        <f t="shared" ref="U135:U198" si="11">(S135-S134)/2*(T134+T135)</f>
        <v>7.9000782914992226E-2</v>
      </c>
      <c r="W135">
        <f>(S136-S134)/6*(T134+4*T135+T136)</f>
        <v>0.15346564076148905</v>
      </c>
    </row>
    <row r="136" spans="1:23">
      <c r="A136" s="1">
        <v>0.47871527777777773</v>
      </c>
      <c r="B136">
        <v>4043</v>
      </c>
      <c r="C136">
        <v>22</v>
      </c>
      <c r="D136">
        <v>261.3</v>
      </c>
      <c r="E136">
        <v>10.4</v>
      </c>
      <c r="G136" s="119">
        <v>129</v>
      </c>
      <c r="H136">
        <f t="shared" si="8"/>
        <v>7.9919520907547108</v>
      </c>
      <c r="J136" s="120">
        <f>(Data!$I$16+273.3)/(D136+273.3)*(Data!$I$15+(Data!$K$12/1000))/Data!$I$15*Data!$I$18</f>
        <v>0.68915154421558178</v>
      </c>
      <c r="K136" s="122">
        <f t="shared" si="9"/>
        <v>7.9461063130999996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6.8149221687170805</v>
      </c>
      <c r="U136">
        <f t="shared" si="11"/>
        <v>7.311563330480407E-2</v>
      </c>
    </row>
    <row r="137" spans="1:23">
      <c r="A137" s="1">
        <v>0.47871527777777773</v>
      </c>
      <c r="B137">
        <v>4045</v>
      </c>
      <c r="C137">
        <v>21</v>
      </c>
      <c r="D137">
        <v>261.3</v>
      </c>
      <c r="E137">
        <v>10.4</v>
      </c>
      <c r="G137" s="119">
        <v>130</v>
      </c>
      <c r="H137">
        <f t="shared" ref="H137:H200" si="13">44.73*SQRT(C137/1000/J137)</f>
        <v>7.8082044922437204</v>
      </c>
      <c r="J137" s="120">
        <f>(Data!$I$16+273.3)/(D137+273.3)*(Data!$I$15+(Data!$K$12/1000))/Data!$I$15*Data!$I$18</f>
        <v>0.68915154421558178</v>
      </c>
      <c r="K137" s="122">
        <f t="shared" ref="K137:K200" si="14">-0.0000002221*G137^3-0.00012966*G137^2-0.025298*G137+13.844</f>
        <v>7.8760522999999996</v>
      </c>
      <c r="L137" s="119"/>
      <c r="M137" s="122"/>
      <c r="S137" s="121">
        <f t="shared" si="12"/>
        <v>0.3000000000000001</v>
      </c>
      <c r="T137" s="122">
        <f t="shared" si="10"/>
        <v>6.8149221687170805</v>
      </c>
      <c r="U137">
        <f t="shared" si="11"/>
        <v>6.8149221687170872E-2</v>
      </c>
      <c r="W137">
        <f>(S138-S136)/6*(T136+4*T137+T138)</f>
        <v>0.13897737557984932</v>
      </c>
    </row>
    <row r="138" spans="1:23">
      <c r="A138" s="1">
        <v>0.47872685185185188</v>
      </c>
      <c r="B138">
        <v>4046</v>
      </c>
      <c r="C138">
        <v>16</v>
      </c>
      <c r="D138">
        <v>261.2</v>
      </c>
      <c r="E138">
        <v>10.4</v>
      </c>
      <c r="G138" s="119">
        <v>131</v>
      </c>
      <c r="H138">
        <f t="shared" si="13"/>
        <v>6.8149221687170805</v>
      </c>
      <c r="J138" s="120">
        <f>(Data!$I$16+273.3)/(D138+273.3)*(Data!$I$15+(Data!$K$12/1000))/Data!$I$15*Data!$I$18</f>
        <v>0.68928047808727788</v>
      </c>
      <c r="K138" s="122">
        <f t="shared" si="14"/>
        <v>7.8055657288999996</v>
      </c>
      <c r="L138" s="119"/>
      <c r="M138" s="122"/>
      <c r="S138" s="121">
        <f t="shared" si="12"/>
        <v>0.31000000000000011</v>
      </c>
      <c r="T138" s="122">
        <f t="shared" si="10"/>
        <v>7.6186018303693599</v>
      </c>
      <c r="U138">
        <f t="shared" si="11"/>
        <v>7.2167619995432267E-2</v>
      </c>
    </row>
    <row r="139" spans="1:23">
      <c r="A139" s="1">
        <v>0.47872685185185188</v>
      </c>
      <c r="B139">
        <v>4047</v>
      </c>
      <c r="C139">
        <v>16</v>
      </c>
      <c r="D139">
        <v>261.2</v>
      </c>
      <c r="E139">
        <v>10.4</v>
      </c>
      <c r="G139" s="119">
        <v>132</v>
      </c>
      <c r="H139">
        <f t="shared" si="13"/>
        <v>6.8149221687170805</v>
      </c>
      <c r="J139" s="120">
        <f>(Data!$I$16+273.3)/(D139+273.3)*(Data!$I$15+(Data!$K$12/1000))/Data!$I$15*Data!$I$18</f>
        <v>0.68928047808727788</v>
      </c>
      <c r="K139" s="122">
        <f t="shared" si="14"/>
        <v>7.7346452671999995</v>
      </c>
      <c r="L139" s="119"/>
      <c r="M139" s="122"/>
      <c r="S139" s="121">
        <f t="shared" si="12"/>
        <v>0.32000000000000012</v>
      </c>
      <c r="T139" s="122">
        <f t="shared" si="10"/>
        <v>7.6178889787345474</v>
      </c>
      <c r="U139">
        <f t="shared" si="11"/>
        <v>7.6182454045519599E-2</v>
      </c>
      <c r="W139">
        <f>(S140-S138)/6*(T138+4*T139+T140)</f>
        <v>0.15478379004584467</v>
      </c>
    </row>
    <row r="140" spans="1:23">
      <c r="A140" s="1">
        <v>0.47872685185185188</v>
      </c>
      <c r="B140">
        <v>4049</v>
      </c>
      <c r="C140">
        <v>20</v>
      </c>
      <c r="D140">
        <v>261.10000000000002</v>
      </c>
      <c r="E140">
        <v>10.4</v>
      </c>
      <c r="G140" s="119">
        <v>133</v>
      </c>
      <c r="H140">
        <f t="shared" si="13"/>
        <v>7.6186018303693599</v>
      </c>
      <c r="J140" s="120">
        <f>(Data!$I$16+273.3)/(D140+273.3)*(Data!$I$15+(Data!$K$12/1000))/Data!$I$15*Data!$I$18</f>
        <v>0.68940946021266825</v>
      </c>
      <c r="K140" s="122">
        <f t="shared" si="14"/>
        <v>7.6632895822999991</v>
      </c>
      <c r="L140" s="119"/>
      <c r="M140" s="122"/>
      <c r="S140" s="121">
        <f t="shared" si="12"/>
        <v>0.33000000000000013</v>
      </c>
      <c r="T140" s="122">
        <f t="shared" si="10"/>
        <v>8.3449792684458082</v>
      </c>
      <c r="U140">
        <f t="shared" si="11"/>
        <v>7.9814341235901851E-2</v>
      </c>
    </row>
    <row r="141" spans="1:23">
      <c r="A141" s="1">
        <v>0.47872685185185188</v>
      </c>
      <c r="B141">
        <v>4045</v>
      </c>
      <c r="C141">
        <v>20</v>
      </c>
      <c r="D141">
        <v>261</v>
      </c>
      <c r="E141">
        <v>10.4</v>
      </c>
      <c r="G141" s="119">
        <v>134</v>
      </c>
      <c r="H141">
        <f t="shared" si="13"/>
        <v>7.6178889787345474</v>
      </c>
      <c r="J141" s="120">
        <f>(Data!$I$16+273.3)/(D141+273.3)*(Data!$I$15+(Data!$K$12/1000))/Data!$I$15*Data!$I$18</f>
        <v>0.6895384906188472</v>
      </c>
      <c r="K141" s="122">
        <f t="shared" si="14"/>
        <v>7.5914973415999993</v>
      </c>
      <c r="L141" s="119"/>
      <c r="M141" s="122"/>
      <c r="S141" s="121">
        <f t="shared" si="12"/>
        <v>0.34000000000000014</v>
      </c>
      <c r="T141" s="122">
        <f t="shared" si="10"/>
        <v>8.517855793105106</v>
      </c>
      <c r="U141">
        <f t="shared" si="11"/>
        <v>8.4314175307754646E-2</v>
      </c>
      <c r="W141">
        <f>(S142-S140)/6*(T140+4*T141+T142)</f>
        <v>0.16678334757078545</v>
      </c>
    </row>
    <row r="142" spans="1:23">
      <c r="A142" s="1">
        <v>0.47872685185185188</v>
      </c>
      <c r="B142">
        <v>4035</v>
      </c>
      <c r="C142">
        <v>24</v>
      </c>
      <c r="D142">
        <v>261</v>
      </c>
      <c r="E142">
        <v>10.4</v>
      </c>
      <c r="G142" s="119">
        <v>135</v>
      </c>
      <c r="H142">
        <f t="shared" si="13"/>
        <v>8.3449792684458082</v>
      </c>
      <c r="J142" s="120">
        <f>(Data!$I$16+273.3)/(D142+273.3)*(Data!$I$15+(Data!$K$12/1000))/Data!$I$15*Data!$I$18</f>
        <v>0.6895384906188472</v>
      </c>
      <c r="K142" s="122">
        <f t="shared" si="14"/>
        <v>7.5192672124999991</v>
      </c>
      <c r="L142" s="119"/>
      <c r="M142" s="122"/>
      <c r="S142" s="121">
        <f t="shared" si="12"/>
        <v>0.35000000000000014</v>
      </c>
      <c r="T142" s="122">
        <f t="shared" si="10"/>
        <v>7.6186018303693599</v>
      </c>
      <c r="U142">
        <f t="shared" si="11"/>
        <v>8.0682288117372408E-2</v>
      </c>
    </row>
    <row r="143" spans="1:23">
      <c r="A143" s="1">
        <v>0.47873842592592591</v>
      </c>
      <c r="B143">
        <v>4034</v>
      </c>
      <c r="C143">
        <v>25</v>
      </c>
      <c r="D143">
        <v>261.10000000000002</v>
      </c>
      <c r="E143">
        <v>10.4</v>
      </c>
      <c r="G143" s="119">
        <v>136</v>
      </c>
      <c r="H143">
        <f t="shared" si="13"/>
        <v>8.517855793105106</v>
      </c>
      <c r="J143" s="120">
        <f>(Data!$I$16+273.3)/(D143+273.3)*(Data!$I$15+(Data!$K$12/1000))/Data!$I$15*Data!$I$18</f>
        <v>0.68940946021266825</v>
      </c>
      <c r="K143" s="122">
        <f t="shared" si="14"/>
        <v>7.4465978623999991</v>
      </c>
      <c r="L143" s="119"/>
      <c r="M143" s="122"/>
      <c r="S143" s="121">
        <f t="shared" si="12"/>
        <v>0.36000000000000015</v>
      </c>
      <c r="T143" s="122">
        <f t="shared" si="10"/>
        <v>6.8149221687170805</v>
      </c>
      <c r="U143">
        <f t="shared" si="11"/>
        <v>7.2167619995432267E-2</v>
      </c>
      <c r="W143">
        <f>(S144-S142)/6*(T142+4*T143+T144)</f>
        <v>0.14035535674458427</v>
      </c>
    </row>
    <row r="144" spans="1:23">
      <c r="A144" s="1">
        <v>0.47873842592592591</v>
      </c>
      <c r="B144">
        <v>4021</v>
      </c>
      <c r="C144">
        <v>20</v>
      </c>
      <c r="D144">
        <v>261.10000000000002</v>
      </c>
      <c r="E144">
        <v>10.4</v>
      </c>
      <c r="G144" s="119">
        <v>137</v>
      </c>
      <c r="H144">
        <f t="shared" si="13"/>
        <v>7.6186018303693599</v>
      </c>
      <c r="J144" s="120">
        <f>(Data!$I$16+273.3)/(D144+273.3)*(Data!$I$15+(Data!$K$12/1000))/Data!$I$15*Data!$I$18</f>
        <v>0.68940946021266825</v>
      </c>
      <c r="K144" s="122">
        <f t="shared" si="14"/>
        <v>7.3734879586999984</v>
      </c>
      <c r="L144" s="119"/>
      <c r="M144" s="122"/>
      <c r="S144" s="121">
        <f t="shared" si="12"/>
        <v>0.37000000000000016</v>
      </c>
      <c r="T144" s="122">
        <f t="shared" si="10"/>
        <v>7.2283165181375697</v>
      </c>
      <c r="U144">
        <f t="shared" si="11"/>
        <v>7.0216193434273308E-2</v>
      </c>
    </row>
    <row r="145" spans="1:23">
      <c r="A145" s="1">
        <v>0.47873842592592591</v>
      </c>
      <c r="B145">
        <v>4021</v>
      </c>
      <c r="C145">
        <v>16</v>
      </c>
      <c r="D145">
        <v>261.2</v>
      </c>
      <c r="E145">
        <v>10.4</v>
      </c>
      <c r="G145" s="119">
        <v>138</v>
      </c>
      <c r="H145">
        <f t="shared" si="13"/>
        <v>6.8149221687170805</v>
      </c>
      <c r="J145" s="120">
        <f>(Data!$I$16+273.3)/(D145+273.3)*(Data!$I$15+(Data!$K$12/1000))/Data!$I$15*Data!$I$18</f>
        <v>0.68928047808727788</v>
      </c>
      <c r="K145" s="122">
        <f t="shared" si="14"/>
        <v>7.2999361687999986</v>
      </c>
      <c r="L145" s="119"/>
      <c r="M145" s="122"/>
      <c r="S145" s="121">
        <f t="shared" si="12"/>
        <v>0.38000000000000017</v>
      </c>
      <c r="T145" s="122">
        <f t="shared" si="10"/>
        <v>8.517855793105106</v>
      </c>
      <c r="U145">
        <f t="shared" si="11"/>
        <v>7.873086155621345E-2</v>
      </c>
      <c r="W145">
        <f>(S146-S144)/6*(T144+4*T145+T146)</f>
        <v>0.16605599497102161</v>
      </c>
    </row>
    <row r="146" spans="1:23">
      <c r="A146" s="1">
        <v>0.47873842592592591</v>
      </c>
      <c r="B146">
        <v>4024</v>
      </c>
      <c r="C146">
        <v>18</v>
      </c>
      <c r="D146">
        <v>261.2</v>
      </c>
      <c r="E146">
        <v>10.4</v>
      </c>
      <c r="G146" s="119">
        <v>139</v>
      </c>
      <c r="H146">
        <f t="shared" si="13"/>
        <v>7.2283165181375697</v>
      </c>
      <c r="J146" s="120">
        <f>(Data!$I$16+273.3)/(D146+273.3)*(Data!$I$15+(Data!$K$12/1000))/Data!$I$15*Data!$I$18</f>
        <v>0.68928047808727788</v>
      </c>
      <c r="K146" s="122">
        <f t="shared" si="14"/>
        <v>7.2259411600999996</v>
      </c>
      <c r="L146" s="119"/>
      <c r="M146" s="122"/>
      <c r="S146" s="121">
        <f t="shared" si="12"/>
        <v>0.39000000000000018</v>
      </c>
      <c r="T146" s="122">
        <f t="shared" si="10"/>
        <v>8.5170588007484493</v>
      </c>
      <c r="U146">
        <f t="shared" si="11"/>
        <v>8.5174572969267864E-2</v>
      </c>
    </row>
    <row r="147" spans="1:23">
      <c r="A147" s="1">
        <v>0.47873842592592591</v>
      </c>
      <c r="B147">
        <v>4026</v>
      </c>
      <c r="C147">
        <v>25</v>
      </c>
      <c r="D147">
        <v>261.10000000000002</v>
      </c>
      <c r="E147">
        <v>10.4</v>
      </c>
      <c r="G147" s="119">
        <v>140</v>
      </c>
      <c r="H147">
        <f t="shared" si="13"/>
        <v>8.517855793105106</v>
      </c>
      <c r="J147" s="120">
        <f>(Data!$I$16+273.3)/(D147+273.3)*(Data!$I$15+(Data!$K$12/1000))/Data!$I$15*Data!$I$18</f>
        <v>0.68940946021266825</v>
      </c>
      <c r="K147" s="122">
        <f t="shared" si="14"/>
        <v>7.1515015999999996</v>
      </c>
      <c r="L147" s="119"/>
      <c r="M147" s="122"/>
      <c r="S147" s="121">
        <f t="shared" si="12"/>
        <v>0.40000000000000019</v>
      </c>
      <c r="T147" s="122">
        <f t="shared" si="10"/>
        <v>8.3457601582868914</v>
      </c>
      <c r="U147">
        <f t="shared" si="11"/>
        <v>8.4314094795176778E-2</v>
      </c>
      <c r="W147">
        <f>(S148-S146)/6*(T146+4*T147+T148)</f>
        <v>0.16748619864060985</v>
      </c>
    </row>
    <row r="148" spans="1:23">
      <c r="A148" s="1">
        <v>0.47875000000000001</v>
      </c>
      <c r="B148">
        <v>4022</v>
      </c>
      <c r="C148">
        <v>25</v>
      </c>
      <c r="D148">
        <v>261</v>
      </c>
      <c r="E148">
        <v>10.4</v>
      </c>
      <c r="G148" s="119">
        <v>141</v>
      </c>
      <c r="H148">
        <f t="shared" si="13"/>
        <v>8.5170588007484493</v>
      </c>
      <c r="J148" s="120">
        <f>(Data!$I$16+273.3)/(D148+273.3)*(Data!$I$15+(Data!$K$12/1000))/Data!$I$15*Data!$I$18</f>
        <v>0.6895384906188472</v>
      </c>
      <c r="K148" s="122">
        <f t="shared" si="14"/>
        <v>7.0766161558999991</v>
      </c>
      <c r="L148" s="119"/>
      <c r="M148" s="122"/>
      <c r="S148" s="121">
        <f t="shared" si="12"/>
        <v>0.4100000000000002</v>
      </c>
      <c r="T148" s="122">
        <f t="shared" si="10"/>
        <v>8.3457601582868914</v>
      </c>
      <c r="U148">
        <f t="shared" si="11"/>
        <v>8.3457601582868995E-2</v>
      </c>
    </row>
    <row r="149" spans="1:23">
      <c r="A149" s="1">
        <v>0.47875000000000001</v>
      </c>
      <c r="B149">
        <v>4019</v>
      </c>
      <c r="C149">
        <v>24</v>
      </c>
      <c r="D149">
        <v>261.10000000000002</v>
      </c>
      <c r="E149">
        <v>10.4</v>
      </c>
      <c r="G149" s="119">
        <v>142</v>
      </c>
      <c r="H149">
        <f t="shared" si="13"/>
        <v>8.3457601582868914</v>
      </c>
      <c r="J149" s="120">
        <f>(Data!$I$16+273.3)/(D149+273.3)*(Data!$I$15+(Data!$K$12/1000))/Data!$I$15*Data!$I$18</f>
        <v>0.68940946021266825</v>
      </c>
      <c r="K149" s="122">
        <f t="shared" si="14"/>
        <v>7.0012834951999992</v>
      </c>
      <c r="L149" s="119"/>
      <c r="M149" s="122"/>
      <c r="S149" s="121">
        <f t="shared" si="12"/>
        <v>0.42000000000000021</v>
      </c>
      <c r="T149" s="122">
        <f t="shared" si="10"/>
        <v>7.8074741733446587</v>
      </c>
      <c r="U149">
        <f t="shared" si="11"/>
        <v>8.0766171658157832E-2</v>
      </c>
      <c r="W149">
        <f>(S150-S148)/6*(T148+4*T149+T150)</f>
        <v>0.15731657155658804</v>
      </c>
    </row>
    <row r="150" spans="1:23">
      <c r="A150" s="1">
        <v>0.47875000000000001</v>
      </c>
      <c r="B150">
        <v>4020</v>
      </c>
      <c r="C150">
        <v>24</v>
      </c>
      <c r="D150">
        <v>261.10000000000002</v>
      </c>
      <c r="E150">
        <v>10.4</v>
      </c>
      <c r="G150" s="119">
        <v>143</v>
      </c>
      <c r="H150">
        <f t="shared" si="13"/>
        <v>8.3457601582868914</v>
      </c>
      <c r="J150" s="120">
        <f>(Data!$I$16+273.3)/(D150+273.3)*(Data!$I$15+(Data!$K$12/1000))/Data!$I$15*Data!$I$18</f>
        <v>0.68940946021266825</v>
      </c>
      <c r="K150" s="122">
        <f t="shared" si="14"/>
        <v>6.9255022852999986</v>
      </c>
      <c r="L150" s="119"/>
      <c r="M150" s="122"/>
      <c r="S150" s="121">
        <f t="shared" si="12"/>
        <v>0.43000000000000022</v>
      </c>
      <c r="T150" s="122">
        <f t="shared" si="10"/>
        <v>7.6193146153108415</v>
      </c>
      <c r="U150">
        <f t="shared" si="11"/>
        <v>7.7133943943277564E-2</v>
      </c>
    </row>
    <row r="151" spans="1:23">
      <c r="A151" s="1">
        <v>0.47875000000000001</v>
      </c>
      <c r="B151">
        <v>4023</v>
      </c>
      <c r="C151">
        <v>21</v>
      </c>
      <c r="D151">
        <v>261.2</v>
      </c>
      <c r="E151">
        <v>10.4</v>
      </c>
      <c r="G151" s="119">
        <v>144</v>
      </c>
      <c r="H151">
        <f t="shared" si="13"/>
        <v>7.8074741733446587</v>
      </c>
      <c r="J151" s="120">
        <f>(Data!$I$16+273.3)/(D151+273.3)*(Data!$I$15+(Data!$K$12/1000))/Data!$I$15*Data!$I$18</f>
        <v>0.68928047808727788</v>
      </c>
      <c r="K151" s="122">
        <f t="shared" si="14"/>
        <v>6.8492711935999999</v>
      </c>
      <c r="L151" s="119"/>
      <c r="M151" s="122"/>
      <c r="S151" s="121">
        <f t="shared" si="12"/>
        <v>0.44000000000000022</v>
      </c>
      <c r="T151" s="122">
        <f t="shared" si="10"/>
        <v>7.6193146153108415</v>
      </c>
      <c r="U151">
        <f t="shared" si="11"/>
        <v>7.6193146153108487E-2</v>
      </c>
      <c r="W151">
        <f>(S152-S150)/6*(T150+4*T151+T152)</f>
        <v>0.15300862135706053</v>
      </c>
    </row>
    <row r="152" spans="1:23">
      <c r="A152" s="1">
        <v>0.47875000000000001</v>
      </c>
      <c r="B152">
        <v>4023</v>
      </c>
      <c r="C152">
        <v>20</v>
      </c>
      <c r="D152">
        <v>261.2</v>
      </c>
      <c r="E152">
        <v>10.4</v>
      </c>
      <c r="G152" s="119">
        <v>145</v>
      </c>
      <c r="H152">
        <f t="shared" si="13"/>
        <v>7.6193146153108415</v>
      </c>
      <c r="J152" s="120">
        <f>(Data!$I$16+273.3)/(D152+273.3)*(Data!$I$15+(Data!$K$12/1000))/Data!$I$15*Data!$I$18</f>
        <v>0.68928047808727788</v>
      </c>
      <c r="K152" s="122">
        <f t="shared" si="14"/>
        <v>6.7725888874999995</v>
      </c>
      <c r="L152" s="119"/>
      <c r="M152" s="122"/>
      <c r="S152" s="121">
        <f t="shared" si="12"/>
        <v>0.45000000000000023</v>
      </c>
      <c r="T152" s="122">
        <f t="shared" si="10"/>
        <v>7.806013330563915</v>
      </c>
      <c r="U152">
        <f t="shared" si="11"/>
        <v>7.712663972937385E-2</v>
      </c>
    </row>
    <row r="153" spans="1:23">
      <c r="A153" s="1">
        <v>0.47876157407407405</v>
      </c>
      <c r="B153">
        <v>4024</v>
      </c>
      <c r="C153">
        <v>20</v>
      </c>
      <c r="D153">
        <v>261.2</v>
      </c>
      <c r="E153">
        <v>10.4</v>
      </c>
      <c r="G153" s="119">
        <v>146</v>
      </c>
      <c r="H153">
        <f t="shared" si="13"/>
        <v>7.6193146153108415</v>
      </c>
      <c r="J153" s="120">
        <f>(Data!$I$16+273.3)/(D153+273.3)*(Data!$I$15+(Data!$K$12/1000))/Data!$I$15*Data!$I$18</f>
        <v>0.68928047808727788</v>
      </c>
      <c r="K153" s="122">
        <f t="shared" si="14"/>
        <v>6.6954540343999991</v>
      </c>
      <c r="L153" s="119"/>
      <c r="M153" s="122"/>
      <c r="S153" s="121">
        <f t="shared" si="12"/>
        <v>0.46000000000000024</v>
      </c>
      <c r="T153" s="122">
        <f t="shared" si="10"/>
        <v>7.6178889787345474</v>
      </c>
      <c r="U153">
        <f t="shared" si="11"/>
        <v>7.7119511546492381E-2</v>
      </c>
      <c r="W153">
        <f>(S154-S152)/6*(T152+4*T153+T154)</f>
        <v>0.15298486074745565</v>
      </c>
    </row>
    <row r="154" spans="1:23">
      <c r="A154" s="1">
        <v>0.47876157407407405</v>
      </c>
      <c r="B154">
        <v>4024</v>
      </c>
      <c r="C154">
        <v>21</v>
      </c>
      <c r="D154">
        <v>261</v>
      </c>
      <c r="E154">
        <v>10.4</v>
      </c>
      <c r="G154" s="119">
        <v>147</v>
      </c>
      <c r="H154">
        <f t="shared" si="13"/>
        <v>7.806013330563915</v>
      </c>
      <c r="J154" s="120">
        <f>(Data!$I$16+273.3)/(D154+273.3)*(Data!$I$15+(Data!$K$12/1000))/Data!$I$15*Data!$I$18</f>
        <v>0.6895384906188472</v>
      </c>
      <c r="K154" s="122">
        <f t="shared" si="14"/>
        <v>6.6178653016999984</v>
      </c>
      <c r="L154" s="119"/>
      <c r="M154" s="122"/>
      <c r="S154" s="121">
        <f t="shared" si="12"/>
        <v>0.47000000000000025</v>
      </c>
      <c r="T154" s="122">
        <f t="shared" si="10"/>
        <v>7.6178889787345474</v>
      </c>
      <c r="U154">
        <f t="shared" si="11"/>
        <v>7.6178889787345536E-2</v>
      </c>
    </row>
    <row r="155" spans="1:23">
      <c r="A155" s="1">
        <v>0.47876157407407405</v>
      </c>
      <c r="B155">
        <v>4013</v>
      </c>
      <c r="C155">
        <v>20</v>
      </c>
      <c r="D155">
        <v>261</v>
      </c>
      <c r="E155">
        <v>10.4</v>
      </c>
      <c r="G155" s="119">
        <v>148</v>
      </c>
      <c r="H155">
        <f t="shared" si="13"/>
        <v>7.6178889787345474</v>
      </c>
      <c r="J155" s="120">
        <f>(Data!$I$16+273.3)/(D155+273.3)*(Data!$I$15+(Data!$K$12/1000))/Data!$I$15*Data!$I$18</f>
        <v>0.6895384906188472</v>
      </c>
      <c r="K155" s="122">
        <f t="shared" si="14"/>
        <v>6.5398213567999992</v>
      </c>
      <c r="L155" s="119"/>
      <c r="M155" s="122"/>
      <c r="S155" s="121">
        <f t="shared" si="12"/>
        <v>0.48000000000000026</v>
      </c>
      <c r="T155" s="122">
        <f t="shared" si="10"/>
        <v>7.4243048548800896</v>
      </c>
      <c r="U155">
        <f t="shared" si="11"/>
        <v>7.5210969168073252E-2</v>
      </c>
      <c r="W155">
        <f>(S156-S154)/6*(T154+4*T155+T156)</f>
        <v>0.1456269837435121</v>
      </c>
    </row>
    <row r="156" spans="1:23">
      <c r="A156" s="1">
        <v>0.47876157407407405</v>
      </c>
      <c r="B156">
        <v>4008</v>
      </c>
      <c r="C156">
        <v>20</v>
      </c>
      <c r="D156">
        <v>261</v>
      </c>
      <c r="E156">
        <v>10.4</v>
      </c>
      <c r="G156" s="119">
        <v>149</v>
      </c>
      <c r="H156">
        <f t="shared" si="13"/>
        <v>7.6178889787345474</v>
      </c>
      <c r="J156" s="120">
        <f>(Data!$I$16+273.3)/(D156+273.3)*(Data!$I$15+(Data!$K$12/1000))/Data!$I$15*Data!$I$18</f>
        <v>0.6895384906188472</v>
      </c>
      <c r="K156" s="122">
        <f t="shared" si="14"/>
        <v>6.4613208670999995</v>
      </c>
      <c r="L156" s="119"/>
      <c r="M156" s="122"/>
      <c r="S156" s="121">
        <f t="shared" si="12"/>
        <v>0.49000000000000027</v>
      </c>
      <c r="T156" s="122">
        <f t="shared" si="10"/>
        <v>6.3729867247986842</v>
      </c>
      <c r="U156">
        <f t="shared" si="11"/>
        <v>6.898645789839393E-2</v>
      </c>
    </row>
    <row r="157" spans="1:23">
      <c r="A157" s="1">
        <v>0.47876157407407405</v>
      </c>
      <c r="B157">
        <v>3995</v>
      </c>
      <c r="C157">
        <v>19</v>
      </c>
      <c r="D157">
        <v>260.89999999999998</v>
      </c>
      <c r="E157">
        <v>10.4</v>
      </c>
      <c r="G157" s="119">
        <v>150</v>
      </c>
      <c r="H157">
        <f t="shared" si="13"/>
        <v>7.4243048548800896</v>
      </c>
      <c r="J157" s="120">
        <f>(Data!$I$16+273.3)/(D157+273.3)*(Data!$I$15+(Data!$K$12/1000))/Data!$I$15*Data!$I$18</f>
        <v>0.68966756933292783</v>
      </c>
      <c r="K157" s="122">
        <f t="shared" si="14"/>
        <v>6.3823624999999993</v>
      </c>
      <c r="L157" s="119"/>
      <c r="M157" s="122"/>
      <c r="S157" s="121">
        <f t="shared" si="12"/>
        <v>0.50000000000000022</v>
      </c>
      <c r="T157" s="122">
        <f t="shared" si="10"/>
        <v>6.3729867247986842</v>
      </c>
      <c r="U157">
        <f t="shared" si="11"/>
        <v>6.3729867247986544E-2</v>
      </c>
      <c r="W157">
        <f>(S158-S156)/6*(T156+4*T157+T158)</f>
        <v>0.12588390943131872</v>
      </c>
    </row>
    <row r="158" spans="1:23">
      <c r="A158" s="1">
        <v>0.47877314814814814</v>
      </c>
      <c r="B158">
        <v>3983</v>
      </c>
      <c r="C158">
        <v>14</v>
      </c>
      <c r="D158">
        <v>260.89999999999998</v>
      </c>
      <c r="E158">
        <v>10.4</v>
      </c>
      <c r="G158" s="119">
        <v>151</v>
      </c>
      <c r="H158">
        <f t="shared" si="13"/>
        <v>6.3729867247986842</v>
      </c>
      <c r="J158" s="120">
        <f>(Data!$I$16+273.3)/(D158+273.3)*(Data!$I$15+(Data!$K$12/1000))/Data!$I$15*Data!$I$18</f>
        <v>0.68966756933292783</v>
      </c>
      <c r="K158" s="122">
        <f t="shared" si="14"/>
        <v>6.3029449228999992</v>
      </c>
      <c r="L158" s="119"/>
      <c r="M158" s="122"/>
      <c r="S158" s="121">
        <f t="shared" si="12"/>
        <v>0.51000000000000023</v>
      </c>
      <c r="T158" s="122">
        <f t="shared" si="10"/>
        <v>5.9002392054022641</v>
      </c>
      <c r="U158">
        <f t="shared" si="11"/>
        <v>6.136612965100479E-2</v>
      </c>
    </row>
    <row r="159" spans="1:23">
      <c r="A159" s="1">
        <v>0.47877314814814814</v>
      </c>
      <c r="B159">
        <v>3980</v>
      </c>
      <c r="C159">
        <v>14</v>
      </c>
      <c r="D159">
        <v>260.89999999999998</v>
      </c>
      <c r="E159">
        <v>10.4</v>
      </c>
      <c r="G159" s="119">
        <v>152</v>
      </c>
      <c r="H159">
        <f t="shared" si="13"/>
        <v>6.3729867247986842</v>
      </c>
      <c r="J159" s="120">
        <f>(Data!$I$16+273.3)/(D159+273.3)*(Data!$I$15+(Data!$K$12/1000))/Data!$I$15*Data!$I$18</f>
        <v>0.68966756933292783</v>
      </c>
      <c r="K159" s="122">
        <f t="shared" si="14"/>
        <v>6.2230668031999992</v>
      </c>
      <c r="L159" s="119"/>
      <c r="M159" s="122"/>
      <c r="S159" s="121">
        <f t="shared" si="12"/>
        <v>0.52000000000000024</v>
      </c>
      <c r="T159" s="122">
        <f t="shared" si="10"/>
        <v>5.3861568457919615</v>
      </c>
      <c r="U159">
        <f t="shared" si="11"/>
        <v>5.6431980255971181E-2</v>
      </c>
      <c r="W159">
        <f>(S160-S158)/6*(T158+4*T159+T160)</f>
        <v>0.10754130575478936</v>
      </c>
    </row>
    <row r="160" spans="1:23">
      <c r="A160" s="1">
        <v>0.47877314814814814</v>
      </c>
      <c r="B160">
        <v>3965</v>
      </c>
      <c r="C160">
        <v>12</v>
      </c>
      <c r="D160">
        <v>260.89999999999998</v>
      </c>
      <c r="E160">
        <v>10.4</v>
      </c>
      <c r="G160" s="119">
        <v>153</v>
      </c>
      <c r="H160">
        <f t="shared" si="13"/>
        <v>5.9002392054022641</v>
      </c>
      <c r="J160" s="120">
        <f>(Data!$I$16+273.3)/(D160+273.3)*(Data!$I$15+(Data!$K$12/1000))/Data!$I$15*Data!$I$18</f>
        <v>0.68966756933292783</v>
      </c>
      <c r="K160" s="122">
        <f t="shared" si="14"/>
        <v>6.1427268082999991</v>
      </c>
      <c r="L160" s="119"/>
      <c r="M160" s="122"/>
      <c r="S160" s="121">
        <f t="shared" si="12"/>
        <v>0.53000000000000025</v>
      </c>
      <c r="T160" s="122">
        <f t="shared" si="10"/>
        <v>4.8175251378666717</v>
      </c>
      <c r="U160">
        <f t="shared" si="11"/>
        <v>5.1018409918293213E-2</v>
      </c>
    </row>
    <row r="161" spans="1:23">
      <c r="A161" s="1">
        <v>0.47877314814814814</v>
      </c>
      <c r="B161">
        <v>3965</v>
      </c>
      <c r="C161">
        <v>10</v>
      </c>
      <c r="D161">
        <v>260.89999999999998</v>
      </c>
      <c r="E161">
        <v>10.4</v>
      </c>
      <c r="G161" s="119">
        <v>154</v>
      </c>
      <c r="H161">
        <f t="shared" si="13"/>
        <v>5.3861568457919615</v>
      </c>
      <c r="J161" s="120">
        <f>(Data!$I$16+273.3)/(D161+273.3)*(Data!$I$15+(Data!$K$12/1000))/Data!$I$15*Data!$I$18</f>
        <v>0.68966756933292783</v>
      </c>
      <c r="K161" s="122">
        <f t="shared" si="14"/>
        <v>6.0619236055999988</v>
      </c>
      <c r="L161" s="119"/>
      <c r="M161" s="122"/>
      <c r="S161" s="121">
        <f t="shared" si="12"/>
        <v>0.54000000000000026</v>
      </c>
      <c r="T161" s="122">
        <f t="shared" si="10"/>
        <v>4.5068038976988838</v>
      </c>
      <c r="U161">
        <f t="shared" si="11"/>
        <v>4.6621645177827811E-2</v>
      </c>
      <c r="W161">
        <f>(S162-S160)/6*(T160+4*T161+T162)</f>
        <v>9.1171815421203714E-2</v>
      </c>
    </row>
    <row r="162" spans="1:23">
      <c r="A162" s="1">
        <v>0.47877314814814814</v>
      </c>
      <c r="B162">
        <v>3962</v>
      </c>
      <c r="C162">
        <v>8</v>
      </c>
      <c r="D162">
        <v>260.89999999999998</v>
      </c>
      <c r="E162">
        <v>10.4</v>
      </c>
      <c r="G162" s="119">
        <v>155</v>
      </c>
      <c r="H162">
        <f t="shared" si="13"/>
        <v>4.8175251378666717</v>
      </c>
      <c r="J162" s="120">
        <f>(Data!$I$16+273.3)/(D162+273.3)*(Data!$I$15+(Data!$K$12/1000))/Data!$I$15*Data!$I$18</f>
        <v>0.68966756933292783</v>
      </c>
      <c r="K162" s="122">
        <f t="shared" si="14"/>
        <v>5.980655862499999</v>
      </c>
      <c r="L162" s="119"/>
      <c r="M162" s="122"/>
      <c r="S162" s="121">
        <f t="shared" si="12"/>
        <v>0.55000000000000027</v>
      </c>
      <c r="T162" s="122">
        <f t="shared" si="10"/>
        <v>4.5068038976988838</v>
      </c>
      <c r="U162">
        <f t="shared" si="11"/>
        <v>4.5068038976988876E-2</v>
      </c>
    </row>
    <row r="163" spans="1:23">
      <c r="A163" s="1">
        <v>0.47878472222222218</v>
      </c>
      <c r="B163">
        <v>3962</v>
      </c>
      <c r="C163">
        <v>7</v>
      </c>
      <c r="D163">
        <v>261</v>
      </c>
      <c r="E163">
        <v>10.4</v>
      </c>
      <c r="G163" s="119">
        <v>156</v>
      </c>
      <c r="H163">
        <f t="shared" si="13"/>
        <v>4.5068038976988838</v>
      </c>
      <c r="J163" s="120">
        <f>(Data!$I$16+273.3)/(D163+273.3)*(Data!$I$15+(Data!$K$12/1000))/Data!$I$15*Data!$I$18</f>
        <v>0.6895384906188472</v>
      </c>
      <c r="K163" s="122">
        <f t="shared" si="14"/>
        <v>5.8989222463999997</v>
      </c>
      <c r="L163" s="119"/>
      <c r="M163" s="122"/>
      <c r="S163" s="121">
        <f t="shared" si="12"/>
        <v>0.56000000000000028</v>
      </c>
      <c r="T163" s="122">
        <f t="shared" si="10"/>
        <v>4.817976027019033</v>
      </c>
      <c r="U163">
        <f t="shared" si="11"/>
        <v>4.6623899623589621E-2</v>
      </c>
      <c r="W163">
        <f>(S164-S162)/6*(T162+4*T163+T164)</f>
        <v>9.5322280109313567E-2</v>
      </c>
    </row>
    <row r="164" spans="1:23">
      <c r="A164" s="1">
        <v>0.47878472222222218</v>
      </c>
      <c r="B164">
        <v>3960</v>
      </c>
      <c r="C164">
        <v>7</v>
      </c>
      <c r="D164">
        <v>261</v>
      </c>
      <c r="E164">
        <v>10.4</v>
      </c>
      <c r="G164" s="119">
        <v>157</v>
      </c>
      <c r="H164">
        <f t="shared" si="13"/>
        <v>4.5068038976988838</v>
      </c>
      <c r="J164" s="120">
        <f>(Data!$I$16+273.3)/(D164+273.3)*(Data!$I$15+(Data!$K$12/1000))/Data!$I$15*Data!$I$18</f>
        <v>0.6895384906188472</v>
      </c>
      <c r="K164" s="122">
        <f t="shared" si="14"/>
        <v>5.816721424699999</v>
      </c>
      <c r="L164" s="119"/>
      <c r="M164" s="122"/>
      <c r="S164" s="121">
        <f t="shared" si="12"/>
        <v>0.57000000000000028</v>
      </c>
      <c r="T164" s="122">
        <f t="shared" si="10"/>
        <v>4.817976027019033</v>
      </c>
      <c r="U164">
        <f t="shared" si="11"/>
        <v>4.8179760270190372E-2</v>
      </c>
    </row>
    <row r="165" spans="1:23">
      <c r="A165" s="1">
        <v>0.47878472222222218</v>
      </c>
      <c r="B165">
        <v>3959</v>
      </c>
      <c r="C165">
        <v>8</v>
      </c>
      <c r="D165">
        <v>261</v>
      </c>
      <c r="E165">
        <v>10.4</v>
      </c>
      <c r="G165" s="119">
        <v>158</v>
      </c>
      <c r="H165">
        <f t="shared" si="13"/>
        <v>4.817976027019033</v>
      </c>
      <c r="J165" s="120">
        <f>(Data!$I$16+273.3)/(D165+273.3)*(Data!$I$15+(Data!$K$12/1000))/Data!$I$15*Data!$I$18</f>
        <v>0.6895384906188472</v>
      </c>
      <c r="K165" s="122">
        <f t="shared" si="14"/>
        <v>5.7340520647999984</v>
      </c>
      <c r="L165" s="119"/>
      <c r="M165" s="122"/>
      <c r="S165" s="121">
        <f t="shared" si="12"/>
        <v>0.58000000000000029</v>
      </c>
      <c r="T165" s="122">
        <f t="shared" si="10"/>
        <v>2.9506718010405879</v>
      </c>
      <c r="U165">
        <f t="shared" si="11"/>
        <v>3.8843239140298136E-2</v>
      </c>
      <c r="W165">
        <f>(S166-S164)/6*(T164+4*T165+T166)</f>
        <v>6.5237783440739966E-2</v>
      </c>
    </row>
    <row r="166" spans="1:23">
      <c r="A166" s="1">
        <v>0.47878472222222218</v>
      </c>
      <c r="B166">
        <v>3955</v>
      </c>
      <c r="C166">
        <v>8</v>
      </c>
      <c r="D166">
        <v>261</v>
      </c>
      <c r="E166">
        <v>10.3</v>
      </c>
      <c r="G166" s="119">
        <v>159</v>
      </c>
      <c r="H166">
        <f t="shared" si="13"/>
        <v>4.817976027019033</v>
      </c>
      <c r="J166" s="120">
        <f>(Data!$I$16+273.3)/(D166+273.3)*(Data!$I$15+(Data!$K$12/1000))/Data!$I$15*Data!$I$18</f>
        <v>0.6895384906188472</v>
      </c>
      <c r="K166" s="122">
        <f t="shared" si="14"/>
        <v>5.6509128340999997</v>
      </c>
      <c r="L166" s="119"/>
      <c r="M166" s="122"/>
      <c r="S166" s="121">
        <f t="shared" si="12"/>
        <v>0.5900000000000003</v>
      </c>
      <c r="T166" s="122">
        <f t="shared" si="10"/>
        <v>2.9506718010405879</v>
      </c>
      <c r="U166">
        <f t="shared" si="11"/>
        <v>2.9506718010405907E-2</v>
      </c>
    </row>
    <row r="167" spans="1:23">
      <c r="A167" s="1">
        <v>0.47878472222222218</v>
      </c>
      <c r="B167">
        <v>3952</v>
      </c>
      <c r="C167">
        <v>3</v>
      </c>
      <c r="D167">
        <v>261.10000000000002</v>
      </c>
      <c r="E167">
        <v>10.3</v>
      </c>
      <c r="G167" s="119">
        <v>160</v>
      </c>
      <c r="H167">
        <f t="shared" si="13"/>
        <v>2.9506718010405879</v>
      </c>
      <c r="J167" s="120">
        <f>(Data!$I$16+273.3)/(D167+273.3)*(Data!$I$15+(Data!$K$12/1000))/Data!$I$15*Data!$I$18</f>
        <v>0.68940946021266825</v>
      </c>
      <c r="K167" s="122">
        <f t="shared" si="14"/>
        <v>5.5673024000000009</v>
      </c>
      <c r="L167" s="119"/>
      <c r="M167" s="122"/>
      <c r="S167" s="121">
        <f t="shared" si="12"/>
        <v>0.60000000000000031</v>
      </c>
      <c r="T167" s="122">
        <f t="shared" si="10"/>
        <v>3.4071423172420423</v>
      </c>
      <c r="U167">
        <f t="shared" si="11"/>
        <v>3.1789070591413178E-2</v>
      </c>
      <c r="W167">
        <f>(S168-S166)/6*(T166+4*T167+T168)</f>
        <v>6.7962994592213985E-2</v>
      </c>
    </row>
    <row r="168" spans="1:23">
      <c r="A168" s="1">
        <v>0.47879629629629633</v>
      </c>
      <c r="B168">
        <v>3953</v>
      </c>
      <c r="C168">
        <v>3</v>
      </c>
      <c r="D168">
        <v>261.10000000000002</v>
      </c>
      <c r="E168">
        <v>10.3</v>
      </c>
      <c r="G168" s="119">
        <v>161</v>
      </c>
      <c r="H168">
        <f t="shared" si="13"/>
        <v>2.9506718010405879</v>
      </c>
      <c r="J168" s="120">
        <f>(Data!$I$16+273.3)/(D168+273.3)*(Data!$I$15+(Data!$K$12/1000))/Data!$I$15*Data!$I$18</f>
        <v>0.68940946021266825</v>
      </c>
      <c r="K168" s="122">
        <f t="shared" si="14"/>
        <v>5.4832194298999983</v>
      </c>
      <c r="L168" s="119"/>
      <c r="M168" s="122"/>
      <c r="S168" s="121">
        <f t="shared" si="12"/>
        <v>0.61000000000000032</v>
      </c>
      <c r="T168" s="122">
        <f t="shared" si="10"/>
        <v>3.8096573076554208</v>
      </c>
      <c r="U168">
        <f t="shared" si="11"/>
        <v>3.608399812448735E-2</v>
      </c>
    </row>
    <row r="169" spans="1:23">
      <c r="A169" s="1">
        <v>0.47879629629629633</v>
      </c>
      <c r="B169">
        <v>3960</v>
      </c>
      <c r="C169">
        <v>4</v>
      </c>
      <c r="D169">
        <v>261.10000000000002</v>
      </c>
      <c r="E169">
        <v>10.3</v>
      </c>
      <c r="G169" s="119">
        <v>162</v>
      </c>
      <c r="H169">
        <f t="shared" si="13"/>
        <v>3.4071423172420423</v>
      </c>
      <c r="J169" s="120">
        <f>(Data!$I$16+273.3)/(D169+273.3)*(Data!$I$15+(Data!$K$12/1000))/Data!$I$15*Data!$I$18</f>
        <v>0.68940946021266825</v>
      </c>
      <c r="K169" s="122">
        <f t="shared" si="14"/>
        <v>5.398662591199999</v>
      </c>
      <c r="L169" s="119"/>
      <c r="M169" s="122"/>
      <c r="S169" s="121">
        <f t="shared" si="12"/>
        <v>0.62000000000000033</v>
      </c>
      <c r="T169" s="122">
        <f t="shared" si="10"/>
        <v>4.5076473156715897</v>
      </c>
      <c r="U169">
        <f t="shared" si="11"/>
        <v>4.1586523116635091E-2</v>
      </c>
      <c r="W169">
        <f>(S170-S168)/6*(T168+4*T169+T170)</f>
        <v>8.88637474970006E-2</v>
      </c>
    </row>
    <row r="170" spans="1:23">
      <c r="A170" s="1">
        <v>0.47879629629629633</v>
      </c>
      <c r="B170">
        <v>3960</v>
      </c>
      <c r="C170">
        <v>5</v>
      </c>
      <c r="D170">
        <v>261.2</v>
      </c>
      <c r="E170">
        <v>10.3</v>
      </c>
      <c r="G170" s="119">
        <v>163</v>
      </c>
      <c r="H170">
        <f t="shared" si="13"/>
        <v>3.8096573076554208</v>
      </c>
      <c r="J170" s="120">
        <f>(Data!$I$16+273.3)/(D170+273.3)*(Data!$I$15+(Data!$K$12/1000))/Data!$I$15*Data!$I$18</f>
        <v>0.68928047808727788</v>
      </c>
      <c r="K170" s="122">
        <f t="shared" si="14"/>
        <v>5.3136305512999993</v>
      </c>
      <c r="L170" s="119"/>
      <c r="M170" s="122"/>
      <c r="S170" s="121">
        <f t="shared" si="12"/>
        <v>0.63000000000000034</v>
      </c>
      <c r="T170" s="122">
        <f t="shared" si="10"/>
        <v>4.8188776787583807</v>
      </c>
      <c r="U170">
        <f t="shared" si="11"/>
        <v>4.6632624972149893E-2</v>
      </c>
    </row>
    <row r="171" spans="1:23">
      <c r="A171" s="1">
        <v>0.47879629629629633</v>
      </c>
      <c r="B171">
        <v>3965</v>
      </c>
      <c r="C171">
        <v>7</v>
      </c>
      <c r="D171">
        <v>261.2</v>
      </c>
      <c r="E171">
        <v>10.3</v>
      </c>
      <c r="G171" s="119">
        <v>164</v>
      </c>
      <c r="H171">
        <f t="shared" si="13"/>
        <v>4.5076473156715897</v>
      </c>
      <c r="J171" s="120">
        <f>(Data!$I$16+273.3)/(D171+273.3)*(Data!$I$15+(Data!$K$12/1000))/Data!$I$15*Data!$I$18</f>
        <v>0.68928047808727788</v>
      </c>
      <c r="K171" s="122">
        <f t="shared" si="14"/>
        <v>5.228121977599999</v>
      </c>
      <c r="L171" s="119"/>
      <c r="M171" s="122"/>
      <c r="S171" s="121">
        <f t="shared" si="12"/>
        <v>0.64000000000000035</v>
      </c>
      <c r="T171" s="122">
        <f t="shared" si="10"/>
        <v>4.8188776787583807</v>
      </c>
      <c r="U171">
        <f t="shared" si="11"/>
        <v>4.8188776787583848E-2</v>
      </c>
      <c r="W171">
        <f>(S172-S170)/6*(T170+4*T171+T172)</f>
        <v>9.5340119031545059E-2</v>
      </c>
    </row>
    <row r="172" spans="1:23">
      <c r="A172" s="1">
        <v>0.47879629629629633</v>
      </c>
      <c r="B172">
        <v>3965</v>
      </c>
      <c r="C172">
        <v>8</v>
      </c>
      <c r="D172">
        <v>261.2</v>
      </c>
      <c r="E172">
        <v>10.3</v>
      </c>
      <c r="G172" s="119">
        <v>165</v>
      </c>
      <c r="H172">
        <f t="shared" si="13"/>
        <v>4.8188776787583807</v>
      </c>
      <c r="J172" s="120">
        <f>(Data!$I$16+273.3)/(D172+273.3)*(Data!$I$15+(Data!$K$12/1000))/Data!$I$15*Data!$I$18</f>
        <v>0.68928047808727788</v>
      </c>
      <c r="K172" s="122">
        <f t="shared" si="14"/>
        <v>5.142135537499998</v>
      </c>
      <c r="L172" s="119"/>
      <c r="M172" s="122"/>
      <c r="S172" s="121">
        <f t="shared" si="12"/>
        <v>0.65000000000000036</v>
      </c>
      <c r="T172" s="122">
        <f t="shared" si="10"/>
        <v>4.5076473156715897</v>
      </c>
      <c r="U172">
        <f t="shared" si="11"/>
        <v>4.6632624972149893E-2</v>
      </c>
    </row>
    <row r="173" spans="1:23">
      <c r="A173" s="1">
        <v>0.47880787037037037</v>
      </c>
      <c r="B173">
        <v>3964</v>
      </c>
      <c r="C173">
        <v>8</v>
      </c>
      <c r="D173">
        <v>261.2</v>
      </c>
      <c r="E173">
        <v>10.3</v>
      </c>
      <c r="G173" s="119">
        <v>166</v>
      </c>
      <c r="H173">
        <f t="shared" si="13"/>
        <v>4.8188776787583807</v>
      </c>
      <c r="J173" s="120">
        <f>(Data!$I$16+273.3)/(D173+273.3)*(Data!$I$15+(Data!$K$12/1000))/Data!$I$15*Data!$I$18</f>
        <v>0.68928047808727788</v>
      </c>
      <c r="K173" s="122">
        <f t="shared" si="14"/>
        <v>5.0556698983999997</v>
      </c>
      <c r="L173" s="119"/>
      <c r="M173" s="122"/>
      <c r="S173" s="121">
        <f t="shared" si="12"/>
        <v>0.66000000000000036</v>
      </c>
      <c r="T173" s="122">
        <f t="shared" si="10"/>
        <v>4.5080689654845578</v>
      </c>
      <c r="U173">
        <f t="shared" si="11"/>
        <v>4.5078581405780783E-2</v>
      </c>
      <c r="W173">
        <f>(S174-S172)/6*(T172+4*T173+T174)</f>
        <v>9.0161379178244017E-2</v>
      </c>
    </row>
    <row r="174" spans="1:23">
      <c r="A174" s="1">
        <v>0.47880787037037037</v>
      </c>
      <c r="B174">
        <v>3963</v>
      </c>
      <c r="C174">
        <v>7</v>
      </c>
      <c r="D174">
        <v>261.2</v>
      </c>
      <c r="E174">
        <v>10.3</v>
      </c>
      <c r="G174" s="119">
        <v>167</v>
      </c>
      <c r="H174">
        <f t="shared" si="13"/>
        <v>4.5076473156715897</v>
      </c>
      <c r="J174" s="120">
        <f>(Data!$I$16+273.3)/(D174+273.3)*(Data!$I$15+(Data!$K$12/1000))/Data!$I$15*Data!$I$18</f>
        <v>0.68928047808727788</v>
      </c>
      <c r="K174" s="122">
        <f t="shared" si="14"/>
        <v>4.9687237277000005</v>
      </c>
      <c r="L174" s="119"/>
      <c r="M174" s="122"/>
      <c r="S174" s="121">
        <f t="shared" si="12"/>
        <v>0.67000000000000037</v>
      </c>
      <c r="T174" s="122">
        <f t="shared" si="10"/>
        <v>4.5084905758633598</v>
      </c>
      <c r="U174">
        <f t="shared" si="11"/>
        <v>4.5082797706739626E-2</v>
      </c>
    </row>
    <row r="175" spans="1:23">
      <c r="A175" s="1">
        <v>0.47880787037037037</v>
      </c>
      <c r="B175">
        <v>3968</v>
      </c>
      <c r="C175">
        <v>7</v>
      </c>
      <c r="D175">
        <v>261.3</v>
      </c>
      <c r="E175">
        <v>10.3</v>
      </c>
      <c r="G175" s="119">
        <v>168</v>
      </c>
      <c r="H175">
        <f t="shared" si="13"/>
        <v>4.5080689654845578</v>
      </c>
      <c r="J175" s="120">
        <f>(Data!$I$16+273.3)/(D175+273.3)*(Data!$I$15+(Data!$K$12/1000))/Data!$I$15*Data!$I$18</f>
        <v>0.68915154421558178</v>
      </c>
      <c r="K175" s="122">
        <f t="shared" si="14"/>
        <v>4.8812956928000002</v>
      </c>
      <c r="L175" s="119"/>
      <c r="M175" s="122"/>
      <c r="S175" s="121">
        <f t="shared" si="12"/>
        <v>0.68000000000000038</v>
      </c>
      <c r="T175" s="122">
        <f t="shared" si="10"/>
        <v>4.5084905758633598</v>
      </c>
      <c r="U175">
        <f t="shared" si="11"/>
        <v>4.5084905758633637E-2</v>
      </c>
      <c r="W175">
        <f>(S176-S174)/6*(T174+4*T175+T176)</f>
        <v>9.3980483047291313E-2</v>
      </c>
    </row>
    <row r="176" spans="1:23">
      <c r="A176" s="1">
        <v>0.47880787037037037</v>
      </c>
      <c r="B176">
        <v>3973</v>
      </c>
      <c r="C176">
        <v>7</v>
      </c>
      <c r="D176">
        <v>261.39999999999998</v>
      </c>
      <c r="E176">
        <v>10.3</v>
      </c>
      <c r="G176" s="119">
        <v>169</v>
      </c>
      <c r="H176">
        <f t="shared" si="13"/>
        <v>4.5084905758633598</v>
      </c>
      <c r="J176" s="120">
        <f>(Data!$I$16+273.3)/(D176+273.3)*(Data!$I$15+(Data!$K$12/1000))/Data!$I$15*Data!$I$18</f>
        <v>0.68902265857050682</v>
      </c>
      <c r="K176" s="122">
        <f t="shared" si="14"/>
        <v>4.7933844610999987</v>
      </c>
      <c r="L176" s="119"/>
      <c r="M176" s="122"/>
      <c r="S176" s="121">
        <f t="shared" si="12"/>
        <v>0.69000000000000039</v>
      </c>
      <c r="T176" s="122">
        <f t="shared" si="10"/>
        <v>5.6516920348705693</v>
      </c>
      <c r="U176">
        <f t="shared" si="11"/>
        <v>5.0800913053669697E-2</v>
      </c>
    </row>
    <row r="177" spans="1:23">
      <c r="A177" s="1">
        <v>0.47880787037037037</v>
      </c>
      <c r="B177">
        <v>3972</v>
      </c>
      <c r="C177">
        <v>7</v>
      </c>
      <c r="D177">
        <v>261.39999999999998</v>
      </c>
      <c r="E177">
        <v>10.3</v>
      </c>
      <c r="G177" s="119">
        <v>170</v>
      </c>
      <c r="H177">
        <f t="shared" si="13"/>
        <v>4.5084905758633598</v>
      </c>
      <c r="J177" s="120">
        <f>(Data!$I$16+273.3)/(D177+273.3)*(Data!$I$15+(Data!$K$12/1000))/Data!$I$15*Data!$I$18</f>
        <v>0.68902265857050682</v>
      </c>
      <c r="K177" s="122">
        <f t="shared" si="14"/>
        <v>4.7049886999999995</v>
      </c>
      <c r="L177" s="119"/>
      <c r="M177" s="122"/>
      <c r="S177" s="121">
        <f t="shared" si="12"/>
        <v>0.7000000000000004</v>
      </c>
      <c r="T177" s="122">
        <f t="shared" si="10"/>
        <v>6.144611503708199</v>
      </c>
      <c r="U177">
        <f t="shared" si="11"/>
        <v>5.8981517692893899E-2</v>
      </c>
      <c r="W177">
        <f>(S178-S176)/6*(T176+4*T177+T178)</f>
        <v>0.12044563275111053</v>
      </c>
    </row>
    <row r="178" spans="1:23">
      <c r="A178" s="1">
        <v>0.47881944444444446</v>
      </c>
      <c r="B178">
        <v>3969</v>
      </c>
      <c r="C178">
        <v>11</v>
      </c>
      <c r="D178">
        <v>261.39999999999998</v>
      </c>
      <c r="E178">
        <v>10.3</v>
      </c>
      <c r="G178" s="119">
        <v>171</v>
      </c>
      <c r="H178">
        <f t="shared" si="13"/>
        <v>5.6516920348705693</v>
      </c>
      <c r="J178" s="120">
        <f>(Data!$I$16+273.3)/(D178+273.3)*(Data!$I$15+(Data!$K$12/1000))/Data!$I$15*Data!$I$18</f>
        <v>0.68902265857050682</v>
      </c>
      <c r="K178" s="122">
        <f t="shared" si="14"/>
        <v>4.6161070768999988</v>
      </c>
      <c r="L178" s="119"/>
      <c r="M178" s="122"/>
      <c r="S178" s="121">
        <f t="shared" si="12"/>
        <v>0.71000000000000041</v>
      </c>
      <c r="T178" s="122">
        <f t="shared" si="10"/>
        <v>5.9035517756297642</v>
      </c>
      <c r="U178">
        <f t="shared" si="11"/>
        <v>6.0240816396689871E-2</v>
      </c>
    </row>
    <row r="179" spans="1:23">
      <c r="A179" s="1">
        <v>0.47881944444444446</v>
      </c>
      <c r="B179">
        <v>3968</v>
      </c>
      <c r="C179">
        <v>13</v>
      </c>
      <c r="D179">
        <v>261.5</v>
      </c>
      <c r="E179">
        <v>10.3</v>
      </c>
      <c r="G179" s="119">
        <v>172</v>
      </c>
      <c r="H179">
        <f t="shared" si="13"/>
        <v>6.144611503708199</v>
      </c>
      <c r="J179" s="120">
        <f>(Data!$I$16+273.3)/(D179+273.3)*(Data!$I$15+(Data!$K$12/1000))/Data!$I$15*Data!$I$18</f>
        <v>0.68889382112499997</v>
      </c>
      <c r="K179" s="122">
        <f t="shared" si="14"/>
        <v>4.5267382592000001</v>
      </c>
      <c r="L179" s="119"/>
      <c r="M179" s="122"/>
      <c r="S179" s="121">
        <f t="shared" si="12"/>
        <v>0.72000000000000042</v>
      </c>
      <c r="T179" s="122">
        <f t="shared" si="10"/>
        <v>5.6522205020309997</v>
      </c>
      <c r="U179">
        <f t="shared" si="11"/>
        <v>5.7778861388303876E-2</v>
      </c>
      <c r="W179">
        <f>(S180-S178)/6*(T178+4*T179+T180)</f>
        <v>0.11388218095261597</v>
      </c>
    </row>
    <row r="180" spans="1:23">
      <c r="A180" s="1">
        <v>0.47881944444444446</v>
      </c>
      <c r="B180">
        <v>3955</v>
      </c>
      <c r="C180">
        <v>12</v>
      </c>
      <c r="D180">
        <v>261.5</v>
      </c>
      <c r="E180">
        <v>10.3</v>
      </c>
      <c r="G180" s="119">
        <v>173</v>
      </c>
      <c r="H180">
        <f t="shared" si="13"/>
        <v>5.9035517756297642</v>
      </c>
      <c r="J180" s="120">
        <f>(Data!$I$16+273.3)/(D180+273.3)*(Data!$I$15+(Data!$K$12/1000))/Data!$I$15*Data!$I$18</f>
        <v>0.68889382112499997</v>
      </c>
      <c r="K180" s="122">
        <f t="shared" si="14"/>
        <v>4.4368809142999996</v>
      </c>
      <c r="L180" s="119"/>
      <c r="M180" s="122"/>
      <c r="S180" s="121">
        <f t="shared" si="12"/>
        <v>0.73000000000000043</v>
      </c>
      <c r="T180" s="122">
        <f t="shared" si="10"/>
        <v>5.6522205020309997</v>
      </c>
      <c r="U180">
        <f t="shared" si="11"/>
        <v>5.6522205020310044E-2</v>
      </c>
    </row>
    <row r="181" spans="1:23">
      <c r="A181" s="1">
        <v>0.47881944444444446</v>
      </c>
      <c r="B181">
        <v>3955</v>
      </c>
      <c r="C181">
        <v>11</v>
      </c>
      <c r="D181">
        <v>261.5</v>
      </c>
      <c r="E181">
        <v>10.3</v>
      </c>
      <c r="G181" s="119">
        <v>174</v>
      </c>
      <c r="H181">
        <f t="shared" si="13"/>
        <v>5.6522205020309997</v>
      </c>
      <c r="J181" s="120">
        <f>(Data!$I$16+273.3)/(D181+273.3)*(Data!$I$15+(Data!$K$12/1000))/Data!$I$15*Data!$I$18</f>
        <v>0.68889382112499997</v>
      </c>
      <c r="K181" s="122">
        <f t="shared" si="14"/>
        <v>4.3465337095999992</v>
      </c>
      <c r="L181" s="119"/>
      <c r="M181" s="122"/>
      <c r="S181" s="121">
        <f t="shared" si="12"/>
        <v>0.74000000000000044</v>
      </c>
      <c r="T181" s="122">
        <f t="shared" si="10"/>
        <v>4.8206804763069551</v>
      </c>
      <c r="U181">
        <f t="shared" si="11"/>
        <v>5.2364504891689818E-2</v>
      </c>
      <c r="W181">
        <f>(S182-S180)/6*(T180+4*T181+T182)</f>
        <v>9.9185409611886002E-2</v>
      </c>
    </row>
    <row r="182" spans="1:23">
      <c r="A182" s="1">
        <v>0.47881944444444446</v>
      </c>
      <c r="B182">
        <v>3949</v>
      </c>
      <c r="C182">
        <v>11</v>
      </c>
      <c r="D182">
        <v>261.5</v>
      </c>
      <c r="E182">
        <v>10.3</v>
      </c>
      <c r="G182" s="119">
        <v>175</v>
      </c>
      <c r="H182">
        <f t="shared" si="13"/>
        <v>5.6522205020309997</v>
      </c>
      <c r="J182" s="120">
        <f>(Data!$I$16+273.3)/(D182+273.3)*(Data!$I$15+(Data!$K$12/1000))/Data!$I$15*Data!$I$18</f>
        <v>0.68889382112499997</v>
      </c>
      <c r="K182" s="122">
        <f t="shared" si="14"/>
        <v>4.2556953125000003</v>
      </c>
      <c r="L182" s="119"/>
      <c r="M182" s="122"/>
      <c r="S182" s="121">
        <f t="shared" si="12"/>
        <v>0.75000000000000044</v>
      </c>
      <c r="T182" s="122">
        <f t="shared" si="10"/>
        <v>4.8206804763069551</v>
      </c>
      <c r="U182">
        <f t="shared" si="11"/>
        <v>4.8206804763069593E-2</v>
      </c>
    </row>
    <row r="183" spans="1:23">
      <c r="A183" s="1">
        <v>0.4788310185185185</v>
      </c>
      <c r="B183">
        <v>3944</v>
      </c>
      <c r="C183">
        <v>8</v>
      </c>
      <c r="D183">
        <v>261.60000000000002</v>
      </c>
      <c r="E183">
        <v>10.3</v>
      </c>
      <c r="G183" s="119">
        <v>176</v>
      </c>
      <c r="H183">
        <f t="shared" si="13"/>
        <v>4.8206804763069551</v>
      </c>
      <c r="J183" s="120">
        <f>(Data!$I$16+273.3)/(D183+273.3)*(Data!$I$15+(Data!$K$12/1000))/Data!$I$15*Data!$I$18</f>
        <v>0.68876503185202831</v>
      </c>
      <c r="K183" s="122">
        <f t="shared" si="14"/>
        <v>4.1643643903999994</v>
      </c>
      <c r="L183" s="119"/>
      <c r="M183" s="122"/>
      <c r="S183" s="121">
        <f t="shared" si="12"/>
        <v>0.76000000000000045</v>
      </c>
      <c r="T183" s="122">
        <f t="shared" si="10"/>
        <v>3.811082544258837</v>
      </c>
      <c r="U183">
        <f t="shared" si="11"/>
        <v>4.3158815102828998E-2</v>
      </c>
      <c r="W183">
        <f>(S184-S182)/6*(T182+4*T183+T184)</f>
        <v>7.9586977325337205E-2</v>
      </c>
    </row>
    <row r="184" spans="1:23">
      <c r="A184" s="1">
        <v>0.4788310185185185</v>
      </c>
      <c r="B184">
        <v>3942</v>
      </c>
      <c r="C184">
        <v>8</v>
      </c>
      <c r="D184">
        <v>261.60000000000002</v>
      </c>
      <c r="E184">
        <v>10.3</v>
      </c>
      <c r="G184" s="119">
        <v>177</v>
      </c>
      <c r="H184">
        <f t="shared" si="13"/>
        <v>4.8206804763069551</v>
      </c>
      <c r="J184" s="120">
        <f>(Data!$I$16+273.3)/(D184+273.3)*(Data!$I$15+(Data!$K$12/1000))/Data!$I$15*Data!$I$18</f>
        <v>0.68876503185202831</v>
      </c>
      <c r="K184" s="122">
        <f t="shared" si="14"/>
        <v>4.0725396106999998</v>
      </c>
      <c r="L184" s="119"/>
      <c r="M184" s="122"/>
      <c r="S184" s="121">
        <f t="shared" si="12"/>
        <v>0.77000000000000046</v>
      </c>
      <c r="T184" s="122">
        <f t="shared" si="10"/>
        <v>3.811082544258837</v>
      </c>
      <c r="U184">
        <f t="shared" si="11"/>
        <v>3.8110825442588404E-2</v>
      </c>
    </row>
    <row r="185" spans="1:23">
      <c r="A185" s="1">
        <v>0.4788310185185185</v>
      </c>
      <c r="B185">
        <v>3940</v>
      </c>
      <c r="C185">
        <v>5</v>
      </c>
      <c r="D185">
        <v>261.60000000000002</v>
      </c>
      <c r="E185">
        <v>10.3</v>
      </c>
      <c r="G185" s="119">
        <v>178</v>
      </c>
      <c r="H185">
        <f t="shared" si="13"/>
        <v>3.811082544258837</v>
      </c>
      <c r="J185" s="120">
        <f>(Data!$I$16+273.3)/(D185+273.3)*(Data!$I$15+(Data!$K$12/1000))/Data!$I$15*Data!$I$18</f>
        <v>0.68876503185202831</v>
      </c>
      <c r="K185" s="122">
        <f t="shared" si="14"/>
        <v>3.9802196407999997</v>
      </c>
      <c r="L185" s="119"/>
      <c r="M185" s="122"/>
      <c r="S185" s="121">
        <f t="shared" si="12"/>
        <v>0.78000000000000047</v>
      </c>
      <c r="T185" s="122">
        <f t="shared" si="10"/>
        <v>2.4103402381534775</v>
      </c>
      <c r="U185">
        <f t="shared" si="11"/>
        <v>3.1107113912061602E-2</v>
      </c>
      <c r="W185">
        <f>(S186-S184)/6*(T184+4*T185+T186)</f>
        <v>4.484147832290919E-2</v>
      </c>
    </row>
    <row r="186" spans="1:23">
      <c r="A186" s="1">
        <v>0.4788310185185185</v>
      </c>
      <c r="B186">
        <v>3941</v>
      </c>
      <c r="C186">
        <v>5</v>
      </c>
      <c r="D186">
        <v>261.60000000000002</v>
      </c>
      <c r="E186">
        <v>10.199999999999999</v>
      </c>
      <c r="G186" s="119">
        <v>179</v>
      </c>
      <c r="H186">
        <f t="shared" si="13"/>
        <v>3.811082544258837</v>
      </c>
      <c r="J186" s="120">
        <f>(Data!$I$16+273.3)/(D186+273.3)*(Data!$I$15+(Data!$K$12/1000))/Data!$I$15*Data!$I$18</f>
        <v>0.68876503185202831</v>
      </c>
      <c r="K186" s="122">
        <f t="shared" si="14"/>
        <v>3.8874031480999989</v>
      </c>
      <c r="L186" s="119"/>
      <c r="M186" s="122"/>
      <c r="S186" s="121">
        <f t="shared" si="12"/>
        <v>0.79000000000000048</v>
      </c>
      <c r="T186" s="122">
        <f t="shared" si="10"/>
        <v>0</v>
      </c>
      <c r="U186">
        <f t="shared" si="11"/>
        <v>1.2051701190767398E-2</v>
      </c>
    </row>
    <row r="187" spans="1:23">
      <c r="A187" s="1">
        <v>0.4788310185185185</v>
      </c>
      <c r="B187">
        <v>3954</v>
      </c>
      <c r="C187">
        <v>2</v>
      </c>
      <c r="D187">
        <v>261.60000000000002</v>
      </c>
      <c r="E187">
        <v>10.199999999999999</v>
      </c>
      <c r="G187" s="119">
        <v>180</v>
      </c>
      <c r="H187">
        <f t="shared" si="13"/>
        <v>2.4103402381534775</v>
      </c>
      <c r="J187" s="120">
        <f>(Data!$I$16+273.3)/(D187+273.3)*(Data!$I$15+(Data!$K$12/1000))/Data!$I$15*Data!$I$18</f>
        <v>0.68876503185202831</v>
      </c>
      <c r="K187" s="122">
        <f t="shared" si="14"/>
        <v>3.794088799999999</v>
      </c>
      <c r="L187" s="119"/>
      <c r="M187" s="122"/>
      <c r="S187" s="121">
        <f t="shared" si="12"/>
        <v>0.80000000000000049</v>
      </c>
      <c r="T187" s="122">
        <f t="shared" si="10"/>
        <v>0</v>
      </c>
      <c r="U187">
        <f t="shared" si="11"/>
        <v>0</v>
      </c>
      <c r="W187">
        <f>(S188-S186)/6*(T186+4*T187+T188)</f>
        <v>0</v>
      </c>
    </row>
    <row r="188" spans="1:23">
      <c r="A188" s="1">
        <v>0.4788425925925926</v>
      </c>
      <c r="B188">
        <v>3955</v>
      </c>
      <c r="C188">
        <v>0</v>
      </c>
      <c r="D188">
        <v>261.60000000000002</v>
      </c>
      <c r="E188">
        <v>10.199999999999999</v>
      </c>
      <c r="G188" s="119">
        <v>181</v>
      </c>
      <c r="H188">
        <f t="shared" si="13"/>
        <v>0</v>
      </c>
      <c r="J188" s="120">
        <f>(Data!$I$16+273.3)/(D188+273.3)*(Data!$I$15+(Data!$K$12/1000))/Data!$I$15*Data!$I$18</f>
        <v>0.68876503185202831</v>
      </c>
      <c r="K188" s="122">
        <f t="shared" si="14"/>
        <v>3.7002752639000001</v>
      </c>
      <c r="L188" s="119"/>
      <c r="M188" s="122"/>
      <c r="S188" s="121">
        <f t="shared" si="12"/>
        <v>0.8100000000000005</v>
      </c>
      <c r="T188" s="122">
        <f t="shared" si="10"/>
        <v>0</v>
      </c>
      <c r="U188">
        <f t="shared" si="11"/>
        <v>0</v>
      </c>
    </row>
    <row r="189" spans="1:23">
      <c r="A189" s="1">
        <v>0.4788425925925926</v>
      </c>
      <c r="B189">
        <v>3984</v>
      </c>
      <c r="C189">
        <v>0</v>
      </c>
      <c r="D189">
        <v>261.60000000000002</v>
      </c>
      <c r="E189">
        <v>10.199999999999999</v>
      </c>
      <c r="G189" s="119">
        <v>182</v>
      </c>
      <c r="H189">
        <f t="shared" si="13"/>
        <v>0</v>
      </c>
      <c r="J189" s="120">
        <f>(Data!$I$16+273.3)/(D189+273.3)*(Data!$I$15+(Data!$K$12/1000))/Data!$I$15*Data!$I$18</f>
        <v>0.68876503185202831</v>
      </c>
      <c r="K189" s="122">
        <f t="shared" si="14"/>
        <v>3.6059612071999982</v>
      </c>
      <c r="L189" s="119"/>
      <c r="M189" s="122"/>
      <c r="S189" s="121">
        <f t="shared" si="12"/>
        <v>0.82000000000000051</v>
      </c>
      <c r="T189" s="122">
        <f t="shared" si="10"/>
        <v>0</v>
      </c>
      <c r="U189">
        <f t="shared" si="11"/>
        <v>0</v>
      </c>
      <c r="W189">
        <f>(S190-S188)/6*(T188+4*T189+T190)</f>
        <v>0</v>
      </c>
    </row>
    <row r="190" spans="1:23">
      <c r="A190" s="1">
        <v>0.4788425925925926</v>
      </c>
      <c r="B190">
        <v>3984</v>
      </c>
      <c r="C190">
        <v>0</v>
      </c>
      <c r="D190">
        <v>261.60000000000002</v>
      </c>
      <c r="E190">
        <v>10.199999999999999</v>
      </c>
      <c r="G190" s="119">
        <v>183</v>
      </c>
      <c r="H190">
        <f t="shared" si="13"/>
        <v>0</v>
      </c>
      <c r="J190" s="120">
        <f>(Data!$I$16+273.3)/(D190+273.3)*(Data!$I$15+(Data!$K$12/1000))/Data!$I$15*Data!$I$18</f>
        <v>0.68876503185202831</v>
      </c>
      <c r="K190" s="122">
        <f t="shared" si="14"/>
        <v>3.5111452972999988</v>
      </c>
      <c r="L190" s="119"/>
      <c r="M190" s="122"/>
      <c r="S190" s="121">
        <f t="shared" si="12"/>
        <v>0.83000000000000052</v>
      </c>
      <c r="T190" s="122">
        <f t="shared" si="10"/>
        <v>0</v>
      </c>
      <c r="U190">
        <f t="shared" si="11"/>
        <v>0</v>
      </c>
    </row>
    <row r="191" spans="1:23">
      <c r="A191" s="1">
        <v>0.4788425925925926</v>
      </c>
      <c r="B191">
        <v>3992</v>
      </c>
      <c r="C191">
        <v>0</v>
      </c>
      <c r="D191">
        <v>261.60000000000002</v>
      </c>
      <c r="E191">
        <v>10.199999999999999</v>
      </c>
      <c r="G191" s="119">
        <v>184</v>
      </c>
      <c r="H191">
        <f t="shared" si="13"/>
        <v>0</v>
      </c>
      <c r="J191" s="120">
        <f>(Data!$I$16+273.3)/(D191+273.3)*(Data!$I$15+(Data!$K$12/1000))/Data!$I$15*Data!$I$18</f>
        <v>0.68876503185202831</v>
      </c>
      <c r="K191" s="122">
        <f t="shared" si="14"/>
        <v>3.4158262015999998</v>
      </c>
      <c r="L191" s="119"/>
      <c r="M191" s="122"/>
      <c r="S191" s="121">
        <f t="shared" si="12"/>
        <v>0.84000000000000052</v>
      </c>
      <c r="T191" s="122">
        <f t="shared" si="10"/>
        <v>0</v>
      </c>
      <c r="U191">
        <f t="shared" si="11"/>
        <v>0</v>
      </c>
      <c r="W191">
        <f>(S192-S190)/6*(T190+4*T191+T192)</f>
        <v>0</v>
      </c>
    </row>
    <row r="192" spans="1:23">
      <c r="A192" s="1">
        <v>0.4788425925925926</v>
      </c>
      <c r="B192">
        <v>3999</v>
      </c>
      <c r="C192">
        <v>0</v>
      </c>
      <c r="D192">
        <v>261.5</v>
      </c>
      <c r="E192">
        <v>10.199999999999999</v>
      </c>
      <c r="G192" s="119">
        <v>185</v>
      </c>
      <c r="H192">
        <f t="shared" si="13"/>
        <v>0</v>
      </c>
      <c r="J192" s="120">
        <f>(Data!$I$16+273.3)/(D192+273.3)*(Data!$I$15+(Data!$K$12/1000))/Data!$I$15*Data!$I$18</f>
        <v>0.68889382112499997</v>
      </c>
      <c r="K192" s="122">
        <f t="shared" si="14"/>
        <v>3.3200025874999994</v>
      </c>
      <c r="L192" s="119"/>
      <c r="M192" s="122"/>
      <c r="S192" s="121">
        <f t="shared" si="12"/>
        <v>0.85000000000000053</v>
      </c>
      <c r="T192" s="122">
        <f t="shared" si="10"/>
        <v>0</v>
      </c>
      <c r="U192">
        <f t="shared" si="11"/>
        <v>0</v>
      </c>
    </row>
    <row r="193" spans="1:23">
      <c r="A193" s="1">
        <v>0.47885416666666664</v>
      </c>
      <c r="B193">
        <v>3991</v>
      </c>
      <c r="C193">
        <v>0</v>
      </c>
      <c r="D193">
        <v>261.5</v>
      </c>
      <c r="E193">
        <v>10.199999999999999</v>
      </c>
      <c r="G193" s="119">
        <v>186</v>
      </c>
      <c r="H193">
        <f t="shared" si="13"/>
        <v>0</v>
      </c>
      <c r="J193" s="120">
        <f>(Data!$I$16+273.3)/(D193+273.3)*(Data!$I$15+(Data!$K$12/1000))/Data!$I$15*Data!$I$18</f>
        <v>0.68889382112499997</v>
      </c>
      <c r="K193" s="122">
        <f t="shared" si="14"/>
        <v>3.2236731223999993</v>
      </c>
      <c r="L193" s="119"/>
      <c r="M193" s="122"/>
      <c r="S193" s="121">
        <f t="shared" si="12"/>
        <v>0.86000000000000054</v>
      </c>
      <c r="T193" s="122">
        <f t="shared" si="10"/>
        <v>0</v>
      </c>
      <c r="U193">
        <f t="shared" si="11"/>
        <v>0</v>
      </c>
      <c r="W193">
        <f>(S194-S192)/6*(T192+4*T193+T194)</f>
        <v>0</v>
      </c>
    </row>
    <row r="194" spans="1:23">
      <c r="A194" s="1">
        <v>0.47885416666666664</v>
      </c>
      <c r="B194">
        <v>3982</v>
      </c>
      <c r="C194">
        <v>0</v>
      </c>
      <c r="D194">
        <v>261.5</v>
      </c>
      <c r="E194">
        <v>10.199999999999999</v>
      </c>
      <c r="G194" s="119">
        <v>187</v>
      </c>
      <c r="H194">
        <f t="shared" si="13"/>
        <v>0</v>
      </c>
      <c r="J194" s="120">
        <f>(Data!$I$16+273.3)/(D194+273.3)*(Data!$I$15+(Data!$K$12/1000))/Data!$I$15*Data!$I$18</f>
        <v>0.68889382112499997</v>
      </c>
      <c r="K194" s="122">
        <f t="shared" si="14"/>
        <v>3.126836473700001</v>
      </c>
      <c r="L194" s="119"/>
      <c r="M194" s="122"/>
      <c r="S194" s="121">
        <f t="shared" si="12"/>
        <v>0.87000000000000055</v>
      </c>
      <c r="T194" s="122">
        <f t="shared" si="10"/>
        <v>0</v>
      </c>
      <c r="U194">
        <f t="shared" si="11"/>
        <v>0</v>
      </c>
    </row>
    <row r="195" spans="1:23">
      <c r="A195" s="1">
        <v>0.47885416666666664</v>
      </c>
      <c r="B195">
        <v>3983</v>
      </c>
      <c r="C195">
        <v>0</v>
      </c>
      <c r="D195">
        <v>261.39999999999998</v>
      </c>
      <c r="E195">
        <v>10.199999999999999</v>
      </c>
      <c r="G195" s="119">
        <v>188</v>
      </c>
      <c r="H195">
        <f t="shared" si="13"/>
        <v>0</v>
      </c>
      <c r="J195" s="120">
        <f>(Data!$I$16+273.3)/(D195+273.3)*(Data!$I$15+(Data!$K$12/1000))/Data!$I$15*Data!$I$18</f>
        <v>0.68902265857050682</v>
      </c>
      <c r="K195" s="122">
        <f t="shared" si="14"/>
        <v>3.0294913087999991</v>
      </c>
      <c r="L195" s="119"/>
      <c r="M195" s="122"/>
      <c r="S195" s="121">
        <f t="shared" si="12"/>
        <v>0.88000000000000056</v>
      </c>
      <c r="T195" s="122">
        <f t="shared" si="10"/>
        <v>0</v>
      </c>
      <c r="U195">
        <f t="shared" si="11"/>
        <v>0</v>
      </c>
      <c r="W195">
        <f>(S196-S194)/6*(T194+4*T195+T196)</f>
        <v>0</v>
      </c>
    </row>
    <row r="196" spans="1:23">
      <c r="A196" s="1">
        <v>0.47885416666666664</v>
      </c>
      <c r="B196">
        <v>3984</v>
      </c>
      <c r="C196">
        <v>0</v>
      </c>
      <c r="D196">
        <v>261.39999999999998</v>
      </c>
      <c r="E196">
        <v>10.199999999999999</v>
      </c>
      <c r="G196" s="119">
        <v>189</v>
      </c>
      <c r="H196">
        <f t="shared" si="13"/>
        <v>0</v>
      </c>
      <c r="J196" s="120">
        <f>(Data!$I$16+273.3)/(D196+273.3)*(Data!$I$15+(Data!$K$12/1000))/Data!$I$15*Data!$I$18</f>
        <v>0.68902265857050682</v>
      </c>
      <c r="K196" s="122">
        <f t="shared" si="14"/>
        <v>2.9316362950999988</v>
      </c>
      <c r="L196" s="119"/>
      <c r="M196" s="122"/>
      <c r="S196" s="121">
        <f t="shared" si="12"/>
        <v>0.89000000000000057</v>
      </c>
      <c r="T196" s="122">
        <f t="shared" si="10"/>
        <v>0</v>
      </c>
      <c r="U196">
        <f t="shared" si="11"/>
        <v>0</v>
      </c>
    </row>
    <row r="197" spans="1:23">
      <c r="A197" s="1">
        <v>0.47885416666666664</v>
      </c>
      <c r="B197">
        <v>3984</v>
      </c>
      <c r="C197">
        <v>0</v>
      </c>
      <c r="D197">
        <v>261.60000000000002</v>
      </c>
      <c r="E197">
        <v>10.199999999999999</v>
      </c>
      <c r="G197" s="119">
        <v>190</v>
      </c>
      <c r="H197">
        <f t="shared" si="13"/>
        <v>0</v>
      </c>
      <c r="J197" s="120">
        <f>(Data!$I$16+273.3)/(D197+273.3)*(Data!$I$15+(Data!$K$12/1000))/Data!$I$15*Data!$I$18</f>
        <v>0.68876503185202831</v>
      </c>
      <c r="K197" s="122">
        <f t="shared" si="14"/>
        <v>2.8332700999999982</v>
      </c>
      <c r="L197" s="119"/>
      <c r="M197" s="122"/>
      <c r="S197" s="121">
        <f t="shared" si="12"/>
        <v>0.90000000000000058</v>
      </c>
      <c r="T197" s="122">
        <f t="shared" si="10"/>
        <v>0</v>
      </c>
      <c r="U197">
        <f t="shared" si="11"/>
        <v>0</v>
      </c>
      <c r="W197">
        <f>(S198-S196)/6*(T196+4*T197+T198)</f>
        <v>0</v>
      </c>
    </row>
    <row r="198" spans="1:23">
      <c r="A198" s="1">
        <v>0.47886574074074079</v>
      </c>
      <c r="B198">
        <v>3973</v>
      </c>
      <c r="C198">
        <v>0</v>
      </c>
      <c r="D198">
        <v>261.60000000000002</v>
      </c>
      <c r="E198">
        <v>10.199999999999999</v>
      </c>
      <c r="G198" s="119">
        <v>191</v>
      </c>
      <c r="H198">
        <f t="shared" si="13"/>
        <v>0</v>
      </c>
      <c r="J198" s="120">
        <f>(Data!$I$16+273.3)/(D198+273.3)*(Data!$I$15+(Data!$K$12/1000))/Data!$I$15*Data!$I$18</f>
        <v>0.68876503185202831</v>
      </c>
      <c r="K198" s="122">
        <f t="shared" si="14"/>
        <v>2.7343913908999991</v>
      </c>
      <c r="L198" s="119"/>
      <c r="M198" s="122"/>
      <c r="S198" s="121">
        <f t="shared" si="12"/>
        <v>0.91000000000000059</v>
      </c>
      <c r="T198" s="122">
        <f t="shared" si="10"/>
        <v>0</v>
      </c>
      <c r="U198">
        <f t="shared" si="11"/>
        <v>0</v>
      </c>
    </row>
    <row r="199" spans="1:23">
      <c r="A199" s="1">
        <v>0.47886574074074079</v>
      </c>
      <c r="B199">
        <v>3973</v>
      </c>
      <c r="C199">
        <v>0</v>
      </c>
      <c r="D199">
        <v>261.60000000000002</v>
      </c>
      <c r="E199">
        <v>10.199999999999999</v>
      </c>
      <c r="G199" s="119">
        <v>192</v>
      </c>
      <c r="H199">
        <f t="shared" si="13"/>
        <v>0</v>
      </c>
      <c r="J199" s="120">
        <f>(Data!$I$16+273.3)/(D199+273.3)*(Data!$I$15+(Data!$K$12/1000))/Data!$I$15*Data!$I$18</f>
        <v>0.68876503185202831</v>
      </c>
      <c r="K199" s="122">
        <f t="shared" si="14"/>
        <v>2.6349988351999993</v>
      </c>
      <c r="L199" s="119"/>
      <c r="M199" s="122"/>
      <c r="S199" s="121">
        <f t="shared" si="12"/>
        <v>0.9200000000000006</v>
      </c>
      <c r="T199" s="122">
        <f t="shared" ref="T199:T207" si="15">H201</f>
        <v>0</v>
      </c>
      <c r="U199">
        <f t="shared" ref="U199:U207" si="16">(S199-S198)/2*(T198+T199)</f>
        <v>0</v>
      </c>
      <c r="W199">
        <f>(S200-S198)/6*(T198+4*T199+T200)</f>
        <v>0</v>
      </c>
    </row>
    <row r="200" spans="1:23">
      <c r="A200" s="1">
        <v>0.47886574074074079</v>
      </c>
      <c r="B200">
        <v>3976</v>
      </c>
      <c r="C200">
        <v>0</v>
      </c>
      <c r="D200">
        <v>261.60000000000002</v>
      </c>
      <c r="E200">
        <v>10.199999999999999</v>
      </c>
      <c r="G200" s="119">
        <v>193</v>
      </c>
      <c r="H200">
        <f t="shared" si="13"/>
        <v>0</v>
      </c>
      <c r="J200" s="120">
        <f>(Data!$I$16+273.3)/(D200+273.3)*(Data!$I$15+(Data!$K$12/1000))/Data!$I$15*Data!$I$18</f>
        <v>0.68876503185202831</v>
      </c>
      <c r="K200" s="122">
        <f t="shared" si="14"/>
        <v>2.535091100299999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0</v>
      </c>
      <c r="U200">
        <f t="shared" si="16"/>
        <v>0</v>
      </c>
    </row>
    <row r="201" spans="1:23">
      <c r="A201" s="1">
        <v>0.47886574074074079</v>
      </c>
      <c r="B201">
        <v>3979</v>
      </c>
      <c r="C201">
        <v>0</v>
      </c>
      <c r="D201">
        <v>261.60000000000002</v>
      </c>
      <c r="E201">
        <v>10.199999999999999</v>
      </c>
      <c r="G201" s="119">
        <v>194</v>
      </c>
      <c r="H201">
        <f t="shared" ref="H201:H212" si="18">44.73*SQRT(C201/1000/J201)</f>
        <v>0</v>
      </c>
      <c r="J201" s="120">
        <f>(Data!$I$16+273.3)/(D201+273.3)*(Data!$I$15+(Data!$K$12/1000))/Data!$I$15*Data!$I$18</f>
        <v>0.68876503185202831</v>
      </c>
      <c r="K201" s="122">
        <f t="shared" ref="K201:K217" si="19">-0.0000002221*G201^3-0.00012966*G201^2-0.025298*G201+13.844</f>
        <v>2.4346668535999996</v>
      </c>
      <c r="L201" s="119"/>
      <c r="M201" s="122"/>
      <c r="S201" s="121">
        <f t="shared" si="17"/>
        <v>0.94000000000000061</v>
      </c>
      <c r="T201" s="122">
        <f t="shared" si="15"/>
        <v>0</v>
      </c>
      <c r="U201">
        <f t="shared" si="16"/>
        <v>0</v>
      </c>
      <c r="W201">
        <f>(S202-S200)/6*(T200+4*T201+T202)</f>
        <v>0</v>
      </c>
    </row>
    <row r="202" spans="1:23">
      <c r="A202" s="1">
        <v>0.47886574074074079</v>
      </c>
      <c r="B202">
        <v>3979</v>
      </c>
      <c r="C202">
        <v>0</v>
      </c>
      <c r="D202">
        <v>261.5</v>
      </c>
      <c r="E202">
        <v>10.199999999999999</v>
      </c>
      <c r="G202" s="119">
        <v>195</v>
      </c>
      <c r="H202">
        <f t="shared" si="18"/>
        <v>0</v>
      </c>
      <c r="J202" s="120">
        <f>(Data!$I$16+273.3)/(D202+273.3)*(Data!$I$15+(Data!$K$12/1000))/Data!$I$15*Data!$I$18</f>
        <v>0.68889382112499997</v>
      </c>
      <c r="K202" s="122">
        <f t="shared" si="19"/>
        <v>2.3337247624999993</v>
      </c>
      <c r="L202" s="119"/>
      <c r="M202" s="122"/>
      <c r="S202" s="121">
        <f t="shared" si="17"/>
        <v>0.95000000000000062</v>
      </c>
      <c r="T202" s="122">
        <f t="shared" si="15"/>
        <v>0</v>
      </c>
      <c r="U202">
        <f t="shared" si="16"/>
        <v>0</v>
      </c>
    </row>
    <row r="203" spans="1:23">
      <c r="A203" s="1">
        <v>0.47887731481481483</v>
      </c>
      <c r="B203">
        <v>3978</v>
      </c>
      <c r="C203">
        <v>0</v>
      </c>
      <c r="D203">
        <v>261.5</v>
      </c>
      <c r="E203">
        <v>10.199999999999999</v>
      </c>
      <c r="G203" s="119">
        <v>196</v>
      </c>
      <c r="H203">
        <f t="shared" si="18"/>
        <v>0</v>
      </c>
      <c r="J203" s="120">
        <f>(Data!$I$16+273.3)/(D203+273.3)*(Data!$I$15+(Data!$K$12/1000))/Data!$I$15*Data!$I$18</f>
        <v>0.68889382112499997</v>
      </c>
      <c r="K203" s="122">
        <f t="shared" si="19"/>
        <v>2.2322634943999997</v>
      </c>
      <c r="L203" s="119"/>
      <c r="M203" s="122"/>
      <c r="S203" s="121">
        <f t="shared" si="17"/>
        <v>0.96000000000000063</v>
      </c>
      <c r="T203" s="122">
        <f t="shared" si="15"/>
        <v>0</v>
      </c>
      <c r="U203">
        <f t="shared" si="16"/>
        <v>0</v>
      </c>
      <c r="W203">
        <f>(S204-S202)/6*(T202+4*T203+T204)</f>
        <v>0</v>
      </c>
    </row>
    <row r="204" spans="1:23">
      <c r="A204" s="1">
        <v>0.47887731481481483</v>
      </c>
      <c r="B204">
        <v>3978</v>
      </c>
      <c r="C204">
        <v>0</v>
      </c>
      <c r="D204">
        <v>261.5</v>
      </c>
      <c r="E204">
        <v>10.199999999999999</v>
      </c>
      <c r="G204" s="119">
        <v>197</v>
      </c>
      <c r="H204">
        <f t="shared" si="18"/>
        <v>0</v>
      </c>
      <c r="J204" s="120">
        <f>(Data!$I$16+273.3)/(D204+273.3)*(Data!$I$15+(Data!$K$12/1000))/Data!$I$15*Data!$I$18</f>
        <v>0.68889382112499997</v>
      </c>
      <c r="K204" s="122">
        <f t="shared" si="19"/>
        <v>2.130281716699999</v>
      </c>
      <c r="L204" s="119"/>
      <c r="M204" s="122"/>
      <c r="S204" s="121">
        <f t="shared" si="17"/>
        <v>0.97000000000000064</v>
      </c>
      <c r="T204" s="122">
        <f t="shared" si="15"/>
        <v>0</v>
      </c>
      <c r="U204">
        <f t="shared" si="16"/>
        <v>0</v>
      </c>
    </row>
    <row r="205" spans="1:23">
      <c r="A205" s="1">
        <v>0.47887731481481483</v>
      </c>
      <c r="B205">
        <v>3979</v>
      </c>
      <c r="C205">
        <v>0</v>
      </c>
      <c r="D205">
        <v>261.5</v>
      </c>
      <c r="E205">
        <v>10.199999999999999</v>
      </c>
      <c r="G205" s="119">
        <v>198</v>
      </c>
      <c r="H205">
        <f t="shared" si="18"/>
        <v>0</v>
      </c>
      <c r="J205" s="120">
        <f>(Data!$I$16+273.3)/(D205+273.3)*(Data!$I$15+(Data!$K$12/1000))/Data!$I$15*Data!$I$18</f>
        <v>0.68889382112499997</v>
      </c>
      <c r="K205" s="122">
        <f t="shared" si="19"/>
        <v>2.0277780968000005</v>
      </c>
      <c r="L205" s="119"/>
      <c r="M205" s="122"/>
      <c r="S205" s="121">
        <f t="shared" si="17"/>
        <v>0.98000000000000065</v>
      </c>
      <c r="T205" s="122">
        <f t="shared" si="15"/>
        <v>0</v>
      </c>
      <c r="U205">
        <f t="shared" si="16"/>
        <v>0</v>
      </c>
      <c r="W205">
        <f>(S206-S204)/6*(T204+4*T205+T206)</f>
        <v>0</v>
      </c>
    </row>
    <row r="206" spans="1:23">
      <c r="A206" s="1">
        <v>0.47887731481481483</v>
      </c>
      <c r="B206">
        <v>3979</v>
      </c>
      <c r="C206">
        <v>0</v>
      </c>
      <c r="D206">
        <v>261.3</v>
      </c>
      <c r="E206">
        <v>10.3</v>
      </c>
      <c r="G206" s="119">
        <v>199</v>
      </c>
      <c r="H206">
        <f t="shared" si="18"/>
        <v>0</v>
      </c>
      <c r="J206" s="120">
        <f>(Data!$I$16+273.3)/(D206+273.3)*(Data!$I$15+(Data!$K$12/1000))/Data!$I$15*Data!$I$18</f>
        <v>0.68915154421558178</v>
      </c>
      <c r="K206" s="122">
        <f t="shared" si="19"/>
        <v>1.9247513020999989</v>
      </c>
      <c r="L206" s="119"/>
      <c r="M206" s="122"/>
      <c r="S206" s="121">
        <f t="shared" si="17"/>
        <v>0.99000000000000066</v>
      </c>
      <c r="T206" s="122">
        <f t="shared" si="15"/>
        <v>0</v>
      </c>
      <c r="U206">
        <f t="shared" si="16"/>
        <v>0</v>
      </c>
    </row>
    <row r="207" spans="1:23">
      <c r="A207" s="1">
        <v>0.47887731481481483</v>
      </c>
      <c r="B207">
        <v>3985</v>
      </c>
      <c r="C207">
        <v>0</v>
      </c>
      <c r="D207">
        <v>261.3</v>
      </c>
      <c r="E207">
        <v>10.3</v>
      </c>
      <c r="G207" s="119">
        <v>200</v>
      </c>
      <c r="H207">
        <f t="shared" si="18"/>
        <v>0</v>
      </c>
      <c r="J207" s="120">
        <f>(Data!$I$16+273.3)/(D207+273.3)*(Data!$I$15+(Data!$K$12/1000))/Data!$I$15*Data!$I$18</f>
        <v>0.68915154421558178</v>
      </c>
      <c r="K207" s="122">
        <f t="shared" si="19"/>
        <v>1.8211999999999993</v>
      </c>
      <c r="L207" s="119"/>
      <c r="M207" s="122"/>
      <c r="S207" s="121">
        <f t="shared" si="17"/>
        <v>1.0000000000000007</v>
      </c>
      <c r="T207" s="122">
        <f t="shared" si="15"/>
        <v>0</v>
      </c>
      <c r="U207">
        <f t="shared" si="16"/>
        <v>0</v>
      </c>
    </row>
    <row r="208" spans="1:23">
      <c r="A208" s="1">
        <v>0.47888888888888892</v>
      </c>
      <c r="B208">
        <v>3985</v>
      </c>
      <c r="C208">
        <v>0</v>
      </c>
      <c r="D208">
        <v>261.10000000000002</v>
      </c>
      <c r="E208">
        <v>10.3</v>
      </c>
      <c r="G208" s="119">
        <v>201</v>
      </c>
      <c r="H208">
        <f t="shared" si="18"/>
        <v>0</v>
      </c>
      <c r="J208" s="120">
        <f>(Data!$I$16+273.3)/(D208+273.3)*(Data!$I$15+(Data!$K$12/1000))/Data!$I$15*Data!$I$18</f>
        <v>0.68940946021266825</v>
      </c>
      <c r="K208" s="122">
        <f t="shared" si="19"/>
        <v>1.7171228578999997</v>
      </c>
      <c r="L208" s="119"/>
      <c r="M208" s="122"/>
      <c r="S208" s="121"/>
      <c r="T208" s="122"/>
    </row>
    <row r="209" spans="1:20">
      <c r="A209" s="1">
        <v>0.47888888888888892</v>
      </c>
      <c r="B209">
        <v>3984</v>
      </c>
      <c r="C209">
        <v>0</v>
      </c>
      <c r="D209">
        <v>261.10000000000002</v>
      </c>
      <c r="E209">
        <v>10.199999999999999</v>
      </c>
      <c r="G209" s="119">
        <v>202</v>
      </c>
      <c r="H209">
        <f t="shared" si="18"/>
        <v>0</v>
      </c>
      <c r="J209" s="120">
        <f>(Data!$I$16+273.3)/(D209+273.3)*(Data!$I$15+(Data!$K$12/1000))/Data!$I$15*Data!$I$18</f>
        <v>0.68940946021266825</v>
      </c>
      <c r="K209" s="122">
        <f t="shared" si="19"/>
        <v>1.6125185431999984</v>
      </c>
      <c r="L209" s="119"/>
      <c r="M209" s="122"/>
      <c r="S209" s="121"/>
      <c r="T209" s="122"/>
    </row>
    <row r="210" spans="1:20">
      <c r="A210" s="1">
        <v>0.47888888888888892</v>
      </c>
      <c r="B210">
        <v>3984</v>
      </c>
      <c r="C210">
        <v>0</v>
      </c>
      <c r="D210">
        <v>261.2</v>
      </c>
      <c r="E210">
        <v>10.199999999999999</v>
      </c>
      <c r="G210" s="119">
        <v>203</v>
      </c>
      <c r="H210">
        <f t="shared" si="18"/>
        <v>0</v>
      </c>
      <c r="J210" s="120">
        <f>(Data!$I$16+273.3)/(D210+273.3)*(Data!$I$15+(Data!$K$12/1000))/Data!$I$15*Data!$I$18</f>
        <v>0.68928047808727788</v>
      </c>
      <c r="K210" s="122">
        <f t="shared" si="19"/>
        <v>1.5073857232999988</v>
      </c>
      <c r="L210" s="119"/>
      <c r="M210" s="122"/>
      <c r="S210" s="121"/>
      <c r="T210" s="122"/>
    </row>
    <row r="211" spans="1:20">
      <c r="A211" s="1">
        <v>0.47888888888888892</v>
      </c>
      <c r="B211">
        <v>3991</v>
      </c>
      <c r="C211">
        <v>0</v>
      </c>
      <c r="D211">
        <v>261.3</v>
      </c>
      <c r="E211">
        <v>10.199999999999999</v>
      </c>
      <c r="G211" s="119">
        <v>204</v>
      </c>
      <c r="H211">
        <f t="shared" si="18"/>
        <v>0</v>
      </c>
      <c r="J211" s="120">
        <f>(Data!$I$16+273.3)/(D211+273.3)*(Data!$I$15+(Data!$K$12/1000))/Data!$I$15*Data!$I$18</f>
        <v>0.68915154421558178</v>
      </c>
      <c r="K211" s="122">
        <f t="shared" si="19"/>
        <v>1.4017230656000006</v>
      </c>
      <c r="L211" s="119"/>
      <c r="M211" s="122"/>
      <c r="S211" s="121"/>
      <c r="T211" s="122"/>
    </row>
    <row r="212" spans="1:20">
      <c r="A212" s="1">
        <v>0.47888888888888892</v>
      </c>
      <c r="B212">
        <v>3998</v>
      </c>
      <c r="C212">
        <v>0</v>
      </c>
      <c r="D212">
        <v>261.2</v>
      </c>
      <c r="E212">
        <v>10.199999999999999</v>
      </c>
      <c r="G212" s="119">
        <v>205</v>
      </c>
      <c r="H212">
        <f t="shared" si="18"/>
        <v>0</v>
      </c>
      <c r="J212" s="120">
        <f>(Data!$I$16+273.3)/(D212+273.3)*(Data!$I$15+(Data!$K$12/1000))/Data!$I$15*Data!$I$18</f>
        <v>0.68928047808727788</v>
      </c>
      <c r="K212" s="122">
        <f t="shared" si="19"/>
        <v>1.2955292374999985</v>
      </c>
      <c r="L212" s="119"/>
      <c r="M212" s="122"/>
      <c r="S212" s="121"/>
      <c r="T212" s="122"/>
    </row>
    <row r="213" spans="1:20">
      <c r="A213" s="1">
        <v>0.47890046296296296</v>
      </c>
      <c r="B213">
        <v>4000</v>
      </c>
      <c r="C213">
        <v>0</v>
      </c>
      <c r="D213">
        <v>261.10000000000002</v>
      </c>
      <c r="E213">
        <v>10.199999999999999</v>
      </c>
      <c r="G213" s="119">
        <v>206</v>
      </c>
      <c r="J213" s="120">
        <f>(Data!$I$16+273.3)/(D213+273.3)*(Data!$I$15+(Data!$K$12/1000))/Data!$I$15*Data!$I$18</f>
        <v>0.68940946021266825</v>
      </c>
      <c r="K213" s="122">
        <f t="shared" si="19"/>
        <v>1.1888029063999976</v>
      </c>
      <c r="L213" s="119"/>
      <c r="M213" s="122"/>
      <c r="S213" s="121"/>
      <c r="T213" s="122"/>
    </row>
    <row r="214" spans="1:20">
      <c r="A214" s="1">
        <v>0.47890046296296296</v>
      </c>
      <c r="B214">
        <v>4017</v>
      </c>
      <c r="C214">
        <v>0</v>
      </c>
      <c r="D214">
        <v>261.10000000000002</v>
      </c>
      <c r="E214">
        <v>10.199999999999999</v>
      </c>
      <c r="G214" s="119">
        <v>207</v>
      </c>
      <c r="J214" s="120">
        <f>(Data!$I$16+273.3)/(D214+273.3)*(Data!$I$15+(Data!$K$12/1000))/Data!$I$15*Data!$I$18</f>
        <v>0.68940946021266825</v>
      </c>
      <c r="K214" s="122">
        <f t="shared" si="19"/>
        <v>1.0815427396999979</v>
      </c>
      <c r="L214" s="119"/>
      <c r="M214" s="122"/>
      <c r="S214" s="121"/>
      <c r="T214" s="122"/>
    </row>
    <row r="215" spans="1:20">
      <c r="A215" s="1">
        <v>0.47890046296296296</v>
      </c>
      <c r="B215">
        <v>4017</v>
      </c>
      <c r="C215">
        <v>0</v>
      </c>
      <c r="D215">
        <v>260.8</v>
      </c>
      <c r="E215">
        <v>10.3</v>
      </c>
      <c r="G215" s="119">
        <v>208</v>
      </c>
      <c r="J215" s="120">
        <f>(Data!$I$16+273.3)/(D215+273.3)*(Data!$I$15+(Data!$K$12/1000))/Data!$I$15*Data!$I$18</f>
        <v>0.68979669638204455</v>
      </c>
      <c r="K215" s="122">
        <f t="shared" si="19"/>
        <v>0.97374740479999922</v>
      </c>
      <c r="L215" s="119"/>
      <c r="M215" s="122"/>
      <c r="T215" s="122"/>
    </row>
    <row r="216" spans="1:20">
      <c r="A216" s="1">
        <v>0.47890046296296296</v>
      </c>
      <c r="B216">
        <v>4029</v>
      </c>
      <c r="C216">
        <v>0</v>
      </c>
      <c r="D216">
        <v>260.8</v>
      </c>
      <c r="E216">
        <v>10.3</v>
      </c>
      <c r="G216" s="119">
        <v>209</v>
      </c>
      <c r="J216" s="120">
        <f>(Data!$I$16+273.3)/(D216+273.3)*(Data!$I$15+(Data!$K$12/1000))/Data!$I$15*Data!$I$18</f>
        <v>0.68979669638204455</v>
      </c>
      <c r="K216" s="122">
        <f t="shared" si="19"/>
        <v>0.86541556909999962</v>
      </c>
      <c r="L216" s="119"/>
      <c r="M216" s="122"/>
      <c r="T216" s="122"/>
    </row>
    <row r="217" spans="1:20">
      <c r="A217" s="1">
        <v>0.47890046296296296</v>
      </c>
      <c r="B217">
        <v>4030</v>
      </c>
      <c r="C217">
        <v>0</v>
      </c>
      <c r="D217">
        <v>260.60000000000002</v>
      </c>
      <c r="E217">
        <v>10.3</v>
      </c>
      <c r="G217" s="119">
        <v>210</v>
      </c>
      <c r="H217">
        <f>44.73*SQRT(C217/1000/J217)</f>
        <v>0</v>
      </c>
      <c r="J217" s="120">
        <f>(Data!$I$16+273.3)/(D217+273.3)*(Data!$I$15+(Data!$K$12/1000))/Data!$I$15*Data!$I$18</f>
        <v>0.690055095594025</v>
      </c>
      <c r="K217" s="122">
        <f t="shared" si="19"/>
        <v>0.75654589999999899</v>
      </c>
      <c r="L217" s="119"/>
      <c r="M217" s="122"/>
    </row>
    <row r="218" spans="1:20">
      <c r="A218" s="1">
        <v>0.47891203703703705</v>
      </c>
      <c r="B218">
        <v>4026</v>
      </c>
      <c r="C218">
        <v>0</v>
      </c>
      <c r="D218">
        <v>260.60000000000002</v>
      </c>
      <c r="E218">
        <v>10.3</v>
      </c>
      <c r="G218" s="119"/>
      <c r="J218" s="120">
        <f>(Data!$I$16+273.3)/(D218+273.3)*(Data!$I$15+(Data!$K$12/1000))/Data!$I$15*Data!$I$18</f>
        <v>0.690055095594025</v>
      </c>
      <c r="K218" s="122"/>
      <c r="L218" s="119"/>
      <c r="M218" s="122"/>
    </row>
    <row r="219" spans="1:20">
      <c r="A219" s="1">
        <v>0.47891203703703705</v>
      </c>
      <c r="B219">
        <v>4023</v>
      </c>
      <c r="C219">
        <v>-1</v>
      </c>
      <c r="D219">
        <v>260.60000000000002</v>
      </c>
      <c r="E219">
        <v>10.3</v>
      </c>
      <c r="G219" s="119"/>
      <c r="J219" s="120">
        <f>(Data!$I$16+273.3)/(D219+273.3)*(Data!$I$15+(Data!$K$12/1000))/Data!$I$15*Data!$I$18</f>
        <v>0.690055095594025</v>
      </c>
      <c r="K219" s="122"/>
      <c r="L219" s="119"/>
      <c r="M219" s="122"/>
    </row>
    <row r="220" spans="1:20">
      <c r="A220" s="1">
        <v>0.47891203703703705</v>
      </c>
      <c r="B220">
        <v>4020</v>
      </c>
      <c r="C220">
        <v>-1</v>
      </c>
      <c r="D220">
        <v>260.60000000000002</v>
      </c>
      <c r="E220">
        <v>10.3</v>
      </c>
      <c r="G220" s="119"/>
      <c r="J220" s="120">
        <f>(Data!$I$16+273.3)/(D220+273.3)*(Data!$I$15+(Data!$K$12/1000))/Data!$I$15*Data!$I$18</f>
        <v>0.690055095594025</v>
      </c>
      <c r="K220" s="122"/>
      <c r="L220" s="119"/>
      <c r="M220" s="122"/>
    </row>
    <row r="221" spans="1:20">
      <c r="A221" s="1">
        <v>0.47891203703703705</v>
      </c>
      <c r="B221">
        <v>4017</v>
      </c>
      <c r="C221">
        <v>-1</v>
      </c>
      <c r="D221">
        <v>260.60000000000002</v>
      </c>
      <c r="E221">
        <v>10.3</v>
      </c>
      <c r="G221" s="119"/>
      <c r="J221" s="120">
        <f>(Data!$I$16+273.3)/(D221+273.3)*(Data!$I$15+(Data!$K$12/1000))/Data!$I$15*Data!$I$18</f>
        <v>0.690055095594025</v>
      </c>
      <c r="K221" s="122"/>
      <c r="L221" s="119"/>
      <c r="M221" s="122"/>
    </row>
    <row r="222" spans="1:20">
      <c r="A222" s="1">
        <v>0.47891203703703705</v>
      </c>
      <c r="B222">
        <v>4017</v>
      </c>
      <c r="C222">
        <v>-1</v>
      </c>
      <c r="D222">
        <v>260.60000000000002</v>
      </c>
      <c r="E222">
        <v>10.3</v>
      </c>
      <c r="G222" s="119"/>
      <c r="J222" s="120">
        <f>(Data!$I$16+273.3)/(D222+273.3)*(Data!$I$15+(Data!$K$12/1000))/Data!$I$15*Data!$I$18</f>
        <v>0.690055095594025</v>
      </c>
      <c r="K222" s="122"/>
      <c r="L222" s="119"/>
      <c r="M222" s="122"/>
    </row>
    <row r="223" spans="1:20">
      <c r="A223" s="1">
        <v>0.47892361111111109</v>
      </c>
      <c r="B223">
        <v>4019</v>
      </c>
      <c r="C223">
        <v>-3</v>
      </c>
      <c r="D223">
        <v>260.60000000000002</v>
      </c>
      <c r="E223">
        <v>10.3</v>
      </c>
      <c r="G223" s="119"/>
      <c r="J223" s="120">
        <f>(Data!$I$16+273.3)/(D223+273.3)*(Data!$I$15+(Data!$K$12/1000))/Data!$I$15*Data!$I$18</f>
        <v>0.690055095594025</v>
      </c>
      <c r="K223" s="122"/>
      <c r="L223" s="119"/>
      <c r="M223" s="122"/>
    </row>
    <row r="224" spans="1:20">
      <c r="A224" s="1">
        <v>0.47892361111111109</v>
      </c>
      <c r="B224">
        <v>4019</v>
      </c>
      <c r="C224">
        <v>-6</v>
      </c>
      <c r="D224">
        <v>260.5</v>
      </c>
      <c r="E224">
        <v>10.3</v>
      </c>
      <c r="G224" s="119"/>
      <c r="J224" s="120">
        <f>(Data!$I$16+273.3)/(D224+273.3)*(Data!$I$15+(Data!$K$12/1000))/Data!$I$15*Data!$I$18</f>
        <v>0.69018436781125903</v>
      </c>
      <c r="K224" s="122"/>
      <c r="L224" s="119"/>
      <c r="M224" s="122"/>
    </row>
    <row r="225" spans="1:13">
      <c r="A225" s="1">
        <v>0.47892361111111109</v>
      </c>
      <c r="B225">
        <v>4045</v>
      </c>
      <c r="C225">
        <v>-6</v>
      </c>
      <c r="D225">
        <v>260.5</v>
      </c>
      <c r="E225">
        <v>10.3</v>
      </c>
      <c r="G225" s="119"/>
      <c r="J225" s="120">
        <f>(Data!$I$16+273.3)/(D225+273.3)*(Data!$I$15+(Data!$K$12/1000))/Data!$I$15*Data!$I$18</f>
        <v>0.69018436781125903</v>
      </c>
      <c r="K225" s="122"/>
      <c r="L225" s="119"/>
      <c r="M225" s="122"/>
    </row>
    <row r="226" spans="1:13">
      <c r="A226" s="1">
        <v>0.47892361111111109</v>
      </c>
      <c r="B226">
        <v>4047</v>
      </c>
      <c r="C226">
        <v>-6</v>
      </c>
      <c r="D226">
        <v>260.2</v>
      </c>
      <c r="E226">
        <v>10.3</v>
      </c>
      <c r="G226" s="119"/>
      <c r="J226" s="120">
        <f>(Data!$I$16+273.3)/(D226+273.3)*(Data!$I$15+(Data!$K$12/1000))/Data!$I$15*Data!$I$18</f>
        <v>0.69057247523458287</v>
      </c>
      <c r="K226" s="122"/>
      <c r="L226" s="119"/>
      <c r="M226" s="122"/>
    </row>
    <row r="227" spans="1:13">
      <c r="A227" s="1">
        <v>0.47892361111111109</v>
      </c>
      <c r="B227">
        <v>4050</v>
      </c>
      <c r="C227">
        <v>-6</v>
      </c>
      <c r="D227">
        <v>260.10000000000002</v>
      </c>
      <c r="E227">
        <v>10.3</v>
      </c>
      <c r="G227" s="119"/>
      <c r="J227" s="120">
        <f>(Data!$I$16+273.3)/(D227+273.3)*(Data!$I$15+(Data!$K$12/1000))/Data!$I$15*Data!$I$18</f>
        <v>0.69070194139041974</v>
      </c>
      <c r="K227" s="122"/>
      <c r="L227" s="119"/>
      <c r="M227" s="122"/>
    </row>
    <row r="228" spans="1:13">
      <c r="A228" s="1">
        <v>0.47893518518518513</v>
      </c>
      <c r="B228">
        <v>4053</v>
      </c>
      <c r="C228">
        <v>-3</v>
      </c>
      <c r="D228">
        <v>260.10000000000002</v>
      </c>
      <c r="E228">
        <v>10.3</v>
      </c>
      <c r="G228" s="119"/>
      <c r="J228" s="120">
        <f>(Data!$I$16+273.3)/(D228+273.3)*(Data!$I$15+(Data!$K$12/1000))/Data!$I$15*Data!$I$18</f>
        <v>0.69070194139041974</v>
      </c>
      <c r="K228" s="122"/>
      <c r="L228" s="119"/>
      <c r="M228" s="122"/>
    </row>
    <row r="229" spans="1:13">
      <c r="A229" s="1">
        <v>0.47893518518518513</v>
      </c>
      <c r="B229">
        <v>4052</v>
      </c>
      <c r="C229">
        <v>-3</v>
      </c>
      <c r="D229">
        <v>260.10000000000002</v>
      </c>
      <c r="E229">
        <v>10.3</v>
      </c>
      <c r="G229" s="119"/>
      <c r="J229" s="120">
        <f>(Data!$I$16+273.3)/(D229+273.3)*(Data!$I$15+(Data!$K$12/1000))/Data!$I$15*Data!$I$18</f>
        <v>0.69070194139041974</v>
      </c>
      <c r="K229" s="122"/>
      <c r="L229" s="119"/>
      <c r="M229" s="122"/>
    </row>
    <row r="230" spans="1:13">
      <c r="A230" s="1">
        <v>0.47893518518518513</v>
      </c>
      <c r="B230">
        <v>4052</v>
      </c>
      <c r="C230">
        <v>-4</v>
      </c>
      <c r="D230">
        <v>260</v>
      </c>
      <c r="E230">
        <v>10.3</v>
      </c>
      <c r="G230" s="119"/>
      <c r="J230" s="120">
        <f>(Data!$I$16+273.3)/(D230+273.3)*(Data!$I$15+(Data!$K$12/1000))/Data!$I$15*Data!$I$18</f>
        <v>0.69083145609910002</v>
      </c>
      <c r="K230" s="122"/>
      <c r="L230" s="119"/>
      <c r="M230" s="122"/>
    </row>
    <row r="231" spans="1:13">
      <c r="A231" s="1">
        <v>0.47893518518518513</v>
      </c>
      <c r="B231">
        <v>4052</v>
      </c>
      <c r="C231">
        <v>-4</v>
      </c>
      <c r="D231">
        <v>259.89999999999998</v>
      </c>
      <c r="E231">
        <v>10.4</v>
      </c>
      <c r="G231" s="119"/>
      <c r="J231" s="120">
        <f>(Data!$I$16+273.3)/(D231+273.3)*(Data!$I$15+(Data!$K$12/1000))/Data!$I$15*Data!$I$18</f>
        <v>0.69096101938794063</v>
      </c>
      <c r="K231" s="122"/>
      <c r="L231" s="119"/>
      <c r="M231" s="122"/>
    </row>
    <row r="232" spans="1:13">
      <c r="A232" s="1">
        <v>0.47893518518518513</v>
      </c>
      <c r="B232">
        <v>4049</v>
      </c>
      <c r="C232">
        <v>-4</v>
      </c>
      <c r="D232">
        <v>259.89999999999998</v>
      </c>
      <c r="E232">
        <v>10.4</v>
      </c>
      <c r="G232" s="119"/>
      <c r="J232" s="120">
        <f>(Data!$I$16+273.3)/(D232+273.3)*(Data!$I$15+(Data!$K$12/1000))/Data!$I$15*Data!$I$18</f>
        <v>0.69096101938794063</v>
      </c>
      <c r="K232" s="122"/>
      <c r="L232" s="119"/>
      <c r="M232" s="122"/>
    </row>
    <row r="233" spans="1:13">
      <c r="A233" s="1">
        <v>0.47894675925925928</v>
      </c>
      <c r="B233">
        <v>4049</v>
      </c>
      <c r="C233">
        <v>-3</v>
      </c>
      <c r="D233">
        <v>260</v>
      </c>
      <c r="E233">
        <v>10.4</v>
      </c>
      <c r="G233" s="119"/>
      <c r="J233" s="120">
        <f>(Data!$I$16+273.3)/(D233+273.3)*(Data!$I$15+(Data!$K$12/1000))/Data!$I$15*Data!$I$18</f>
        <v>0.69083145609910002</v>
      </c>
      <c r="K233" s="122"/>
      <c r="L233" s="119"/>
      <c r="M233" s="122"/>
    </row>
    <row r="234" spans="1:13">
      <c r="A234" s="1">
        <v>0.47894675925925928</v>
      </c>
      <c r="B234">
        <v>4045</v>
      </c>
      <c r="C234">
        <v>-3</v>
      </c>
      <c r="D234">
        <v>260</v>
      </c>
      <c r="E234">
        <v>10.4</v>
      </c>
      <c r="G234" s="119"/>
      <c r="J234" s="120">
        <f>(Data!$I$16+273.3)/(D234+273.3)*(Data!$I$15+(Data!$K$12/1000))/Data!$I$15*Data!$I$18</f>
        <v>0.69083145609910002</v>
      </c>
      <c r="K234" s="122"/>
      <c r="L234" s="119"/>
      <c r="M234" s="122"/>
    </row>
    <row r="235" spans="1:13">
      <c r="A235" s="1">
        <v>0.47894675925925928</v>
      </c>
      <c r="B235">
        <v>4045</v>
      </c>
      <c r="C235">
        <v>-3</v>
      </c>
      <c r="D235">
        <v>259.8</v>
      </c>
      <c r="E235">
        <v>10.4</v>
      </c>
      <c r="G235" s="119"/>
      <c r="J235" s="120">
        <f>(Data!$I$16+273.3)/(D235+273.3)*(Data!$I$15+(Data!$K$12/1000))/Data!$I$15*Data!$I$18</f>
        <v>0.6910906312842805</v>
      </c>
      <c r="K235" s="122"/>
      <c r="L235" s="119"/>
      <c r="M235" s="122"/>
    </row>
    <row r="236" spans="1:13">
      <c r="A236" s="1">
        <v>0.47894675925925928</v>
      </c>
      <c r="B236">
        <v>4045</v>
      </c>
      <c r="C236">
        <v>-3</v>
      </c>
      <c r="D236">
        <v>259.8</v>
      </c>
      <c r="E236">
        <v>10.4</v>
      </c>
      <c r="G236" s="119"/>
      <c r="J236" s="120">
        <f>(Data!$I$16+273.3)/(D236+273.3)*(Data!$I$15+(Data!$K$12/1000))/Data!$I$15*Data!$I$18</f>
        <v>0.6910906312842805</v>
      </c>
      <c r="K236" s="122"/>
      <c r="L236" s="119"/>
      <c r="M236" s="122"/>
    </row>
    <row r="237" spans="1:13">
      <c r="A237" s="1">
        <v>0.47894675925925928</v>
      </c>
      <c r="B237">
        <v>4045</v>
      </c>
      <c r="C237">
        <v>-6</v>
      </c>
      <c r="D237">
        <v>259.89999999999998</v>
      </c>
      <c r="E237">
        <v>10.4</v>
      </c>
      <c r="G237" s="119"/>
      <c r="J237" s="120">
        <f>(Data!$I$16+273.3)/(D237+273.3)*(Data!$I$15+(Data!$K$12/1000))/Data!$I$15*Data!$I$18</f>
        <v>0.69096101938794063</v>
      </c>
      <c r="K237" s="122"/>
      <c r="L237" s="119"/>
      <c r="M237" s="122"/>
    </row>
    <row r="238" spans="1:13">
      <c r="A238" s="1">
        <v>0.47895833333333332</v>
      </c>
      <c r="B238">
        <v>4049</v>
      </c>
      <c r="C238">
        <v>-6</v>
      </c>
      <c r="D238">
        <v>260</v>
      </c>
      <c r="E238">
        <v>10.3</v>
      </c>
      <c r="G238" s="119"/>
      <c r="J238" s="120">
        <f>(Data!$I$16+273.3)/(D238+273.3)*(Data!$I$15+(Data!$K$12/1000))/Data!$I$15*Data!$I$18</f>
        <v>0.69083145609910002</v>
      </c>
      <c r="K238" s="122"/>
      <c r="L238" s="119"/>
      <c r="M238" s="122"/>
    </row>
    <row r="239" spans="1:13">
      <c r="A239" s="1">
        <v>0.47895833333333332</v>
      </c>
      <c r="B239">
        <v>4055</v>
      </c>
      <c r="C239">
        <v>-4</v>
      </c>
      <c r="D239">
        <v>260</v>
      </c>
      <c r="E239">
        <v>10.3</v>
      </c>
      <c r="G239" s="119"/>
      <c r="J239" s="120">
        <f>(Data!$I$16+273.3)/(D239+273.3)*(Data!$I$15+(Data!$K$12/1000))/Data!$I$15*Data!$I$18</f>
        <v>0.69083145609910002</v>
      </c>
      <c r="K239" s="122"/>
      <c r="L239" s="119"/>
      <c r="M239" s="122"/>
    </row>
    <row r="240" spans="1:13">
      <c r="A240" s="1">
        <v>0.47895833333333332</v>
      </c>
      <c r="B240">
        <v>4054</v>
      </c>
      <c r="C240">
        <v>-4</v>
      </c>
      <c r="D240">
        <v>260</v>
      </c>
      <c r="E240">
        <v>10.3</v>
      </c>
      <c r="G240" s="119"/>
      <c r="J240" s="120">
        <f>(Data!$I$16+273.3)/(D240+273.3)*(Data!$I$15+(Data!$K$12/1000))/Data!$I$15*Data!$I$18</f>
        <v>0.69083145609910002</v>
      </c>
      <c r="K240" s="122"/>
      <c r="L240" s="119"/>
      <c r="M240" s="122"/>
    </row>
    <row r="241" spans="1:13">
      <c r="A241" s="1">
        <v>0.47895833333333332</v>
      </c>
      <c r="B241">
        <v>4047</v>
      </c>
      <c r="C241">
        <v>-2</v>
      </c>
      <c r="D241">
        <v>260</v>
      </c>
      <c r="E241">
        <v>10.3</v>
      </c>
      <c r="G241" s="119"/>
      <c r="J241" s="120">
        <f>(Data!$I$16+273.3)/(D241+273.3)*(Data!$I$15+(Data!$K$12/1000))/Data!$I$15*Data!$I$18</f>
        <v>0.69083145609910002</v>
      </c>
      <c r="K241" s="122"/>
      <c r="L241" s="119"/>
      <c r="M241" s="122"/>
    </row>
    <row r="242" spans="1:13">
      <c r="A242" s="1">
        <v>0.47895833333333332</v>
      </c>
      <c r="B242">
        <v>4047</v>
      </c>
      <c r="C242">
        <v>-1</v>
      </c>
      <c r="D242">
        <v>260.10000000000002</v>
      </c>
      <c r="E242">
        <v>10.3</v>
      </c>
      <c r="G242" s="119"/>
      <c r="J242" s="120">
        <f>(Data!$I$16+273.3)/(D242+273.3)*(Data!$I$15+(Data!$K$12/1000))/Data!$I$15*Data!$I$18</f>
        <v>0.69070194139041974</v>
      </c>
      <c r="K242" s="122"/>
      <c r="L242" s="119"/>
      <c r="M242" s="122"/>
    </row>
    <row r="243" spans="1:13">
      <c r="A243" s="1">
        <v>0.47896990740740741</v>
      </c>
      <c r="B243">
        <v>4036</v>
      </c>
      <c r="C243">
        <v>-1</v>
      </c>
      <c r="D243">
        <v>260.10000000000002</v>
      </c>
      <c r="E243">
        <v>10.3</v>
      </c>
      <c r="G243" s="119"/>
      <c r="J243" s="120">
        <f>(Data!$I$16+273.3)/(D243+273.3)*(Data!$I$15+(Data!$K$12/1000))/Data!$I$15*Data!$I$18</f>
        <v>0.69070194139041974</v>
      </c>
      <c r="K243" s="122"/>
      <c r="L243" s="119"/>
      <c r="M243" s="122"/>
    </row>
    <row r="244" spans="1:13">
      <c r="A244" s="1">
        <v>0.47896990740740741</v>
      </c>
      <c r="B244">
        <v>4035</v>
      </c>
      <c r="C244">
        <v>-1</v>
      </c>
      <c r="D244">
        <v>260.10000000000002</v>
      </c>
      <c r="E244">
        <v>10.3</v>
      </c>
      <c r="G244" s="119"/>
      <c r="J244" s="120">
        <f>(Data!$I$16+273.3)/(D244+273.3)*(Data!$I$15+(Data!$K$12/1000))/Data!$I$15*Data!$I$18</f>
        <v>0.69070194139041974</v>
      </c>
      <c r="K244" s="122"/>
      <c r="L244" s="119"/>
      <c r="M244" s="122"/>
    </row>
    <row r="245" spans="1:13">
      <c r="A245" s="1">
        <v>0.47896990740740741</v>
      </c>
      <c r="B245">
        <v>4026</v>
      </c>
      <c r="C245">
        <v>-1</v>
      </c>
      <c r="D245">
        <v>260.10000000000002</v>
      </c>
      <c r="E245">
        <v>10.3</v>
      </c>
      <c r="G245" s="119"/>
      <c r="J245" s="120">
        <f>(Data!$I$16+273.3)/(D245+273.3)*(Data!$I$15+(Data!$K$12/1000))/Data!$I$15*Data!$I$18</f>
        <v>0.69070194139041974</v>
      </c>
      <c r="K245" s="122"/>
      <c r="L245" s="119"/>
      <c r="M245" s="122"/>
    </row>
    <row r="246" spans="1:13">
      <c r="A246" s="1">
        <v>0.47896990740740741</v>
      </c>
      <c r="B246">
        <v>4018</v>
      </c>
      <c r="C246">
        <v>-1</v>
      </c>
      <c r="D246">
        <v>260.10000000000002</v>
      </c>
      <c r="E246">
        <v>10.3</v>
      </c>
      <c r="G246" s="119"/>
      <c r="J246" s="120">
        <f>(Data!$I$16+273.3)/(D246+273.3)*(Data!$I$15+(Data!$K$12/1000))/Data!$I$15*Data!$I$18</f>
        <v>0.69070194139041974</v>
      </c>
      <c r="K246" s="122"/>
      <c r="L246" s="119"/>
      <c r="M246" s="122"/>
    </row>
    <row r="247" spans="1:13">
      <c r="A247" s="1">
        <v>0.47896990740740741</v>
      </c>
      <c r="B247">
        <v>4012</v>
      </c>
      <c r="C247">
        <v>-1</v>
      </c>
      <c r="D247">
        <v>260.10000000000002</v>
      </c>
      <c r="E247">
        <v>10.3</v>
      </c>
      <c r="G247" s="119"/>
      <c r="J247" s="120">
        <f>(Data!$I$16+273.3)/(D247+273.3)*(Data!$I$15+(Data!$K$12/1000))/Data!$I$15*Data!$I$18</f>
        <v>0.69070194139041974</v>
      </c>
      <c r="K247" s="122"/>
      <c r="L247" s="119"/>
      <c r="M247" s="122"/>
    </row>
    <row r="248" spans="1:13">
      <c r="A248" s="1">
        <v>0.47898148148148145</v>
      </c>
      <c r="B248">
        <v>4003</v>
      </c>
      <c r="C248">
        <v>-3</v>
      </c>
      <c r="D248">
        <v>260</v>
      </c>
      <c r="E248">
        <v>10.3</v>
      </c>
      <c r="G248" s="119"/>
      <c r="J248" s="120">
        <f>(Data!$I$16+273.3)/(D248+273.3)*(Data!$I$15+(Data!$K$12/1000))/Data!$I$15*Data!$I$18</f>
        <v>0.69083145609910002</v>
      </c>
      <c r="K248" s="122"/>
      <c r="L248" s="119"/>
      <c r="M248" s="122"/>
    </row>
    <row r="249" spans="1:13">
      <c r="A249" s="1">
        <v>0.47898148148148145</v>
      </c>
      <c r="B249">
        <v>4004</v>
      </c>
      <c r="C249">
        <v>-3</v>
      </c>
      <c r="D249">
        <v>259.89999999999998</v>
      </c>
      <c r="E249">
        <v>10.3</v>
      </c>
      <c r="G249" s="119"/>
      <c r="J249" s="120">
        <f>(Data!$I$16+273.3)/(D249+273.3)*(Data!$I$15+(Data!$K$12/1000))/Data!$I$15*Data!$I$18</f>
        <v>0.69096101938794063</v>
      </c>
      <c r="K249" s="122"/>
      <c r="L249" s="119"/>
      <c r="M249" s="122"/>
    </row>
    <row r="250" spans="1:13">
      <c r="A250" s="1">
        <v>0.47898148148148145</v>
      </c>
      <c r="B250">
        <v>4014</v>
      </c>
      <c r="C250">
        <v>-4</v>
      </c>
      <c r="D250">
        <v>259.89999999999998</v>
      </c>
      <c r="E250">
        <v>10.3</v>
      </c>
      <c r="G250" s="119"/>
      <c r="J250" s="120">
        <f>(Data!$I$16+273.3)/(D250+273.3)*(Data!$I$15+(Data!$K$12/1000))/Data!$I$15*Data!$I$18</f>
        <v>0.69096101938794063</v>
      </c>
      <c r="K250" s="122"/>
      <c r="L250" s="119"/>
      <c r="M250" s="122"/>
    </row>
    <row r="251" spans="1:13">
      <c r="A251" s="1">
        <v>0.47898148148148145</v>
      </c>
      <c r="B251">
        <v>4014</v>
      </c>
      <c r="C251">
        <v>-5</v>
      </c>
      <c r="D251">
        <v>259.89999999999998</v>
      </c>
      <c r="E251">
        <v>10.3</v>
      </c>
      <c r="G251" s="119"/>
      <c r="J251" s="120">
        <f>(Data!$I$16+273.3)/(D251+273.3)*(Data!$I$15+(Data!$K$12/1000))/Data!$I$15*Data!$I$18</f>
        <v>0.69096101938794063</v>
      </c>
      <c r="K251" s="122"/>
      <c r="L251" s="119"/>
      <c r="M251" s="122"/>
    </row>
    <row r="252" spans="1:13">
      <c r="A252" s="1">
        <v>0.47898148148148145</v>
      </c>
      <c r="B252">
        <v>4016</v>
      </c>
      <c r="C252">
        <v>-4</v>
      </c>
      <c r="D252">
        <v>259.89999999999998</v>
      </c>
      <c r="E252">
        <v>10.3</v>
      </c>
      <c r="G252" s="119"/>
      <c r="J252" s="120">
        <f>(Data!$I$16+273.3)/(D252+273.3)*(Data!$I$15+(Data!$K$12/1000))/Data!$I$15*Data!$I$18</f>
        <v>0.69096101938794063</v>
      </c>
      <c r="K252" s="122"/>
      <c r="L252" s="119"/>
      <c r="M252" s="122"/>
    </row>
    <row r="253" spans="1:13">
      <c r="A253" s="1">
        <v>0.47899305555555555</v>
      </c>
      <c r="B253">
        <v>4017</v>
      </c>
      <c r="C253">
        <v>-3</v>
      </c>
      <c r="D253">
        <v>259.89999999999998</v>
      </c>
      <c r="E253">
        <v>10.3</v>
      </c>
      <c r="G253" s="119"/>
      <c r="J253" s="120">
        <f>(Data!$I$16+273.3)/(D253+273.3)*(Data!$I$15+(Data!$K$12/1000))/Data!$I$15*Data!$I$18</f>
        <v>0.69096101938794063</v>
      </c>
      <c r="K253" s="122"/>
      <c r="L253" s="119"/>
      <c r="M253" s="122"/>
    </row>
    <row r="254" spans="1:13">
      <c r="A254" s="1">
        <v>0.47899305555555555</v>
      </c>
      <c r="B254">
        <v>4019</v>
      </c>
      <c r="C254">
        <v>-3</v>
      </c>
      <c r="D254">
        <v>259.89999999999998</v>
      </c>
      <c r="E254">
        <v>10.3</v>
      </c>
      <c r="G254" s="119"/>
      <c r="J254" s="120">
        <f>(Data!$I$16+273.3)/(D254+273.3)*(Data!$I$15+(Data!$K$12/1000))/Data!$I$15*Data!$I$18</f>
        <v>0.69096101938794063</v>
      </c>
      <c r="K254" s="122"/>
      <c r="L254" s="119"/>
      <c r="M254" s="122"/>
    </row>
    <row r="255" spans="1:13">
      <c r="A255" s="1">
        <v>0.47899305555555555</v>
      </c>
      <c r="B255">
        <v>4021</v>
      </c>
      <c r="C255">
        <v>-3</v>
      </c>
      <c r="D255">
        <v>260</v>
      </c>
      <c r="E255">
        <v>10.3</v>
      </c>
      <c r="G255" s="119"/>
      <c r="J255" s="120">
        <f>(Data!$I$16+273.3)/(D255+273.3)*(Data!$I$15+(Data!$K$12/1000))/Data!$I$15*Data!$I$18</f>
        <v>0.69083145609910002</v>
      </c>
      <c r="K255" s="122"/>
      <c r="L255" s="119"/>
      <c r="M255" s="122"/>
    </row>
    <row r="256" spans="1:13">
      <c r="A256" s="1">
        <v>0.47899305555555555</v>
      </c>
      <c r="B256">
        <v>4021</v>
      </c>
      <c r="C256">
        <v>-3</v>
      </c>
      <c r="D256">
        <v>260.10000000000002</v>
      </c>
      <c r="E256">
        <v>10.3</v>
      </c>
      <c r="G256" s="119"/>
      <c r="J256" s="120">
        <f>(Data!$I$16+273.3)/(D256+273.3)*(Data!$I$15+(Data!$K$12/1000))/Data!$I$15*Data!$I$18</f>
        <v>0.69070194139041974</v>
      </c>
      <c r="K256" s="122"/>
      <c r="L256" s="119"/>
      <c r="M256" s="122"/>
    </row>
    <row r="257" spans="1:13">
      <c r="A257" s="1">
        <v>0.47899305555555555</v>
      </c>
      <c r="B257">
        <v>4022</v>
      </c>
      <c r="C257">
        <v>-2</v>
      </c>
      <c r="D257">
        <v>260</v>
      </c>
      <c r="E257">
        <v>10.3</v>
      </c>
      <c r="G257" s="119"/>
      <c r="J257" s="120">
        <f>(Data!$I$16+273.3)/(D257+273.3)*(Data!$I$15+(Data!$K$12/1000))/Data!$I$15*Data!$I$18</f>
        <v>0.69083145609910002</v>
      </c>
      <c r="K257" s="122"/>
      <c r="L257" s="119"/>
      <c r="M257" s="122"/>
    </row>
    <row r="258" spans="1:13">
      <c r="A258" s="1">
        <v>0.47900462962962959</v>
      </c>
      <c r="B258">
        <v>4023</v>
      </c>
      <c r="C258">
        <v>-2</v>
      </c>
      <c r="D258">
        <v>260</v>
      </c>
      <c r="E258">
        <v>10.199999999999999</v>
      </c>
      <c r="G258" s="119"/>
      <c r="J258" s="120">
        <f>(Data!$I$16+273.3)/(D258+273.3)*(Data!$I$15+(Data!$K$12/1000))/Data!$I$15*Data!$I$18</f>
        <v>0.69083145609910002</v>
      </c>
      <c r="K258" s="122"/>
      <c r="L258" s="119"/>
      <c r="M258" s="122"/>
    </row>
    <row r="259" spans="1:13">
      <c r="A259" s="1">
        <v>0.47900462962962959</v>
      </c>
      <c r="B259">
        <v>4032</v>
      </c>
      <c r="C259">
        <v>-3</v>
      </c>
      <c r="D259">
        <v>260</v>
      </c>
      <c r="E259">
        <v>10.199999999999999</v>
      </c>
      <c r="G259" s="119"/>
      <c r="J259" s="120">
        <f>(Data!$I$16+273.3)/(D259+273.3)*(Data!$I$15+(Data!$K$12/1000))/Data!$I$15*Data!$I$18</f>
        <v>0.69083145609910002</v>
      </c>
      <c r="K259" s="122"/>
      <c r="L259" s="119"/>
      <c r="M259" s="122"/>
    </row>
    <row r="260" spans="1:13">
      <c r="A260" s="1">
        <v>0.47900462962962959</v>
      </c>
      <c r="B260">
        <v>4032</v>
      </c>
      <c r="C260">
        <v>-5</v>
      </c>
      <c r="D260">
        <v>260</v>
      </c>
      <c r="E260">
        <v>10.199999999999999</v>
      </c>
      <c r="G260" s="119"/>
      <c r="J260" s="120">
        <f>(Data!$I$16+273.3)/(D260+273.3)*(Data!$I$15+(Data!$K$12/1000))/Data!$I$15*Data!$I$18</f>
        <v>0.69083145609910002</v>
      </c>
      <c r="K260" s="122"/>
      <c r="L260" s="119"/>
      <c r="M260" s="122"/>
    </row>
    <row r="261" spans="1:13">
      <c r="A261" s="1">
        <v>0.47900462962962959</v>
      </c>
      <c r="B261">
        <v>4057</v>
      </c>
      <c r="C261">
        <v>-5</v>
      </c>
      <c r="D261">
        <v>260</v>
      </c>
      <c r="E261">
        <v>10.199999999999999</v>
      </c>
      <c r="G261" s="119"/>
      <c r="J261" s="120">
        <f>(Data!$I$16+273.3)/(D261+273.3)*(Data!$I$15+(Data!$K$12/1000))/Data!$I$15*Data!$I$18</f>
        <v>0.69083145609910002</v>
      </c>
      <c r="K261" s="122"/>
      <c r="L261" s="119"/>
      <c r="M261" s="122"/>
    </row>
    <row r="262" spans="1:13">
      <c r="A262" s="1">
        <v>0.47900462962962959</v>
      </c>
      <c r="B262">
        <v>4062</v>
      </c>
      <c r="C262">
        <v>-5</v>
      </c>
      <c r="D262">
        <v>260.10000000000002</v>
      </c>
      <c r="E262">
        <v>10.199999999999999</v>
      </c>
      <c r="G262" s="119"/>
      <c r="J262" s="120">
        <f>(Data!$I$16+273.3)/(D262+273.3)*(Data!$I$15+(Data!$K$12/1000))/Data!$I$15*Data!$I$18</f>
        <v>0.69070194139041974</v>
      </c>
      <c r="K262" s="122"/>
      <c r="L262" s="119"/>
      <c r="M262" s="122"/>
    </row>
    <row r="263" spans="1:13">
      <c r="A263" s="1">
        <v>0.47901620370370374</v>
      </c>
      <c r="B263">
        <v>4066</v>
      </c>
      <c r="C263">
        <v>-5</v>
      </c>
      <c r="D263">
        <v>260.10000000000002</v>
      </c>
      <c r="E263">
        <v>10.199999999999999</v>
      </c>
      <c r="G263" s="119"/>
      <c r="J263" s="120">
        <f>(Data!$I$16+273.3)/(D263+273.3)*(Data!$I$15+(Data!$K$12/1000))/Data!$I$15*Data!$I$18</f>
        <v>0.69070194139041974</v>
      </c>
      <c r="K263" s="122"/>
      <c r="L263" s="119"/>
      <c r="M263" s="122"/>
    </row>
    <row r="264" spans="1:13">
      <c r="A264" s="1">
        <v>0.47901620370370374</v>
      </c>
      <c r="B264">
        <v>4069</v>
      </c>
      <c r="C264">
        <v>-4</v>
      </c>
      <c r="D264">
        <v>260.10000000000002</v>
      </c>
      <c r="E264">
        <v>10.199999999999999</v>
      </c>
      <c r="G264" s="119"/>
      <c r="J264" s="120">
        <f>(Data!$I$16+273.3)/(D264+273.3)*(Data!$I$15+(Data!$K$12/1000))/Data!$I$15*Data!$I$18</f>
        <v>0.69070194139041974</v>
      </c>
      <c r="K264" s="122"/>
      <c r="L264" s="119"/>
      <c r="M264" s="122"/>
    </row>
    <row r="265" spans="1:13">
      <c r="A265" s="1">
        <v>0.47901620370370374</v>
      </c>
      <c r="B265">
        <v>4072</v>
      </c>
      <c r="C265">
        <v>-4</v>
      </c>
      <c r="D265">
        <v>260.10000000000002</v>
      </c>
      <c r="E265">
        <v>10.3</v>
      </c>
      <c r="G265" s="119"/>
      <c r="J265" s="120">
        <f>(Data!$I$16+273.3)/(D265+273.3)*(Data!$I$15+(Data!$K$12/1000))/Data!$I$15*Data!$I$18</f>
        <v>0.69070194139041974</v>
      </c>
      <c r="K265" s="122"/>
      <c r="L265" s="119"/>
      <c r="M265" s="122"/>
    </row>
    <row r="266" spans="1:13">
      <c r="A266" s="1">
        <v>0.47901620370370374</v>
      </c>
      <c r="B266">
        <v>4077</v>
      </c>
      <c r="C266">
        <v>-4</v>
      </c>
      <c r="D266">
        <v>260.10000000000002</v>
      </c>
      <c r="E266">
        <v>10.3</v>
      </c>
      <c r="G266" s="119"/>
      <c r="J266" s="120">
        <f>(Data!$I$16+273.3)/(D266+273.3)*(Data!$I$15+(Data!$K$12/1000))/Data!$I$15*Data!$I$18</f>
        <v>0.69070194139041974</v>
      </c>
      <c r="K266" s="122"/>
      <c r="L266" s="119"/>
      <c r="M266" s="122"/>
    </row>
    <row r="267" spans="1:13">
      <c r="A267" s="1">
        <v>0.47901620370370374</v>
      </c>
      <c r="B267">
        <v>4076</v>
      </c>
      <c r="C267">
        <v>-4</v>
      </c>
      <c r="D267">
        <v>260.3</v>
      </c>
      <c r="E267">
        <v>10.3</v>
      </c>
      <c r="G267" s="119"/>
      <c r="J267" s="120">
        <f>(Data!$I$16+273.3)/(D267+273.3)*(Data!$I$15+(Data!$K$12/1000))/Data!$I$15*Data!$I$18</f>
        <v>0.69044305760429148</v>
      </c>
      <c r="K267" s="122"/>
      <c r="L267" s="119"/>
      <c r="M267" s="122"/>
    </row>
    <row r="268" spans="1:13">
      <c r="A268" s="1">
        <v>0.47902777777777777</v>
      </c>
      <c r="B268">
        <v>4072</v>
      </c>
      <c r="C268">
        <v>-3</v>
      </c>
      <c r="D268">
        <v>260.3</v>
      </c>
      <c r="E268">
        <v>10.3</v>
      </c>
      <c r="G268" s="119"/>
      <c r="J268" s="120">
        <f>(Data!$I$16+273.3)/(D268+273.3)*(Data!$I$15+(Data!$K$12/1000))/Data!$I$15*Data!$I$18</f>
        <v>0.69044305760429148</v>
      </c>
      <c r="K268" s="122"/>
      <c r="L268" s="119"/>
      <c r="M268" s="122"/>
    </row>
    <row r="269" spans="1:13">
      <c r="A269" s="1">
        <v>0.47902777777777777</v>
      </c>
      <c r="B269">
        <v>4072</v>
      </c>
      <c r="C269">
        <v>-2</v>
      </c>
      <c r="D269">
        <v>260.3</v>
      </c>
      <c r="E269">
        <v>10.3</v>
      </c>
      <c r="G269" s="119"/>
      <c r="J269" s="120">
        <f>(Data!$I$16+273.3)/(D269+273.3)*(Data!$I$15+(Data!$K$12/1000))/Data!$I$15*Data!$I$18</f>
        <v>0.69044305760429148</v>
      </c>
      <c r="K269" s="122"/>
      <c r="L269" s="119"/>
      <c r="M269" s="122"/>
    </row>
    <row r="270" spans="1:13">
      <c r="A270" s="1">
        <v>0.47902777777777777</v>
      </c>
      <c r="B270">
        <v>4070</v>
      </c>
      <c r="C270">
        <v>-2</v>
      </c>
      <c r="D270">
        <v>260.3</v>
      </c>
      <c r="E270">
        <v>10.3</v>
      </c>
      <c r="G270" s="119"/>
      <c r="J270" s="120">
        <f>(Data!$I$16+273.3)/(D270+273.3)*(Data!$I$15+(Data!$K$12/1000))/Data!$I$15*Data!$I$18</f>
        <v>0.69044305760429148</v>
      </c>
      <c r="K270" s="122"/>
      <c r="L270" s="119"/>
      <c r="M270" s="122"/>
    </row>
    <row r="271" spans="1:13">
      <c r="A271" s="1">
        <v>0.47902777777777777</v>
      </c>
      <c r="B271">
        <v>4070</v>
      </c>
      <c r="C271">
        <v>-2</v>
      </c>
      <c r="D271">
        <v>260.39999999999998</v>
      </c>
      <c r="E271">
        <v>10.3</v>
      </c>
      <c r="G271" s="119"/>
      <c r="J271" s="120">
        <f>(Data!$I$16+273.3)/(D271+273.3)*(Data!$I$15+(Data!$K$12/1000))/Data!$I$15*Data!$I$18</f>
        <v>0.69031368847226904</v>
      </c>
      <c r="K271" s="122"/>
      <c r="L271" s="119"/>
      <c r="M271" s="122"/>
    </row>
    <row r="272" spans="1:13">
      <c r="A272" s="1">
        <v>0.47902777777777777</v>
      </c>
      <c r="B272">
        <v>4074</v>
      </c>
      <c r="C272">
        <v>-2</v>
      </c>
      <c r="D272">
        <v>260.39999999999998</v>
      </c>
      <c r="E272">
        <v>10.3</v>
      </c>
      <c r="G272" s="119"/>
      <c r="J272" s="120">
        <f>(Data!$I$16+273.3)/(D272+273.3)*(Data!$I$15+(Data!$K$12/1000))/Data!$I$15*Data!$I$18</f>
        <v>0.69031368847226904</v>
      </c>
      <c r="K272" s="122"/>
      <c r="L272" s="119"/>
      <c r="M272" s="122"/>
    </row>
    <row r="273" spans="1:13">
      <c r="A273" s="1">
        <v>0.47903935185185187</v>
      </c>
      <c r="B273">
        <v>4078</v>
      </c>
      <c r="C273">
        <v>-2</v>
      </c>
      <c r="D273">
        <v>260.39999999999998</v>
      </c>
      <c r="E273">
        <v>10.3</v>
      </c>
      <c r="G273" s="119"/>
      <c r="J273" s="120">
        <f>(Data!$I$16+273.3)/(D273+273.3)*(Data!$I$15+(Data!$K$12/1000))/Data!$I$15*Data!$I$18</f>
        <v>0.69031368847226904</v>
      </c>
      <c r="K273" s="122"/>
      <c r="L273" s="119"/>
      <c r="M273" s="122"/>
    </row>
    <row r="274" spans="1:13">
      <c r="A274" s="1">
        <v>0.47903935185185187</v>
      </c>
      <c r="B274">
        <v>4076</v>
      </c>
      <c r="C274">
        <v>-2</v>
      </c>
      <c r="D274">
        <v>260.39999999999998</v>
      </c>
      <c r="E274">
        <v>10.3</v>
      </c>
      <c r="G274" s="119"/>
      <c r="J274" s="120">
        <f>(Data!$I$16+273.3)/(D274+273.3)*(Data!$I$15+(Data!$K$12/1000))/Data!$I$15*Data!$I$18</f>
        <v>0.69031368847226904</v>
      </c>
      <c r="K274" s="122"/>
      <c r="L274" s="119"/>
      <c r="M274" s="122"/>
    </row>
    <row r="275" spans="1:13">
      <c r="A275" s="1">
        <v>0.47903935185185187</v>
      </c>
      <c r="B275">
        <v>4073</v>
      </c>
      <c r="C275">
        <v>-2</v>
      </c>
      <c r="D275">
        <v>260.39999999999998</v>
      </c>
      <c r="E275">
        <v>10.3</v>
      </c>
      <c r="G275" s="119"/>
      <c r="J275" s="120">
        <f>(Data!$I$16+273.3)/(D275+273.3)*(Data!$I$15+(Data!$K$12/1000))/Data!$I$15*Data!$I$18</f>
        <v>0.69031368847226904</v>
      </c>
      <c r="K275" s="122"/>
      <c r="L275" s="119"/>
      <c r="M275" s="122"/>
    </row>
    <row r="276" spans="1:13">
      <c r="A276" s="1">
        <v>0.47903935185185187</v>
      </c>
      <c r="B276">
        <v>4072</v>
      </c>
      <c r="C276">
        <v>-2</v>
      </c>
      <c r="D276">
        <v>260.3</v>
      </c>
      <c r="E276">
        <v>10.3</v>
      </c>
      <c r="G276" s="119"/>
      <c r="J276" s="120">
        <f>(Data!$I$16+273.3)/(D276+273.3)*(Data!$I$15+(Data!$K$12/1000))/Data!$I$15*Data!$I$18</f>
        <v>0.69044305760429148</v>
      </c>
      <c r="K276" s="122"/>
      <c r="L276" s="119"/>
      <c r="M276" s="122"/>
    </row>
    <row r="277" spans="1:13">
      <c r="A277" s="1">
        <v>0.47903935185185187</v>
      </c>
      <c r="B277">
        <v>4063</v>
      </c>
      <c r="C277">
        <v>-2</v>
      </c>
      <c r="D277">
        <v>260.3</v>
      </c>
      <c r="E277">
        <v>10.3</v>
      </c>
      <c r="G277" s="119"/>
      <c r="J277" s="120">
        <f>(Data!$I$16+273.3)/(D277+273.3)*(Data!$I$15+(Data!$K$12/1000))/Data!$I$15*Data!$I$18</f>
        <v>0.69044305760429148</v>
      </c>
      <c r="K277" s="122"/>
      <c r="L277" s="119"/>
      <c r="M277" s="122"/>
    </row>
    <row r="278" spans="1:13">
      <c r="A278" s="1">
        <v>0.47905092592592591</v>
      </c>
      <c r="B278">
        <v>4063</v>
      </c>
      <c r="C278">
        <v>-2</v>
      </c>
      <c r="D278">
        <v>260.60000000000002</v>
      </c>
      <c r="E278">
        <v>10.3</v>
      </c>
      <c r="G278" s="119"/>
      <c r="J278" s="120">
        <f>(Data!$I$16+273.3)/(D278+273.3)*(Data!$I$15+(Data!$K$12/1000))/Data!$I$15*Data!$I$18</f>
        <v>0.690055095594025</v>
      </c>
      <c r="K278" s="122"/>
      <c r="L278" s="119"/>
      <c r="M278" s="122"/>
    </row>
    <row r="279" spans="1:13">
      <c r="A279" s="1">
        <v>0.47905092592592591</v>
      </c>
      <c r="B279">
        <v>4061</v>
      </c>
      <c r="C279">
        <v>-2</v>
      </c>
      <c r="D279">
        <v>260.60000000000002</v>
      </c>
      <c r="E279">
        <v>10.3</v>
      </c>
      <c r="G279" s="119"/>
      <c r="J279" s="120">
        <f>(Data!$I$16+273.3)/(D279+273.3)*(Data!$I$15+(Data!$K$12/1000))/Data!$I$15*Data!$I$18</f>
        <v>0.690055095594025</v>
      </c>
      <c r="K279" s="122"/>
      <c r="L279" s="119"/>
      <c r="M279" s="122"/>
    </row>
    <row r="280" spans="1:13">
      <c r="A280" s="1">
        <v>0.47905092592592591</v>
      </c>
      <c r="B280">
        <v>4060</v>
      </c>
      <c r="C280">
        <v>-3</v>
      </c>
      <c r="D280">
        <v>260.60000000000002</v>
      </c>
      <c r="E280">
        <v>10.3</v>
      </c>
      <c r="G280" s="119"/>
      <c r="J280" s="120">
        <f>(Data!$I$16+273.3)/(D280+273.3)*(Data!$I$15+(Data!$K$12/1000))/Data!$I$15*Data!$I$18</f>
        <v>0.690055095594025</v>
      </c>
      <c r="K280" s="122"/>
      <c r="L280" s="119"/>
      <c r="M280" s="122"/>
    </row>
    <row r="281" spans="1:13">
      <c r="A281" s="1">
        <v>0.47905092592592591</v>
      </c>
      <c r="B281">
        <v>4062</v>
      </c>
      <c r="C281">
        <v>-3</v>
      </c>
      <c r="D281">
        <v>260.60000000000002</v>
      </c>
      <c r="E281">
        <v>10.3</v>
      </c>
      <c r="G281" s="119"/>
      <c r="J281" s="120">
        <f>(Data!$I$16+273.3)/(D281+273.3)*(Data!$I$15+(Data!$K$12/1000))/Data!$I$15*Data!$I$18</f>
        <v>0.690055095594025</v>
      </c>
      <c r="K281" s="122"/>
      <c r="L281" s="119"/>
      <c r="M281" s="122"/>
    </row>
    <row r="282" spans="1:13">
      <c r="A282" s="1">
        <v>0.47905092592592591</v>
      </c>
      <c r="B282">
        <v>4063</v>
      </c>
      <c r="C282">
        <v>-2</v>
      </c>
      <c r="D282">
        <v>260.60000000000002</v>
      </c>
      <c r="E282">
        <v>10.3</v>
      </c>
      <c r="G282" s="119"/>
      <c r="J282" s="120">
        <f>(Data!$I$16+273.3)/(D282+273.3)*(Data!$I$15+(Data!$K$12/1000))/Data!$I$15*Data!$I$18</f>
        <v>0.690055095594025</v>
      </c>
      <c r="K282" s="122"/>
      <c r="L282" s="119"/>
      <c r="M282" s="122"/>
    </row>
    <row r="283" spans="1:13">
      <c r="A283" s="1">
        <v>0.4790625</v>
      </c>
      <c r="B283">
        <v>4064</v>
      </c>
      <c r="C283">
        <v>-2</v>
      </c>
      <c r="D283">
        <v>260.60000000000002</v>
      </c>
      <c r="E283">
        <v>10.4</v>
      </c>
      <c r="G283" s="119"/>
      <c r="J283" s="120">
        <f>(Data!$I$16+273.3)/(D283+273.3)*(Data!$I$15+(Data!$K$12/1000))/Data!$I$15*Data!$I$18</f>
        <v>0.690055095594025</v>
      </c>
      <c r="K283" s="122"/>
      <c r="L283" s="119"/>
      <c r="M283" s="122"/>
    </row>
    <row r="284" spans="1:13">
      <c r="A284" s="1">
        <v>0.4790625</v>
      </c>
      <c r="B284">
        <v>4066</v>
      </c>
      <c r="C284">
        <v>-3</v>
      </c>
      <c r="D284">
        <v>260.60000000000002</v>
      </c>
      <c r="E284">
        <v>10.4</v>
      </c>
      <c r="G284" s="119"/>
      <c r="J284" s="120">
        <f>(Data!$I$16+273.3)/(D284+273.3)*(Data!$I$15+(Data!$K$12/1000))/Data!$I$15*Data!$I$18</f>
        <v>0.690055095594025</v>
      </c>
      <c r="K284" s="122"/>
      <c r="L284" s="119"/>
      <c r="M284" s="122"/>
    </row>
    <row r="285" spans="1:13">
      <c r="A285" s="1">
        <v>0.4790625</v>
      </c>
      <c r="B285">
        <v>4068</v>
      </c>
      <c r="C285">
        <v>-3</v>
      </c>
      <c r="D285">
        <v>260.7</v>
      </c>
      <c r="E285">
        <v>10.4</v>
      </c>
      <c r="G285" s="119"/>
      <c r="J285" s="120">
        <f>(Data!$I$16+273.3)/(D285+273.3)*(Data!$I$15+(Data!$K$12/1000))/Data!$I$15*Data!$I$18</f>
        <v>0.68992587179335207</v>
      </c>
      <c r="K285" s="122"/>
      <c r="L285" s="119"/>
      <c r="M285" s="122"/>
    </row>
    <row r="286" spans="1:13">
      <c r="A286" s="1">
        <v>0.4790625</v>
      </c>
      <c r="B286">
        <v>4094</v>
      </c>
      <c r="C286">
        <v>-3</v>
      </c>
      <c r="D286">
        <v>260.7</v>
      </c>
      <c r="E286">
        <v>10.4</v>
      </c>
      <c r="G286" s="119"/>
      <c r="J286" s="120">
        <f>(Data!$I$16+273.3)/(D286+273.3)*(Data!$I$15+(Data!$K$12/1000))/Data!$I$15*Data!$I$18</f>
        <v>0.68992587179335207</v>
      </c>
      <c r="K286" s="122"/>
      <c r="L286" s="119"/>
      <c r="M286" s="122"/>
    </row>
    <row r="287" spans="1:13">
      <c r="A287" s="1">
        <v>0.4790625</v>
      </c>
      <c r="B287">
        <v>4094</v>
      </c>
      <c r="C287">
        <v>-3</v>
      </c>
      <c r="D287">
        <v>260.7</v>
      </c>
      <c r="E287">
        <v>10.4</v>
      </c>
      <c r="G287" s="119"/>
      <c r="J287" s="120">
        <f>(Data!$I$16+273.3)/(D287+273.3)*(Data!$I$15+(Data!$K$12/1000))/Data!$I$15*Data!$I$18</f>
        <v>0.68992587179335207</v>
      </c>
      <c r="K287" s="122"/>
      <c r="L287" s="119"/>
      <c r="M287" s="122"/>
    </row>
    <row r="288" spans="1:13">
      <c r="A288" s="1">
        <v>0.47907407407407404</v>
      </c>
      <c r="B288">
        <v>4099</v>
      </c>
      <c r="C288">
        <v>-2</v>
      </c>
      <c r="D288">
        <v>260.7</v>
      </c>
      <c r="E288">
        <v>10.4</v>
      </c>
      <c r="G288" s="119"/>
      <c r="J288" s="120">
        <f>(Data!$I$16+273.3)/(D288+273.3)*(Data!$I$15+(Data!$K$12/1000))/Data!$I$15*Data!$I$18</f>
        <v>0.68992587179335207</v>
      </c>
      <c r="K288" s="122"/>
      <c r="L288" s="119"/>
      <c r="M288" s="122"/>
    </row>
    <row r="289" spans="1:13">
      <c r="A289" s="1">
        <v>0.47907407407407404</v>
      </c>
      <c r="B289">
        <v>4101</v>
      </c>
      <c r="C289">
        <v>2</v>
      </c>
      <c r="D289">
        <v>260.8</v>
      </c>
      <c r="E289">
        <v>10.4</v>
      </c>
      <c r="G289" s="119"/>
      <c r="J289" s="120">
        <f>(Data!$I$16+273.3)/(D289+273.3)*(Data!$I$15+(Data!$K$12/1000))/Data!$I$15*Data!$I$18</f>
        <v>0.68979669638204455</v>
      </c>
      <c r="K289" s="122"/>
      <c r="L289" s="119"/>
      <c r="M289" s="122"/>
    </row>
    <row r="290" spans="1:13">
      <c r="A290" s="1">
        <v>0.47907407407407404</v>
      </c>
      <c r="B290">
        <v>4090</v>
      </c>
      <c r="C290">
        <v>2</v>
      </c>
      <c r="D290">
        <v>260.8</v>
      </c>
      <c r="E290">
        <v>10.4</v>
      </c>
      <c r="G290" s="119"/>
      <c r="J290" s="120">
        <f>(Data!$I$16+273.3)/(D290+273.3)*(Data!$I$15+(Data!$K$12/1000))/Data!$I$15*Data!$I$18</f>
        <v>0.68979669638204455</v>
      </c>
      <c r="K290" s="122"/>
      <c r="L290" s="119"/>
      <c r="M290" s="122"/>
    </row>
    <row r="291" spans="1:13">
      <c r="A291" s="1">
        <v>0.47907407407407404</v>
      </c>
      <c r="B291">
        <v>4079</v>
      </c>
      <c r="C291">
        <v>2</v>
      </c>
      <c r="D291">
        <v>260.89999999999998</v>
      </c>
      <c r="E291">
        <v>10.4</v>
      </c>
      <c r="G291" s="119"/>
      <c r="J291" s="120">
        <f>(Data!$I$16+273.3)/(D291+273.3)*(Data!$I$15+(Data!$K$12/1000))/Data!$I$15*Data!$I$18</f>
        <v>0.68966756933292783</v>
      </c>
      <c r="K291" s="122"/>
      <c r="L291" s="119"/>
      <c r="M291" s="122"/>
    </row>
    <row r="292" spans="1:13">
      <c r="A292" s="1">
        <v>0.47907407407407404</v>
      </c>
      <c r="B292">
        <v>4074</v>
      </c>
      <c r="C292">
        <v>2</v>
      </c>
      <c r="D292">
        <v>260.89999999999998</v>
      </c>
      <c r="E292">
        <v>10.4</v>
      </c>
      <c r="G292" s="119"/>
      <c r="J292" s="120">
        <f>(Data!$I$16+273.3)/(D292+273.3)*(Data!$I$15+(Data!$K$12/1000))/Data!$I$15*Data!$I$18</f>
        <v>0.68966756933292783</v>
      </c>
      <c r="K292" s="122"/>
      <c r="L292" s="119"/>
      <c r="M292" s="122"/>
    </row>
    <row r="293" spans="1:13">
      <c r="A293" s="1">
        <v>0.47908564814814819</v>
      </c>
      <c r="B293">
        <v>4061</v>
      </c>
      <c r="C293">
        <v>3</v>
      </c>
      <c r="D293">
        <v>261</v>
      </c>
      <c r="E293">
        <v>10.4</v>
      </c>
      <c r="G293" s="119"/>
      <c r="J293" s="120">
        <f>(Data!$I$16+273.3)/(D293+273.3)*(Data!$I$15+(Data!$K$12/1000))/Data!$I$15*Data!$I$18</f>
        <v>0.6895384906188472</v>
      </c>
      <c r="K293" s="122"/>
      <c r="L293" s="119"/>
      <c r="M293" s="122"/>
    </row>
    <row r="294" spans="1:13">
      <c r="A294" s="1">
        <v>0.47908564814814819</v>
      </c>
      <c r="B294">
        <v>4060</v>
      </c>
      <c r="C294">
        <v>4</v>
      </c>
      <c r="D294">
        <v>261.2</v>
      </c>
      <c r="E294">
        <v>10.3</v>
      </c>
      <c r="G294" s="119"/>
      <c r="J294" s="120">
        <f>(Data!$I$16+273.3)/(D294+273.3)*(Data!$I$15+(Data!$K$12/1000))/Data!$I$15*Data!$I$18</f>
        <v>0.68928047808727788</v>
      </c>
      <c r="K294" s="122"/>
      <c r="L294" s="119"/>
      <c r="M294" s="122"/>
    </row>
    <row r="295" spans="1:13">
      <c r="A295" s="1">
        <v>0.47908564814814819</v>
      </c>
      <c r="B295">
        <v>4053</v>
      </c>
      <c r="C295">
        <v>1</v>
      </c>
      <c r="D295">
        <v>261.2</v>
      </c>
      <c r="E295">
        <v>10.3</v>
      </c>
      <c r="G295" s="119"/>
      <c r="J295" s="120">
        <f>(Data!$I$16+273.3)/(D295+273.3)*(Data!$I$15+(Data!$K$12/1000))/Data!$I$15*Data!$I$18</f>
        <v>0.68928047808727788</v>
      </c>
      <c r="K295" s="122"/>
      <c r="L295" s="119"/>
      <c r="M295" s="122"/>
    </row>
    <row r="296" spans="1:13">
      <c r="A296" s="1">
        <v>0.47908564814814819</v>
      </c>
      <c r="B296">
        <v>4053</v>
      </c>
      <c r="C296">
        <v>-1</v>
      </c>
      <c r="D296">
        <v>261</v>
      </c>
      <c r="E296">
        <v>10.3</v>
      </c>
      <c r="G296" s="119"/>
      <c r="J296" s="120">
        <f>(Data!$I$16+273.3)/(D296+273.3)*(Data!$I$15+(Data!$K$12/1000))/Data!$I$15*Data!$I$18</f>
        <v>0.6895384906188472</v>
      </c>
      <c r="K296" s="122"/>
      <c r="L296" s="119"/>
      <c r="M296" s="122"/>
    </row>
    <row r="297" spans="1:13">
      <c r="A297" s="1">
        <v>0.47908564814814819</v>
      </c>
      <c r="B297">
        <v>4066</v>
      </c>
      <c r="C297">
        <v>-2</v>
      </c>
      <c r="D297">
        <v>261</v>
      </c>
      <c r="E297">
        <v>10.3</v>
      </c>
      <c r="G297" s="119"/>
      <c r="J297" s="120">
        <f>(Data!$I$16+273.3)/(D297+273.3)*(Data!$I$15+(Data!$K$12/1000))/Data!$I$15*Data!$I$18</f>
        <v>0.6895384906188472</v>
      </c>
      <c r="K297" s="122"/>
      <c r="L297" s="119"/>
      <c r="M297" s="122"/>
    </row>
    <row r="298" spans="1:13">
      <c r="A298" s="1">
        <v>0.47909722222222223</v>
      </c>
      <c r="B298">
        <v>4071</v>
      </c>
      <c r="C298">
        <v>-5</v>
      </c>
      <c r="D298">
        <v>261</v>
      </c>
      <c r="E298">
        <v>10.3</v>
      </c>
      <c r="G298" s="119"/>
      <c r="J298" s="120">
        <f>(Data!$I$16+273.3)/(D298+273.3)*(Data!$I$15+(Data!$K$12/1000))/Data!$I$15*Data!$I$18</f>
        <v>0.6895384906188472</v>
      </c>
      <c r="K298" s="122"/>
      <c r="L298" s="119"/>
      <c r="M298" s="122"/>
    </row>
    <row r="299" spans="1:13">
      <c r="A299" s="1">
        <v>0.47909722222222223</v>
      </c>
      <c r="B299">
        <v>4080</v>
      </c>
      <c r="C299">
        <v>-5</v>
      </c>
      <c r="D299">
        <v>261</v>
      </c>
      <c r="E299">
        <v>10.3</v>
      </c>
      <c r="G299" s="119"/>
      <c r="J299" s="120">
        <f>(Data!$I$16+273.3)/(D299+273.3)*(Data!$I$15+(Data!$K$12/1000))/Data!$I$15*Data!$I$18</f>
        <v>0.6895384906188472</v>
      </c>
      <c r="K299" s="122"/>
      <c r="L299" s="119"/>
      <c r="M299" s="122"/>
    </row>
    <row r="300" spans="1:13">
      <c r="A300" s="1">
        <v>0.47909722222222223</v>
      </c>
      <c r="B300">
        <v>4088</v>
      </c>
      <c r="C300">
        <v>-2</v>
      </c>
      <c r="D300">
        <v>261</v>
      </c>
      <c r="E300">
        <v>10.3</v>
      </c>
      <c r="G300" s="119"/>
      <c r="J300" s="120">
        <f>(Data!$I$16+273.3)/(D300+273.3)*(Data!$I$15+(Data!$K$12/1000))/Data!$I$15*Data!$I$18</f>
        <v>0.6895384906188472</v>
      </c>
      <c r="K300" s="122"/>
      <c r="L300" s="119"/>
      <c r="M300" s="122"/>
    </row>
    <row r="301" spans="1:13">
      <c r="A301" s="1">
        <v>0.47909722222222223</v>
      </c>
      <c r="B301">
        <v>4089</v>
      </c>
      <c r="C301">
        <v>-2</v>
      </c>
      <c r="D301">
        <v>261</v>
      </c>
      <c r="E301">
        <v>10.3</v>
      </c>
      <c r="G301" s="119"/>
      <c r="J301" s="120">
        <f>(Data!$I$16+273.3)/(D301+273.3)*(Data!$I$15+(Data!$K$12/1000))/Data!$I$15*Data!$I$18</f>
        <v>0.6895384906188472</v>
      </c>
      <c r="K301" s="122"/>
      <c r="L301" s="119"/>
      <c r="M301" s="122"/>
    </row>
    <row r="302" spans="1:13">
      <c r="A302" s="1">
        <v>0.47909722222222223</v>
      </c>
      <c r="B302">
        <v>4091</v>
      </c>
      <c r="C302">
        <v>5</v>
      </c>
      <c r="D302">
        <v>261</v>
      </c>
      <c r="E302">
        <v>10.3</v>
      </c>
      <c r="G302" s="119"/>
      <c r="J302" s="120">
        <f>(Data!$I$16+273.3)/(D302+273.3)*(Data!$I$15+(Data!$K$12/1000))/Data!$I$15*Data!$I$18</f>
        <v>0.6895384906188472</v>
      </c>
      <c r="K302" s="122"/>
      <c r="L302" s="119"/>
      <c r="M302" s="122"/>
    </row>
    <row r="303" spans="1:13">
      <c r="A303" s="1">
        <v>0.47910879629629632</v>
      </c>
      <c r="B303">
        <v>4091</v>
      </c>
      <c r="C303">
        <v>8</v>
      </c>
      <c r="D303">
        <v>261.10000000000002</v>
      </c>
      <c r="E303">
        <v>10.3</v>
      </c>
      <c r="G303" s="119"/>
      <c r="J303" s="120">
        <f>(Data!$I$16+273.3)/(D303+273.3)*(Data!$I$15+(Data!$K$12/1000))/Data!$I$15*Data!$I$18</f>
        <v>0.68940946021266825</v>
      </c>
      <c r="K303" s="122"/>
      <c r="L303" s="119"/>
      <c r="M303" s="122"/>
    </row>
    <row r="304" spans="1:13">
      <c r="A304" s="1">
        <v>0.47910879629629632</v>
      </c>
      <c r="B304">
        <v>4082</v>
      </c>
      <c r="C304">
        <v>8</v>
      </c>
      <c r="D304">
        <v>261.10000000000002</v>
      </c>
      <c r="E304">
        <v>10.3</v>
      </c>
      <c r="G304" s="119"/>
      <c r="J304" s="120">
        <f>(Data!$I$16+273.3)/(D304+273.3)*(Data!$I$15+(Data!$K$12/1000))/Data!$I$15*Data!$I$18</f>
        <v>0.68940946021266825</v>
      </c>
      <c r="K304" s="122"/>
      <c r="L304" s="119"/>
      <c r="M304" s="122"/>
    </row>
    <row r="305" spans="1:13">
      <c r="A305" s="1">
        <v>0.47910879629629632</v>
      </c>
      <c r="B305">
        <v>4082</v>
      </c>
      <c r="C305">
        <v>8</v>
      </c>
      <c r="D305">
        <v>261.39999999999998</v>
      </c>
      <c r="E305">
        <v>10.3</v>
      </c>
      <c r="G305" s="119"/>
      <c r="J305" s="120">
        <f>(Data!$I$16+273.3)/(D305+273.3)*(Data!$I$15+(Data!$K$12/1000))/Data!$I$15*Data!$I$18</f>
        <v>0.68902265857050682</v>
      </c>
      <c r="K305" s="122"/>
      <c r="L305" s="119"/>
      <c r="M305" s="122"/>
    </row>
    <row r="306" spans="1:13">
      <c r="A306" s="1">
        <v>0.47910879629629632</v>
      </c>
      <c r="B306">
        <v>4079</v>
      </c>
      <c r="C306">
        <v>8</v>
      </c>
      <c r="D306">
        <v>261.39999999999998</v>
      </c>
      <c r="E306">
        <v>10.3</v>
      </c>
      <c r="G306" s="119"/>
      <c r="J306" s="120">
        <f>(Data!$I$16+273.3)/(D306+273.3)*(Data!$I$15+(Data!$K$12/1000))/Data!$I$15*Data!$I$18</f>
        <v>0.68902265857050682</v>
      </c>
      <c r="K306" s="122"/>
      <c r="L306" s="119"/>
      <c r="M306" s="122"/>
    </row>
    <row r="307" spans="1:13">
      <c r="A307" s="1">
        <v>0.47910879629629632</v>
      </c>
      <c r="B307">
        <v>4077</v>
      </c>
      <c r="C307">
        <v>9</v>
      </c>
      <c r="D307">
        <v>261.39999999999998</v>
      </c>
      <c r="E307">
        <v>10.3</v>
      </c>
      <c r="G307" s="119"/>
      <c r="J307" s="120">
        <f>(Data!$I$16+273.3)/(D307+273.3)*(Data!$I$15+(Data!$K$12/1000))/Data!$I$15*Data!$I$18</f>
        <v>0.68902265857050682</v>
      </c>
      <c r="K307" s="122"/>
      <c r="L307" s="119"/>
      <c r="M307" s="122"/>
    </row>
    <row r="308" spans="1:13">
      <c r="A308" s="1">
        <v>0.47912037037037036</v>
      </c>
      <c r="B308">
        <v>4074</v>
      </c>
      <c r="C308">
        <v>9</v>
      </c>
      <c r="D308">
        <v>261.5</v>
      </c>
      <c r="E308">
        <v>10.3</v>
      </c>
      <c r="G308" s="119"/>
      <c r="J308" s="120">
        <f>(Data!$I$16+273.3)/(D308+273.3)*(Data!$I$15+(Data!$K$12/1000))/Data!$I$15*Data!$I$18</f>
        <v>0.68889382112499997</v>
      </c>
      <c r="K308" s="122"/>
      <c r="L308" s="119"/>
      <c r="M308" s="122"/>
    </row>
    <row r="309" spans="1:13">
      <c r="A309" s="1">
        <v>0.47912037037037036</v>
      </c>
      <c r="B309">
        <v>4070</v>
      </c>
      <c r="C309">
        <v>8</v>
      </c>
      <c r="D309">
        <v>261.39999999999998</v>
      </c>
      <c r="E309">
        <v>10.3</v>
      </c>
      <c r="G309" s="119"/>
      <c r="J309" s="120">
        <f>(Data!$I$16+273.3)/(D309+273.3)*(Data!$I$15+(Data!$K$12/1000))/Data!$I$15*Data!$I$18</f>
        <v>0.68902265857050682</v>
      </c>
      <c r="K309" s="122"/>
      <c r="L309" s="119"/>
      <c r="M309" s="122"/>
    </row>
    <row r="310" spans="1:13">
      <c r="A310" s="1">
        <v>0.47912037037037036</v>
      </c>
      <c r="B310">
        <v>4074</v>
      </c>
      <c r="C310">
        <v>8</v>
      </c>
      <c r="D310">
        <v>261.39999999999998</v>
      </c>
      <c r="E310">
        <v>10.4</v>
      </c>
      <c r="G310" s="119"/>
      <c r="J310" s="120">
        <f>(Data!$I$16+273.3)/(D310+273.3)*(Data!$I$15+(Data!$K$12/1000))/Data!$I$15*Data!$I$18</f>
        <v>0.68902265857050682</v>
      </c>
      <c r="K310" s="122"/>
      <c r="L310" s="119"/>
      <c r="M310" s="122"/>
    </row>
    <row r="311" spans="1:13">
      <c r="A311" s="1">
        <v>0.47912037037037036</v>
      </c>
      <c r="B311">
        <v>4083</v>
      </c>
      <c r="C311">
        <v>10</v>
      </c>
      <c r="D311">
        <v>261.39999999999998</v>
      </c>
      <c r="E311">
        <v>10.4</v>
      </c>
      <c r="G311" s="119"/>
      <c r="J311" s="120">
        <f>(Data!$I$16+273.3)/(D311+273.3)*(Data!$I$15+(Data!$K$12/1000))/Data!$I$15*Data!$I$18</f>
        <v>0.68902265857050682</v>
      </c>
      <c r="K311" s="122"/>
      <c r="L311" s="119"/>
      <c r="M311" s="122"/>
    </row>
    <row r="312" spans="1:13">
      <c r="A312" s="1">
        <v>0.47912037037037036</v>
      </c>
      <c r="B312">
        <v>4083</v>
      </c>
      <c r="C312">
        <v>10</v>
      </c>
      <c r="D312">
        <v>261.60000000000002</v>
      </c>
      <c r="E312">
        <v>10.4</v>
      </c>
      <c r="G312" s="119"/>
      <c r="J312" s="120">
        <f>(Data!$I$16+273.3)/(D312+273.3)*(Data!$I$15+(Data!$K$12/1000))/Data!$I$15*Data!$I$18</f>
        <v>0.68876503185202831</v>
      </c>
      <c r="K312" s="122"/>
      <c r="L312" s="119"/>
      <c r="M312" s="122"/>
    </row>
    <row r="313" spans="1:13">
      <c r="A313" s="1">
        <v>0.47913194444444446</v>
      </c>
      <c r="B313">
        <v>4083</v>
      </c>
      <c r="C313">
        <v>12</v>
      </c>
      <c r="D313">
        <v>261.60000000000002</v>
      </c>
      <c r="E313">
        <v>10.4</v>
      </c>
      <c r="G313" s="119"/>
      <c r="J313" s="120">
        <f>(Data!$I$16+273.3)/(D313+273.3)*(Data!$I$15+(Data!$K$12/1000))/Data!$I$15*Data!$I$18</f>
        <v>0.68876503185202831</v>
      </c>
      <c r="K313" s="122"/>
      <c r="L313" s="119"/>
      <c r="M313" s="122"/>
    </row>
    <row r="314" spans="1:13">
      <c r="A314" s="1">
        <v>0.47913194444444446</v>
      </c>
      <c r="B314">
        <v>4083</v>
      </c>
      <c r="C314">
        <v>14</v>
      </c>
      <c r="D314">
        <v>261.60000000000002</v>
      </c>
      <c r="E314">
        <v>10.4</v>
      </c>
      <c r="G314" s="119"/>
      <c r="J314" s="120">
        <f>(Data!$I$16+273.3)/(D314+273.3)*(Data!$I$15+(Data!$K$12/1000))/Data!$I$15*Data!$I$18</f>
        <v>0.68876503185202831</v>
      </c>
      <c r="K314" s="122"/>
      <c r="L314" s="119"/>
      <c r="M314" s="122"/>
    </row>
    <row r="315" spans="1:13">
      <c r="A315" s="1">
        <v>0.47913194444444446</v>
      </c>
      <c r="B315">
        <v>4080</v>
      </c>
      <c r="C315">
        <v>14</v>
      </c>
      <c r="D315">
        <v>261.60000000000002</v>
      </c>
      <c r="E315">
        <v>10.4</v>
      </c>
      <c r="G315" s="119"/>
      <c r="J315" s="120">
        <f>(Data!$I$16+273.3)/(D315+273.3)*(Data!$I$15+(Data!$K$12/1000))/Data!$I$15*Data!$I$18</f>
        <v>0.68876503185202831</v>
      </c>
      <c r="K315" s="122"/>
      <c r="L315" s="119"/>
      <c r="M315" s="122"/>
    </row>
    <row r="316" spans="1:13">
      <c r="A316" s="1">
        <v>0.47913194444444446</v>
      </c>
      <c r="B316">
        <v>4079</v>
      </c>
      <c r="C316">
        <v>13</v>
      </c>
      <c r="D316">
        <v>261.7</v>
      </c>
      <c r="E316">
        <v>10.4</v>
      </c>
      <c r="G316" s="119"/>
      <c r="J316" s="120">
        <f>(Data!$I$16+273.3)/(D316+273.3)*(Data!$I$15+(Data!$K$12/1000))/Data!$I$15*Data!$I$18</f>
        <v>0.68863629072457944</v>
      </c>
      <c r="K316" s="122"/>
      <c r="L316" s="119"/>
      <c r="M316" s="122"/>
    </row>
    <row r="317" spans="1:13">
      <c r="A317" s="1">
        <v>0.47913194444444446</v>
      </c>
      <c r="B317">
        <v>4076</v>
      </c>
      <c r="C317">
        <v>14</v>
      </c>
      <c r="D317">
        <v>261.8</v>
      </c>
      <c r="E317">
        <v>10.4</v>
      </c>
      <c r="G317" s="119"/>
      <c r="J317" s="120">
        <f>(Data!$I$16+273.3)/(D317+273.3)*(Data!$I$15+(Data!$K$12/1000))/Data!$I$15*Data!$I$18</f>
        <v>0.68850759771566061</v>
      </c>
      <c r="K317" s="122"/>
      <c r="L317" s="119"/>
      <c r="M317" s="122"/>
    </row>
    <row r="318" spans="1:13">
      <c r="A318" s="1">
        <v>0.4791435185185185</v>
      </c>
      <c r="B318">
        <v>4073</v>
      </c>
      <c r="C318">
        <v>21</v>
      </c>
      <c r="D318">
        <v>261.7</v>
      </c>
      <c r="E318">
        <v>10.4</v>
      </c>
      <c r="G318" s="119"/>
      <c r="J318" s="120">
        <f>(Data!$I$16+273.3)/(D318+273.3)*(Data!$I$15+(Data!$K$12/1000))/Data!$I$15*Data!$I$18</f>
        <v>0.68863629072457944</v>
      </c>
      <c r="K318" s="122"/>
      <c r="L318" s="119"/>
      <c r="M318" s="122"/>
    </row>
    <row r="319" spans="1:13">
      <c r="A319" s="1">
        <v>0.4791435185185185</v>
      </c>
      <c r="B319">
        <v>4072</v>
      </c>
      <c r="C319">
        <v>21</v>
      </c>
      <c r="D319">
        <v>261.60000000000002</v>
      </c>
      <c r="E319">
        <v>10.4</v>
      </c>
      <c r="G319" s="119"/>
      <c r="J319" s="120">
        <f>(Data!$I$16+273.3)/(D319+273.3)*(Data!$I$15+(Data!$K$12/1000))/Data!$I$15*Data!$I$18</f>
        <v>0.68876503185202831</v>
      </c>
      <c r="K319" s="122"/>
      <c r="L319" s="119"/>
      <c r="M319" s="122"/>
    </row>
    <row r="320" spans="1:13">
      <c r="A320" s="1">
        <v>0.4791435185185185</v>
      </c>
      <c r="B320">
        <v>4066</v>
      </c>
      <c r="C320">
        <v>26</v>
      </c>
      <c r="D320">
        <v>261.60000000000002</v>
      </c>
      <c r="E320">
        <v>10.4</v>
      </c>
      <c r="G320" s="119"/>
      <c r="J320" s="120">
        <f>(Data!$I$16+273.3)/(D320+273.3)*(Data!$I$15+(Data!$K$12/1000))/Data!$I$15*Data!$I$18</f>
        <v>0.68876503185202831</v>
      </c>
      <c r="K320" s="122"/>
      <c r="L320" s="119"/>
      <c r="M320" s="122"/>
    </row>
    <row r="321" spans="1:13">
      <c r="A321" s="1">
        <v>0.4791435185185185</v>
      </c>
      <c r="B321">
        <v>4066</v>
      </c>
      <c r="C321">
        <v>29</v>
      </c>
      <c r="D321">
        <v>261.8</v>
      </c>
      <c r="E321">
        <v>10.3</v>
      </c>
      <c r="G321" s="119"/>
      <c r="J321" s="120">
        <f>(Data!$I$16+273.3)/(D321+273.3)*(Data!$I$15+(Data!$K$12/1000))/Data!$I$15*Data!$I$18</f>
        <v>0.68850759771566061</v>
      </c>
      <c r="K321" s="122"/>
      <c r="L321" s="119"/>
      <c r="M321" s="122"/>
    </row>
    <row r="322" spans="1:13">
      <c r="A322" s="1">
        <v>0.4791435185185185</v>
      </c>
      <c r="B322">
        <v>4076</v>
      </c>
      <c r="C322">
        <v>24</v>
      </c>
      <c r="D322">
        <v>261.8</v>
      </c>
      <c r="E322">
        <v>10.3</v>
      </c>
      <c r="G322" s="119"/>
      <c r="J322" s="120">
        <f>(Data!$I$16+273.3)/(D322+273.3)*(Data!$I$15+(Data!$K$12/1000))/Data!$I$15*Data!$I$18</f>
        <v>0.68850759771566061</v>
      </c>
      <c r="K322" s="122"/>
      <c r="L322" s="119"/>
      <c r="M322" s="122"/>
    </row>
    <row r="323" spans="1:13">
      <c r="A323" s="1">
        <v>0.47915509259259265</v>
      </c>
      <c r="B323">
        <v>4076</v>
      </c>
      <c r="C323">
        <v>20</v>
      </c>
      <c r="D323">
        <v>261.8</v>
      </c>
      <c r="E323">
        <v>10.3</v>
      </c>
      <c r="G323" s="119"/>
      <c r="J323" s="120">
        <f>(Data!$I$16+273.3)/(D323+273.3)*(Data!$I$15+(Data!$K$12/1000))/Data!$I$15*Data!$I$18</f>
        <v>0.68850759771566061</v>
      </c>
      <c r="K323" s="122"/>
      <c r="L323" s="119"/>
      <c r="M323" s="122"/>
    </row>
    <row r="324" spans="1:13">
      <c r="A324" s="1">
        <v>0.47915509259259265</v>
      </c>
      <c r="B324">
        <v>4082</v>
      </c>
      <c r="C324">
        <v>20</v>
      </c>
      <c r="D324">
        <v>261.8</v>
      </c>
      <c r="E324">
        <v>10.4</v>
      </c>
      <c r="G324" s="119"/>
      <c r="J324" s="120">
        <f>(Data!$I$16+273.3)/(D324+273.3)*(Data!$I$15+(Data!$K$12/1000))/Data!$I$15*Data!$I$18</f>
        <v>0.68850759771566061</v>
      </c>
      <c r="K324" s="122"/>
      <c r="L324" s="119"/>
      <c r="M324" s="122"/>
    </row>
    <row r="325" spans="1:13">
      <c r="A325" s="1">
        <v>0.47915509259259265</v>
      </c>
      <c r="B325">
        <v>4085</v>
      </c>
      <c r="C325">
        <v>21</v>
      </c>
      <c r="D325">
        <v>261.8</v>
      </c>
      <c r="E325">
        <v>10.4</v>
      </c>
      <c r="G325" s="119"/>
      <c r="J325" s="120">
        <f>(Data!$I$16+273.3)/(D325+273.3)*(Data!$I$15+(Data!$K$12/1000))/Data!$I$15*Data!$I$18</f>
        <v>0.68850759771566061</v>
      </c>
      <c r="K325" s="122"/>
      <c r="L325" s="119"/>
      <c r="M325" s="122"/>
    </row>
    <row r="326" spans="1:13">
      <c r="A326" s="1">
        <v>0.47915509259259265</v>
      </c>
      <c r="B326">
        <v>4077</v>
      </c>
      <c r="C326">
        <v>21</v>
      </c>
      <c r="D326">
        <v>261.89999999999998</v>
      </c>
      <c r="E326">
        <v>10.4</v>
      </c>
      <c r="G326" s="119"/>
      <c r="J326" s="120">
        <f>(Data!$I$16+273.3)/(D326+273.3)*(Data!$I$15+(Data!$K$12/1000))/Data!$I$15*Data!$I$18</f>
        <v>0.68837895279829964</v>
      </c>
      <c r="K326" s="122"/>
      <c r="L326" s="119"/>
      <c r="M326" s="122"/>
    </row>
    <row r="327" spans="1:13">
      <c r="A327" s="1">
        <v>0.47915509259259265</v>
      </c>
      <c r="B327">
        <v>4070</v>
      </c>
      <c r="C327">
        <v>14</v>
      </c>
      <c r="D327">
        <v>261.89999999999998</v>
      </c>
      <c r="E327">
        <v>10.4</v>
      </c>
      <c r="G327" s="119"/>
      <c r="J327" s="120">
        <f>(Data!$I$16+273.3)/(D327+273.3)*(Data!$I$15+(Data!$K$12/1000))/Data!$I$15*Data!$I$18</f>
        <v>0.68837895279829964</v>
      </c>
      <c r="K327" s="122"/>
      <c r="L327" s="119"/>
      <c r="M327" s="122"/>
    </row>
    <row r="328" spans="1:13">
      <c r="A328" s="1">
        <v>0.47916666666666669</v>
      </c>
      <c r="B328">
        <v>4069</v>
      </c>
      <c r="C328">
        <v>14</v>
      </c>
      <c r="D328">
        <v>261.89999999999998</v>
      </c>
      <c r="E328">
        <v>10.4</v>
      </c>
      <c r="G328" s="119"/>
      <c r="J328" s="120">
        <f>(Data!$I$16+273.3)/(D328+273.3)*(Data!$I$15+(Data!$K$12/1000))/Data!$I$15*Data!$I$18</f>
        <v>0.68837895279829964</v>
      </c>
      <c r="K328" s="122"/>
      <c r="L328" s="119"/>
      <c r="M328" s="122"/>
    </row>
    <row r="329" spans="1:13">
      <c r="A329" s="1">
        <v>0.47916666666666669</v>
      </c>
      <c r="B329">
        <v>4066</v>
      </c>
      <c r="C329">
        <v>15</v>
      </c>
      <c r="D329">
        <v>261.89999999999998</v>
      </c>
      <c r="E329">
        <v>10.4</v>
      </c>
      <c r="G329" s="119"/>
      <c r="J329" s="120">
        <f>(Data!$I$16+273.3)/(D329+273.3)*(Data!$I$15+(Data!$K$12/1000))/Data!$I$15*Data!$I$18</f>
        <v>0.68837895279829964</v>
      </c>
      <c r="K329" s="122"/>
      <c r="L329" s="119"/>
      <c r="M329" s="122"/>
    </row>
    <row r="330" spans="1:13">
      <c r="A330" s="1">
        <v>0.47916666666666669</v>
      </c>
      <c r="B330">
        <v>4066</v>
      </c>
      <c r="C330">
        <v>16</v>
      </c>
      <c r="D330">
        <v>261.7</v>
      </c>
      <c r="E330">
        <v>10.4</v>
      </c>
      <c r="G330" s="119"/>
      <c r="J330" s="120">
        <f>(Data!$I$16+273.3)/(D330+273.3)*(Data!$I$15+(Data!$K$12/1000))/Data!$I$15*Data!$I$18</f>
        <v>0.68863629072457944</v>
      </c>
      <c r="K330" s="122"/>
      <c r="L330" s="119"/>
      <c r="M330" s="122"/>
    </row>
    <row r="331" spans="1:13">
      <c r="A331" s="1">
        <v>0.47916666666666669</v>
      </c>
      <c r="B331">
        <v>4068</v>
      </c>
      <c r="C331">
        <v>15</v>
      </c>
      <c r="D331">
        <v>261.7</v>
      </c>
      <c r="E331">
        <v>10.4</v>
      </c>
      <c r="G331" s="119"/>
      <c r="J331" s="120">
        <f>(Data!$I$16+273.3)/(D331+273.3)*(Data!$I$15+(Data!$K$12/1000))/Data!$I$15*Data!$I$18</f>
        <v>0.68863629072457944</v>
      </c>
      <c r="K331" s="122"/>
      <c r="L331" s="119"/>
      <c r="M331" s="122"/>
    </row>
    <row r="332" spans="1:13">
      <c r="A332" s="1">
        <v>0.47916666666666669</v>
      </c>
      <c r="B332">
        <v>4068</v>
      </c>
      <c r="C332">
        <v>15</v>
      </c>
      <c r="D332">
        <v>261.89999999999998</v>
      </c>
      <c r="E332">
        <v>10.4</v>
      </c>
      <c r="G332" s="119"/>
      <c r="J332" s="120">
        <f>(Data!$I$16+273.3)/(D332+273.3)*(Data!$I$15+(Data!$K$12/1000))/Data!$I$15*Data!$I$18</f>
        <v>0.68837895279829964</v>
      </c>
      <c r="K332" s="122"/>
      <c r="L332" s="119"/>
      <c r="M332" s="122"/>
    </row>
    <row r="333" spans="1:13">
      <c r="A333" s="1">
        <v>0.47917824074074072</v>
      </c>
      <c r="B333">
        <v>4067</v>
      </c>
      <c r="C333">
        <v>15</v>
      </c>
      <c r="D333">
        <v>261.89999999999998</v>
      </c>
      <c r="E333">
        <v>10.4</v>
      </c>
      <c r="G333" s="119"/>
      <c r="J333" s="120">
        <f>(Data!$I$16+273.3)/(D333+273.3)*(Data!$I$15+(Data!$K$12/1000))/Data!$I$15*Data!$I$18</f>
        <v>0.68837895279829964</v>
      </c>
      <c r="K333" s="122"/>
      <c r="L333" s="119"/>
      <c r="M333" s="122"/>
    </row>
    <row r="334" spans="1:13">
      <c r="A334" s="1">
        <v>0.47917824074074072</v>
      </c>
      <c r="B334">
        <v>4066</v>
      </c>
      <c r="C334">
        <v>15</v>
      </c>
      <c r="D334">
        <v>261.8</v>
      </c>
      <c r="E334">
        <v>10.4</v>
      </c>
      <c r="G334" s="119"/>
      <c r="J334" s="120">
        <f>(Data!$I$16+273.3)/(D334+273.3)*(Data!$I$15+(Data!$K$12/1000))/Data!$I$15*Data!$I$18</f>
        <v>0.68850759771566061</v>
      </c>
      <c r="K334" s="122"/>
      <c r="L334" s="119"/>
      <c r="M334" s="122"/>
    </row>
    <row r="335" spans="1:13">
      <c r="A335" s="1">
        <v>0.47917824074074072</v>
      </c>
      <c r="B335">
        <v>4077</v>
      </c>
      <c r="C335">
        <v>15</v>
      </c>
      <c r="D335">
        <v>261.8</v>
      </c>
      <c r="E335">
        <v>10.4</v>
      </c>
      <c r="G335" s="119"/>
      <c r="J335" s="120">
        <f>(Data!$I$16+273.3)/(D335+273.3)*(Data!$I$15+(Data!$K$12/1000))/Data!$I$15*Data!$I$18</f>
        <v>0.68850759771566061</v>
      </c>
      <c r="K335" s="122"/>
      <c r="L335" s="119"/>
      <c r="M335" s="122"/>
    </row>
    <row r="336" spans="1:13">
      <c r="A336" s="1">
        <v>0.47917824074074072</v>
      </c>
      <c r="B336">
        <v>4086</v>
      </c>
      <c r="C336">
        <v>24</v>
      </c>
      <c r="D336">
        <v>261.89999999999998</v>
      </c>
      <c r="E336">
        <v>10.4</v>
      </c>
      <c r="G336" s="119"/>
      <c r="J336" s="120">
        <f>(Data!$I$16+273.3)/(D336+273.3)*(Data!$I$15+(Data!$K$12/1000))/Data!$I$15*Data!$I$18</f>
        <v>0.68837895279829964</v>
      </c>
      <c r="K336" s="122"/>
      <c r="L336" s="119"/>
      <c r="M336" s="122"/>
    </row>
    <row r="337" spans="1:13">
      <c r="A337" s="1">
        <v>0.47917824074074072</v>
      </c>
      <c r="B337">
        <v>4083</v>
      </c>
      <c r="C337">
        <v>24</v>
      </c>
      <c r="D337">
        <v>262</v>
      </c>
      <c r="E337">
        <v>10.4</v>
      </c>
      <c r="G337" s="119"/>
      <c r="J337" s="120">
        <f>(Data!$I$16+273.3)/(D337+273.3)*(Data!$I$15+(Data!$K$12/1000))/Data!$I$15*Data!$I$18</f>
        <v>0.68825035594554462</v>
      </c>
      <c r="K337" s="122"/>
      <c r="L337" s="119"/>
      <c r="M337" s="122"/>
    </row>
    <row r="338" spans="1:13">
      <c r="A338" s="1">
        <v>0.47918981481481482</v>
      </c>
      <c r="B338">
        <v>4072</v>
      </c>
      <c r="C338">
        <v>25</v>
      </c>
      <c r="D338">
        <v>262</v>
      </c>
      <c r="E338">
        <v>10.4</v>
      </c>
      <c r="G338" s="119"/>
      <c r="J338" s="120">
        <f>(Data!$I$16+273.3)/(D338+273.3)*(Data!$I$15+(Data!$K$12/1000))/Data!$I$15*Data!$I$18</f>
        <v>0.68825035594554462</v>
      </c>
      <c r="K338" s="122"/>
      <c r="L338" s="119"/>
      <c r="M338" s="122"/>
    </row>
    <row r="339" spans="1:13">
      <c r="A339" s="1">
        <v>0.47918981481481482</v>
      </c>
      <c r="B339">
        <v>4071</v>
      </c>
      <c r="C339">
        <v>25</v>
      </c>
      <c r="D339">
        <v>262.10000000000002</v>
      </c>
      <c r="E339">
        <v>10.4</v>
      </c>
      <c r="G339" s="119"/>
      <c r="J339" s="120">
        <f>(Data!$I$16+273.3)/(D339+273.3)*(Data!$I$15+(Data!$K$12/1000))/Data!$I$15*Data!$I$18</f>
        <v>0.68812180713046311</v>
      </c>
      <c r="K339" s="122"/>
      <c r="L339" s="119"/>
      <c r="M339" s="122"/>
    </row>
    <row r="340" spans="1:13">
      <c r="A340" s="1">
        <v>0.47918981481481482</v>
      </c>
      <c r="B340">
        <v>4048</v>
      </c>
      <c r="C340">
        <v>27</v>
      </c>
      <c r="D340">
        <v>262.10000000000002</v>
      </c>
      <c r="E340">
        <v>10.4</v>
      </c>
      <c r="G340" s="119"/>
      <c r="J340" s="120">
        <f>(Data!$I$16+273.3)/(D340+273.3)*(Data!$I$15+(Data!$K$12/1000))/Data!$I$15*Data!$I$18</f>
        <v>0.68812180713046311</v>
      </c>
      <c r="K340" s="122"/>
      <c r="L340" s="119"/>
      <c r="M340" s="122"/>
    </row>
    <row r="341" spans="1:13">
      <c r="A341" s="1">
        <v>0.47918981481481482</v>
      </c>
      <c r="B341">
        <v>4048</v>
      </c>
      <c r="C341">
        <v>28</v>
      </c>
      <c r="D341">
        <v>262.10000000000002</v>
      </c>
      <c r="E341">
        <v>10.4</v>
      </c>
      <c r="G341" s="119"/>
      <c r="J341" s="120">
        <f>(Data!$I$16+273.3)/(D341+273.3)*(Data!$I$15+(Data!$K$12/1000))/Data!$I$15*Data!$I$18</f>
        <v>0.68812180713046311</v>
      </c>
      <c r="K341" s="122"/>
      <c r="L341" s="119"/>
      <c r="M341" s="122"/>
    </row>
    <row r="342" spans="1:13">
      <c r="A342" s="1">
        <v>0.47918981481481482</v>
      </c>
      <c r="B342">
        <v>4048</v>
      </c>
      <c r="C342">
        <v>28</v>
      </c>
      <c r="D342">
        <v>262.10000000000002</v>
      </c>
      <c r="E342">
        <v>10.5</v>
      </c>
      <c r="G342" s="119"/>
      <c r="J342" s="120">
        <f>(Data!$I$16+273.3)/(D342+273.3)*(Data!$I$15+(Data!$K$12/1000))/Data!$I$15*Data!$I$18</f>
        <v>0.68812180713046311</v>
      </c>
      <c r="K342" s="122"/>
      <c r="L342" s="119"/>
      <c r="M342" s="122"/>
    </row>
    <row r="343" spans="1:13">
      <c r="A343" s="1">
        <v>0.47920138888888886</v>
      </c>
      <c r="B343">
        <v>4048</v>
      </c>
      <c r="C343">
        <v>32</v>
      </c>
      <c r="D343">
        <v>262</v>
      </c>
      <c r="E343">
        <v>10.5</v>
      </c>
      <c r="G343" s="119"/>
      <c r="J343" s="120">
        <f>(Data!$I$16+273.3)/(D343+273.3)*(Data!$I$15+(Data!$K$12/1000))/Data!$I$15*Data!$I$18</f>
        <v>0.68825035594554462</v>
      </c>
      <c r="K343" s="122"/>
      <c r="L343" s="119"/>
      <c r="M343" s="122"/>
    </row>
    <row r="344" spans="1:13">
      <c r="A344" s="1">
        <v>0.47920138888888886</v>
      </c>
      <c r="B344">
        <v>4049</v>
      </c>
      <c r="C344">
        <v>32</v>
      </c>
      <c r="D344">
        <v>262</v>
      </c>
      <c r="E344">
        <v>10.5</v>
      </c>
      <c r="G344" s="119"/>
      <c r="J344" s="120">
        <f>(Data!$I$16+273.3)/(D344+273.3)*(Data!$I$15+(Data!$K$12/1000))/Data!$I$15*Data!$I$18</f>
        <v>0.68825035594554462</v>
      </c>
      <c r="K344" s="122"/>
      <c r="L344" s="119"/>
      <c r="M344" s="122"/>
    </row>
    <row r="345" spans="1:13">
      <c r="A345" s="1">
        <v>0.47920138888888886</v>
      </c>
      <c r="B345">
        <v>4049</v>
      </c>
      <c r="C345">
        <v>37</v>
      </c>
      <c r="D345">
        <v>262</v>
      </c>
      <c r="E345">
        <v>10.5</v>
      </c>
      <c r="G345" s="119"/>
      <c r="J345" s="120">
        <f>(Data!$I$16+273.3)/(D345+273.3)*(Data!$I$15+(Data!$K$12/1000))/Data!$I$15*Data!$I$18</f>
        <v>0.68825035594554462</v>
      </c>
      <c r="K345" s="122"/>
      <c r="L345" s="119"/>
      <c r="M345" s="122"/>
    </row>
    <row r="346" spans="1:13">
      <c r="A346" s="1">
        <v>0.47920138888888886</v>
      </c>
      <c r="B346">
        <v>4051</v>
      </c>
      <c r="C346">
        <v>37</v>
      </c>
      <c r="D346">
        <v>262</v>
      </c>
      <c r="E346">
        <v>10.4</v>
      </c>
      <c r="G346" s="119"/>
      <c r="J346" s="120">
        <f>(Data!$I$16+273.3)/(D346+273.3)*(Data!$I$15+(Data!$K$12/1000))/Data!$I$15*Data!$I$18</f>
        <v>0.68825035594554462</v>
      </c>
      <c r="K346" s="122"/>
      <c r="L346" s="119"/>
      <c r="M346" s="122"/>
    </row>
    <row r="347" spans="1:13">
      <c r="A347" s="1">
        <v>0.47920138888888886</v>
      </c>
      <c r="B347">
        <v>4066</v>
      </c>
      <c r="C347">
        <v>33</v>
      </c>
      <c r="D347">
        <v>262</v>
      </c>
      <c r="E347">
        <v>10.4</v>
      </c>
      <c r="G347" s="119"/>
      <c r="J347" s="120">
        <f>(Data!$I$16+273.3)/(D347+273.3)*(Data!$I$15+(Data!$K$12/1000))/Data!$I$15*Data!$I$18</f>
        <v>0.68825035594554462</v>
      </c>
      <c r="K347" s="122"/>
      <c r="L347" s="119"/>
      <c r="M347" s="122"/>
    </row>
    <row r="348" spans="1:13">
      <c r="A348" s="1">
        <v>0.47921296296296295</v>
      </c>
      <c r="B348">
        <v>4067</v>
      </c>
      <c r="C348">
        <v>30</v>
      </c>
      <c r="D348">
        <v>261.89999999999998</v>
      </c>
      <c r="E348">
        <v>10.4</v>
      </c>
      <c r="G348" s="119"/>
      <c r="J348" s="120">
        <f>(Data!$I$16+273.3)/(D348+273.3)*(Data!$I$15+(Data!$K$12/1000))/Data!$I$15*Data!$I$18</f>
        <v>0.68837895279829964</v>
      </c>
      <c r="K348" s="122"/>
      <c r="L348" s="119"/>
      <c r="M348" s="122"/>
    </row>
    <row r="349" spans="1:13">
      <c r="A349" s="1">
        <v>0.47921296296296295</v>
      </c>
      <c r="B349">
        <v>4090</v>
      </c>
      <c r="C349">
        <v>32</v>
      </c>
      <c r="D349">
        <v>261.89999999999998</v>
      </c>
      <c r="E349">
        <v>10.4</v>
      </c>
      <c r="G349" s="119"/>
      <c r="J349" s="120">
        <f>(Data!$I$16+273.3)/(D349+273.3)*(Data!$I$15+(Data!$K$12/1000))/Data!$I$15*Data!$I$18</f>
        <v>0.68837895279829964</v>
      </c>
      <c r="K349" s="122"/>
      <c r="L349" s="119"/>
      <c r="M349" s="122"/>
    </row>
    <row r="350" spans="1:13">
      <c r="A350" s="1">
        <v>0.47921296296296295</v>
      </c>
      <c r="B350">
        <v>4090</v>
      </c>
      <c r="C350">
        <v>34</v>
      </c>
      <c r="D350">
        <v>262.10000000000002</v>
      </c>
      <c r="E350">
        <v>10.4</v>
      </c>
      <c r="G350" s="119"/>
      <c r="J350" s="120">
        <f>(Data!$I$16+273.3)/(D350+273.3)*(Data!$I$15+(Data!$K$12/1000))/Data!$I$15*Data!$I$18</f>
        <v>0.68812180713046311</v>
      </c>
      <c r="K350" s="122"/>
      <c r="L350" s="119"/>
      <c r="M350" s="122"/>
    </row>
    <row r="351" spans="1:13">
      <c r="A351" s="1">
        <v>0.47921296296296295</v>
      </c>
      <c r="B351">
        <v>4092</v>
      </c>
      <c r="C351">
        <v>33</v>
      </c>
      <c r="D351">
        <v>262.10000000000002</v>
      </c>
      <c r="E351">
        <v>10.4</v>
      </c>
      <c r="G351" s="119"/>
      <c r="J351" s="120">
        <f>(Data!$I$16+273.3)/(D351+273.3)*(Data!$I$15+(Data!$K$12/1000))/Data!$I$15*Data!$I$18</f>
        <v>0.68812180713046311</v>
      </c>
      <c r="K351" s="122"/>
      <c r="L351" s="119"/>
      <c r="M351" s="122"/>
    </row>
    <row r="352" spans="1:13">
      <c r="A352" s="1">
        <v>0.47921296296296295</v>
      </c>
      <c r="B352">
        <v>4093</v>
      </c>
      <c r="C352">
        <v>30</v>
      </c>
      <c r="D352">
        <v>262.2</v>
      </c>
      <c r="E352">
        <v>10.4</v>
      </c>
      <c r="G352" s="119"/>
      <c r="J352" s="120">
        <f>(Data!$I$16+273.3)/(D352+273.3)*(Data!$I$15+(Data!$K$12/1000))/Data!$I$15*Data!$I$18</f>
        <v>0.68799330632614375</v>
      </c>
      <c r="K352" s="122"/>
      <c r="L352" s="119"/>
      <c r="M352" s="122"/>
    </row>
    <row r="353" spans="1:13">
      <c r="A353" s="1">
        <v>0.47922453703703699</v>
      </c>
      <c r="B353">
        <v>4092</v>
      </c>
      <c r="C353">
        <v>30</v>
      </c>
      <c r="D353">
        <v>262.2</v>
      </c>
      <c r="E353">
        <v>10.4</v>
      </c>
      <c r="G353" s="119"/>
      <c r="J353" s="120">
        <f>(Data!$I$16+273.3)/(D353+273.3)*(Data!$I$15+(Data!$K$12/1000))/Data!$I$15*Data!$I$18</f>
        <v>0.68799330632614375</v>
      </c>
      <c r="K353" s="122"/>
      <c r="L353" s="119"/>
      <c r="M353" s="122"/>
    </row>
    <row r="354" spans="1:13">
      <c r="A354" s="1">
        <v>0.47922453703703699</v>
      </c>
      <c r="B354">
        <v>4092</v>
      </c>
      <c r="C354">
        <v>31</v>
      </c>
      <c r="D354">
        <v>262.39999999999998</v>
      </c>
      <c r="E354">
        <v>10.4</v>
      </c>
      <c r="G354" s="119"/>
      <c r="J354" s="120">
        <f>(Data!$I$16+273.3)/(D354+273.3)*(Data!$I$15+(Data!$K$12/1000))/Data!$I$15*Data!$I$18</f>
        <v>0.6877364486422437</v>
      </c>
      <c r="K354" s="122"/>
      <c r="L354" s="119"/>
      <c r="M354" s="122"/>
    </row>
    <row r="355" spans="1:13">
      <c r="A355" s="1">
        <v>0.47922453703703699</v>
      </c>
      <c r="B355">
        <v>4091</v>
      </c>
      <c r="C355">
        <v>31</v>
      </c>
      <c r="D355">
        <v>262.5</v>
      </c>
      <c r="E355">
        <v>10.4</v>
      </c>
      <c r="G355" s="119"/>
      <c r="J355" s="120">
        <f>(Data!$I$16+273.3)/(D355+273.3)*(Data!$I$15+(Data!$K$12/1000))/Data!$I$15*Data!$I$18</f>
        <v>0.68760809170893999</v>
      </c>
      <c r="K355" s="122"/>
      <c r="L355" s="119"/>
      <c r="M355" s="122"/>
    </row>
    <row r="356" spans="1:13">
      <c r="A356" s="1">
        <v>0.47922453703703699</v>
      </c>
      <c r="B356">
        <v>4088</v>
      </c>
      <c r="C356">
        <v>32</v>
      </c>
      <c r="D356">
        <v>262.5</v>
      </c>
      <c r="E356">
        <v>10.4</v>
      </c>
      <c r="G356" s="119"/>
      <c r="J356" s="120">
        <f>(Data!$I$16+273.3)/(D356+273.3)*(Data!$I$15+(Data!$K$12/1000))/Data!$I$15*Data!$I$18</f>
        <v>0.68760809170893999</v>
      </c>
      <c r="K356" s="122"/>
      <c r="L356" s="119"/>
      <c r="M356" s="122"/>
    </row>
    <row r="357" spans="1:13">
      <c r="A357" s="1">
        <v>0.47922453703703699</v>
      </c>
      <c r="B357">
        <v>4088</v>
      </c>
      <c r="C357">
        <v>33</v>
      </c>
      <c r="D357">
        <v>262.5</v>
      </c>
      <c r="E357">
        <v>10.4</v>
      </c>
      <c r="G357" s="119"/>
      <c r="J357" s="120">
        <f>(Data!$I$16+273.3)/(D357+273.3)*(Data!$I$15+(Data!$K$12/1000))/Data!$I$15*Data!$I$18</f>
        <v>0.68760809170893999</v>
      </c>
      <c r="K357" s="122"/>
      <c r="L357" s="119"/>
      <c r="M357" s="122"/>
    </row>
    <row r="358" spans="1:13">
      <c r="A358" s="1">
        <v>0.47923611111111114</v>
      </c>
      <c r="B358">
        <v>4088</v>
      </c>
      <c r="C358">
        <v>31</v>
      </c>
      <c r="D358">
        <v>262.5</v>
      </c>
      <c r="E358">
        <v>10.4</v>
      </c>
      <c r="G358" s="119"/>
      <c r="J358" s="120">
        <f>(Data!$I$16+273.3)/(D358+273.3)*(Data!$I$15+(Data!$K$12/1000))/Data!$I$15*Data!$I$18</f>
        <v>0.68760809170893999</v>
      </c>
      <c r="K358" s="122"/>
      <c r="L358" s="119"/>
      <c r="M358" s="122"/>
    </row>
    <row r="359" spans="1:13">
      <c r="A359" s="1">
        <v>0.47923611111111114</v>
      </c>
      <c r="B359">
        <v>4088</v>
      </c>
      <c r="C359">
        <v>29</v>
      </c>
      <c r="D359">
        <v>262.39999999999998</v>
      </c>
      <c r="E359">
        <v>10.4</v>
      </c>
      <c r="G359" s="119"/>
      <c r="J359" s="120">
        <f>(Data!$I$16+273.3)/(D359+273.3)*(Data!$I$15+(Data!$K$12/1000))/Data!$I$15*Data!$I$18</f>
        <v>0.6877364486422437</v>
      </c>
      <c r="K359" s="122"/>
      <c r="L359" s="119"/>
      <c r="M359" s="122"/>
    </row>
    <row r="360" spans="1:13">
      <c r="A360" s="1">
        <v>0.47923611111111114</v>
      </c>
      <c r="B360">
        <v>4090</v>
      </c>
      <c r="C360">
        <v>29</v>
      </c>
      <c r="D360">
        <v>262.39999999999998</v>
      </c>
      <c r="E360">
        <v>10.4</v>
      </c>
      <c r="G360" s="119"/>
      <c r="J360" s="120">
        <f>(Data!$I$16+273.3)/(D360+273.3)*(Data!$I$15+(Data!$K$12/1000))/Data!$I$15*Data!$I$18</f>
        <v>0.6877364486422437</v>
      </c>
      <c r="K360" s="122"/>
      <c r="L360" s="119"/>
      <c r="M360" s="122"/>
    </row>
    <row r="361" spans="1:13">
      <c r="A361" s="1">
        <v>0.47923611111111114</v>
      </c>
      <c r="B361">
        <v>4092</v>
      </c>
      <c r="C361">
        <v>26</v>
      </c>
      <c r="D361">
        <v>262.3</v>
      </c>
      <c r="E361">
        <v>10.4</v>
      </c>
      <c r="G361" s="119"/>
      <c r="J361" s="120">
        <f>(Data!$I$16+273.3)/(D361+273.3)*(Data!$I$15+(Data!$K$12/1000))/Data!$I$15*Data!$I$18</f>
        <v>0.68786485350569448</v>
      </c>
      <c r="K361" s="122"/>
      <c r="L361" s="119"/>
      <c r="M361" s="122"/>
    </row>
    <row r="362" spans="1:13">
      <c r="A362" s="1">
        <v>0.47923611111111114</v>
      </c>
      <c r="B362">
        <v>4085</v>
      </c>
      <c r="C362">
        <v>26</v>
      </c>
      <c r="D362">
        <v>262.10000000000002</v>
      </c>
      <c r="E362">
        <v>10.4</v>
      </c>
      <c r="G362" s="119"/>
      <c r="J362" s="120">
        <f>(Data!$I$16+273.3)/(D362+273.3)*(Data!$I$15+(Data!$K$12/1000))/Data!$I$15*Data!$I$18</f>
        <v>0.68812180713046311</v>
      </c>
      <c r="K362" s="122"/>
      <c r="L362" s="119"/>
      <c r="M362" s="122"/>
    </row>
    <row r="363" spans="1:13">
      <c r="A363" s="1">
        <v>0.47924768518518518</v>
      </c>
      <c r="B363">
        <v>4077</v>
      </c>
      <c r="C363">
        <v>23</v>
      </c>
      <c r="D363">
        <v>262.2</v>
      </c>
      <c r="E363">
        <v>10.4</v>
      </c>
      <c r="G363" s="119"/>
      <c r="J363" s="120">
        <f>(Data!$I$16+273.3)/(D363+273.3)*(Data!$I$15+(Data!$K$12/1000))/Data!$I$15*Data!$I$18</f>
        <v>0.68799330632614375</v>
      </c>
      <c r="K363" s="122"/>
      <c r="L363" s="119"/>
      <c r="M363" s="122"/>
    </row>
    <row r="364" spans="1:13">
      <c r="A364" s="1">
        <v>0.47924768518518518</v>
      </c>
      <c r="B364">
        <v>4077</v>
      </c>
      <c r="C364">
        <v>23</v>
      </c>
      <c r="D364">
        <v>262.2</v>
      </c>
      <c r="E364">
        <v>10.4</v>
      </c>
      <c r="G364" s="119"/>
      <c r="J364" s="120">
        <f>(Data!$I$16+273.3)/(D364+273.3)*(Data!$I$15+(Data!$K$12/1000))/Data!$I$15*Data!$I$18</f>
        <v>0.68799330632614375</v>
      </c>
      <c r="K364" s="122"/>
      <c r="L364" s="119"/>
      <c r="M364" s="122"/>
    </row>
    <row r="365" spans="1:13">
      <c r="A365" s="1">
        <v>0.47924768518518518</v>
      </c>
      <c r="B365">
        <v>4071</v>
      </c>
      <c r="C365">
        <v>29</v>
      </c>
      <c r="D365">
        <v>262.2</v>
      </c>
      <c r="E365">
        <v>10.4</v>
      </c>
      <c r="G365" s="119"/>
      <c r="J365" s="120">
        <f>(Data!$I$16+273.3)/(D365+273.3)*(Data!$I$15+(Data!$K$12/1000))/Data!$I$15*Data!$I$18</f>
        <v>0.68799330632614375</v>
      </c>
      <c r="K365" s="122"/>
      <c r="L365" s="119"/>
      <c r="M365" s="122"/>
    </row>
    <row r="366" spans="1:13">
      <c r="A366" s="1">
        <v>0.47924768518518518</v>
      </c>
      <c r="B366">
        <v>4071</v>
      </c>
      <c r="C366">
        <v>34</v>
      </c>
      <c r="D366">
        <v>262</v>
      </c>
      <c r="E366">
        <v>10.4</v>
      </c>
      <c r="G366" s="119"/>
      <c r="J366" s="120">
        <f>(Data!$I$16+273.3)/(D366+273.3)*(Data!$I$15+(Data!$K$12/1000))/Data!$I$15*Data!$I$18</f>
        <v>0.68825035594554462</v>
      </c>
      <c r="K366" s="122"/>
      <c r="L366" s="119"/>
      <c r="M366" s="122"/>
    </row>
    <row r="367" spans="1:13">
      <c r="A367" s="1">
        <v>0.47924768518518518</v>
      </c>
      <c r="B367">
        <v>4053</v>
      </c>
      <c r="C367">
        <v>33</v>
      </c>
      <c r="D367">
        <v>262</v>
      </c>
      <c r="E367">
        <v>10.4</v>
      </c>
      <c r="G367" s="119"/>
      <c r="J367" s="120">
        <f>(Data!$I$16+273.3)/(D367+273.3)*(Data!$I$15+(Data!$K$12/1000))/Data!$I$15*Data!$I$18</f>
        <v>0.68825035594554462</v>
      </c>
      <c r="K367" s="122"/>
      <c r="L367" s="119"/>
      <c r="M367" s="122"/>
    </row>
    <row r="368" spans="1:13">
      <c r="A368" s="1">
        <v>0.47925925925925927</v>
      </c>
      <c r="B368">
        <v>4053</v>
      </c>
      <c r="C368">
        <v>32</v>
      </c>
      <c r="D368">
        <v>262.3</v>
      </c>
      <c r="E368">
        <v>10.4</v>
      </c>
      <c r="G368" s="119"/>
      <c r="J368" s="120">
        <f>(Data!$I$16+273.3)/(D368+273.3)*(Data!$I$15+(Data!$K$12/1000))/Data!$I$15*Data!$I$18</f>
        <v>0.68786485350569448</v>
      </c>
      <c r="K368" s="122"/>
      <c r="L368" s="119"/>
      <c r="M368" s="122"/>
    </row>
    <row r="369" spans="1:13">
      <c r="A369" s="1">
        <v>0.47925925925925927</v>
      </c>
      <c r="B369">
        <v>4047</v>
      </c>
      <c r="C369">
        <v>32</v>
      </c>
      <c r="D369">
        <v>262.3</v>
      </c>
      <c r="E369">
        <v>10.4</v>
      </c>
      <c r="G369" s="119"/>
      <c r="J369" s="120">
        <f>(Data!$I$16+273.3)/(D369+273.3)*(Data!$I$15+(Data!$K$12/1000))/Data!$I$15*Data!$I$18</f>
        <v>0.68786485350569448</v>
      </c>
      <c r="K369" s="122"/>
      <c r="L369" s="119"/>
      <c r="M369" s="122"/>
    </row>
    <row r="370" spans="1:13">
      <c r="A370" s="1">
        <v>0.47925925925925927</v>
      </c>
      <c r="B370">
        <v>4042</v>
      </c>
      <c r="C370">
        <v>24</v>
      </c>
      <c r="D370">
        <v>262.2</v>
      </c>
      <c r="E370">
        <v>10.4</v>
      </c>
      <c r="G370" s="119"/>
      <c r="J370" s="120">
        <f>(Data!$I$16+273.3)/(D370+273.3)*(Data!$I$15+(Data!$K$12/1000))/Data!$I$15*Data!$I$18</f>
        <v>0.68799330632614375</v>
      </c>
      <c r="K370" s="122"/>
      <c r="L370" s="119"/>
      <c r="M370" s="122"/>
    </row>
    <row r="371" spans="1:13">
      <c r="A371" s="1">
        <v>0.47925925925925927</v>
      </c>
      <c r="B371">
        <v>4047</v>
      </c>
      <c r="C371">
        <v>24</v>
      </c>
      <c r="D371">
        <v>262</v>
      </c>
      <c r="E371">
        <v>10.4</v>
      </c>
      <c r="G371" s="119"/>
      <c r="J371" s="120">
        <f>(Data!$I$16+273.3)/(D371+273.3)*(Data!$I$15+(Data!$K$12/1000))/Data!$I$15*Data!$I$18</f>
        <v>0.68825035594554462</v>
      </c>
      <c r="K371" s="122"/>
      <c r="L371" s="119"/>
      <c r="M371" s="122"/>
    </row>
    <row r="372" spans="1:13">
      <c r="A372" s="1">
        <v>0.47925925925925927</v>
      </c>
      <c r="B372">
        <v>4051</v>
      </c>
      <c r="C372">
        <v>28</v>
      </c>
      <c r="D372">
        <v>262</v>
      </c>
      <c r="E372">
        <v>10.4</v>
      </c>
      <c r="G372" s="119"/>
      <c r="J372" s="120">
        <f>(Data!$I$16+273.3)/(D372+273.3)*(Data!$I$15+(Data!$K$12/1000))/Data!$I$15*Data!$I$18</f>
        <v>0.68825035594554462</v>
      </c>
      <c r="K372" s="122"/>
      <c r="L372" s="119"/>
      <c r="M372" s="122"/>
    </row>
    <row r="373" spans="1:13">
      <c r="A373" s="1">
        <v>0.47927083333333331</v>
      </c>
      <c r="B373">
        <v>4051</v>
      </c>
      <c r="C373">
        <v>28</v>
      </c>
      <c r="D373">
        <v>262</v>
      </c>
      <c r="E373">
        <v>10.4</v>
      </c>
      <c r="G373" s="119"/>
      <c r="J373" s="120">
        <f>(Data!$I$16+273.3)/(D373+273.3)*(Data!$I$15+(Data!$K$12/1000))/Data!$I$15*Data!$I$18</f>
        <v>0.68825035594554462</v>
      </c>
      <c r="K373" s="122"/>
      <c r="L373" s="119"/>
      <c r="M373" s="122"/>
    </row>
    <row r="374" spans="1:13">
      <c r="A374" s="1">
        <v>0.47927083333333331</v>
      </c>
      <c r="B374">
        <v>4048</v>
      </c>
      <c r="C374">
        <v>26</v>
      </c>
      <c r="D374">
        <v>261.89999999999998</v>
      </c>
      <c r="E374">
        <v>10.4</v>
      </c>
      <c r="G374" s="119"/>
      <c r="J374" s="120">
        <f>(Data!$I$16+273.3)/(D374+273.3)*(Data!$I$15+(Data!$K$12/1000))/Data!$I$15*Data!$I$18</f>
        <v>0.68837895279829964</v>
      </c>
      <c r="K374" s="122"/>
      <c r="L374" s="119"/>
      <c r="M374" s="122"/>
    </row>
    <row r="375" spans="1:13">
      <c r="A375" s="1">
        <v>0.47927083333333331</v>
      </c>
      <c r="B375">
        <v>4048</v>
      </c>
      <c r="C375">
        <v>23</v>
      </c>
      <c r="D375">
        <v>261.60000000000002</v>
      </c>
      <c r="E375">
        <v>10.4</v>
      </c>
      <c r="G375" s="119"/>
      <c r="J375" s="120">
        <f>(Data!$I$16+273.3)/(D375+273.3)*(Data!$I$15+(Data!$K$12/1000))/Data!$I$15*Data!$I$18</f>
        <v>0.68876503185202831</v>
      </c>
      <c r="K375" s="122"/>
      <c r="L375" s="119"/>
      <c r="M375" s="122"/>
    </row>
    <row r="376" spans="1:13">
      <c r="A376" s="1">
        <v>0.47927083333333331</v>
      </c>
      <c r="B376">
        <v>4037</v>
      </c>
      <c r="C376">
        <v>24</v>
      </c>
      <c r="D376">
        <v>261.60000000000002</v>
      </c>
      <c r="E376">
        <v>10.4</v>
      </c>
      <c r="G376" s="119"/>
      <c r="J376" s="120">
        <f>(Data!$I$16+273.3)/(D376+273.3)*(Data!$I$15+(Data!$K$12/1000))/Data!$I$15*Data!$I$18</f>
        <v>0.68876503185202831</v>
      </c>
      <c r="K376" s="122"/>
      <c r="L376" s="119"/>
      <c r="M376" s="122"/>
    </row>
    <row r="377" spans="1:13">
      <c r="A377" s="1">
        <v>0.47927083333333331</v>
      </c>
      <c r="B377">
        <v>4037</v>
      </c>
      <c r="C377">
        <v>24</v>
      </c>
      <c r="D377">
        <v>261.60000000000002</v>
      </c>
      <c r="E377">
        <v>10.4</v>
      </c>
      <c r="G377" s="119"/>
      <c r="J377" s="120">
        <f>(Data!$I$16+273.3)/(D377+273.3)*(Data!$I$15+(Data!$K$12/1000))/Data!$I$15*Data!$I$18</f>
        <v>0.68876503185202831</v>
      </c>
      <c r="K377" s="122"/>
      <c r="L377" s="119"/>
      <c r="M377" s="122"/>
    </row>
    <row r="378" spans="1:13">
      <c r="A378" s="1">
        <v>0.47928240740740741</v>
      </c>
      <c r="B378">
        <v>4028</v>
      </c>
      <c r="C378">
        <v>25</v>
      </c>
      <c r="D378">
        <v>261.60000000000002</v>
      </c>
      <c r="E378">
        <v>10.4</v>
      </c>
      <c r="G378" s="119"/>
      <c r="J378" s="120">
        <f>(Data!$I$16+273.3)/(D378+273.3)*(Data!$I$15+(Data!$K$12/1000))/Data!$I$15*Data!$I$18</f>
        <v>0.68876503185202831</v>
      </c>
      <c r="K378" s="122"/>
      <c r="L378" s="119"/>
      <c r="M378" s="122"/>
    </row>
    <row r="379" spans="1:13">
      <c r="A379" s="1">
        <v>0.47928240740740741</v>
      </c>
      <c r="B379">
        <v>4022</v>
      </c>
      <c r="C379">
        <v>36</v>
      </c>
      <c r="D379">
        <v>261.7</v>
      </c>
      <c r="E379">
        <v>10.4</v>
      </c>
      <c r="G379" s="119"/>
      <c r="J379" s="120">
        <f>(Data!$I$16+273.3)/(D379+273.3)*(Data!$I$15+(Data!$K$12/1000))/Data!$I$15*Data!$I$18</f>
        <v>0.68863629072457944</v>
      </c>
      <c r="K379" s="122"/>
      <c r="L379" s="119"/>
      <c r="M379" s="122"/>
    </row>
    <row r="380" spans="1:13">
      <c r="A380" s="1">
        <v>0.47928240740740741</v>
      </c>
      <c r="B380">
        <v>4020</v>
      </c>
      <c r="C380">
        <v>36</v>
      </c>
      <c r="D380">
        <v>261.8</v>
      </c>
      <c r="E380">
        <v>10.4</v>
      </c>
      <c r="G380" s="119"/>
      <c r="J380" s="120">
        <f>(Data!$I$16+273.3)/(D380+273.3)*(Data!$I$15+(Data!$K$12/1000))/Data!$I$15*Data!$I$18</f>
        <v>0.68850759771566061</v>
      </c>
      <c r="K380" s="122"/>
      <c r="L380" s="119"/>
      <c r="M380" s="122"/>
    </row>
    <row r="381" spans="1:13">
      <c r="A381" s="1">
        <v>0.47928240740740741</v>
      </c>
      <c r="B381">
        <v>4019</v>
      </c>
      <c r="C381">
        <v>42</v>
      </c>
      <c r="D381">
        <v>261.8</v>
      </c>
      <c r="E381">
        <v>10.4</v>
      </c>
      <c r="G381" s="119"/>
      <c r="J381" s="120">
        <f>(Data!$I$16+273.3)/(D381+273.3)*(Data!$I$15+(Data!$K$12/1000))/Data!$I$15*Data!$I$18</f>
        <v>0.68850759771566061</v>
      </c>
      <c r="K381" s="122"/>
      <c r="L381" s="119"/>
      <c r="M381" s="122"/>
    </row>
    <row r="382" spans="1:13">
      <c r="A382" s="1">
        <v>0.47928240740740741</v>
      </c>
      <c r="B382">
        <v>4019</v>
      </c>
      <c r="C382">
        <v>42</v>
      </c>
      <c r="D382">
        <v>261.8</v>
      </c>
      <c r="E382">
        <v>10.4</v>
      </c>
      <c r="G382" s="119"/>
      <c r="J382" s="120">
        <f>(Data!$I$16+273.3)/(D382+273.3)*(Data!$I$15+(Data!$K$12/1000))/Data!$I$15*Data!$I$18</f>
        <v>0.68850759771566061</v>
      </c>
      <c r="K382" s="122"/>
      <c r="L382" s="119"/>
      <c r="M382" s="122"/>
    </row>
    <row r="383" spans="1:13">
      <c r="A383" s="1">
        <v>0.47929398148148145</v>
      </c>
      <c r="B383">
        <v>4027</v>
      </c>
      <c r="C383">
        <v>40</v>
      </c>
      <c r="D383">
        <v>261.8</v>
      </c>
      <c r="E383">
        <v>10.4</v>
      </c>
      <c r="G383" s="119"/>
      <c r="J383" s="120">
        <f>(Data!$I$16+273.3)/(D383+273.3)*(Data!$I$15+(Data!$K$12/1000))/Data!$I$15*Data!$I$18</f>
        <v>0.68850759771566061</v>
      </c>
      <c r="K383" s="122"/>
      <c r="L383" s="119"/>
      <c r="M383" s="122"/>
    </row>
    <row r="384" spans="1:13">
      <c r="A384" s="1">
        <v>0.47929398148148145</v>
      </c>
      <c r="B384">
        <v>4027</v>
      </c>
      <c r="C384">
        <v>38</v>
      </c>
      <c r="D384">
        <v>261.39999999999998</v>
      </c>
      <c r="E384">
        <v>10.4</v>
      </c>
      <c r="G384" s="119"/>
      <c r="J384" s="120">
        <f>(Data!$I$16+273.3)/(D384+273.3)*(Data!$I$15+(Data!$K$12/1000))/Data!$I$15*Data!$I$18</f>
        <v>0.68902265857050682</v>
      </c>
      <c r="K384" s="122"/>
      <c r="L384" s="119"/>
      <c r="M384" s="122"/>
    </row>
    <row r="385" spans="1:13">
      <c r="A385" s="1">
        <v>0.47929398148148145</v>
      </c>
      <c r="B385">
        <v>4039</v>
      </c>
      <c r="C385">
        <v>42</v>
      </c>
      <c r="D385">
        <v>261.39999999999998</v>
      </c>
      <c r="E385">
        <v>10.4</v>
      </c>
      <c r="G385" s="119"/>
      <c r="J385" s="120">
        <f>(Data!$I$16+273.3)/(D385+273.3)*(Data!$I$15+(Data!$K$12/1000))/Data!$I$15*Data!$I$18</f>
        <v>0.68902265857050682</v>
      </c>
      <c r="K385" s="122"/>
      <c r="L385" s="119"/>
      <c r="M385" s="122"/>
    </row>
    <row r="386" spans="1:13">
      <c r="A386" s="1">
        <v>0.47929398148148145</v>
      </c>
      <c r="B386">
        <v>4039</v>
      </c>
      <c r="C386">
        <v>45</v>
      </c>
      <c r="D386">
        <v>261.5</v>
      </c>
      <c r="E386">
        <v>10.4</v>
      </c>
      <c r="G386" s="119"/>
      <c r="J386" s="120">
        <f>(Data!$I$16+273.3)/(D386+273.3)*(Data!$I$15+(Data!$K$12/1000))/Data!$I$15*Data!$I$18</f>
        <v>0.68889382112499997</v>
      </c>
      <c r="K386" s="122"/>
      <c r="L386" s="119"/>
      <c r="M386" s="122"/>
    </row>
    <row r="387" spans="1:13">
      <c r="A387" s="1">
        <v>0.47929398148148145</v>
      </c>
      <c r="B387">
        <v>4041</v>
      </c>
      <c r="C387">
        <v>46</v>
      </c>
      <c r="D387">
        <v>261.5</v>
      </c>
      <c r="E387">
        <v>10.3</v>
      </c>
      <c r="G387" s="119"/>
      <c r="J387" s="120">
        <f>(Data!$I$16+273.3)/(D387+273.3)*(Data!$I$15+(Data!$K$12/1000))/Data!$I$15*Data!$I$18</f>
        <v>0.68889382112499997</v>
      </c>
      <c r="K387" s="122"/>
      <c r="L387" s="119"/>
      <c r="M387" s="122"/>
    </row>
    <row r="388" spans="1:13">
      <c r="A388" s="1">
        <v>0.4793055555555556</v>
      </c>
      <c r="B388">
        <v>4044</v>
      </c>
      <c r="C388">
        <v>52</v>
      </c>
      <c r="D388">
        <v>261.5</v>
      </c>
      <c r="E388">
        <v>10.3</v>
      </c>
      <c r="G388" s="119"/>
      <c r="J388" s="120">
        <f>(Data!$I$16+273.3)/(D388+273.3)*(Data!$I$15+(Data!$K$12/1000))/Data!$I$15*Data!$I$18</f>
        <v>0.68889382112499997</v>
      </c>
      <c r="K388" s="122"/>
      <c r="L388" s="119"/>
      <c r="M388" s="122"/>
    </row>
    <row r="389" spans="1:13">
      <c r="A389" s="1">
        <v>0.4793055555555556</v>
      </c>
      <c r="B389">
        <v>4037</v>
      </c>
      <c r="C389">
        <v>52</v>
      </c>
      <c r="D389">
        <v>261.39999999999998</v>
      </c>
      <c r="E389">
        <v>10.3</v>
      </c>
      <c r="G389" s="119"/>
      <c r="J389" s="120">
        <f>(Data!$I$16+273.3)/(D389+273.3)*(Data!$I$15+(Data!$K$12/1000))/Data!$I$15*Data!$I$18</f>
        <v>0.68902265857050682</v>
      </c>
      <c r="K389" s="122"/>
      <c r="L389" s="119"/>
      <c r="M389" s="122"/>
    </row>
    <row r="390" spans="1:13">
      <c r="A390" s="1">
        <v>0.4793055555555556</v>
      </c>
      <c r="B390">
        <v>4030</v>
      </c>
      <c r="C390">
        <v>51</v>
      </c>
      <c r="D390">
        <v>261.3</v>
      </c>
      <c r="E390">
        <v>10.3</v>
      </c>
      <c r="G390" s="119"/>
      <c r="J390" s="120">
        <f>(Data!$I$16+273.3)/(D390+273.3)*(Data!$I$15+(Data!$K$12/1000))/Data!$I$15*Data!$I$18</f>
        <v>0.68915154421558178</v>
      </c>
      <c r="K390" s="122"/>
      <c r="L390" s="119"/>
      <c r="M390" s="122"/>
    </row>
    <row r="391" spans="1:13">
      <c r="A391" s="1">
        <v>0.4793055555555556</v>
      </c>
      <c r="B391">
        <v>4029</v>
      </c>
      <c r="C391">
        <v>51</v>
      </c>
      <c r="D391">
        <v>261.10000000000002</v>
      </c>
      <c r="E391">
        <v>10.4</v>
      </c>
      <c r="G391" s="119"/>
      <c r="J391" s="120">
        <f>(Data!$I$16+273.3)/(D391+273.3)*(Data!$I$15+(Data!$K$12/1000))/Data!$I$15*Data!$I$18</f>
        <v>0.68940946021266825</v>
      </c>
      <c r="K391" s="122"/>
      <c r="L391" s="119"/>
      <c r="M391" s="122"/>
    </row>
    <row r="392" spans="1:13">
      <c r="A392" s="1">
        <v>0.4793055555555556</v>
      </c>
      <c r="B392">
        <v>4025</v>
      </c>
      <c r="C392">
        <v>55</v>
      </c>
      <c r="D392">
        <v>261.10000000000002</v>
      </c>
      <c r="E392">
        <v>10.4</v>
      </c>
      <c r="G392" s="119"/>
      <c r="J392" s="120">
        <f>(Data!$I$16+273.3)/(D392+273.3)*(Data!$I$15+(Data!$K$12/1000))/Data!$I$15*Data!$I$18</f>
        <v>0.68940946021266825</v>
      </c>
      <c r="K392" s="122"/>
      <c r="L392" s="119"/>
      <c r="M392" s="122"/>
    </row>
    <row r="393" spans="1:13">
      <c r="A393" s="1">
        <v>0.47931712962962963</v>
      </c>
      <c r="B393">
        <v>4025</v>
      </c>
      <c r="C393">
        <v>57</v>
      </c>
      <c r="D393">
        <v>260.89999999999998</v>
      </c>
      <c r="E393">
        <v>10.4</v>
      </c>
      <c r="G393" s="119"/>
      <c r="J393" s="120">
        <f>(Data!$I$16+273.3)/(D393+273.3)*(Data!$I$15+(Data!$K$12/1000))/Data!$I$15*Data!$I$18</f>
        <v>0.68966756933292783</v>
      </c>
      <c r="K393" s="122"/>
      <c r="L393" s="119"/>
      <c r="M393" s="122"/>
    </row>
    <row r="394" spans="1:13">
      <c r="A394" s="1">
        <v>0.47931712962962963</v>
      </c>
      <c r="B394">
        <v>4034</v>
      </c>
      <c r="C394">
        <v>60</v>
      </c>
      <c r="D394">
        <v>260.89999999999998</v>
      </c>
      <c r="E394">
        <v>10.4</v>
      </c>
      <c r="G394" s="119"/>
      <c r="J394" s="120">
        <f>(Data!$I$16+273.3)/(D394+273.3)*(Data!$I$15+(Data!$K$12/1000))/Data!$I$15*Data!$I$18</f>
        <v>0.68966756933292783</v>
      </c>
      <c r="K394" s="122"/>
      <c r="L394" s="119"/>
      <c r="M394" s="122"/>
    </row>
    <row r="395" spans="1:13">
      <c r="A395" s="1">
        <v>0.47931712962962963</v>
      </c>
      <c r="B395">
        <v>4035</v>
      </c>
      <c r="C395">
        <v>64</v>
      </c>
      <c r="D395">
        <v>261.2</v>
      </c>
      <c r="E395">
        <v>10.4</v>
      </c>
      <c r="G395" s="119"/>
      <c r="J395" s="120">
        <f>(Data!$I$16+273.3)/(D395+273.3)*(Data!$I$15+(Data!$K$12/1000))/Data!$I$15*Data!$I$18</f>
        <v>0.68928047808727788</v>
      </c>
      <c r="K395" s="122"/>
      <c r="L395" s="119"/>
      <c r="M395" s="122"/>
    </row>
    <row r="396" spans="1:13">
      <c r="A396" s="1">
        <v>0.47931712962962963</v>
      </c>
      <c r="B396">
        <v>4044</v>
      </c>
      <c r="C396">
        <v>64</v>
      </c>
      <c r="D396">
        <v>261.2</v>
      </c>
      <c r="E396">
        <v>10.3</v>
      </c>
      <c r="G396" s="119"/>
      <c r="J396" s="120">
        <f>(Data!$I$16+273.3)/(D396+273.3)*(Data!$I$15+(Data!$K$12/1000))/Data!$I$15*Data!$I$18</f>
        <v>0.68928047808727788</v>
      </c>
      <c r="K396" s="122"/>
      <c r="L396" s="119"/>
      <c r="M396" s="122"/>
    </row>
    <row r="397" spans="1:13">
      <c r="A397" s="1">
        <v>0.47931712962962963</v>
      </c>
      <c r="B397">
        <v>4052</v>
      </c>
      <c r="C397">
        <v>54</v>
      </c>
      <c r="D397">
        <v>261.3</v>
      </c>
      <c r="E397">
        <v>10.3</v>
      </c>
      <c r="G397" s="119"/>
      <c r="J397" s="120">
        <f>(Data!$I$16+273.3)/(D397+273.3)*(Data!$I$15+(Data!$K$12/1000))/Data!$I$15*Data!$I$18</f>
        <v>0.68915154421558178</v>
      </c>
      <c r="K397" s="122"/>
      <c r="L397" s="119"/>
      <c r="M397" s="122"/>
    </row>
    <row r="398" spans="1:13">
      <c r="A398" s="1">
        <v>0.47932870370370373</v>
      </c>
      <c r="B398">
        <v>4066</v>
      </c>
      <c r="C398">
        <v>54</v>
      </c>
      <c r="D398">
        <v>261.39999999999998</v>
      </c>
      <c r="E398">
        <v>10.4</v>
      </c>
      <c r="G398" s="119"/>
      <c r="J398" s="120">
        <f>(Data!$I$16+273.3)/(D398+273.3)*(Data!$I$15+(Data!$K$12/1000))/Data!$I$15*Data!$I$18</f>
        <v>0.68902265857050682</v>
      </c>
      <c r="K398" s="122"/>
      <c r="L398" s="119"/>
      <c r="M398" s="122"/>
    </row>
    <row r="399" spans="1:13">
      <c r="A399" s="1">
        <v>0.47932870370370373</v>
      </c>
      <c r="B399">
        <v>4081</v>
      </c>
      <c r="C399">
        <v>48</v>
      </c>
      <c r="D399">
        <v>261.39999999999998</v>
      </c>
      <c r="E399">
        <v>10.4</v>
      </c>
      <c r="G399" s="119"/>
      <c r="J399" s="120">
        <f>(Data!$I$16+273.3)/(D399+273.3)*(Data!$I$15+(Data!$K$12/1000))/Data!$I$15*Data!$I$18</f>
        <v>0.68902265857050682</v>
      </c>
      <c r="K399" s="122"/>
      <c r="L399" s="119"/>
      <c r="M399" s="122"/>
    </row>
    <row r="400" spans="1:13">
      <c r="A400" s="1">
        <v>0.47932870370370373</v>
      </c>
      <c r="B400">
        <v>4082</v>
      </c>
      <c r="C400">
        <v>47</v>
      </c>
      <c r="D400">
        <v>261.39999999999998</v>
      </c>
      <c r="E400">
        <v>10.4</v>
      </c>
      <c r="G400" s="119"/>
      <c r="J400" s="120">
        <f>(Data!$I$16+273.3)/(D400+273.3)*(Data!$I$15+(Data!$K$12/1000))/Data!$I$15*Data!$I$18</f>
        <v>0.68902265857050682</v>
      </c>
      <c r="K400" s="122"/>
      <c r="L400" s="119"/>
      <c r="M400" s="122"/>
    </row>
    <row r="401" spans="1:13">
      <c r="A401" s="1">
        <v>0.47932870370370373</v>
      </c>
      <c r="B401">
        <v>4094</v>
      </c>
      <c r="C401">
        <v>50</v>
      </c>
      <c r="D401">
        <v>261.5</v>
      </c>
      <c r="E401">
        <v>10.4</v>
      </c>
      <c r="G401" s="119"/>
      <c r="J401" s="120">
        <f>(Data!$I$16+273.3)/(D401+273.3)*(Data!$I$15+(Data!$K$12/1000))/Data!$I$15*Data!$I$18</f>
        <v>0.68889382112499997</v>
      </c>
      <c r="K401" s="122"/>
      <c r="L401" s="119"/>
      <c r="M401" s="122"/>
    </row>
    <row r="402" spans="1:13">
      <c r="A402" s="1">
        <v>0.47932870370370373</v>
      </c>
      <c r="B402">
        <v>4094</v>
      </c>
      <c r="C402">
        <v>52</v>
      </c>
      <c r="D402">
        <v>261.60000000000002</v>
      </c>
      <c r="E402">
        <v>10.4</v>
      </c>
      <c r="G402" s="119"/>
      <c r="J402" s="120">
        <f>(Data!$I$16+273.3)/(D402+273.3)*(Data!$I$15+(Data!$K$12/1000))/Data!$I$15*Data!$I$18</f>
        <v>0.68876503185202831</v>
      </c>
      <c r="K402" s="122"/>
      <c r="L402" s="119"/>
      <c r="M402" s="122"/>
    </row>
    <row r="403" spans="1:13">
      <c r="A403" s="1">
        <v>0.47934027777777777</v>
      </c>
      <c r="B403">
        <v>4091</v>
      </c>
      <c r="C403">
        <v>50</v>
      </c>
      <c r="D403">
        <v>261.60000000000002</v>
      </c>
      <c r="E403">
        <v>10.4</v>
      </c>
      <c r="G403" s="119"/>
      <c r="J403" s="120">
        <f>(Data!$I$16+273.3)/(D403+273.3)*(Data!$I$15+(Data!$K$12/1000))/Data!$I$15*Data!$I$18</f>
        <v>0.68876503185202831</v>
      </c>
      <c r="K403" s="122"/>
      <c r="L403" s="119"/>
      <c r="M403" s="122"/>
    </row>
    <row r="404" spans="1:13">
      <c r="A404" s="1">
        <v>0.47934027777777777</v>
      </c>
      <c r="B404">
        <v>4091</v>
      </c>
      <c r="C404">
        <v>46</v>
      </c>
      <c r="D404">
        <v>261.60000000000002</v>
      </c>
      <c r="E404">
        <v>10.4</v>
      </c>
      <c r="G404" s="119"/>
      <c r="J404" s="120">
        <f>(Data!$I$16+273.3)/(D404+273.3)*(Data!$I$15+(Data!$K$12/1000))/Data!$I$15*Data!$I$18</f>
        <v>0.68876503185202831</v>
      </c>
      <c r="K404" s="122"/>
      <c r="L404" s="119"/>
      <c r="M404" s="122"/>
    </row>
    <row r="405" spans="1:13">
      <c r="A405" s="1">
        <v>0.47934027777777777</v>
      </c>
      <c r="B405">
        <v>4092</v>
      </c>
      <c r="C405">
        <v>46</v>
      </c>
      <c r="D405">
        <v>261.60000000000002</v>
      </c>
      <c r="E405">
        <v>10.4</v>
      </c>
      <c r="G405" s="119"/>
      <c r="J405" s="120">
        <f>(Data!$I$16+273.3)/(D405+273.3)*(Data!$I$15+(Data!$K$12/1000))/Data!$I$15*Data!$I$18</f>
        <v>0.68876503185202831</v>
      </c>
      <c r="K405" s="122"/>
      <c r="L405" s="119"/>
      <c r="M405" s="122"/>
    </row>
    <row r="406" spans="1:13">
      <c r="A406" s="1">
        <v>0.47934027777777777</v>
      </c>
      <c r="B406">
        <v>4093</v>
      </c>
      <c r="C406">
        <v>44</v>
      </c>
      <c r="D406">
        <v>261.7</v>
      </c>
      <c r="E406">
        <v>10.4</v>
      </c>
      <c r="G406" s="119"/>
      <c r="J406" s="120">
        <f>(Data!$I$16+273.3)/(D406+273.3)*(Data!$I$15+(Data!$K$12/1000))/Data!$I$15*Data!$I$18</f>
        <v>0.68863629072457944</v>
      </c>
      <c r="K406" s="122"/>
      <c r="L406" s="119"/>
      <c r="M406" s="122"/>
    </row>
    <row r="407" spans="1:13">
      <c r="A407" s="1">
        <v>0.47934027777777777</v>
      </c>
      <c r="B407">
        <v>4099</v>
      </c>
      <c r="C407">
        <v>44</v>
      </c>
      <c r="D407">
        <v>261.8</v>
      </c>
      <c r="E407">
        <v>10.3</v>
      </c>
      <c r="G407" s="119"/>
      <c r="J407" s="120">
        <f>(Data!$I$16+273.3)/(D407+273.3)*(Data!$I$15+(Data!$K$12/1000))/Data!$I$15*Data!$I$18</f>
        <v>0.68850759771566061</v>
      </c>
      <c r="K407" s="122"/>
      <c r="L407" s="119"/>
      <c r="M407" s="122"/>
    </row>
    <row r="408" spans="1:13">
      <c r="A408" s="1">
        <v>0.47935185185185186</v>
      </c>
      <c r="B408">
        <v>4106</v>
      </c>
      <c r="C408">
        <v>47</v>
      </c>
      <c r="D408">
        <v>261.7</v>
      </c>
      <c r="E408">
        <v>10.3</v>
      </c>
      <c r="G408" s="119"/>
      <c r="J408" s="120">
        <f>(Data!$I$16+273.3)/(D408+273.3)*(Data!$I$15+(Data!$K$12/1000))/Data!$I$15*Data!$I$18</f>
        <v>0.68863629072457944</v>
      </c>
      <c r="K408" s="122"/>
      <c r="L408" s="119"/>
      <c r="M408" s="122"/>
    </row>
    <row r="409" spans="1:13">
      <c r="A409" s="1">
        <v>0.47935185185185186</v>
      </c>
      <c r="B409">
        <v>4107</v>
      </c>
      <c r="C409">
        <v>47</v>
      </c>
      <c r="D409">
        <v>261.7</v>
      </c>
      <c r="E409">
        <v>10.4</v>
      </c>
      <c r="G409" s="119"/>
      <c r="J409" s="120">
        <f>(Data!$I$16+273.3)/(D409+273.3)*(Data!$I$15+(Data!$K$12/1000))/Data!$I$15*Data!$I$18</f>
        <v>0.68863629072457944</v>
      </c>
      <c r="K409" s="122"/>
      <c r="L409" s="119"/>
      <c r="M409" s="122"/>
    </row>
    <row r="410" spans="1:13">
      <c r="A410" s="1">
        <v>0.47935185185185186</v>
      </c>
      <c r="B410">
        <v>4120</v>
      </c>
      <c r="C410">
        <v>47</v>
      </c>
      <c r="D410">
        <v>261.7</v>
      </c>
      <c r="E410">
        <v>10.4</v>
      </c>
      <c r="G410" s="119"/>
      <c r="J410" s="120">
        <f>(Data!$I$16+273.3)/(D410+273.3)*(Data!$I$15+(Data!$K$12/1000))/Data!$I$15*Data!$I$18</f>
        <v>0.68863629072457944</v>
      </c>
      <c r="K410" s="122"/>
      <c r="L410" s="119"/>
      <c r="M410" s="122"/>
    </row>
    <row r="411" spans="1:13">
      <c r="A411" s="1">
        <v>0.47935185185185186</v>
      </c>
      <c r="B411">
        <v>4120</v>
      </c>
      <c r="C411">
        <v>47</v>
      </c>
      <c r="D411">
        <v>261.7</v>
      </c>
      <c r="E411">
        <v>10.4</v>
      </c>
      <c r="G411" s="119"/>
      <c r="J411" s="120">
        <f>(Data!$I$16+273.3)/(D411+273.3)*(Data!$I$15+(Data!$K$12/1000))/Data!$I$15*Data!$I$18</f>
        <v>0.68863629072457944</v>
      </c>
      <c r="K411" s="122"/>
      <c r="L411" s="119"/>
      <c r="M411" s="122"/>
    </row>
    <row r="412" spans="1:13">
      <c r="A412" s="1">
        <v>0.47935185185185186</v>
      </c>
      <c r="B412">
        <v>4128</v>
      </c>
      <c r="C412">
        <v>50</v>
      </c>
      <c r="D412">
        <v>261.7</v>
      </c>
      <c r="E412">
        <v>10.4</v>
      </c>
      <c r="G412" s="119"/>
      <c r="J412" s="120">
        <f>(Data!$I$16+273.3)/(D412+273.3)*(Data!$I$15+(Data!$K$12/1000))/Data!$I$15*Data!$I$18</f>
        <v>0.68863629072457944</v>
      </c>
      <c r="K412" s="122"/>
      <c r="L412" s="119"/>
      <c r="M412" s="122"/>
    </row>
    <row r="413" spans="1:13">
      <c r="A413" s="1">
        <v>0.4793634259259259</v>
      </c>
      <c r="B413">
        <v>4129</v>
      </c>
      <c r="C413">
        <v>53</v>
      </c>
      <c r="D413">
        <v>261.89999999999998</v>
      </c>
      <c r="E413">
        <v>10.4</v>
      </c>
      <c r="G413" s="119"/>
      <c r="J413" s="120">
        <f>(Data!$I$16+273.3)/(D413+273.3)*(Data!$I$15+(Data!$K$12/1000))/Data!$I$15*Data!$I$18</f>
        <v>0.68837895279829964</v>
      </c>
      <c r="K413" s="122"/>
      <c r="L413" s="119"/>
      <c r="M413" s="122"/>
    </row>
    <row r="414" spans="1:13">
      <c r="A414" s="1">
        <v>0.4793634259259259</v>
      </c>
      <c r="B414">
        <v>4127</v>
      </c>
      <c r="C414">
        <v>53</v>
      </c>
      <c r="D414">
        <v>262</v>
      </c>
      <c r="E414">
        <v>10.4</v>
      </c>
      <c r="G414" s="119"/>
      <c r="J414" s="120">
        <f>(Data!$I$16+273.3)/(D414+273.3)*(Data!$I$15+(Data!$K$12/1000))/Data!$I$15*Data!$I$18</f>
        <v>0.68825035594554462</v>
      </c>
      <c r="K414" s="122"/>
      <c r="L414" s="119"/>
      <c r="M414" s="122"/>
    </row>
    <row r="415" spans="1:13">
      <c r="A415" s="1">
        <v>0.4793634259259259</v>
      </c>
      <c r="B415">
        <v>4124</v>
      </c>
      <c r="C415">
        <v>49</v>
      </c>
      <c r="D415">
        <v>261.89999999999998</v>
      </c>
      <c r="E415">
        <v>10.4</v>
      </c>
      <c r="G415" s="119"/>
      <c r="J415" s="120">
        <f>(Data!$I$16+273.3)/(D415+273.3)*(Data!$I$15+(Data!$K$12/1000))/Data!$I$15*Data!$I$18</f>
        <v>0.68837895279829964</v>
      </c>
      <c r="K415" s="122"/>
      <c r="L415" s="119"/>
      <c r="M415" s="122"/>
    </row>
    <row r="416" spans="1:13">
      <c r="A416" s="1">
        <v>0.4793634259259259</v>
      </c>
      <c r="B416">
        <v>4128</v>
      </c>
      <c r="C416">
        <v>49</v>
      </c>
      <c r="D416">
        <v>261.89999999999998</v>
      </c>
      <c r="E416">
        <v>10.4</v>
      </c>
      <c r="G416" s="119"/>
      <c r="J416" s="120">
        <f>(Data!$I$16+273.3)/(D416+273.3)*(Data!$I$15+(Data!$K$12/1000))/Data!$I$15*Data!$I$18</f>
        <v>0.68837895279829964</v>
      </c>
      <c r="K416" s="122"/>
      <c r="L416" s="119"/>
      <c r="M416" s="122"/>
    </row>
    <row r="417" spans="1:13">
      <c r="A417" s="1">
        <v>0.4793634259259259</v>
      </c>
      <c r="B417">
        <v>4133</v>
      </c>
      <c r="C417">
        <v>57</v>
      </c>
      <c r="D417">
        <v>261.89999999999998</v>
      </c>
      <c r="E417">
        <v>10.4</v>
      </c>
      <c r="G417" s="119"/>
      <c r="J417" s="120">
        <f>(Data!$I$16+273.3)/(D417+273.3)*(Data!$I$15+(Data!$K$12/1000))/Data!$I$15*Data!$I$18</f>
        <v>0.68837895279829964</v>
      </c>
      <c r="K417" s="122"/>
      <c r="L417" s="119"/>
      <c r="M417" s="122"/>
    </row>
    <row r="418" spans="1:13">
      <c r="A418" s="1">
        <v>0.479375</v>
      </c>
      <c r="B418">
        <v>4134</v>
      </c>
      <c r="C418">
        <v>59</v>
      </c>
      <c r="D418">
        <v>261.7</v>
      </c>
      <c r="E418">
        <v>10.4</v>
      </c>
      <c r="G418" s="119"/>
      <c r="J418" s="120">
        <f>(Data!$I$16+273.3)/(D418+273.3)*(Data!$I$15+(Data!$K$12/1000))/Data!$I$15*Data!$I$18</f>
        <v>0.68863629072457944</v>
      </c>
      <c r="K418" s="122"/>
      <c r="L418" s="119"/>
      <c r="M418" s="122"/>
    </row>
    <row r="419" spans="1:13">
      <c r="A419" s="1">
        <v>0.479375</v>
      </c>
      <c r="B419">
        <v>4141</v>
      </c>
      <c r="C419">
        <v>59</v>
      </c>
      <c r="D419">
        <v>261.7</v>
      </c>
      <c r="E419">
        <v>10.4</v>
      </c>
      <c r="G419" s="119"/>
      <c r="J419" s="120">
        <f>(Data!$I$16+273.3)/(D419+273.3)*(Data!$I$15+(Data!$K$12/1000))/Data!$I$15*Data!$I$18</f>
        <v>0.68863629072457944</v>
      </c>
      <c r="K419" s="122"/>
      <c r="L419" s="119"/>
      <c r="M419" s="122"/>
    </row>
    <row r="420" spans="1:13">
      <c r="A420" s="1">
        <v>0.479375</v>
      </c>
      <c r="B420">
        <v>4141</v>
      </c>
      <c r="C420">
        <v>60</v>
      </c>
      <c r="D420">
        <v>261.89999999999998</v>
      </c>
      <c r="E420">
        <v>10.4</v>
      </c>
      <c r="G420" s="119"/>
      <c r="J420" s="120">
        <f>(Data!$I$16+273.3)/(D420+273.3)*(Data!$I$15+(Data!$K$12/1000))/Data!$I$15*Data!$I$18</f>
        <v>0.68837895279829964</v>
      </c>
      <c r="K420" s="122"/>
      <c r="L420" s="119"/>
      <c r="M420" s="122"/>
    </row>
    <row r="421" spans="1:13">
      <c r="A421" s="1">
        <v>0.479375</v>
      </c>
      <c r="B421">
        <v>4142</v>
      </c>
      <c r="C421">
        <v>63</v>
      </c>
      <c r="D421">
        <v>261.89999999999998</v>
      </c>
      <c r="E421">
        <v>10.5</v>
      </c>
      <c r="G421" s="119"/>
      <c r="J421" s="120">
        <f>(Data!$I$16+273.3)/(D421+273.3)*(Data!$I$15+(Data!$K$12/1000))/Data!$I$15*Data!$I$18</f>
        <v>0.68837895279829964</v>
      </c>
      <c r="K421" s="122"/>
      <c r="L421" s="119"/>
      <c r="M421" s="122"/>
    </row>
    <row r="422" spans="1:13">
      <c r="A422" s="1">
        <v>0.479375</v>
      </c>
      <c r="B422">
        <v>4143</v>
      </c>
      <c r="C422">
        <v>69</v>
      </c>
      <c r="D422">
        <v>261.7</v>
      </c>
      <c r="E422">
        <v>10.5</v>
      </c>
      <c r="G422" s="119"/>
      <c r="J422" s="120">
        <f>(Data!$I$16+273.3)/(D422+273.3)*(Data!$I$15+(Data!$K$12/1000))/Data!$I$15*Data!$I$18</f>
        <v>0.68863629072457944</v>
      </c>
      <c r="K422" s="122"/>
      <c r="L422" s="119"/>
      <c r="M422" s="122"/>
    </row>
    <row r="423" spans="1:13">
      <c r="A423" s="1">
        <v>0.47938657407407409</v>
      </c>
      <c r="B423">
        <v>4135</v>
      </c>
      <c r="C423">
        <v>69</v>
      </c>
      <c r="D423">
        <v>261.7</v>
      </c>
      <c r="E423">
        <v>10.5</v>
      </c>
      <c r="G423" s="119"/>
      <c r="J423" s="120">
        <f>(Data!$I$16+273.3)/(D423+273.3)*(Data!$I$15+(Data!$K$12/1000))/Data!$I$15*Data!$I$18</f>
        <v>0.68863629072457944</v>
      </c>
      <c r="K423" s="122"/>
      <c r="L423" s="119"/>
      <c r="M423" s="122"/>
    </row>
    <row r="424" spans="1:13">
      <c r="A424" s="1">
        <v>0.47938657407407409</v>
      </c>
      <c r="B424">
        <v>4128</v>
      </c>
      <c r="C424">
        <v>67</v>
      </c>
      <c r="D424">
        <v>261.8</v>
      </c>
      <c r="E424">
        <v>10.5</v>
      </c>
      <c r="G424" s="119"/>
      <c r="J424" s="120">
        <f>(Data!$I$16+273.3)/(D424+273.3)*(Data!$I$15+(Data!$K$12/1000))/Data!$I$15*Data!$I$18</f>
        <v>0.68850759771566061</v>
      </c>
      <c r="K424" s="122"/>
      <c r="L424" s="119"/>
      <c r="M424" s="122"/>
    </row>
    <row r="425" spans="1:13">
      <c r="A425" s="1">
        <v>0.47938657407407409</v>
      </c>
      <c r="B425">
        <v>4123</v>
      </c>
      <c r="C425">
        <v>67</v>
      </c>
      <c r="D425">
        <v>261.89999999999998</v>
      </c>
      <c r="E425">
        <v>10.5</v>
      </c>
      <c r="G425" s="119"/>
      <c r="J425" s="120">
        <f>(Data!$I$16+273.3)/(D425+273.3)*(Data!$I$15+(Data!$K$12/1000))/Data!$I$15*Data!$I$18</f>
        <v>0.68837895279829964</v>
      </c>
      <c r="K425" s="122"/>
      <c r="L425" s="119"/>
      <c r="M425" s="122"/>
    </row>
    <row r="426" spans="1:13">
      <c r="A426" s="1">
        <v>0.47938657407407409</v>
      </c>
      <c r="B426">
        <v>4116</v>
      </c>
      <c r="C426">
        <v>62</v>
      </c>
      <c r="D426">
        <v>261.89999999999998</v>
      </c>
      <c r="E426">
        <v>10.5</v>
      </c>
      <c r="G426" s="119"/>
      <c r="J426" s="120">
        <f>(Data!$I$16+273.3)/(D426+273.3)*(Data!$I$15+(Data!$K$12/1000))/Data!$I$15*Data!$I$18</f>
        <v>0.68837895279829964</v>
      </c>
      <c r="K426" s="122"/>
      <c r="L426" s="119"/>
      <c r="M426" s="122"/>
    </row>
    <row r="427" spans="1:13">
      <c r="A427" s="1">
        <v>0.47938657407407409</v>
      </c>
      <c r="B427">
        <v>4116</v>
      </c>
      <c r="C427">
        <v>61</v>
      </c>
      <c r="D427">
        <v>261.89999999999998</v>
      </c>
      <c r="E427">
        <v>10.4</v>
      </c>
      <c r="G427" s="119"/>
      <c r="J427" s="120">
        <f>(Data!$I$16+273.3)/(D427+273.3)*(Data!$I$15+(Data!$K$12/1000))/Data!$I$15*Data!$I$18</f>
        <v>0.68837895279829964</v>
      </c>
      <c r="K427" s="122"/>
      <c r="L427" s="119"/>
      <c r="M427" s="122"/>
    </row>
    <row r="428" spans="1:13">
      <c r="A428" s="1">
        <v>0.47939814814814818</v>
      </c>
      <c r="B428">
        <v>4119</v>
      </c>
      <c r="C428">
        <v>59</v>
      </c>
      <c r="D428">
        <v>261.89999999999998</v>
      </c>
      <c r="E428">
        <v>10.4</v>
      </c>
      <c r="G428" s="119"/>
      <c r="J428" s="120">
        <f>(Data!$I$16+273.3)/(D428+273.3)*(Data!$I$15+(Data!$K$12/1000))/Data!$I$15*Data!$I$18</f>
        <v>0.68837895279829964</v>
      </c>
      <c r="K428" s="122"/>
      <c r="L428" s="119"/>
      <c r="M428" s="122"/>
    </row>
    <row r="429" spans="1:13">
      <c r="A429" s="1">
        <v>0.47939814814814818</v>
      </c>
      <c r="B429">
        <v>4119</v>
      </c>
      <c r="C429">
        <v>57</v>
      </c>
      <c r="D429">
        <v>262.3</v>
      </c>
      <c r="E429">
        <v>10.4</v>
      </c>
      <c r="G429" s="119"/>
      <c r="J429" s="120">
        <f>(Data!$I$16+273.3)/(D429+273.3)*(Data!$I$15+(Data!$K$12/1000))/Data!$I$15*Data!$I$18</f>
        <v>0.68786485350569448</v>
      </c>
      <c r="K429" s="122"/>
      <c r="L429" s="119"/>
      <c r="M429" s="122"/>
    </row>
    <row r="430" spans="1:13">
      <c r="A430" s="1">
        <v>0.47939814814814818</v>
      </c>
      <c r="B430">
        <v>4123</v>
      </c>
      <c r="C430">
        <v>59</v>
      </c>
      <c r="D430">
        <v>262.3</v>
      </c>
      <c r="E430">
        <v>10.4</v>
      </c>
      <c r="G430" s="119"/>
      <c r="J430" s="120">
        <f>(Data!$I$16+273.3)/(D430+273.3)*(Data!$I$15+(Data!$K$12/1000))/Data!$I$15*Data!$I$18</f>
        <v>0.68786485350569448</v>
      </c>
      <c r="K430" s="122"/>
      <c r="L430" s="119"/>
      <c r="M430" s="122"/>
    </row>
    <row r="431" spans="1:13">
      <c r="A431" s="1">
        <v>0.47939814814814818</v>
      </c>
      <c r="B431">
        <v>4124</v>
      </c>
      <c r="C431">
        <v>63</v>
      </c>
      <c r="D431">
        <v>262.39999999999998</v>
      </c>
      <c r="E431">
        <v>10.4</v>
      </c>
      <c r="G431" s="119"/>
      <c r="J431" s="120">
        <f>(Data!$I$16+273.3)/(D431+273.3)*(Data!$I$15+(Data!$K$12/1000))/Data!$I$15*Data!$I$18</f>
        <v>0.6877364486422437</v>
      </c>
      <c r="K431" s="122"/>
      <c r="L431" s="119"/>
      <c r="M431" s="122"/>
    </row>
    <row r="432" spans="1:13">
      <c r="A432" s="1">
        <v>0.47939814814814818</v>
      </c>
      <c r="B432">
        <v>4122</v>
      </c>
      <c r="C432">
        <v>63</v>
      </c>
      <c r="D432">
        <v>262.5</v>
      </c>
      <c r="E432">
        <v>10.4</v>
      </c>
      <c r="G432" s="119"/>
      <c r="J432" s="120">
        <f>(Data!$I$16+273.3)/(D432+273.3)*(Data!$I$15+(Data!$K$12/1000))/Data!$I$15*Data!$I$18</f>
        <v>0.68760809170893999</v>
      </c>
      <c r="K432" s="122"/>
      <c r="L432" s="119"/>
      <c r="M432" s="122"/>
    </row>
    <row r="433" spans="1:13">
      <c r="A433" s="1">
        <v>0.47940972222222222</v>
      </c>
      <c r="B433">
        <v>4120</v>
      </c>
      <c r="C433">
        <v>63</v>
      </c>
      <c r="D433">
        <v>262.5</v>
      </c>
      <c r="E433">
        <v>10.4</v>
      </c>
      <c r="G433" s="119"/>
      <c r="J433" s="120">
        <f>(Data!$I$16+273.3)/(D433+273.3)*(Data!$I$15+(Data!$K$12/1000))/Data!$I$15*Data!$I$18</f>
        <v>0.68760809170893999</v>
      </c>
      <c r="K433" s="122"/>
      <c r="L433" s="119"/>
      <c r="M433" s="122"/>
    </row>
    <row r="434" spans="1:13">
      <c r="A434" s="1">
        <v>0.47940972222222222</v>
      </c>
      <c r="B434">
        <v>4114</v>
      </c>
      <c r="C434">
        <v>63</v>
      </c>
      <c r="D434">
        <v>262.5</v>
      </c>
      <c r="E434">
        <v>10.4</v>
      </c>
      <c r="G434" s="119"/>
      <c r="J434" s="120">
        <f>(Data!$I$16+273.3)/(D434+273.3)*(Data!$I$15+(Data!$K$12/1000))/Data!$I$15*Data!$I$18</f>
        <v>0.68760809170893999</v>
      </c>
      <c r="K434" s="122"/>
      <c r="L434" s="119"/>
      <c r="M434" s="122"/>
    </row>
    <row r="435" spans="1:13">
      <c r="A435" s="1">
        <v>0.47940972222222222</v>
      </c>
      <c r="B435">
        <v>4104</v>
      </c>
      <c r="C435">
        <v>64</v>
      </c>
      <c r="D435">
        <v>262.39999999999998</v>
      </c>
      <c r="E435">
        <v>10.4</v>
      </c>
      <c r="G435" s="119"/>
      <c r="J435" s="120">
        <f>(Data!$I$16+273.3)/(D435+273.3)*(Data!$I$15+(Data!$K$12/1000))/Data!$I$15*Data!$I$18</f>
        <v>0.6877364486422437</v>
      </c>
      <c r="K435" s="122"/>
      <c r="L435" s="119"/>
      <c r="M435" s="122"/>
    </row>
    <row r="436" spans="1:13">
      <c r="A436" s="1">
        <v>0.47940972222222222</v>
      </c>
      <c r="B436">
        <v>4103</v>
      </c>
      <c r="C436">
        <v>64</v>
      </c>
      <c r="D436">
        <v>262.39999999999998</v>
      </c>
      <c r="E436">
        <v>10.4</v>
      </c>
      <c r="G436" s="119"/>
      <c r="J436" s="120">
        <f>(Data!$I$16+273.3)/(D436+273.3)*(Data!$I$15+(Data!$K$12/1000))/Data!$I$15*Data!$I$18</f>
        <v>0.6877364486422437</v>
      </c>
      <c r="K436" s="122"/>
      <c r="L436" s="119"/>
      <c r="M436" s="122"/>
    </row>
    <row r="437" spans="1:13">
      <c r="A437" s="1">
        <v>0.47940972222222222</v>
      </c>
      <c r="B437">
        <v>4093</v>
      </c>
      <c r="C437">
        <v>62</v>
      </c>
      <c r="D437">
        <v>262.39999999999998</v>
      </c>
      <c r="E437">
        <v>10.4</v>
      </c>
      <c r="G437" s="119"/>
      <c r="J437" s="120">
        <f>(Data!$I$16+273.3)/(D437+273.3)*(Data!$I$15+(Data!$K$12/1000))/Data!$I$15*Data!$I$18</f>
        <v>0.6877364486422437</v>
      </c>
      <c r="K437" s="122"/>
      <c r="L437" s="119"/>
      <c r="M437" s="122"/>
    </row>
    <row r="438" spans="1:13">
      <c r="A438" s="1">
        <v>0.47942129629629626</v>
      </c>
      <c r="B438">
        <v>4093</v>
      </c>
      <c r="C438">
        <v>60</v>
      </c>
      <c r="D438">
        <v>262.3</v>
      </c>
      <c r="E438">
        <v>10.4</v>
      </c>
      <c r="G438" s="119"/>
      <c r="J438" s="120">
        <f>(Data!$I$16+273.3)/(D438+273.3)*(Data!$I$15+(Data!$K$12/1000))/Data!$I$15*Data!$I$18</f>
        <v>0.68786485350569448</v>
      </c>
      <c r="K438" s="122"/>
      <c r="L438" s="119"/>
      <c r="M438" s="122"/>
    </row>
    <row r="439" spans="1:13">
      <c r="A439" s="1">
        <v>0.47942129629629626</v>
      </c>
      <c r="B439">
        <v>4095</v>
      </c>
      <c r="C439">
        <v>57</v>
      </c>
      <c r="D439">
        <v>262.3</v>
      </c>
      <c r="E439">
        <v>10.4</v>
      </c>
      <c r="G439" s="119"/>
      <c r="J439" s="120">
        <f>(Data!$I$16+273.3)/(D439+273.3)*(Data!$I$15+(Data!$K$12/1000))/Data!$I$15*Data!$I$18</f>
        <v>0.68786485350569448</v>
      </c>
      <c r="K439" s="122"/>
      <c r="L439" s="119"/>
      <c r="M439" s="122"/>
    </row>
    <row r="440" spans="1:13">
      <c r="A440" s="1">
        <v>0.47942129629629626</v>
      </c>
      <c r="B440">
        <v>4095</v>
      </c>
      <c r="C440">
        <v>51</v>
      </c>
      <c r="D440">
        <v>262.10000000000002</v>
      </c>
      <c r="E440">
        <v>10.4</v>
      </c>
      <c r="G440" s="119"/>
      <c r="J440" s="120">
        <f>(Data!$I$16+273.3)/(D440+273.3)*(Data!$I$15+(Data!$K$12/1000))/Data!$I$15*Data!$I$18</f>
        <v>0.68812180713046311</v>
      </c>
      <c r="K440" s="122"/>
      <c r="L440" s="119"/>
      <c r="M440" s="122"/>
    </row>
    <row r="441" spans="1:13">
      <c r="A441" s="1">
        <v>0.47942129629629626</v>
      </c>
      <c r="B441">
        <v>4096</v>
      </c>
      <c r="C441">
        <v>51</v>
      </c>
      <c r="D441">
        <v>262.10000000000002</v>
      </c>
      <c r="E441">
        <v>10.4</v>
      </c>
      <c r="G441" s="119"/>
      <c r="J441" s="120">
        <f>(Data!$I$16+273.3)/(D441+273.3)*(Data!$I$15+(Data!$K$12/1000))/Data!$I$15*Data!$I$18</f>
        <v>0.68812180713046311</v>
      </c>
      <c r="K441" s="122"/>
      <c r="L441" s="119"/>
      <c r="M441" s="122"/>
    </row>
    <row r="442" spans="1:13">
      <c r="A442" s="1">
        <v>0.47942129629629626</v>
      </c>
      <c r="B442">
        <v>4097</v>
      </c>
      <c r="C442">
        <v>45</v>
      </c>
      <c r="D442">
        <v>261.89999999999998</v>
      </c>
      <c r="E442">
        <v>10.4</v>
      </c>
      <c r="G442" s="119"/>
      <c r="J442" s="120">
        <f>(Data!$I$16+273.3)/(D442+273.3)*(Data!$I$15+(Data!$K$12/1000))/Data!$I$15*Data!$I$18</f>
        <v>0.68837895279829964</v>
      </c>
      <c r="K442" s="122"/>
      <c r="L442" s="119"/>
      <c r="M442" s="122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42"/>
  <sheetViews>
    <sheetView topLeftCell="A176" workbookViewId="0">
      <selection activeCell="T6" sqref="T6:T207"/>
    </sheetView>
  </sheetViews>
  <sheetFormatPr defaultRowHeight="12.75"/>
  <cols>
    <col min="4" max="4" width="11.28515625" customWidth="1"/>
    <col min="5" max="5" width="7.85546875" customWidth="1"/>
  </cols>
  <sheetData>
    <row r="1" spans="1:25" s="107" customFormat="1">
      <c r="A1" s="23"/>
      <c r="B1" s="24" t="s">
        <v>67</v>
      </c>
      <c r="C1" s="25">
        <v>6</v>
      </c>
      <c r="D1" s="23"/>
      <c r="E1" s="23"/>
      <c r="O1"/>
      <c r="P1"/>
      <c r="Q1"/>
      <c r="R1"/>
      <c r="S1"/>
      <c r="T1"/>
      <c r="U1"/>
      <c r="V1"/>
    </row>
    <row r="2" spans="1:25" s="108" customFormat="1" ht="26.2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5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5" s="107" customFormat="1" ht="15">
      <c r="A4" s="31" t="s">
        <v>56</v>
      </c>
      <c r="B4" s="23">
        <f>AVERAGE(B5:B440)</f>
        <v>4056.0508083140876</v>
      </c>
      <c r="C4" s="23">
        <f>AVERAGE(C5:C440)</f>
        <v>33.681293302540418</v>
      </c>
      <c r="D4" s="23">
        <f>AVERAGE(D5:D440)</f>
        <v>260.92956120092384</v>
      </c>
      <c r="E4" s="23">
        <f>AVERAGE(E5:E440)</f>
        <v>10.344803695150198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3">
        <f>SUM(U7:U207)</f>
        <v>9.19991176788802</v>
      </c>
      <c r="W4" s="109"/>
      <c r="X4" s="124">
        <f>SUM(W7:W205)</f>
        <v>9.3170876074063447</v>
      </c>
      <c r="Y4" s="109"/>
    </row>
    <row r="5" spans="1:25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5">
      <c r="A6" s="1"/>
      <c r="B6" t="s">
        <v>74</v>
      </c>
      <c r="C6" t="s">
        <v>4</v>
      </c>
      <c r="D6" t="s">
        <v>5</v>
      </c>
      <c r="E6" t="s">
        <v>60</v>
      </c>
      <c r="H6">
        <f>AVERAGE(H8:H442)</f>
        <v>10.189704610941828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12.612726544894382</v>
      </c>
    </row>
    <row r="7" spans="1:25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12.612726544894382</v>
      </c>
      <c r="U7">
        <f t="shared" ref="U7:U70" si="1">(S7-S6)/2*(T6+T7)</f>
        <v>0.12612726544894381</v>
      </c>
      <c r="W7">
        <f>(S8-S6)/6*(T6+4*T7+T8)</f>
        <v>0.25069685971038219</v>
      </c>
    </row>
    <row r="8" spans="1:25">
      <c r="A8" s="1">
        <v>0.48067129629629629</v>
      </c>
      <c r="B8">
        <v>4045</v>
      </c>
      <c r="C8">
        <v>55</v>
      </c>
      <c r="D8">
        <v>259.3</v>
      </c>
      <c r="E8">
        <v>10.4</v>
      </c>
      <c r="G8" s="119">
        <v>1</v>
      </c>
      <c r="H8">
        <f>44.73*SQRT(C8/1000/J8)</f>
        <v>12.612726544894382</v>
      </c>
      <c r="J8" s="120">
        <f>(Data!$I$16+273.3)/(D8+273.3)*(Data!$I$15+(Data!$K$12/1000))/Data!$I$15*Data!$I$18</f>
        <v>0.69173942083674433</v>
      </c>
      <c r="K8" s="122">
        <f>0.0000004358*G8^3-0.00040469*G8^2+0.029516*G8+12.04</f>
        <v>12.069111745799999</v>
      </c>
      <c r="L8" s="119"/>
      <c r="M8" s="122"/>
      <c r="S8" s="121">
        <f t="shared" ref="S8:S71" si="2">IF(S7&gt;=$P$6,$S$6,S7+$R$6)</f>
        <v>0.02</v>
      </c>
      <c r="T8" s="122">
        <f t="shared" si="0"/>
        <v>12.145425188642733</v>
      </c>
      <c r="U8">
        <f t="shared" si="1"/>
        <v>0.12379075866768557</v>
      </c>
    </row>
    <row r="9" spans="1:25">
      <c r="A9" s="1">
        <v>0.48067129629629629</v>
      </c>
      <c r="B9">
        <v>4044</v>
      </c>
      <c r="C9">
        <v>55</v>
      </c>
      <c r="D9">
        <v>259.3</v>
      </c>
      <c r="E9">
        <v>10.4</v>
      </c>
      <c r="G9" s="119">
        <v>2</v>
      </c>
      <c r="H9">
        <f t="shared" ref="H9:H72" si="3">44.73*SQRT(C9/1000/J9)</f>
        <v>12.612726544894382</v>
      </c>
      <c r="J9" s="120">
        <f>(Data!$I$16+273.3)/(D9+273.3)*(Data!$I$15+(Data!$K$12/1000))/Data!$I$15*Data!$I$18</f>
        <v>0.69173942083674433</v>
      </c>
      <c r="K9" s="122">
        <f t="shared" ref="K9:K72" si="4">0.0000004358*G9^3-0.00040469*G9^2+0.029516*G9+12.04</f>
        <v>12.097416726399999</v>
      </c>
      <c r="L9" s="119"/>
      <c r="M9" s="122"/>
      <c r="S9" s="121">
        <f t="shared" si="2"/>
        <v>0.03</v>
      </c>
      <c r="T9" s="122">
        <f t="shared" si="0"/>
        <v>11.783899263745839</v>
      </c>
      <c r="U9">
        <f t="shared" si="1"/>
        <v>0.11964662226194284</v>
      </c>
      <c r="W9">
        <f>(S10-S8)/6*(T8+4*T9+T10)</f>
        <v>0.23729012571557836</v>
      </c>
    </row>
    <row r="10" spans="1:25">
      <c r="A10" s="1">
        <v>0.48067129629629629</v>
      </c>
      <c r="B10">
        <v>4042</v>
      </c>
      <c r="C10">
        <v>51</v>
      </c>
      <c r="D10">
        <v>259.3</v>
      </c>
      <c r="E10">
        <v>10.4</v>
      </c>
      <c r="G10" s="119">
        <v>3</v>
      </c>
      <c r="H10">
        <f t="shared" si="3"/>
        <v>12.145425188642733</v>
      </c>
      <c r="J10" s="120">
        <f>(Data!$I$16+273.3)/(D10+273.3)*(Data!$I$15+(Data!$K$12/1000))/Data!$I$15*Data!$I$18</f>
        <v>0.69173942083674433</v>
      </c>
      <c r="K10" s="122">
        <f t="shared" si="4"/>
        <v>12.1249175566</v>
      </c>
      <c r="L10" s="119"/>
      <c r="M10" s="122"/>
      <c r="S10" s="121">
        <f t="shared" si="2"/>
        <v>0.04</v>
      </c>
      <c r="T10" s="122">
        <f t="shared" si="0"/>
        <v>11.906015471047413</v>
      </c>
      <c r="U10">
        <f t="shared" si="1"/>
        <v>0.11844957367396629</v>
      </c>
    </row>
    <row r="11" spans="1:25">
      <c r="A11" s="1">
        <v>0.48067129629629629</v>
      </c>
      <c r="B11">
        <v>4042</v>
      </c>
      <c r="C11">
        <v>48</v>
      </c>
      <c r="D11">
        <v>259.39999999999998</v>
      </c>
      <c r="E11">
        <v>10.4</v>
      </c>
      <c r="G11" s="119">
        <v>4</v>
      </c>
      <c r="H11">
        <f t="shared" si="3"/>
        <v>11.783899263745839</v>
      </c>
      <c r="J11" s="120">
        <f>(Data!$I$16+273.3)/(D11+273.3)*(Data!$I$15+(Data!$K$12/1000))/Data!$I$15*Data!$I$18</f>
        <v>0.69160956549211572</v>
      </c>
      <c r="K11" s="122">
        <f t="shared" si="4"/>
        <v>12.1516168512</v>
      </c>
      <c r="L11" s="119"/>
      <c r="M11" s="122"/>
      <c r="S11" s="121">
        <f t="shared" si="2"/>
        <v>0.05</v>
      </c>
      <c r="T11" s="122">
        <f t="shared" si="0"/>
        <v>12.14656533651557</v>
      </c>
      <c r="U11">
        <f t="shared" si="1"/>
        <v>0.12026290403781494</v>
      </c>
      <c r="W11">
        <f>(S12-S10)/6*(T10+4*T11+T12)</f>
        <v>0.24212947384541758</v>
      </c>
    </row>
    <row r="12" spans="1:25">
      <c r="A12" s="1">
        <v>0.48067129629629629</v>
      </c>
      <c r="B12">
        <v>4047</v>
      </c>
      <c r="C12">
        <v>49</v>
      </c>
      <c r="D12">
        <v>259.39999999999998</v>
      </c>
      <c r="E12">
        <v>10.4</v>
      </c>
      <c r="G12" s="119">
        <v>5</v>
      </c>
      <c r="H12">
        <f t="shared" si="3"/>
        <v>11.906015471047413</v>
      </c>
      <c r="J12" s="120">
        <f>(Data!$I$16+273.3)/(D12+273.3)*(Data!$I$15+(Data!$K$12/1000))/Data!$I$15*Data!$I$18</f>
        <v>0.69160956549211572</v>
      </c>
      <c r="K12" s="122">
        <f t="shared" si="4"/>
        <v>12.177517224999999</v>
      </c>
      <c r="L12" s="119"/>
      <c r="M12" s="122"/>
      <c r="S12" s="121">
        <f t="shared" si="2"/>
        <v>6.0000000000000005E-2</v>
      </c>
      <c r="T12" s="122">
        <f t="shared" si="0"/>
        <v>12.14656533651557</v>
      </c>
      <c r="U12">
        <f t="shared" si="1"/>
        <v>0.12146565336515572</v>
      </c>
    </row>
    <row r="13" spans="1:25">
      <c r="A13" s="1">
        <v>0.48068287037037033</v>
      </c>
      <c r="B13">
        <v>4047</v>
      </c>
      <c r="C13">
        <v>51</v>
      </c>
      <c r="D13">
        <v>259.39999999999998</v>
      </c>
      <c r="E13">
        <v>10.4</v>
      </c>
      <c r="G13" s="119">
        <v>6</v>
      </c>
      <c r="H13">
        <f t="shared" si="3"/>
        <v>12.14656533651557</v>
      </c>
      <c r="J13" s="120">
        <f>(Data!$I$16+273.3)/(D13+273.3)*(Data!$I$15+(Data!$K$12/1000))/Data!$I$15*Data!$I$18</f>
        <v>0.69160956549211572</v>
      </c>
      <c r="K13" s="122">
        <f t="shared" si="4"/>
        <v>12.2026212928</v>
      </c>
      <c r="L13" s="119"/>
      <c r="M13" s="122"/>
      <c r="S13" s="121">
        <f t="shared" si="2"/>
        <v>7.0000000000000007E-2</v>
      </c>
      <c r="T13" s="122">
        <f t="shared" si="0"/>
        <v>11.153280645825991</v>
      </c>
      <c r="U13">
        <f t="shared" si="1"/>
        <v>0.11649922991170782</v>
      </c>
      <c r="W13">
        <f>(S14-S12)/6*(T12+4*T13+T14)</f>
        <v>0.22638005126576891</v>
      </c>
    </row>
    <row r="14" spans="1:25">
      <c r="A14" s="1">
        <v>0.48068287037037033</v>
      </c>
      <c r="B14">
        <v>4047</v>
      </c>
      <c r="C14">
        <v>51</v>
      </c>
      <c r="D14">
        <v>259.39999999999998</v>
      </c>
      <c r="E14">
        <v>10.3</v>
      </c>
      <c r="G14" s="119">
        <v>7</v>
      </c>
      <c r="H14">
        <f t="shared" si="3"/>
        <v>12.14656533651557</v>
      </c>
      <c r="J14" s="120">
        <f>(Data!$I$16+273.3)/(D14+273.3)*(Data!$I$15+(Data!$K$12/1000))/Data!$I$15*Data!$I$18</f>
        <v>0.69160956549211572</v>
      </c>
      <c r="K14" s="122">
        <f t="shared" si="4"/>
        <v>12.226931669399999</v>
      </c>
      <c r="L14" s="119"/>
      <c r="M14" s="122"/>
      <c r="S14" s="121">
        <f t="shared" si="2"/>
        <v>0.08</v>
      </c>
      <c r="T14" s="122">
        <f t="shared" si="0"/>
        <v>11.154327459911155</v>
      </c>
      <c r="U14">
        <f t="shared" si="1"/>
        <v>0.11153804052868567</v>
      </c>
    </row>
    <row r="15" spans="1:25">
      <c r="A15" s="1">
        <v>0.48068287037037033</v>
      </c>
      <c r="B15">
        <v>4046</v>
      </c>
      <c r="C15">
        <v>43</v>
      </c>
      <c r="D15">
        <v>259.39999999999998</v>
      </c>
      <c r="E15">
        <v>10.3</v>
      </c>
      <c r="G15" s="119">
        <v>8</v>
      </c>
      <c r="H15">
        <f t="shared" si="3"/>
        <v>11.153280645825991</v>
      </c>
      <c r="J15" s="120">
        <f>(Data!$I$16+273.3)/(D15+273.3)*(Data!$I$15+(Data!$K$12/1000))/Data!$I$15*Data!$I$18</f>
        <v>0.69160956549211572</v>
      </c>
      <c r="K15" s="122">
        <f t="shared" si="4"/>
        <v>12.250450969599999</v>
      </c>
      <c r="L15" s="119"/>
      <c r="M15" s="122"/>
      <c r="S15" s="121">
        <f t="shared" si="2"/>
        <v>0.09</v>
      </c>
      <c r="T15" s="122">
        <f t="shared" si="0"/>
        <v>11.536872102206351</v>
      </c>
      <c r="U15">
        <f t="shared" si="1"/>
        <v>0.11345599781058746</v>
      </c>
      <c r="W15">
        <f>(S16-S14)/6*(T14+4*T15+T16)</f>
        <v>0.22945868418571136</v>
      </c>
    </row>
    <row r="16" spans="1:25">
      <c r="A16" s="1">
        <v>0.48068287037037033</v>
      </c>
      <c r="B16">
        <v>4044</v>
      </c>
      <c r="C16">
        <v>43</v>
      </c>
      <c r="D16">
        <v>259.5</v>
      </c>
      <c r="E16">
        <v>10.4</v>
      </c>
      <c r="G16" s="119">
        <v>9</v>
      </c>
      <c r="H16">
        <f t="shared" si="3"/>
        <v>11.154327459911155</v>
      </c>
      <c r="J16" s="120">
        <f>(Data!$I$16+273.3)/(D16+273.3)*(Data!$I$15+(Data!$K$12/1000))/Data!$I$15*Data!$I$18</f>
        <v>0.69147975889198576</v>
      </c>
      <c r="K16" s="122">
        <f t="shared" si="4"/>
        <v>12.273181808199999</v>
      </c>
      <c r="L16" s="119"/>
      <c r="M16" s="122"/>
      <c r="S16" s="121">
        <f t="shared" si="2"/>
        <v>9.9999999999999992E-2</v>
      </c>
      <c r="T16" s="122">
        <f t="shared" si="0"/>
        <v>11.535789386976882</v>
      </c>
      <c r="U16">
        <f t="shared" si="1"/>
        <v>0.11536330744591611</v>
      </c>
    </row>
    <row r="17" spans="1:23">
      <c r="A17" s="1">
        <v>0.48068287037037033</v>
      </c>
      <c r="B17">
        <v>4041</v>
      </c>
      <c r="C17">
        <v>46</v>
      </c>
      <c r="D17">
        <v>259.5</v>
      </c>
      <c r="E17">
        <v>10.4</v>
      </c>
      <c r="G17" s="119">
        <v>10</v>
      </c>
      <c r="H17">
        <f t="shared" si="3"/>
        <v>11.536872102206351</v>
      </c>
      <c r="J17" s="120">
        <f>(Data!$I$16+273.3)/(D17+273.3)*(Data!$I$15+(Data!$K$12/1000))/Data!$I$15*Data!$I$18</f>
        <v>0.69147975889198576</v>
      </c>
      <c r="K17" s="122">
        <f t="shared" si="4"/>
        <v>12.295126799999998</v>
      </c>
      <c r="L17" s="119"/>
      <c r="M17" s="122"/>
      <c r="S17" s="121">
        <f t="shared" si="2"/>
        <v>0.10999999999999999</v>
      </c>
      <c r="T17" s="122">
        <f t="shared" si="0"/>
        <v>11.785005265837883</v>
      </c>
      <c r="U17">
        <f t="shared" si="1"/>
        <v>0.11660397326407376</v>
      </c>
      <c r="W17">
        <f>(S18-S16)/6*(T16+4*T17+T18)</f>
        <v>0.23567943694181076</v>
      </c>
    </row>
    <row r="18" spans="1:23">
      <c r="A18" s="1">
        <v>0.48069444444444448</v>
      </c>
      <c r="B18">
        <v>4041</v>
      </c>
      <c r="C18">
        <v>46</v>
      </c>
      <c r="D18">
        <v>259.39999999999998</v>
      </c>
      <c r="E18">
        <v>10.4</v>
      </c>
      <c r="G18" s="119">
        <v>11</v>
      </c>
      <c r="H18">
        <f t="shared" si="3"/>
        <v>11.535789386976882</v>
      </c>
      <c r="J18" s="120">
        <f>(Data!$I$16+273.3)/(D18+273.3)*(Data!$I$15+(Data!$K$12/1000))/Data!$I$15*Data!$I$18</f>
        <v>0.69160956549211572</v>
      </c>
      <c r="K18" s="122">
        <f t="shared" si="4"/>
        <v>12.316288559799998</v>
      </c>
      <c r="L18" s="119"/>
      <c r="M18" s="122"/>
      <c r="S18" s="121">
        <f t="shared" si="2"/>
        <v>0.11999999999999998</v>
      </c>
      <c r="T18" s="122">
        <f t="shared" si="0"/>
        <v>12.028020632214851</v>
      </c>
      <c r="U18">
        <f t="shared" si="1"/>
        <v>0.11906512949026361</v>
      </c>
    </row>
    <row r="19" spans="1:23">
      <c r="A19" s="1">
        <v>0.48069444444444448</v>
      </c>
      <c r="B19">
        <v>4032</v>
      </c>
      <c r="C19">
        <v>48</v>
      </c>
      <c r="D19">
        <v>259.5</v>
      </c>
      <c r="E19">
        <v>10.4</v>
      </c>
      <c r="G19" s="119">
        <v>12</v>
      </c>
      <c r="H19">
        <f t="shared" si="3"/>
        <v>11.785005265837883</v>
      </c>
      <c r="J19" s="120">
        <f>(Data!$I$16+273.3)/(D19+273.3)*(Data!$I$15+(Data!$K$12/1000))/Data!$I$15*Data!$I$18</f>
        <v>0.69147975889198576</v>
      </c>
      <c r="K19" s="122">
        <f t="shared" si="4"/>
        <v>12.336669702399998</v>
      </c>
      <c r="L19" s="119"/>
      <c r="M19" s="122"/>
      <c r="S19" s="121">
        <f t="shared" si="2"/>
        <v>0.12999999999999998</v>
      </c>
      <c r="T19" s="122">
        <f t="shared" si="0"/>
        <v>11.785005265837883</v>
      </c>
      <c r="U19">
        <f t="shared" si="1"/>
        <v>0.11906512949026361</v>
      </c>
      <c r="W19">
        <f>(S20-S18)/6*(T18+4*T19+T20)</f>
        <v>0.23567221782388573</v>
      </c>
    </row>
    <row r="20" spans="1:23">
      <c r="A20" s="1">
        <v>0.48069444444444448</v>
      </c>
      <c r="B20">
        <v>4032</v>
      </c>
      <c r="C20">
        <v>50</v>
      </c>
      <c r="D20">
        <v>259.5</v>
      </c>
      <c r="E20">
        <v>10.4</v>
      </c>
      <c r="G20" s="119">
        <v>13</v>
      </c>
      <c r="H20">
        <f t="shared" si="3"/>
        <v>12.028020632214851</v>
      </c>
      <c r="J20" s="120">
        <f>(Data!$I$16+273.3)/(D20+273.3)*(Data!$I$15+(Data!$K$12/1000))/Data!$I$15*Data!$I$18</f>
        <v>0.69147975889198576</v>
      </c>
      <c r="K20" s="122">
        <f t="shared" si="4"/>
        <v>12.356272842599999</v>
      </c>
      <c r="L20" s="119"/>
      <c r="M20" s="122"/>
      <c r="S20" s="121">
        <f t="shared" si="2"/>
        <v>0.13999999999999999</v>
      </c>
      <c r="T20" s="122">
        <f t="shared" si="0"/>
        <v>11.533623651599314</v>
      </c>
      <c r="U20">
        <f t="shared" si="1"/>
        <v>0.11659314458718607</v>
      </c>
    </row>
    <row r="21" spans="1:23">
      <c r="A21" s="1">
        <v>0.48069444444444448</v>
      </c>
      <c r="B21">
        <v>4032</v>
      </c>
      <c r="C21">
        <v>48</v>
      </c>
      <c r="D21">
        <v>259.5</v>
      </c>
      <c r="E21">
        <v>10.4</v>
      </c>
      <c r="G21" s="119">
        <v>14</v>
      </c>
      <c r="H21">
        <f t="shared" si="3"/>
        <v>11.785005265837883</v>
      </c>
      <c r="J21" s="120">
        <f>(Data!$I$16+273.3)/(D21+273.3)*(Data!$I$15+(Data!$K$12/1000))/Data!$I$15*Data!$I$18</f>
        <v>0.69147975889198576</v>
      </c>
      <c r="K21" s="122">
        <f t="shared" si="4"/>
        <v>12.375100595199999</v>
      </c>
      <c r="L21" s="119"/>
      <c r="M21" s="122"/>
      <c r="S21" s="121">
        <f t="shared" si="2"/>
        <v>0.15</v>
      </c>
      <c r="T21" s="122">
        <f t="shared" si="0"/>
        <v>11.533623651599314</v>
      </c>
      <c r="U21">
        <f t="shared" si="1"/>
        <v>0.11533623651599324</v>
      </c>
      <c r="W21">
        <f>(S22-S20)/6*(T20+4*T21+T22)</f>
        <v>0.23109175994248252</v>
      </c>
    </row>
    <row r="22" spans="1:23">
      <c r="A22" s="1">
        <v>0.48069444444444448</v>
      </c>
      <c r="B22">
        <v>4031</v>
      </c>
      <c r="C22">
        <v>46</v>
      </c>
      <c r="D22">
        <v>259.2</v>
      </c>
      <c r="E22">
        <v>10.4</v>
      </c>
      <c r="G22" s="119">
        <v>15</v>
      </c>
      <c r="H22">
        <f t="shared" si="3"/>
        <v>11.533623651599314</v>
      </c>
      <c r="J22" s="120">
        <f>(Data!$I$16+273.3)/(D22+273.3)*(Data!$I$15+(Data!$K$12/1000))/Data!$I$15*Data!$I$18</f>
        <v>0.69186932495333331</v>
      </c>
      <c r="K22" s="122">
        <f t="shared" si="4"/>
        <v>12.393155575</v>
      </c>
      <c r="L22" s="119"/>
      <c r="M22" s="122"/>
      <c r="S22" s="121">
        <f t="shared" si="2"/>
        <v>0.16</v>
      </c>
      <c r="T22" s="122">
        <f t="shared" si="0"/>
        <v>11.65940972474813</v>
      </c>
      <c r="U22">
        <f t="shared" si="1"/>
        <v>0.11596516688173732</v>
      </c>
    </row>
    <row r="23" spans="1:23">
      <c r="A23" s="1">
        <v>0.48070601851851852</v>
      </c>
      <c r="B23">
        <v>4048</v>
      </c>
      <c r="C23">
        <v>46</v>
      </c>
      <c r="D23">
        <v>259.2</v>
      </c>
      <c r="E23">
        <v>10.4</v>
      </c>
      <c r="G23" s="119">
        <v>16</v>
      </c>
      <c r="H23">
        <f t="shared" si="3"/>
        <v>11.533623651599314</v>
      </c>
      <c r="J23" s="120">
        <f>(Data!$I$16+273.3)/(D23+273.3)*(Data!$I$15+(Data!$K$12/1000))/Data!$I$15*Data!$I$18</f>
        <v>0.69186932495333331</v>
      </c>
      <c r="K23" s="122">
        <f t="shared" si="4"/>
        <v>12.410440396799999</v>
      </c>
      <c r="L23" s="119"/>
      <c r="M23" s="122"/>
      <c r="S23" s="121">
        <f t="shared" si="2"/>
        <v>0.17</v>
      </c>
      <c r="T23" s="122">
        <f t="shared" si="0"/>
        <v>11.66159866867519</v>
      </c>
      <c r="U23">
        <f t="shared" si="1"/>
        <v>0.1166050419671167</v>
      </c>
      <c r="W23">
        <f>(S24-S22)/6*(T22+4*T23+T24)</f>
        <v>0.2340393995683212</v>
      </c>
    </row>
    <row r="24" spans="1:23">
      <c r="A24" s="1">
        <v>0.48070601851851852</v>
      </c>
      <c r="B24">
        <v>4064</v>
      </c>
      <c r="C24">
        <v>47</v>
      </c>
      <c r="D24">
        <v>259.3</v>
      </c>
      <c r="E24">
        <v>10.4</v>
      </c>
      <c r="G24" s="119">
        <v>17</v>
      </c>
      <c r="H24">
        <f t="shared" si="3"/>
        <v>11.65940972474813</v>
      </c>
      <c r="J24" s="120">
        <f>(Data!$I$16+273.3)/(D24+273.3)*(Data!$I$15+(Data!$K$12/1000))/Data!$I$15*Data!$I$18</f>
        <v>0.69173942083674433</v>
      </c>
      <c r="K24" s="122">
        <f t="shared" si="4"/>
        <v>12.426957675399999</v>
      </c>
      <c r="L24" s="119"/>
      <c r="M24" s="122"/>
      <c r="S24" s="121">
        <f t="shared" si="2"/>
        <v>0.18000000000000002</v>
      </c>
      <c r="T24" s="122">
        <f t="shared" si="0"/>
        <v>11.906015471047413</v>
      </c>
      <c r="U24">
        <f t="shared" si="1"/>
        <v>0.1178380706986131</v>
      </c>
    </row>
    <row r="25" spans="1:23">
      <c r="A25" s="1">
        <v>0.48070601851851852</v>
      </c>
      <c r="B25">
        <v>4069</v>
      </c>
      <c r="C25">
        <v>47</v>
      </c>
      <c r="D25">
        <v>259.5</v>
      </c>
      <c r="E25">
        <v>10.4</v>
      </c>
      <c r="G25" s="119">
        <v>18</v>
      </c>
      <c r="H25">
        <f t="shared" si="3"/>
        <v>11.66159866867519</v>
      </c>
      <c r="J25" s="120">
        <f>(Data!$I$16+273.3)/(D25+273.3)*(Data!$I$15+(Data!$K$12/1000))/Data!$I$15*Data!$I$18</f>
        <v>0.69147975889198576</v>
      </c>
      <c r="K25" s="122">
        <f t="shared" si="4"/>
        <v>12.442710025599999</v>
      </c>
      <c r="L25" s="119"/>
      <c r="M25" s="122"/>
      <c r="S25" s="121">
        <f t="shared" si="2"/>
        <v>0.19000000000000003</v>
      </c>
      <c r="T25" s="122">
        <f t="shared" si="0"/>
        <v>12.024633888340249</v>
      </c>
      <c r="U25">
        <f t="shared" si="1"/>
        <v>0.11965324679693841</v>
      </c>
      <c r="W25">
        <f>(S26-S24)/6*(T24+4*T25+T26)</f>
        <v>0.24009728304249575</v>
      </c>
    </row>
    <row r="26" spans="1:23">
      <c r="A26" s="1">
        <v>0.48070601851851852</v>
      </c>
      <c r="B26">
        <v>4077</v>
      </c>
      <c r="C26">
        <v>49</v>
      </c>
      <c r="D26">
        <v>259.39999999999998</v>
      </c>
      <c r="E26">
        <v>10.4</v>
      </c>
      <c r="G26" s="119">
        <v>19</v>
      </c>
      <c r="H26">
        <f t="shared" si="3"/>
        <v>11.906015471047413</v>
      </c>
      <c r="J26" s="120">
        <f>(Data!$I$16+273.3)/(D26+273.3)*(Data!$I$15+(Data!$K$12/1000))/Data!$I$15*Data!$I$18</f>
        <v>0.69160956549211572</v>
      </c>
      <c r="K26" s="122">
        <f t="shared" si="4"/>
        <v>12.457700062199999</v>
      </c>
      <c r="L26" s="119"/>
      <c r="M26" s="122"/>
      <c r="S26" s="121">
        <f t="shared" si="2"/>
        <v>0.20000000000000004</v>
      </c>
      <c r="T26" s="122">
        <f t="shared" si="0"/>
        <v>12.024633888340249</v>
      </c>
      <c r="U26">
        <f t="shared" si="1"/>
        <v>0.1202463388834026</v>
      </c>
    </row>
    <row r="27" spans="1:23">
      <c r="A27" s="1">
        <v>0.48070601851851852</v>
      </c>
      <c r="B27">
        <v>4078</v>
      </c>
      <c r="C27">
        <v>50</v>
      </c>
      <c r="D27">
        <v>259.2</v>
      </c>
      <c r="E27">
        <v>10.4</v>
      </c>
      <c r="G27" s="119">
        <v>20</v>
      </c>
      <c r="H27">
        <f t="shared" si="3"/>
        <v>12.024633888340249</v>
      </c>
      <c r="J27" s="120">
        <f>(Data!$I$16+273.3)/(D27+273.3)*(Data!$I$15+(Data!$K$12/1000))/Data!$I$15*Data!$I$18</f>
        <v>0.69186932495333331</v>
      </c>
      <c r="K27" s="122">
        <f t="shared" si="4"/>
        <v>12.4719304</v>
      </c>
      <c r="L27" s="119"/>
      <c r="M27" s="122"/>
      <c r="S27" s="121">
        <f t="shared" si="2"/>
        <v>0.21000000000000005</v>
      </c>
      <c r="T27" s="122">
        <f t="shared" si="0"/>
        <v>12.023504761722583</v>
      </c>
      <c r="U27">
        <f t="shared" si="1"/>
        <v>0.12024069325031427</v>
      </c>
      <c r="W27">
        <f>(S28-S26)/6*(T26+4*T27+T28)</f>
        <v>0.24165869579246604</v>
      </c>
    </row>
    <row r="28" spans="1:23">
      <c r="A28" s="1">
        <v>0.48071759259259261</v>
      </c>
      <c r="B28">
        <v>4088</v>
      </c>
      <c r="C28">
        <v>50</v>
      </c>
      <c r="D28">
        <v>259.2</v>
      </c>
      <c r="E28">
        <v>10.4</v>
      </c>
      <c r="G28" s="119">
        <v>21</v>
      </c>
      <c r="H28">
        <f t="shared" si="3"/>
        <v>12.024633888340249</v>
      </c>
      <c r="J28" s="120">
        <f>(Data!$I$16+273.3)/(D28+273.3)*(Data!$I$15+(Data!$K$12/1000))/Data!$I$15*Data!$I$18</f>
        <v>0.69186932495333331</v>
      </c>
      <c r="K28" s="122">
        <f t="shared" si="4"/>
        <v>12.485403653799999</v>
      </c>
      <c r="L28" s="119"/>
      <c r="M28" s="122"/>
      <c r="S28" s="121">
        <f t="shared" si="2"/>
        <v>0.22000000000000006</v>
      </c>
      <c r="T28" s="122">
        <f t="shared" si="0"/>
        <v>12.378955802509173</v>
      </c>
      <c r="U28">
        <f t="shared" si="1"/>
        <v>0.12201230282115889</v>
      </c>
    </row>
    <row r="29" spans="1:23">
      <c r="A29" s="1">
        <v>0.48071759259259261</v>
      </c>
      <c r="B29">
        <v>4088</v>
      </c>
      <c r="C29">
        <v>50</v>
      </c>
      <c r="D29">
        <v>259.10000000000002</v>
      </c>
      <c r="E29">
        <v>10.4</v>
      </c>
      <c r="G29" s="119">
        <v>22</v>
      </c>
      <c r="H29">
        <f t="shared" si="3"/>
        <v>12.023504761722583</v>
      </c>
      <c r="J29" s="120">
        <f>(Data!$I$16+273.3)/(D29+273.3)*(Data!$I$15+(Data!$K$12/1000))/Data!$I$15*Data!$I$18</f>
        <v>0.69199927786936499</v>
      </c>
      <c r="K29" s="122">
        <f t="shared" si="4"/>
        <v>12.498122438399999</v>
      </c>
      <c r="L29" s="119"/>
      <c r="M29" s="122"/>
      <c r="S29" s="121">
        <f t="shared" si="2"/>
        <v>0.23000000000000007</v>
      </c>
      <c r="T29" s="122">
        <f t="shared" si="0"/>
        <v>13.280395078509601</v>
      </c>
      <c r="U29">
        <f t="shared" si="1"/>
        <v>0.128296754405094</v>
      </c>
      <c r="W29">
        <f>(S30-S28)/6*(T28+4*T29+T30)</f>
        <v>0.26259894638937598</v>
      </c>
    </row>
    <row r="30" spans="1:23">
      <c r="A30" s="1">
        <v>0.48071759259259261</v>
      </c>
      <c r="B30">
        <v>4091</v>
      </c>
      <c r="C30">
        <v>53</v>
      </c>
      <c r="D30">
        <v>259.10000000000002</v>
      </c>
      <c r="E30">
        <v>10.4</v>
      </c>
      <c r="G30" s="119">
        <v>23</v>
      </c>
      <c r="H30">
        <f t="shared" si="3"/>
        <v>12.378955802509173</v>
      </c>
      <c r="J30" s="120">
        <f>(Data!$I$16+273.3)/(D30+273.3)*(Data!$I$15+(Data!$K$12/1000))/Data!$I$15*Data!$I$18</f>
        <v>0.69199927786936499</v>
      </c>
      <c r="K30" s="122">
        <f t="shared" si="4"/>
        <v>12.510089368599999</v>
      </c>
      <c r="L30" s="119"/>
      <c r="M30" s="122"/>
      <c r="S30" s="121">
        <f t="shared" si="2"/>
        <v>0.24000000000000007</v>
      </c>
      <c r="T30" s="122">
        <f t="shared" si="0"/>
        <v>13.279147800265148</v>
      </c>
      <c r="U30">
        <f t="shared" si="1"/>
        <v>0.13279771439387386</v>
      </c>
    </row>
    <row r="31" spans="1:23">
      <c r="A31" s="1">
        <v>0.48071759259259261</v>
      </c>
      <c r="B31">
        <v>4092</v>
      </c>
      <c r="C31">
        <v>61</v>
      </c>
      <c r="D31">
        <v>259.10000000000002</v>
      </c>
      <c r="E31">
        <v>10.4</v>
      </c>
      <c r="G31" s="119">
        <v>24</v>
      </c>
      <c r="H31">
        <f t="shared" si="3"/>
        <v>13.280395078509601</v>
      </c>
      <c r="J31" s="120">
        <f>(Data!$I$16+273.3)/(D31+273.3)*(Data!$I$15+(Data!$K$12/1000))/Data!$I$15*Data!$I$18</f>
        <v>0.69199927786936499</v>
      </c>
      <c r="K31" s="122">
        <f t="shared" si="4"/>
        <v>12.5213070592</v>
      </c>
      <c r="L31" s="119"/>
      <c r="M31" s="122"/>
      <c r="S31" s="121">
        <f t="shared" si="2"/>
        <v>0.25000000000000006</v>
      </c>
      <c r="T31" s="122">
        <f t="shared" si="0"/>
        <v>14.327659501549272</v>
      </c>
      <c r="U31">
        <f t="shared" si="1"/>
        <v>0.13803403650907184</v>
      </c>
      <c r="W31">
        <f>(S32-S30)/6*(T30+4*T31+T32)</f>
        <v>0.28306263605887944</v>
      </c>
    </row>
    <row r="32" spans="1:23">
      <c r="A32" s="1">
        <v>0.48071759259259261</v>
      </c>
      <c r="B32">
        <v>4092</v>
      </c>
      <c r="C32">
        <v>61</v>
      </c>
      <c r="D32">
        <v>259</v>
      </c>
      <c r="E32">
        <v>10.4</v>
      </c>
      <c r="G32" s="119">
        <v>25</v>
      </c>
      <c r="H32">
        <f t="shared" si="3"/>
        <v>13.279147800265148</v>
      </c>
      <c r="J32" s="120">
        <f>(Data!$I$16+273.3)/(D32+273.3)*(Data!$I$15+(Data!$K$12/1000))/Data!$I$15*Data!$I$18</f>
        <v>0.69212927961234261</v>
      </c>
      <c r="K32" s="122">
        <f t="shared" si="4"/>
        <v>12.531778124999999</v>
      </c>
      <c r="L32" s="119"/>
      <c r="M32" s="122"/>
      <c r="S32" s="121">
        <f t="shared" si="2"/>
        <v>0.26000000000000006</v>
      </c>
      <c r="T32" s="122">
        <f t="shared" si="0"/>
        <v>14.32900501120163</v>
      </c>
      <c r="U32">
        <f t="shared" si="1"/>
        <v>0.14328332256375462</v>
      </c>
    </row>
    <row r="33" spans="1:23">
      <c r="A33" s="1">
        <v>0.48072916666666665</v>
      </c>
      <c r="B33">
        <v>4092</v>
      </c>
      <c r="C33">
        <v>71</v>
      </c>
      <c r="D33">
        <v>259.10000000000002</v>
      </c>
      <c r="E33">
        <v>10.4</v>
      </c>
      <c r="G33" s="119">
        <v>26</v>
      </c>
      <c r="H33">
        <f t="shared" si="3"/>
        <v>14.327659501549272</v>
      </c>
      <c r="J33" s="120">
        <f>(Data!$I$16+273.3)/(D33+273.3)*(Data!$I$15+(Data!$K$12/1000))/Data!$I$15*Data!$I$18</f>
        <v>0.69199927786936499</v>
      </c>
      <c r="K33" s="122">
        <f t="shared" si="4"/>
        <v>12.5415051808</v>
      </c>
      <c r="L33" s="119"/>
      <c r="M33" s="122"/>
      <c r="S33" s="121">
        <f t="shared" si="2"/>
        <v>0.27000000000000007</v>
      </c>
      <c r="T33" s="122">
        <f t="shared" si="0"/>
        <v>14.024329004170685</v>
      </c>
      <c r="U33">
        <f t="shared" si="1"/>
        <v>0.14176667007686169</v>
      </c>
      <c r="W33">
        <f>(S34-S32)/6*(T32+4*T33+T34)</f>
        <v>0.28115716011479219</v>
      </c>
    </row>
    <row r="34" spans="1:23">
      <c r="A34" s="1">
        <v>0.48072916666666665</v>
      </c>
      <c r="B34">
        <v>4094</v>
      </c>
      <c r="C34">
        <v>71</v>
      </c>
      <c r="D34">
        <v>259.2</v>
      </c>
      <c r="E34">
        <v>10.4</v>
      </c>
      <c r="G34" s="119">
        <v>27</v>
      </c>
      <c r="H34">
        <f t="shared" si="3"/>
        <v>14.32900501120163</v>
      </c>
      <c r="J34" s="120">
        <f>(Data!$I$16+273.3)/(D34+273.3)*(Data!$I$15+(Data!$K$12/1000))/Data!$I$15*Data!$I$18</f>
        <v>0.69186932495333331</v>
      </c>
      <c r="K34" s="122">
        <f t="shared" si="4"/>
        <v>12.550490841399998</v>
      </c>
      <c r="L34" s="119"/>
      <c r="M34" s="122"/>
      <c r="S34" s="121">
        <f t="shared" si="2"/>
        <v>0.28000000000000008</v>
      </c>
      <c r="T34" s="122">
        <f t="shared" si="0"/>
        <v>13.920827006553225</v>
      </c>
      <c r="U34">
        <f t="shared" si="1"/>
        <v>0.13972578005361969</v>
      </c>
    </row>
    <row r="35" spans="1:23">
      <c r="A35" s="1">
        <v>0.48072916666666665</v>
      </c>
      <c r="B35">
        <v>4096</v>
      </c>
      <c r="C35">
        <v>68</v>
      </c>
      <c r="D35">
        <v>259.3</v>
      </c>
      <c r="E35">
        <v>10.4</v>
      </c>
      <c r="G35" s="119">
        <v>28</v>
      </c>
      <c r="H35">
        <f t="shared" si="3"/>
        <v>14.024329004170685</v>
      </c>
      <c r="J35" s="120">
        <f>(Data!$I$16+273.3)/(D35+273.3)*(Data!$I$15+(Data!$K$12/1000))/Data!$I$15*Data!$I$18</f>
        <v>0.69173942083674433</v>
      </c>
      <c r="K35" s="122">
        <f t="shared" si="4"/>
        <v>12.5587377216</v>
      </c>
      <c r="L35" s="119"/>
      <c r="M35" s="122"/>
      <c r="S35" s="121">
        <f t="shared" si="2"/>
        <v>0.29000000000000009</v>
      </c>
      <c r="T35" s="122">
        <f t="shared" si="0"/>
        <v>14.024329004170685</v>
      </c>
      <c r="U35">
        <f t="shared" si="1"/>
        <v>0.13972578005361969</v>
      </c>
      <c r="W35">
        <f>(S36-S34)/6*(T34+4*T35+T36)</f>
        <v>0.28014157342468904</v>
      </c>
    </row>
    <row r="36" spans="1:23">
      <c r="A36" s="1">
        <v>0.48072916666666665</v>
      </c>
      <c r="B36">
        <v>4096</v>
      </c>
      <c r="C36">
        <v>67</v>
      </c>
      <c r="D36">
        <v>259.3</v>
      </c>
      <c r="E36">
        <v>10.4</v>
      </c>
      <c r="G36" s="119">
        <v>29</v>
      </c>
      <c r="H36">
        <f t="shared" si="3"/>
        <v>13.920827006553225</v>
      </c>
      <c r="J36" s="120">
        <f>(Data!$I$16+273.3)/(D36+273.3)*(Data!$I$15+(Data!$K$12/1000))/Data!$I$15*Data!$I$18</f>
        <v>0.69173942083674433</v>
      </c>
      <c r="K36" s="122">
        <f t="shared" si="4"/>
        <v>12.566248436199999</v>
      </c>
      <c r="L36" s="119"/>
      <c r="M36" s="122"/>
      <c r="S36" s="121">
        <f t="shared" si="2"/>
        <v>0.3000000000000001</v>
      </c>
      <c r="T36" s="122">
        <f t="shared" si="0"/>
        <v>14.024329004170685</v>
      </c>
      <c r="U36">
        <f t="shared" si="1"/>
        <v>0.14024329004170696</v>
      </c>
    </row>
    <row r="37" spans="1:23">
      <c r="A37" s="1">
        <v>0.48072916666666665</v>
      </c>
      <c r="B37">
        <v>4095</v>
      </c>
      <c r="C37">
        <v>68</v>
      </c>
      <c r="D37">
        <v>259.3</v>
      </c>
      <c r="E37">
        <v>10.4</v>
      </c>
      <c r="G37" s="119">
        <v>30</v>
      </c>
      <c r="H37">
        <f t="shared" si="3"/>
        <v>14.024329004170685</v>
      </c>
      <c r="J37" s="120">
        <f>(Data!$I$16+273.3)/(D37+273.3)*(Data!$I$15+(Data!$K$12/1000))/Data!$I$15*Data!$I$18</f>
        <v>0.69173942083674433</v>
      </c>
      <c r="K37" s="122">
        <f t="shared" si="4"/>
        <v>12.573025599999999</v>
      </c>
      <c r="L37" s="119"/>
      <c r="M37" s="122"/>
      <c r="S37" s="121">
        <f t="shared" si="2"/>
        <v>0.31000000000000011</v>
      </c>
      <c r="T37" s="122">
        <f t="shared" si="0"/>
        <v>13.711479336843949</v>
      </c>
      <c r="U37">
        <f t="shared" si="1"/>
        <v>0.13867904170507328</v>
      </c>
      <c r="W37">
        <f>(S38-S36)/6*(T36+4*T37+T38)</f>
        <v>0.27199437425209744</v>
      </c>
    </row>
    <row r="38" spans="1:23">
      <c r="A38" s="1">
        <v>0.48074074074074075</v>
      </c>
      <c r="B38">
        <v>4095</v>
      </c>
      <c r="C38">
        <v>68</v>
      </c>
      <c r="D38">
        <v>259.3</v>
      </c>
      <c r="E38">
        <v>10.4</v>
      </c>
      <c r="G38" s="119">
        <v>31</v>
      </c>
      <c r="H38">
        <f t="shared" si="3"/>
        <v>14.024329004170685</v>
      </c>
      <c r="J38" s="120">
        <f>(Data!$I$16+273.3)/(D38+273.3)*(Data!$I$15+(Data!$K$12/1000))/Data!$I$15*Data!$I$18</f>
        <v>0.69173942083674433</v>
      </c>
      <c r="K38" s="122">
        <f t="shared" si="4"/>
        <v>12.5790718278</v>
      </c>
      <c r="L38" s="119"/>
      <c r="M38" s="122"/>
      <c r="S38" s="121">
        <f t="shared" si="2"/>
        <v>0.32000000000000012</v>
      </c>
      <c r="T38" s="122">
        <f t="shared" si="0"/>
        <v>12.728065924082681</v>
      </c>
      <c r="U38">
        <f t="shared" si="1"/>
        <v>0.13219772630463325</v>
      </c>
    </row>
    <row r="39" spans="1:23">
      <c r="A39" s="1">
        <v>0.48074074074074075</v>
      </c>
      <c r="B39">
        <v>4097</v>
      </c>
      <c r="C39">
        <v>65</v>
      </c>
      <c r="D39">
        <v>259.3</v>
      </c>
      <c r="E39">
        <v>10.4</v>
      </c>
      <c r="G39" s="119">
        <v>32</v>
      </c>
      <c r="H39">
        <f t="shared" si="3"/>
        <v>13.711479336843949</v>
      </c>
      <c r="J39" s="120">
        <f>(Data!$I$16+273.3)/(D39+273.3)*(Data!$I$15+(Data!$K$12/1000))/Data!$I$15*Data!$I$18</f>
        <v>0.69173942083674433</v>
      </c>
      <c r="K39" s="122">
        <f t="shared" si="4"/>
        <v>12.584389734399998</v>
      </c>
      <c r="L39" s="119"/>
      <c r="M39" s="122"/>
      <c r="S39" s="121">
        <f t="shared" si="2"/>
        <v>0.33000000000000013</v>
      </c>
      <c r="T39" s="122">
        <f t="shared" si="0"/>
        <v>12.729260542877753</v>
      </c>
      <c r="U39">
        <f t="shared" si="1"/>
        <v>0.12728663233480228</v>
      </c>
      <c r="W39">
        <f>(S40-S38)/6*(T38+4*T39+T40)</f>
        <v>0.25496643327574953</v>
      </c>
    </row>
    <row r="40" spans="1:23">
      <c r="A40" s="1">
        <v>0.48074074074074075</v>
      </c>
      <c r="B40">
        <v>4098</v>
      </c>
      <c r="C40">
        <v>56</v>
      </c>
      <c r="D40">
        <v>259.39999999999998</v>
      </c>
      <c r="E40">
        <v>10.4</v>
      </c>
      <c r="G40" s="119">
        <v>33</v>
      </c>
      <c r="H40">
        <f t="shared" si="3"/>
        <v>12.728065924082681</v>
      </c>
      <c r="J40" s="120">
        <f>(Data!$I$16+273.3)/(D40+273.3)*(Data!$I$15+(Data!$K$12/1000))/Data!$I$15*Data!$I$18</f>
        <v>0.69160956549211572</v>
      </c>
      <c r="K40" s="122">
        <f t="shared" si="4"/>
        <v>12.5889819346</v>
      </c>
      <c r="L40" s="119"/>
      <c r="M40" s="122"/>
      <c r="S40" s="121">
        <f t="shared" si="2"/>
        <v>0.34000000000000014</v>
      </c>
      <c r="T40" s="122">
        <f t="shared" si="0"/>
        <v>12.84482188713109</v>
      </c>
      <c r="U40">
        <f t="shared" si="1"/>
        <v>0.12787041215004433</v>
      </c>
    </row>
    <row r="41" spans="1:23">
      <c r="A41" s="1">
        <v>0.48074074074074075</v>
      </c>
      <c r="B41">
        <v>4103</v>
      </c>
      <c r="C41">
        <v>56</v>
      </c>
      <c r="D41">
        <v>259.5</v>
      </c>
      <c r="E41">
        <v>10.4</v>
      </c>
      <c r="G41" s="119">
        <v>34</v>
      </c>
      <c r="H41">
        <f t="shared" si="3"/>
        <v>12.729260542877753</v>
      </c>
      <c r="J41" s="120">
        <f>(Data!$I$16+273.3)/(D41+273.3)*(Data!$I$15+(Data!$K$12/1000))/Data!$I$15*Data!$I$18</f>
        <v>0.69147975889198576</v>
      </c>
      <c r="K41" s="122">
        <f t="shared" si="4"/>
        <v>12.5928510432</v>
      </c>
      <c r="L41" s="119"/>
      <c r="M41" s="122"/>
      <c r="S41" s="121">
        <f t="shared" si="2"/>
        <v>0.35000000000000014</v>
      </c>
      <c r="T41" s="122">
        <f t="shared" si="0"/>
        <v>12.846026785767682</v>
      </c>
      <c r="U41">
        <f t="shared" si="1"/>
        <v>0.12845424336449399</v>
      </c>
      <c r="W41">
        <f>(S42-S40)/6*(T40+4*T41+T42)</f>
        <v>0.25729050106608409</v>
      </c>
    </row>
    <row r="42" spans="1:23">
      <c r="A42" s="1">
        <v>0.48074074074074075</v>
      </c>
      <c r="B42">
        <v>4107</v>
      </c>
      <c r="C42">
        <v>57</v>
      </c>
      <c r="D42">
        <v>259.7</v>
      </c>
      <c r="E42">
        <v>10.4</v>
      </c>
      <c r="G42" s="119">
        <v>35</v>
      </c>
      <c r="H42">
        <f t="shared" si="3"/>
        <v>12.84482188713109</v>
      </c>
      <c r="J42" s="120">
        <f>(Data!$I$16+273.3)/(D42+273.3)*(Data!$I$15+(Data!$K$12/1000))/Data!$I$15*Data!$I$18</f>
        <v>0.6912202918154785</v>
      </c>
      <c r="K42" s="122">
        <f t="shared" si="4"/>
        <v>12.595999675</v>
      </c>
      <c r="L42" s="119"/>
      <c r="M42" s="122"/>
      <c r="S42" s="121">
        <f t="shared" si="2"/>
        <v>0.36000000000000015</v>
      </c>
      <c r="T42" s="122">
        <f t="shared" si="0"/>
        <v>12.958221289623351</v>
      </c>
      <c r="U42">
        <f t="shared" si="1"/>
        <v>0.12902124037695528</v>
      </c>
    </row>
    <row r="43" spans="1:23">
      <c r="A43" s="1">
        <v>0.48075231481481479</v>
      </c>
      <c r="B43">
        <v>4107</v>
      </c>
      <c r="C43">
        <v>57</v>
      </c>
      <c r="D43">
        <v>259.8</v>
      </c>
      <c r="E43">
        <v>10.4</v>
      </c>
      <c r="G43" s="119">
        <v>36</v>
      </c>
      <c r="H43">
        <f t="shared" si="3"/>
        <v>12.846026785767682</v>
      </c>
      <c r="J43" s="120">
        <f>(Data!$I$16+273.3)/(D43+273.3)*(Data!$I$15+(Data!$K$12/1000))/Data!$I$15*Data!$I$18</f>
        <v>0.6910906312842805</v>
      </c>
      <c r="K43" s="122">
        <f t="shared" si="4"/>
        <v>12.598430444799998</v>
      </c>
      <c r="L43" s="119"/>
      <c r="M43" s="122"/>
      <c r="S43" s="121">
        <f t="shared" si="2"/>
        <v>0.37000000000000016</v>
      </c>
      <c r="T43" s="122">
        <f t="shared" si="0"/>
        <v>13.069452697073237</v>
      </c>
      <c r="U43">
        <f t="shared" si="1"/>
        <v>0.13013836993348304</v>
      </c>
      <c r="W43">
        <f>(S44-S42)/6*(T42+4*T43+T44)</f>
        <v>0.26027352954561345</v>
      </c>
    </row>
    <row r="44" spans="1:23">
      <c r="A44" s="1">
        <v>0.48075231481481479</v>
      </c>
      <c r="B44">
        <v>4106</v>
      </c>
      <c r="C44">
        <v>58</v>
      </c>
      <c r="D44">
        <v>259.8</v>
      </c>
      <c r="E44">
        <v>10.4</v>
      </c>
      <c r="G44" s="119">
        <v>37</v>
      </c>
      <c r="H44">
        <f t="shared" si="3"/>
        <v>12.958221289623351</v>
      </c>
      <c r="J44" s="120">
        <f>(Data!$I$16+273.3)/(D44+273.3)*(Data!$I$15+(Data!$K$12/1000))/Data!$I$15*Data!$I$18</f>
        <v>0.6910906312842805</v>
      </c>
      <c r="K44" s="122">
        <f t="shared" si="4"/>
        <v>12.6001459674</v>
      </c>
      <c r="L44" s="119"/>
      <c r="M44" s="122"/>
      <c r="S44" s="121">
        <f t="shared" si="2"/>
        <v>0.38000000000000017</v>
      </c>
      <c r="T44" s="122">
        <f t="shared" si="0"/>
        <v>12.846026785767682</v>
      </c>
      <c r="U44">
        <f t="shared" si="1"/>
        <v>0.12957739741420471</v>
      </c>
    </row>
    <row r="45" spans="1:23">
      <c r="A45" s="1">
        <v>0.48075231481481479</v>
      </c>
      <c r="B45">
        <v>4107</v>
      </c>
      <c r="C45">
        <v>59</v>
      </c>
      <c r="D45">
        <v>259.8</v>
      </c>
      <c r="E45">
        <v>10.4</v>
      </c>
      <c r="G45" s="119">
        <v>38</v>
      </c>
      <c r="H45">
        <f t="shared" si="3"/>
        <v>13.069452697073237</v>
      </c>
      <c r="J45" s="120">
        <f>(Data!$I$16+273.3)/(D45+273.3)*(Data!$I$15+(Data!$K$12/1000))/Data!$I$15*Data!$I$18</f>
        <v>0.6910906312842805</v>
      </c>
      <c r="K45" s="122">
        <f t="shared" si="4"/>
        <v>12.601148857599998</v>
      </c>
      <c r="L45" s="119"/>
      <c r="M45" s="122"/>
      <c r="S45" s="121">
        <f t="shared" si="2"/>
        <v>0.39000000000000018</v>
      </c>
      <c r="T45" s="122">
        <f t="shared" si="0"/>
        <v>12.732843726775011</v>
      </c>
      <c r="U45">
        <f t="shared" si="1"/>
        <v>0.12789435256271359</v>
      </c>
      <c r="W45">
        <f>(S46-S44)/6*(T44+4*T45+T46)</f>
        <v>0.25503415139880936</v>
      </c>
    </row>
    <row r="46" spans="1:23">
      <c r="A46" s="1">
        <v>0.48075231481481479</v>
      </c>
      <c r="B46">
        <v>4112</v>
      </c>
      <c r="C46">
        <v>57</v>
      </c>
      <c r="D46">
        <v>259.8</v>
      </c>
      <c r="E46">
        <v>10.4</v>
      </c>
      <c r="G46" s="119">
        <v>39</v>
      </c>
      <c r="H46">
        <f t="shared" si="3"/>
        <v>12.846026785767682</v>
      </c>
      <c r="J46" s="120">
        <f>(Data!$I$16+273.3)/(D46+273.3)*(Data!$I$15+(Data!$K$12/1000))/Data!$I$15*Data!$I$18</f>
        <v>0.6910906312842805</v>
      </c>
      <c r="K46" s="122">
        <f t="shared" si="4"/>
        <v>12.601441730199999</v>
      </c>
      <c r="L46" s="119"/>
      <c r="M46" s="122"/>
      <c r="S46" s="121">
        <f t="shared" si="2"/>
        <v>0.40000000000000019</v>
      </c>
      <c r="T46" s="122">
        <f t="shared" si="0"/>
        <v>12.732843726775011</v>
      </c>
      <c r="U46">
        <f t="shared" si="1"/>
        <v>0.12732843726775023</v>
      </c>
    </row>
    <row r="47" spans="1:23">
      <c r="A47" s="1">
        <v>0.48075231481481479</v>
      </c>
      <c r="B47">
        <v>4112</v>
      </c>
      <c r="C47">
        <v>56</v>
      </c>
      <c r="D47">
        <v>259.8</v>
      </c>
      <c r="E47">
        <v>10.4</v>
      </c>
      <c r="G47" s="119">
        <v>40</v>
      </c>
      <c r="H47">
        <f t="shared" si="3"/>
        <v>12.732843726775011</v>
      </c>
      <c r="J47" s="120">
        <f>(Data!$I$16+273.3)/(D47+273.3)*(Data!$I$15+(Data!$K$12/1000))/Data!$I$15*Data!$I$18</f>
        <v>0.6910906312842805</v>
      </c>
      <c r="K47" s="122">
        <f t="shared" si="4"/>
        <v>12.601027199999999</v>
      </c>
      <c r="L47" s="119"/>
      <c r="M47" s="122"/>
      <c r="S47" s="121">
        <f t="shared" si="2"/>
        <v>0.4100000000000002</v>
      </c>
      <c r="T47" s="122">
        <f t="shared" si="0"/>
        <v>12.619828972418263</v>
      </c>
      <c r="U47">
        <f t="shared" si="1"/>
        <v>0.12676336349596648</v>
      </c>
      <c r="W47">
        <f>(S48-S46)/6*(T46+4*T47+T48)</f>
        <v>0.25277723979400996</v>
      </c>
    </row>
    <row r="48" spans="1:23">
      <c r="A48" s="1">
        <v>0.48076388888888894</v>
      </c>
      <c r="B48">
        <v>4131</v>
      </c>
      <c r="C48">
        <v>56</v>
      </c>
      <c r="D48">
        <v>259.8</v>
      </c>
      <c r="E48">
        <v>10.4</v>
      </c>
      <c r="G48" s="119">
        <v>41</v>
      </c>
      <c r="H48">
        <f t="shared" si="3"/>
        <v>12.732843726775011</v>
      </c>
      <c r="J48" s="120">
        <f>(Data!$I$16+273.3)/(D48+273.3)*(Data!$I$15+(Data!$K$12/1000))/Data!$I$15*Data!$I$18</f>
        <v>0.6910906312842805</v>
      </c>
      <c r="K48" s="122">
        <f t="shared" si="4"/>
        <v>12.5999078818</v>
      </c>
      <c r="L48" s="119"/>
      <c r="M48" s="122"/>
      <c r="S48" s="121">
        <f t="shared" si="2"/>
        <v>0.42000000000000021</v>
      </c>
      <c r="T48" s="122">
        <f t="shared" si="0"/>
        <v>12.62101232175486</v>
      </c>
      <c r="U48">
        <f t="shared" si="1"/>
        <v>0.12620420647086572</v>
      </c>
    </row>
    <row r="49" spans="1:23">
      <c r="A49" s="1">
        <v>0.48076388888888894</v>
      </c>
      <c r="B49">
        <v>4137</v>
      </c>
      <c r="C49">
        <v>55</v>
      </c>
      <c r="D49">
        <v>259.89999999999998</v>
      </c>
      <c r="E49">
        <v>10.4</v>
      </c>
      <c r="G49" s="119">
        <v>42</v>
      </c>
      <c r="H49">
        <f t="shared" si="3"/>
        <v>12.619828972418263</v>
      </c>
      <c r="J49" s="120">
        <f>(Data!$I$16+273.3)/(D49+273.3)*(Data!$I$15+(Data!$K$12/1000))/Data!$I$15*Data!$I$18</f>
        <v>0.69096101938794063</v>
      </c>
      <c r="K49" s="122">
        <f t="shared" si="4"/>
        <v>12.598086390399999</v>
      </c>
      <c r="L49" s="119"/>
      <c r="M49" s="122"/>
      <c r="S49" s="121">
        <f t="shared" si="2"/>
        <v>0.43000000000000022</v>
      </c>
      <c r="T49" s="122">
        <f t="shared" si="0"/>
        <v>13.40012009824407</v>
      </c>
      <c r="U49">
        <f t="shared" si="1"/>
        <v>0.13010566209999475</v>
      </c>
      <c r="W49">
        <f>(S50-S48)/6*(T48+4*T49+T50)</f>
        <v>0.26540537604325093</v>
      </c>
    </row>
    <row r="50" spans="1:23">
      <c r="A50" s="1">
        <v>0.48076388888888894</v>
      </c>
      <c r="B50">
        <v>4138</v>
      </c>
      <c r="C50">
        <v>55</v>
      </c>
      <c r="D50">
        <v>260</v>
      </c>
      <c r="E50">
        <v>10.4</v>
      </c>
      <c r="G50" s="119">
        <v>43</v>
      </c>
      <c r="H50">
        <f t="shared" si="3"/>
        <v>12.62101232175486</v>
      </c>
      <c r="J50" s="120">
        <f>(Data!$I$16+273.3)/(D50+273.3)*(Data!$I$15+(Data!$K$12/1000))/Data!$I$15*Data!$I$18</f>
        <v>0.69083145609910002</v>
      </c>
      <c r="K50" s="122">
        <f t="shared" si="4"/>
        <v>12.595565340599999</v>
      </c>
      <c r="L50" s="119"/>
      <c r="M50" s="122"/>
      <c r="S50" s="121">
        <f t="shared" si="2"/>
        <v>0.44000000000000022</v>
      </c>
      <c r="T50" s="122">
        <f t="shared" si="0"/>
        <v>13.40012009824407</v>
      </c>
      <c r="U50">
        <f t="shared" si="1"/>
        <v>0.13400120098244081</v>
      </c>
    </row>
    <row r="51" spans="1:23">
      <c r="A51" s="1">
        <v>0.48076388888888894</v>
      </c>
      <c r="B51">
        <v>4139</v>
      </c>
      <c r="C51">
        <v>62</v>
      </c>
      <c r="D51">
        <v>260</v>
      </c>
      <c r="E51">
        <v>10.4</v>
      </c>
      <c r="G51" s="119">
        <v>44</v>
      </c>
      <c r="H51">
        <f t="shared" si="3"/>
        <v>13.40012009824407</v>
      </c>
      <c r="J51" s="120">
        <f>(Data!$I$16+273.3)/(D51+273.3)*(Data!$I$15+(Data!$K$12/1000))/Data!$I$15*Data!$I$18</f>
        <v>0.69083145609910002</v>
      </c>
      <c r="K51" s="122">
        <f t="shared" si="4"/>
        <v>12.592347347199999</v>
      </c>
      <c r="L51" s="119"/>
      <c r="M51" s="122"/>
      <c r="S51" s="121">
        <f t="shared" si="2"/>
        <v>0.45000000000000023</v>
      </c>
      <c r="T51" s="122">
        <f t="shared" si="0"/>
        <v>13.40012009824407</v>
      </c>
      <c r="U51">
        <f t="shared" si="1"/>
        <v>0.13400120098244081</v>
      </c>
      <c r="W51">
        <f>(S52-S50)/6*(T50+4*T51+T52)</f>
        <v>0.26800240196488168</v>
      </c>
    </row>
    <row r="52" spans="1:23">
      <c r="A52" s="1">
        <v>0.48076388888888894</v>
      </c>
      <c r="B52">
        <v>4135</v>
      </c>
      <c r="C52">
        <v>62</v>
      </c>
      <c r="D52">
        <v>260</v>
      </c>
      <c r="E52">
        <v>10.4</v>
      </c>
      <c r="G52" s="119">
        <v>45</v>
      </c>
      <c r="H52">
        <f t="shared" si="3"/>
        <v>13.40012009824407</v>
      </c>
      <c r="J52" s="120">
        <f>(Data!$I$16+273.3)/(D52+273.3)*(Data!$I$15+(Data!$K$12/1000))/Data!$I$15*Data!$I$18</f>
        <v>0.69083145609910002</v>
      </c>
      <c r="K52" s="122">
        <f t="shared" si="4"/>
        <v>12.588435024999999</v>
      </c>
      <c r="L52" s="119"/>
      <c r="M52" s="122"/>
      <c r="S52" s="121">
        <f t="shared" si="2"/>
        <v>0.46000000000000024</v>
      </c>
      <c r="T52" s="122">
        <f t="shared" si="0"/>
        <v>13.40012009824407</v>
      </c>
      <c r="U52">
        <f t="shared" si="1"/>
        <v>0.13400120098244081</v>
      </c>
    </row>
    <row r="53" spans="1:23">
      <c r="A53" s="1">
        <v>0.48077546296296297</v>
      </c>
      <c r="B53">
        <v>4127</v>
      </c>
      <c r="C53">
        <v>62</v>
      </c>
      <c r="D53">
        <v>260</v>
      </c>
      <c r="E53">
        <v>10.4</v>
      </c>
      <c r="G53" s="119">
        <v>46</v>
      </c>
      <c r="H53">
        <f t="shared" si="3"/>
        <v>13.40012009824407</v>
      </c>
      <c r="J53" s="120">
        <f>(Data!$I$16+273.3)/(D53+273.3)*(Data!$I$15+(Data!$K$12/1000))/Data!$I$15*Data!$I$18</f>
        <v>0.69083145609910002</v>
      </c>
      <c r="K53" s="122">
        <f t="shared" si="4"/>
        <v>12.583830988799999</v>
      </c>
      <c r="L53" s="119"/>
      <c r="M53" s="122"/>
      <c r="S53" s="121">
        <f t="shared" si="2"/>
        <v>0.47000000000000025</v>
      </c>
      <c r="T53" s="122">
        <f t="shared" si="0"/>
        <v>13.40012009824407</v>
      </c>
      <c r="U53">
        <f t="shared" si="1"/>
        <v>0.13400120098244081</v>
      </c>
      <c r="W53">
        <f>(S54-S52)/6*(T52+4*T53+T54)</f>
        <v>0.26800240196488168</v>
      </c>
    </row>
    <row r="54" spans="1:23">
      <c r="A54" s="1">
        <v>0.48077546296296297</v>
      </c>
      <c r="B54">
        <v>4126</v>
      </c>
      <c r="C54">
        <v>62</v>
      </c>
      <c r="D54">
        <v>260</v>
      </c>
      <c r="E54">
        <v>10.4</v>
      </c>
      <c r="G54" s="119">
        <v>47</v>
      </c>
      <c r="H54">
        <f t="shared" si="3"/>
        <v>13.40012009824407</v>
      </c>
      <c r="J54" s="120">
        <f>(Data!$I$16+273.3)/(D54+273.3)*(Data!$I$15+(Data!$K$12/1000))/Data!$I$15*Data!$I$18</f>
        <v>0.69083145609910002</v>
      </c>
      <c r="K54" s="122">
        <f t="shared" si="4"/>
        <v>12.578537853399999</v>
      </c>
      <c r="L54" s="119"/>
      <c r="M54" s="122"/>
      <c r="S54" s="121">
        <f t="shared" si="2"/>
        <v>0.48000000000000026</v>
      </c>
      <c r="T54" s="122">
        <f t="shared" si="0"/>
        <v>13.40012009824407</v>
      </c>
      <c r="U54">
        <f t="shared" si="1"/>
        <v>0.13400120098244081</v>
      </c>
    </row>
    <row r="55" spans="1:23">
      <c r="A55" s="1">
        <v>0.48077546296296297</v>
      </c>
      <c r="B55">
        <v>4109</v>
      </c>
      <c r="C55">
        <v>62</v>
      </c>
      <c r="D55">
        <v>260</v>
      </c>
      <c r="E55">
        <v>10.4</v>
      </c>
      <c r="G55" s="119">
        <v>48</v>
      </c>
      <c r="H55">
        <f t="shared" si="3"/>
        <v>13.40012009824407</v>
      </c>
      <c r="J55" s="120">
        <f>(Data!$I$16+273.3)/(D55+273.3)*(Data!$I$15+(Data!$K$12/1000))/Data!$I$15*Data!$I$18</f>
        <v>0.69083145609910002</v>
      </c>
      <c r="K55" s="122">
        <f t="shared" si="4"/>
        <v>12.572558233599999</v>
      </c>
      <c r="L55" s="119"/>
      <c r="M55" s="122"/>
      <c r="S55" s="121">
        <f t="shared" si="2"/>
        <v>0.49000000000000027</v>
      </c>
      <c r="T55" s="122">
        <f t="shared" si="0"/>
        <v>13.40012009824407</v>
      </c>
      <c r="U55">
        <f t="shared" si="1"/>
        <v>0.13400120098244081</v>
      </c>
      <c r="W55">
        <f>(S56-S54)/6*(T54+4*T55+T56)</f>
        <v>0.26800658956785212</v>
      </c>
    </row>
    <row r="56" spans="1:23">
      <c r="A56" s="1">
        <v>0.48077546296296297</v>
      </c>
      <c r="B56">
        <v>4109</v>
      </c>
      <c r="C56">
        <v>62</v>
      </c>
      <c r="D56">
        <v>260</v>
      </c>
      <c r="E56">
        <v>10.4</v>
      </c>
      <c r="G56" s="119">
        <v>49</v>
      </c>
      <c r="H56">
        <f t="shared" si="3"/>
        <v>13.40012009824407</v>
      </c>
      <c r="J56" s="120">
        <f>(Data!$I$16+273.3)/(D56+273.3)*(Data!$I$15+(Data!$K$12/1000))/Data!$I$15*Data!$I$18</f>
        <v>0.69083145609910002</v>
      </c>
      <c r="K56" s="122">
        <f t="shared" si="4"/>
        <v>12.5658947442</v>
      </c>
      <c r="L56" s="119"/>
      <c r="M56" s="122"/>
      <c r="S56" s="121">
        <f t="shared" si="2"/>
        <v>0.50000000000000022</v>
      </c>
      <c r="T56" s="122">
        <f t="shared" si="0"/>
        <v>13.401376379135433</v>
      </c>
      <c r="U56">
        <f t="shared" si="1"/>
        <v>0.13400748238689689</v>
      </c>
    </row>
    <row r="57" spans="1:23">
      <c r="A57" s="1">
        <v>0.48077546296296297</v>
      </c>
      <c r="B57">
        <v>4091</v>
      </c>
      <c r="C57">
        <v>62</v>
      </c>
      <c r="D57">
        <v>260</v>
      </c>
      <c r="E57">
        <v>10.4</v>
      </c>
      <c r="G57" s="119">
        <v>50</v>
      </c>
      <c r="H57">
        <f t="shared" si="3"/>
        <v>13.40012009824407</v>
      </c>
      <c r="J57" s="120">
        <f>(Data!$I$16+273.3)/(D57+273.3)*(Data!$I$15+(Data!$K$12/1000))/Data!$I$15*Data!$I$18</f>
        <v>0.69083145609910002</v>
      </c>
      <c r="K57" s="122">
        <f t="shared" si="4"/>
        <v>12.558549999999999</v>
      </c>
      <c r="L57" s="119"/>
      <c r="M57" s="122"/>
      <c r="S57" s="121">
        <f t="shared" si="2"/>
        <v>0.51000000000000023</v>
      </c>
      <c r="T57" s="122">
        <f t="shared" si="0"/>
        <v>13.401376379135433</v>
      </c>
      <c r="U57">
        <f t="shared" si="1"/>
        <v>0.13401376379135446</v>
      </c>
      <c r="W57">
        <f>(S58-S56)/6*(T56+4*T57+T58)</f>
        <v>0.26803171479315979</v>
      </c>
    </row>
    <row r="58" spans="1:23">
      <c r="A58" s="1">
        <v>0.48078703703703707</v>
      </c>
      <c r="B58">
        <v>4085</v>
      </c>
      <c r="C58">
        <v>62</v>
      </c>
      <c r="D58">
        <v>260.10000000000002</v>
      </c>
      <c r="E58">
        <v>10.4</v>
      </c>
      <c r="G58" s="119">
        <v>51</v>
      </c>
      <c r="H58">
        <f t="shared" si="3"/>
        <v>13.401376379135433</v>
      </c>
      <c r="J58" s="120">
        <f>(Data!$I$16+273.3)/(D58+273.3)*(Data!$I$15+(Data!$K$12/1000))/Data!$I$15*Data!$I$18</f>
        <v>0.69070194139041974</v>
      </c>
      <c r="K58" s="122">
        <f t="shared" si="4"/>
        <v>12.550526615799999</v>
      </c>
      <c r="L58" s="119"/>
      <c r="M58" s="122"/>
      <c r="S58" s="121">
        <f t="shared" si="2"/>
        <v>0.52000000000000024</v>
      </c>
      <c r="T58" s="122">
        <f t="shared" si="0"/>
        <v>13.402632542270696</v>
      </c>
      <c r="U58">
        <f t="shared" si="1"/>
        <v>0.13402004460703076</v>
      </c>
    </row>
    <row r="59" spans="1:23">
      <c r="A59" s="1">
        <v>0.48078703703703707</v>
      </c>
      <c r="B59">
        <v>4085</v>
      </c>
      <c r="C59">
        <v>62</v>
      </c>
      <c r="D59">
        <v>260.10000000000002</v>
      </c>
      <c r="E59">
        <v>10.4</v>
      </c>
      <c r="G59" s="119">
        <v>52</v>
      </c>
      <c r="H59">
        <f t="shared" si="3"/>
        <v>13.401376379135433</v>
      </c>
      <c r="J59" s="120">
        <f>(Data!$I$16+273.3)/(D59+273.3)*(Data!$I$15+(Data!$K$12/1000))/Data!$I$15*Data!$I$18</f>
        <v>0.69070194139041974</v>
      </c>
      <c r="K59" s="122">
        <f t="shared" si="4"/>
        <v>12.541827206399999</v>
      </c>
      <c r="L59" s="119"/>
      <c r="M59" s="122"/>
      <c r="S59" s="121">
        <f t="shared" si="2"/>
        <v>0.53000000000000025</v>
      </c>
      <c r="T59" s="122">
        <f t="shared" si="0"/>
        <v>13.402632542270696</v>
      </c>
      <c r="U59">
        <f t="shared" si="1"/>
        <v>0.13402632542270709</v>
      </c>
      <c r="W59">
        <f>(S60-S58)/6*(T58+4*T59+T60)</f>
        <v>0.26805265084541419</v>
      </c>
    </row>
    <row r="60" spans="1:23">
      <c r="A60" s="1">
        <v>0.48078703703703707</v>
      </c>
      <c r="B60">
        <v>4084</v>
      </c>
      <c r="C60">
        <v>62</v>
      </c>
      <c r="D60">
        <v>260.2</v>
      </c>
      <c r="E60">
        <v>10.4</v>
      </c>
      <c r="G60" s="119">
        <v>53</v>
      </c>
      <c r="H60">
        <f t="shared" si="3"/>
        <v>13.402632542270696</v>
      </c>
      <c r="J60" s="120">
        <f>(Data!$I$16+273.3)/(D60+273.3)*(Data!$I$15+(Data!$K$12/1000))/Data!$I$15*Data!$I$18</f>
        <v>0.69057247523458287</v>
      </c>
      <c r="K60" s="122">
        <f t="shared" si="4"/>
        <v>12.5324543866</v>
      </c>
      <c r="L60" s="119"/>
      <c r="M60" s="122"/>
      <c r="S60" s="121">
        <f t="shared" si="2"/>
        <v>0.54000000000000026</v>
      </c>
      <c r="T60" s="122">
        <f t="shared" si="0"/>
        <v>13.402632542270696</v>
      </c>
      <c r="U60">
        <f t="shared" si="1"/>
        <v>0.13402632542270709</v>
      </c>
    </row>
    <row r="61" spans="1:23">
      <c r="A61" s="1">
        <v>0.48078703703703707</v>
      </c>
      <c r="B61">
        <v>4080</v>
      </c>
      <c r="C61">
        <v>62</v>
      </c>
      <c r="D61">
        <v>260.2</v>
      </c>
      <c r="E61">
        <v>10.3</v>
      </c>
      <c r="G61" s="119">
        <v>54</v>
      </c>
      <c r="H61">
        <f t="shared" si="3"/>
        <v>13.402632542270696</v>
      </c>
      <c r="J61" s="120">
        <f>(Data!$I$16+273.3)/(D61+273.3)*(Data!$I$15+(Data!$K$12/1000))/Data!$I$15*Data!$I$18</f>
        <v>0.69057247523458287</v>
      </c>
      <c r="K61" s="122">
        <f t="shared" si="4"/>
        <v>12.522410771199999</v>
      </c>
      <c r="L61" s="119"/>
      <c r="M61" s="122"/>
      <c r="S61" s="121">
        <f t="shared" si="2"/>
        <v>0.55000000000000027</v>
      </c>
      <c r="T61" s="122">
        <f t="shared" si="0"/>
        <v>13.402632542270696</v>
      </c>
      <c r="U61">
        <f t="shared" si="1"/>
        <v>0.13402632542270709</v>
      </c>
      <c r="W61">
        <f>(S62-S60)/6*(T60+4*T61+T62)</f>
        <v>0.26695839226309392</v>
      </c>
    </row>
    <row r="62" spans="1:23">
      <c r="A62" s="1">
        <v>0.48078703703703707</v>
      </c>
      <c r="B62">
        <v>4069</v>
      </c>
      <c r="C62">
        <v>62</v>
      </c>
      <c r="D62">
        <v>260.2</v>
      </c>
      <c r="E62">
        <v>10.3</v>
      </c>
      <c r="G62" s="119">
        <v>55</v>
      </c>
      <c r="H62">
        <f t="shared" si="3"/>
        <v>13.402632542270696</v>
      </c>
      <c r="J62" s="120">
        <f>(Data!$I$16+273.3)/(D62+273.3)*(Data!$I$15+(Data!$K$12/1000))/Data!$I$15*Data!$I$18</f>
        <v>0.69057247523458287</v>
      </c>
      <c r="K62" s="122">
        <f t="shared" si="4"/>
        <v>12.511698975</v>
      </c>
      <c r="L62" s="119"/>
      <c r="M62" s="122"/>
      <c r="S62" s="121">
        <f t="shared" si="2"/>
        <v>0.56000000000000028</v>
      </c>
      <c r="T62" s="122">
        <f t="shared" si="0"/>
        <v>13.074354967574617</v>
      </c>
      <c r="U62">
        <f t="shared" si="1"/>
        <v>0.1323849375492267</v>
      </c>
    </row>
    <row r="63" spans="1:23">
      <c r="A63" s="1">
        <v>0.48079861111111111</v>
      </c>
      <c r="B63">
        <v>4068</v>
      </c>
      <c r="C63">
        <v>62</v>
      </c>
      <c r="D63">
        <v>260.2</v>
      </c>
      <c r="E63">
        <v>10.4</v>
      </c>
      <c r="G63" s="119">
        <v>56</v>
      </c>
      <c r="H63">
        <f t="shared" si="3"/>
        <v>13.402632542270696</v>
      </c>
      <c r="J63" s="120">
        <f>(Data!$I$16+273.3)/(D63+273.3)*(Data!$I$15+(Data!$K$12/1000))/Data!$I$15*Data!$I$18</f>
        <v>0.69057247523458287</v>
      </c>
      <c r="K63" s="122">
        <f t="shared" si="4"/>
        <v>12.500321612799999</v>
      </c>
      <c r="L63" s="119"/>
      <c r="M63" s="122"/>
      <c r="S63" s="121">
        <f t="shared" si="2"/>
        <v>0.57000000000000028</v>
      </c>
      <c r="T63" s="122">
        <f t="shared" si="0"/>
        <v>12.735231955948553</v>
      </c>
      <c r="U63">
        <f t="shared" si="1"/>
        <v>0.12904793461761596</v>
      </c>
      <c r="W63">
        <f>(S64-S62)/6*(T62+4*T63+T64)</f>
        <v>0.25621239678477126</v>
      </c>
    </row>
    <row r="64" spans="1:23">
      <c r="A64" s="1">
        <v>0.48079861111111111</v>
      </c>
      <c r="B64">
        <v>4061</v>
      </c>
      <c r="C64">
        <v>59</v>
      </c>
      <c r="D64">
        <v>260.2</v>
      </c>
      <c r="E64">
        <v>10.4</v>
      </c>
      <c r="G64" s="119">
        <v>57</v>
      </c>
      <c r="H64">
        <f t="shared" si="3"/>
        <v>13.074354967574617</v>
      </c>
      <c r="J64" s="120">
        <f>(Data!$I$16+273.3)/(D64+273.3)*(Data!$I$15+(Data!$K$12/1000))/Data!$I$15*Data!$I$18</f>
        <v>0.69057247523458287</v>
      </c>
      <c r="K64" s="122">
        <f t="shared" si="4"/>
        <v>12.488281299399999</v>
      </c>
      <c r="L64" s="119"/>
      <c r="M64" s="122"/>
      <c r="S64" s="121">
        <f t="shared" si="2"/>
        <v>0.58000000000000029</v>
      </c>
      <c r="T64" s="122">
        <f t="shared" si="0"/>
        <v>12.848436244062484</v>
      </c>
      <c r="U64">
        <f t="shared" si="1"/>
        <v>0.12791834100005531</v>
      </c>
    </row>
    <row r="65" spans="1:23">
      <c r="A65" s="1">
        <v>0.48079861111111111</v>
      </c>
      <c r="B65">
        <v>4061</v>
      </c>
      <c r="C65">
        <v>56</v>
      </c>
      <c r="D65">
        <v>260</v>
      </c>
      <c r="E65">
        <v>10.4</v>
      </c>
      <c r="G65" s="119">
        <v>58</v>
      </c>
      <c r="H65">
        <f t="shared" si="3"/>
        <v>12.735231955948553</v>
      </c>
      <c r="J65" s="120">
        <f>(Data!$I$16+273.3)/(D65+273.3)*(Data!$I$15+(Data!$K$12/1000))/Data!$I$15*Data!$I$18</f>
        <v>0.69083145609910002</v>
      </c>
      <c r="K65" s="122">
        <f t="shared" si="4"/>
        <v>12.475580649599999</v>
      </c>
      <c r="L65" s="119"/>
      <c r="M65" s="122"/>
      <c r="S65" s="121">
        <f t="shared" si="2"/>
        <v>0.5900000000000003</v>
      </c>
      <c r="T65" s="122">
        <f t="shared" si="0"/>
        <v>12.849640803784258</v>
      </c>
      <c r="U65">
        <f t="shared" si="1"/>
        <v>0.12849038523923381</v>
      </c>
      <c r="W65">
        <f>(S66-S64)/6*(T64+4*T65+T66)</f>
        <v>0.2569888008766128</v>
      </c>
    </row>
    <row r="66" spans="1:23">
      <c r="A66" s="1">
        <v>0.48079861111111111</v>
      </c>
      <c r="B66">
        <v>4068</v>
      </c>
      <c r="C66">
        <v>57</v>
      </c>
      <c r="D66">
        <v>260</v>
      </c>
      <c r="E66">
        <v>10.4</v>
      </c>
      <c r="G66" s="119">
        <v>59</v>
      </c>
      <c r="H66">
        <f t="shared" si="3"/>
        <v>12.848436244062484</v>
      </c>
      <c r="J66" s="120">
        <f>(Data!$I$16+273.3)/(D66+273.3)*(Data!$I$15+(Data!$K$12/1000))/Data!$I$15*Data!$I$18</f>
        <v>0.69083145609910002</v>
      </c>
      <c r="K66" s="122">
        <f t="shared" si="4"/>
        <v>12.462222278199999</v>
      </c>
      <c r="L66" s="119"/>
      <c r="M66" s="122"/>
      <c r="S66" s="121">
        <f t="shared" si="2"/>
        <v>0.60000000000000031</v>
      </c>
      <c r="T66" s="122">
        <f t="shared" si="0"/>
        <v>12.849640803784258</v>
      </c>
      <c r="U66">
        <f t="shared" si="1"/>
        <v>0.12849640803784268</v>
      </c>
    </row>
    <row r="67" spans="1:23">
      <c r="A67" s="1">
        <v>0.48079861111111111</v>
      </c>
      <c r="B67">
        <v>4072</v>
      </c>
      <c r="C67">
        <v>57</v>
      </c>
      <c r="D67">
        <v>260.10000000000002</v>
      </c>
      <c r="E67">
        <v>10.4</v>
      </c>
      <c r="G67" s="119">
        <v>60</v>
      </c>
      <c r="H67">
        <f t="shared" si="3"/>
        <v>12.849640803784258</v>
      </c>
      <c r="J67" s="120">
        <f>(Data!$I$16+273.3)/(D67+273.3)*(Data!$I$15+(Data!$K$12/1000))/Data!$I$15*Data!$I$18</f>
        <v>0.69070194139041974</v>
      </c>
      <c r="K67" s="122">
        <f t="shared" si="4"/>
        <v>12.4482088</v>
      </c>
      <c r="L67" s="119"/>
      <c r="M67" s="122"/>
      <c r="S67" s="121">
        <f t="shared" si="2"/>
        <v>0.61000000000000032</v>
      </c>
      <c r="T67" s="122">
        <f t="shared" si="0"/>
        <v>12.849640803784258</v>
      </c>
      <c r="U67">
        <f t="shared" si="1"/>
        <v>0.12849640803784268</v>
      </c>
      <c r="W67">
        <f>(S68-S66)/6*(T66+4*T67+T68)</f>
        <v>0.25699281607568536</v>
      </c>
    </row>
    <row r="68" spans="1:23">
      <c r="A68" s="1">
        <v>0.4808101851851852</v>
      </c>
      <c r="B68">
        <v>4067</v>
      </c>
      <c r="C68">
        <v>57</v>
      </c>
      <c r="D68">
        <v>260.10000000000002</v>
      </c>
      <c r="E68">
        <v>10.4</v>
      </c>
      <c r="G68" s="119">
        <v>61</v>
      </c>
      <c r="H68">
        <f t="shared" si="3"/>
        <v>12.849640803784258</v>
      </c>
      <c r="J68" s="120">
        <f>(Data!$I$16+273.3)/(D68+273.3)*(Data!$I$15+(Data!$K$12/1000))/Data!$I$15*Data!$I$18</f>
        <v>0.69070194139041974</v>
      </c>
      <c r="K68" s="122">
        <f t="shared" si="4"/>
        <v>12.433542829799999</v>
      </c>
      <c r="L68" s="119"/>
      <c r="M68" s="122"/>
      <c r="S68" s="121">
        <f t="shared" si="2"/>
        <v>0.62000000000000033</v>
      </c>
      <c r="T68" s="122">
        <f t="shared" si="0"/>
        <v>12.849640803784258</v>
      </c>
      <c r="U68">
        <f t="shared" si="1"/>
        <v>0.12849640803784268</v>
      </c>
    </row>
    <row r="69" spans="1:23">
      <c r="A69" s="1">
        <v>0.4808101851851852</v>
      </c>
      <c r="B69">
        <v>4063</v>
      </c>
      <c r="C69">
        <v>57</v>
      </c>
      <c r="D69">
        <v>260.10000000000002</v>
      </c>
      <c r="E69">
        <v>10.4</v>
      </c>
      <c r="G69" s="119">
        <v>62</v>
      </c>
      <c r="H69">
        <f t="shared" si="3"/>
        <v>12.849640803784258</v>
      </c>
      <c r="J69" s="120">
        <f>(Data!$I$16+273.3)/(D69+273.3)*(Data!$I$15+(Data!$K$12/1000))/Data!$I$15*Data!$I$18</f>
        <v>0.69070194139041974</v>
      </c>
      <c r="K69" s="122">
        <f t="shared" si="4"/>
        <v>12.4182269824</v>
      </c>
      <c r="L69" s="119"/>
      <c r="M69" s="122"/>
      <c r="S69" s="121">
        <f t="shared" si="2"/>
        <v>0.63000000000000034</v>
      </c>
      <c r="T69" s="122">
        <f t="shared" si="0"/>
        <v>11.668163036585234</v>
      </c>
      <c r="U69">
        <f t="shared" si="1"/>
        <v>0.12258901920184757</v>
      </c>
      <c r="W69">
        <f>(S70-S68)/6*(T68+4*T69+T70)</f>
        <v>0.23560966410877746</v>
      </c>
    </row>
    <row r="70" spans="1:23">
      <c r="A70" s="1">
        <v>0.4808101851851852</v>
      </c>
      <c r="B70">
        <v>4060</v>
      </c>
      <c r="C70">
        <v>57</v>
      </c>
      <c r="D70">
        <v>260.10000000000002</v>
      </c>
      <c r="E70">
        <v>10.3</v>
      </c>
      <c r="G70" s="119">
        <v>63</v>
      </c>
      <c r="H70">
        <f t="shared" si="3"/>
        <v>12.849640803784258</v>
      </c>
      <c r="J70" s="120">
        <f>(Data!$I$16+273.3)/(D70+273.3)*(Data!$I$15+(Data!$K$12/1000))/Data!$I$15*Data!$I$18</f>
        <v>0.69070194139041974</v>
      </c>
      <c r="K70" s="122">
        <f t="shared" si="4"/>
        <v>12.402263872599999</v>
      </c>
      <c r="L70" s="119"/>
      <c r="M70" s="122"/>
      <c r="S70" s="121">
        <f t="shared" si="2"/>
        <v>0.64000000000000035</v>
      </c>
      <c r="T70" s="122">
        <f t="shared" si="0"/>
        <v>11.160606282507981</v>
      </c>
      <c r="U70">
        <f t="shared" si="1"/>
        <v>0.11414384659546618</v>
      </c>
    </row>
    <row r="71" spans="1:23">
      <c r="A71" s="1">
        <v>0.4808101851851852</v>
      </c>
      <c r="B71">
        <v>4052</v>
      </c>
      <c r="C71">
        <v>47</v>
      </c>
      <c r="D71">
        <v>260.10000000000002</v>
      </c>
      <c r="E71">
        <v>10.3</v>
      </c>
      <c r="G71" s="119">
        <v>64</v>
      </c>
      <c r="H71">
        <f t="shared" si="3"/>
        <v>11.668163036585234</v>
      </c>
      <c r="J71" s="120">
        <f>(Data!$I$16+273.3)/(D71+273.3)*(Data!$I$15+(Data!$K$12/1000))/Data!$I$15*Data!$I$18</f>
        <v>0.69070194139041974</v>
      </c>
      <c r="K71" s="122">
        <f t="shared" si="4"/>
        <v>12.3856561152</v>
      </c>
      <c r="L71" s="119"/>
      <c r="M71" s="122"/>
      <c r="S71" s="121">
        <f t="shared" si="2"/>
        <v>0.65000000000000036</v>
      </c>
      <c r="T71" s="122">
        <f t="shared" ref="T71:T134" si="5">H73</f>
        <v>10.764244541618961</v>
      </c>
      <c r="U71">
        <f t="shared" ref="U71:U134" si="6">(S71-S70)/2*(T70+T71)</f>
        <v>0.10962425412063481</v>
      </c>
      <c r="W71">
        <f>(S72-S70)/6*(T70+4*T71+T72)</f>
        <v>0.21569757410474374</v>
      </c>
    </row>
    <row r="72" spans="1:23">
      <c r="A72" s="1">
        <v>0.4808101851851852</v>
      </c>
      <c r="B72">
        <v>4053</v>
      </c>
      <c r="C72">
        <v>43</v>
      </c>
      <c r="D72">
        <v>260.10000000000002</v>
      </c>
      <c r="E72">
        <v>10.3</v>
      </c>
      <c r="G72" s="119">
        <v>65</v>
      </c>
      <c r="H72">
        <f t="shared" si="3"/>
        <v>11.160606282507981</v>
      </c>
      <c r="J72" s="120">
        <f>(Data!$I$16+273.3)/(D72+273.3)*(Data!$I$15+(Data!$K$12/1000))/Data!$I$15*Data!$I$18</f>
        <v>0.69070194139041974</v>
      </c>
      <c r="K72" s="122">
        <f t="shared" si="4"/>
        <v>12.368406324999999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10.491687782439245</v>
      </c>
      <c r="U72">
        <f t="shared" si="6"/>
        <v>0.10627966162029114</v>
      </c>
    </row>
    <row r="73" spans="1:23">
      <c r="A73" s="1">
        <v>0.48082175925925924</v>
      </c>
      <c r="B73">
        <v>4059</v>
      </c>
      <c r="C73">
        <v>40</v>
      </c>
      <c r="D73">
        <v>260.10000000000002</v>
      </c>
      <c r="E73">
        <v>10.3</v>
      </c>
      <c r="G73" s="119">
        <v>66</v>
      </c>
      <c r="H73">
        <f t="shared" ref="H73:H136" si="8">44.73*SQRT(C73/1000/J73)</f>
        <v>10.764244541618961</v>
      </c>
      <c r="J73" s="120">
        <f>(Data!$I$16+273.3)/(D73+273.3)*(Data!$I$15+(Data!$K$12/1000))/Data!$I$15*Data!$I$18</f>
        <v>0.69070194139041974</v>
      </c>
      <c r="K73" s="122">
        <f t="shared" ref="K73:K136" si="9">0.0000004358*G73^3-0.00040469*G73^2+0.029516*G73+12.04</f>
        <v>12.350517116799999</v>
      </c>
      <c r="L73" s="119"/>
      <c r="M73" s="122"/>
      <c r="S73" s="121">
        <f t="shared" si="7"/>
        <v>0.67000000000000037</v>
      </c>
      <c r="T73" s="122">
        <f t="shared" si="5"/>
        <v>10.491687782439245</v>
      </c>
      <c r="U73">
        <f t="shared" si="6"/>
        <v>0.10491687782439255</v>
      </c>
      <c r="W73">
        <f>(S74-S72)/6*(T72+4*T73+T74)</f>
        <v>0.21163180396160494</v>
      </c>
    </row>
    <row r="74" spans="1:23">
      <c r="A74" s="1">
        <v>0.48082175925925924</v>
      </c>
      <c r="B74">
        <v>4059</v>
      </c>
      <c r="C74">
        <v>38</v>
      </c>
      <c r="D74">
        <v>260.10000000000002</v>
      </c>
      <c r="E74">
        <v>10.3</v>
      </c>
      <c r="G74" s="119">
        <v>67</v>
      </c>
      <c r="H74">
        <f t="shared" si="8"/>
        <v>10.491687782439245</v>
      </c>
      <c r="J74" s="120">
        <f>(Data!$I$16+273.3)/(D74+273.3)*(Data!$I$15+(Data!$K$12/1000))/Data!$I$15*Data!$I$18</f>
        <v>0.69070194139041974</v>
      </c>
      <c r="K74" s="122">
        <f t="shared" si="9"/>
        <v>12.3319911054</v>
      </c>
      <c r="L74" s="119"/>
      <c r="M74" s="122"/>
      <c r="S74" s="121">
        <f t="shared" si="7"/>
        <v>0.68000000000000038</v>
      </c>
      <c r="T74" s="122">
        <f t="shared" si="5"/>
        <v>11.031102276285203</v>
      </c>
      <c r="U74">
        <f t="shared" si="6"/>
        <v>0.10761395029362232</v>
      </c>
    </row>
    <row r="75" spans="1:23">
      <c r="A75" s="1">
        <v>0.48082175925925924</v>
      </c>
      <c r="B75">
        <v>4053</v>
      </c>
      <c r="C75">
        <v>38</v>
      </c>
      <c r="D75">
        <v>260.10000000000002</v>
      </c>
      <c r="E75">
        <v>10.3</v>
      </c>
      <c r="G75" s="119">
        <v>68</v>
      </c>
      <c r="H75">
        <f t="shared" si="8"/>
        <v>10.491687782439245</v>
      </c>
      <c r="J75" s="120">
        <f>(Data!$I$16+273.3)/(D75+273.3)*(Data!$I$15+(Data!$K$12/1000))/Data!$I$15*Data!$I$18</f>
        <v>0.69070194139041974</v>
      </c>
      <c r="K75" s="122">
        <f t="shared" si="9"/>
        <v>12.312830905599998</v>
      </c>
      <c r="L75" s="119"/>
      <c r="M75" s="122"/>
      <c r="S75" s="121">
        <f t="shared" si="7"/>
        <v>0.69000000000000039</v>
      </c>
      <c r="T75" s="122">
        <f t="shared" si="5"/>
        <v>11.031102276285203</v>
      </c>
      <c r="U75">
        <f t="shared" si="6"/>
        <v>0.11031102276285214</v>
      </c>
      <c r="W75">
        <f>(S76-S74)/6*(T74+4*T75+T76)</f>
        <v>0.22106069939990425</v>
      </c>
    </row>
    <row r="76" spans="1:23">
      <c r="A76" s="1">
        <v>0.48082175925925924</v>
      </c>
      <c r="B76">
        <v>4050</v>
      </c>
      <c r="C76">
        <v>42</v>
      </c>
      <c r="D76">
        <v>260.2</v>
      </c>
      <c r="E76">
        <v>10.3</v>
      </c>
      <c r="G76" s="119">
        <v>69</v>
      </c>
      <c r="H76">
        <f t="shared" si="8"/>
        <v>11.031102276285203</v>
      </c>
      <c r="J76" s="120">
        <f>(Data!$I$16+273.3)/(D76+273.3)*(Data!$I$15+(Data!$K$12/1000))/Data!$I$15*Data!$I$18</f>
        <v>0.69057247523458287</v>
      </c>
      <c r="K76" s="122">
        <f t="shared" si="9"/>
        <v>12.293039132199999</v>
      </c>
      <c r="L76" s="119"/>
      <c r="M76" s="122"/>
      <c r="S76" s="121">
        <f t="shared" si="7"/>
        <v>0.7000000000000004</v>
      </c>
      <c r="T76" s="122">
        <f t="shared" si="5"/>
        <v>11.162698438545199</v>
      </c>
      <c r="U76">
        <f t="shared" si="6"/>
        <v>0.11096900357415211</v>
      </c>
    </row>
    <row r="77" spans="1:23">
      <c r="A77" s="1">
        <v>0.48082175925925924</v>
      </c>
      <c r="B77">
        <v>4040</v>
      </c>
      <c r="C77">
        <v>42</v>
      </c>
      <c r="D77">
        <v>260.2</v>
      </c>
      <c r="E77">
        <v>10.3</v>
      </c>
      <c r="G77" s="119">
        <v>70</v>
      </c>
      <c r="H77">
        <f t="shared" si="8"/>
        <v>11.031102276285203</v>
      </c>
      <c r="J77" s="120">
        <f>(Data!$I$16+273.3)/(D77+273.3)*(Data!$I$15+(Data!$K$12/1000))/Data!$I$15*Data!$I$18</f>
        <v>0.69057247523458287</v>
      </c>
      <c r="K77" s="122">
        <f t="shared" si="9"/>
        <v>12.272618399999999</v>
      </c>
      <c r="L77" s="119"/>
      <c r="M77" s="122"/>
      <c r="S77" s="121">
        <f t="shared" si="7"/>
        <v>0.71000000000000041</v>
      </c>
      <c r="T77" s="122">
        <f t="shared" si="5"/>
        <v>11.162698438545199</v>
      </c>
      <c r="U77">
        <f t="shared" si="6"/>
        <v>0.11162698438545209</v>
      </c>
      <c r="W77">
        <f>(S78-S76)/6*(T76+4*T77+T78)</f>
        <v>0.2236841448515301</v>
      </c>
    </row>
    <row r="78" spans="1:23">
      <c r="A78" s="1">
        <v>0.48083333333333328</v>
      </c>
      <c r="B78">
        <v>4031</v>
      </c>
      <c r="C78">
        <v>43</v>
      </c>
      <c r="D78">
        <v>260.3</v>
      </c>
      <c r="E78">
        <v>10.3</v>
      </c>
      <c r="G78" s="119">
        <v>71</v>
      </c>
      <c r="H78">
        <f t="shared" si="8"/>
        <v>11.162698438545199</v>
      </c>
      <c r="J78" s="120">
        <f>(Data!$I$16+273.3)/(D78+273.3)*(Data!$I$15+(Data!$K$12/1000))/Data!$I$15*Data!$I$18</f>
        <v>0.69044305760429148</v>
      </c>
      <c r="K78" s="122">
        <f t="shared" si="9"/>
        <v>12.251571323799999</v>
      </c>
      <c r="L78" s="119"/>
      <c r="M78" s="122"/>
      <c r="S78" s="121">
        <f t="shared" si="7"/>
        <v>0.72000000000000042</v>
      </c>
      <c r="T78" s="122">
        <f t="shared" si="5"/>
        <v>11.291751262732985</v>
      </c>
      <c r="U78">
        <f t="shared" si="6"/>
        <v>0.11227224850639103</v>
      </c>
    </row>
    <row r="79" spans="1:23">
      <c r="A79" s="1">
        <v>0.48083333333333328</v>
      </c>
      <c r="B79">
        <v>4029</v>
      </c>
      <c r="C79">
        <v>43</v>
      </c>
      <c r="D79">
        <v>260.3</v>
      </c>
      <c r="E79">
        <v>10.4</v>
      </c>
      <c r="G79" s="119">
        <v>72</v>
      </c>
      <c r="H79">
        <f t="shared" si="8"/>
        <v>11.162698438545199</v>
      </c>
      <c r="J79" s="120">
        <f>(Data!$I$16+273.3)/(D79+273.3)*(Data!$I$15+(Data!$K$12/1000))/Data!$I$15*Data!$I$18</f>
        <v>0.69044305760429148</v>
      </c>
      <c r="K79" s="122">
        <f t="shared" si="9"/>
        <v>12.229900518399999</v>
      </c>
      <c r="L79" s="119"/>
      <c r="M79" s="122"/>
      <c r="S79" s="121">
        <f t="shared" si="7"/>
        <v>0.73000000000000043</v>
      </c>
      <c r="T79" s="122">
        <f t="shared" si="5"/>
        <v>11.291751262732985</v>
      </c>
      <c r="U79">
        <f t="shared" si="6"/>
        <v>0.11291751262732995</v>
      </c>
      <c r="W79">
        <f>(S80-S78)/6*(T78+4*T79+T80)</f>
        <v>0.22583502525465987</v>
      </c>
    </row>
    <row r="80" spans="1:23">
      <c r="A80" s="1">
        <v>0.48083333333333328</v>
      </c>
      <c r="B80">
        <v>4024</v>
      </c>
      <c r="C80">
        <v>44</v>
      </c>
      <c r="D80">
        <v>260.3</v>
      </c>
      <c r="E80">
        <v>10.4</v>
      </c>
      <c r="G80" s="119">
        <v>73</v>
      </c>
      <c r="H80">
        <f t="shared" si="8"/>
        <v>11.291751262732985</v>
      </c>
      <c r="J80" s="120">
        <f>(Data!$I$16+273.3)/(D80+273.3)*(Data!$I$15+(Data!$K$12/1000))/Data!$I$15*Data!$I$18</f>
        <v>0.69044305760429148</v>
      </c>
      <c r="K80" s="122">
        <f t="shared" si="9"/>
        <v>12.2076085986</v>
      </c>
      <c r="L80" s="119"/>
      <c r="M80" s="122"/>
      <c r="S80" s="121">
        <f t="shared" si="7"/>
        <v>0.74000000000000044</v>
      </c>
      <c r="T80" s="122">
        <f t="shared" si="5"/>
        <v>11.291751262732985</v>
      </c>
      <c r="U80">
        <f t="shared" si="6"/>
        <v>0.11291751262732995</v>
      </c>
    </row>
    <row r="81" spans="1:23">
      <c r="A81" s="1">
        <v>0.48083333333333328</v>
      </c>
      <c r="B81">
        <v>4024</v>
      </c>
      <c r="C81">
        <v>44</v>
      </c>
      <c r="D81">
        <v>260.3</v>
      </c>
      <c r="E81">
        <v>10.3</v>
      </c>
      <c r="G81" s="119">
        <v>74</v>
      </c>
      <c r="H81">
        <f t="shared" si="8"/>
        <v>11.291751262732985</v>
      </c>
      <c r="J81" s="120">
        <f>(Data!$I$16+273.3)/(D81+273.3)*(Data!$I$15+(Data!$K$12/1000))/Data!$I$15*Data!$I$18</f>
        <v>0.69044305760429148</v>
      </c>
      <c r="K81" s="122">
        <f t="shared" si="9"/>
        <v>12.1846981792</v>
      </c>
      <c r="L81" s="119"/>
      <c r="M81" s="122"/>
      <c r="S81" s="121">
        <f t="shared" si="7"/>
        <v>0.75000000000000044</v>
      </c>
      <c r="T81" s="122">
        <f t="shared" si="5"/>
        <v>11.418275643671198</v>
      </c>
      <c r="U81">
        <f t="shared" si="6"/>
        <v>0.11355013453202101</v>
      </c>
      <c r="W81">
        <f>(S82-S80)/6*(T80+4*T81+T82)</f>
        <v>0.22751848992643081</v>
      </c>
    </row>
    <row r="82" spans="1:23">
      <c r="A82" s="1">
        <v>0.48083333333333328</v>
      </c>
      <c r="B82">
        <v>4017</v>
      </c>
      <c r="C82">
        <v>44</v>
      </c>
      <c r="D82">
        <v>260.3</v>
      </c>
      <c r="E82">
        <v>10.3</v>
      </c>
      <c r="G82" s="119">
        <v>75</v>
      </c>
      <c r="H82">
        <f t="shared" si="8"/>
        <v>11.291751262732985</v>
      </c>
      <c r="J82" s="120">
        <f>(Data!$I$16+273.3)/(D82+273.3)*(Data!$I$15+(Data!$K$12/1000))/Data!$I$15*Data!$I$18</f>
        <v>0.69044305760429148</v>
      </c>
      <c r="K82" s="122">
        <f t="shared" si="9"/>
        <v>12.161171874999999</v>
      </c>
      <c r="L82" s="119"/>
      <c r="M82" s="122"/>
      <c r="S82" s="121">
        <f t="shared" si="7"/>
        <v>0.76000000000000045</v>
      </c>
      <c r="T82" s="122">
        <f t="shared" si="5"/>
        <v>11.290693140511413</v>
      </c>
      <c r="U82">
        <f t="shared" si="6"/>
        <v>0.11354484392091314</v>
      </c>
    </row>
    <row r="83" spans="1:23">
      <c r="A83" s="1">
        <v>0.48084490740740743</v>
      </c>
      <c r="B83">
        <v>4017</v>
      </c>
      <c r="C83">
        <v>45</v>
      </c>
      <c r="D83">
        <v>260.2</v>
      </c>
      <c r="E83">
        <v>10.3</v>
      </c>
      <c r="G83" s="119">
        <v>76</v>
      </c>
      <c r="H83">
        <f t="shared" si="8"/>
        <v>11.418275643671198</v>
      </c>
      <c r="J83" s="120">
        <f>(Data!$I$16+273.3)/(D83+273.3)*(Data!$I$15+(Data!$K$12/1000))/Data!$I$15*Data!$I$18</f>
        <v>0.69057247523458287</v>
      </c>
      <c r="K83" s="122">
        <f t="shared" si="9"/>
        <v>12.1370323008</v>
      </c>
      <c r="L83" s="119"/>
      <c r="M83" s="122"/>
      <c r="S83" s="121">
        <f t="shared" si="7"/>
        <v>0.77000000000000046</v>
      </c>
      <c r="T83" s="122">
        <f t="shared" si="5"/>
        <v>11.032136070606041</v>
      </c>
      <c r="U83">
        <f t="shared" si="6"/>
        <v>0.11161414605558738</v>
      </c>
      <c r="W83">
        <f>(S84-S82)/6*(T82+4*T83+T84)</f>
        <v>0.22150457831180559</v>
      </c>
    </row>
    <row r="84" spans="1:23">
      <c r="A84" s="1">
        <v>0.48084490740740743</v>
      </c>
      <c r="B84">
        <v>4027</v>
      </c>
      <c r="C84">
        <v>44</v>
      </c>
      <c r="D84">
        <v>260.2</v>
      </c>
      <c r="E84">
        <v>10.3</v>
      </c>
      <c r="G84" s="119">
        <v>77</v>
      </c>
      <c r="H84">
        <f t="shared" si="8"/>
        <v>11.290693140511413</v>
      </c>
      <c r="J84" s="120">
        <f>(Data!$I$16+273.3)/(D84+273.3)*(Data!$I$15+(Data!$K$12/1000))/Data!$I$15*Data!$I$18</f>
        <v>0.69057247523458287</v>
      </c>
      <c r="K84" s="122">
        <f t="shared" si="9"/>
        <v>12.112282071399999</v>
      </c>
      <c r="L84" s="119"/>
      <c r="M84" s="122"/>
      <c r="S84" s="121">
        <f t="shared" si="7"/>
        <v>0.78000000000000047</v>
      </c>
      <c r="T84" s="122">
        <f t="shared" si="5"/>
        <v>11.032136070606041</v>
      </c>
      <c r="U84">
        <f t="shared" si="6"/>
        <v>0.11032136070606051</v>
      </c>
    </row>
    <row r="85" spans="1:23">
      <c r="A85" s="1">
        <v>0.48084490740740743</v>
      </c>
      <c r="B85">
        <v>4033</v>
      </c>
      <c r="C85">
        <v>42</v>
      </c>
      <c r="D85">
        <v>260.3</v>
      </c>
      <c r="E85">
        <v>10.3</v>
      </c>
      <c r="G85" s="119">
        <v>78</v>
      </c>
      <c r="H85">
        <f t="shared" si="8"/>
        <v>11.032136070606041</v>
      </c>
      <c r="J85" s="120">
        <f>(Data!$I$16+273.3)/(D85+273.3)*(Data!$I$15+(Data!$K$12/1000))/Data!$I$15*Data!$I$18</f>
        <v>0.69044305760429148</v>
      </c>
      <c r="K85" s="122">
        <f t="shared" si="9"/>
        <v>12.086923801599999</v>
      </c>
      <c r="L85" s="119"/>
      <c r="M85" s="122"/>
      <c r="S85" s="121">
        <f t="shared" si="7"/>
        <v>0.79000000000000048</v>
      </c>
      <c r="T85" s="122">
        <f t="shared" si="5"/>
        <v>11.421485579257357</v>
      </c>
      <c r="U85">
        <f t="shared" si="6"/>
        <v>0.1122681082493171</v>
      </c>
      <c r="W85">
        <f>(S86-S84)/6*(T84+4*T85+T86)</f>
        <v>0.22713901140953274</v>
      </c>
    </row>
    <row r="86" spans="1:23">
      <c r="A86" s="1">
        <v>0.48084490740740743</v>
      </c>
      <c r="B86">
        <v>4036</v>
      </c>
      <c r="C86">
        <v>42</v>
      </c>
      <c r="D86">
        <v>260.3</v>
      </c>
      <c r="E86">
        <v>10.3</v>
      </c>
      <c r="G86" s="119">
        <v>79</v>
      </c>
      <c r="H86">
        <f t="shared" si="8"/>
        <v>11.032136070606041</v>
      </c>
      <c r="J86" s="120">
        <f>(Data!$I$16+273.3)/(D86+273.3)*(Data!$I$15+(Data!$K$12/1000))/Data!$I$15*Data!$I$18</f>
        <v>0.69044305760429148</v>
      </c>
      <c r="K86" s="122">
        <f t="shared" si="9"/>
        <v>12.0609601062</v>
      </c>
      <c r="L86" s="119"/>
      <c r="M86" s="122"/>
      <c r="S86" s="121">
        <f t="shared" si="7"/>
        <v>0.80000000000000049</v>
      </c>
      <c r="T86" s="122">
        <f t="shared" si="5"/>
        <v>11.423625035224283</v>
      </c>
      <c r="U86">
        <f t="shared" si="6"/>
        <v>0.11422555307240831</v>
      </c>
    </row>
    <row r="87" spans="1:23">
      <c r="A87" s="1">
        <v>0.48084490740740743</v>
      </c>
      <c r="B87">
        <v>4039</v>
      </c>
      <c r="C87">
        <v>45</v>
      </c>
      <c r="D87">
        <v>260.5</v>
      </c>
      <c r="E87">
        <v>10.3</v>
      </c>
      <c r="G87" s="119">
        <v>80</v>
      </c>
      <c r="H87">
        <f t="shared" si="8"/>
        <v>11.421485579257357</v>
      </c>
      <c r="J87" s="120">
        <f>(Data!$I$16+273.3)/(D87+273.3)*(Data!$I$15+(Data!$K$12/1000))/Data!$I$15*Data!$I$18</f>
        <v>0.69018436781125903</v>
      </c>
      <c r="K87" s="122">
        <f t="shared" si="9"/>
        <v>12.0343936</v>
      </c>
      <c r="L87" s="119"/>
      <c r="M87" s="122"/>
      <c r="S87" s="121">
        <f t="shared" si="7"/>
        <v>0.8100000000000005</v>
      </c>
      <c r="T87" s="122">
        <f t="shared" si="5"/>
        <v>11.294925034640716</v>
      </c>
      <c r="U87">
        <f t="shared" si="6"/>
        <v>0.1135927503493251</v>
      </c>
      <c r="W87">
        <f>(S88-S86)/6*(T86+4*T87+T88)</f>
        <v>0.22589371792107713</v>
      </c>
    </row>
    <row r="88" spans="1:23">
      <c r="A88" s="1">
        <v>0.48085648148148147</v>
      </c>
      <c r="B88">
        <v>4039</v>
      </c>
      <c r="C88">
        <v>45</v>
      </c>
      <c r="D88">
        <v>260.7</v>
      </c>
      <c r="E88">
        <v>10.3</v>
      </c>
      <c r="G88" s="119">
        <v>81</v>
      </c>
      <c r="H88">
        <f t="shared" si="8"/>
        <v>11.423625035224283</v>
      </c>
      <c r="J88" s="120">
        <f>(Data!$I$16+273.3)/(D88+273.3)*(Data!$I$15+(Data!$K$12/1000))/Data!$I$15*Data!$I$18</f>
        <v>0.68992587179335207</v>
      </c>
      <c r="K88" s="122">
        <f t="shared" si="9"/>
        <v>12.007226897799999</v>
      </c>
      <c r="L88" s="119"/>
      <c r="M88" s="122"/>
      <c r="S88" s="121">
        <f t="shared" si="7"/>
        <v>0.82000000000000051</v>
      </c>
      <c r="T88" s="122">
        <f t="shared" si="5"/>
        <v>11.164790202535928</v>
      </c>
      <c r="U88">
        <f t="shared" si="6"/>
        <v>0.11229857618588333</v>
      </c>
    </row>
    <row r="89" spans="1:23">
      <c r="A89" s="1">
        <v>0.48085648148148147</v>
      </c>
      <c r="B89">
        <v>4041</v>
      </c>
      <c r="C89">
        <v>44</v>
      </c>
      <c r="D89">
        <v>260.60000000000002</v>
      </c>
      <c r="E89">
        <v>10.3</v>
      </c>
      <c r="G89" s="119">
        <v>82</v>
      </c>
      <c r="H89">
        <f t="shared" si="8"/>
        <v>11.294925034640716</v>
      </c>
      <c r="J89" s="120">
        <f>(Data!$I$16+273.3)/(D89+273.3)*(Data!$I$15+(Data!$K$12/1000))/Data!$I$15*Data!$I$18</f>
        <v>0.690055095594025</v>
      </c>
      <c r="K89" s="122">
        <f t="shared" si="9"/>
        <v>11.979462614399999</v>
      </c>
      <c r="L89" s="119"/>
      <c r="M89" s="122"/>
      <c r="S89" s="121">
        <f t="shared" si="7"/>
        <v>0.83000000000000052</v>
      </c>
      <c r="T89" s="122">
        <f t="shared" si="5"/>
        <v>11.164790202535928</v>
      </c>
      <c r="U89">
        <f t="shared" si="6"/>
        <v>0.11164790202535937</v>
      </c>
      <c r="W89">
        <f>(S90-S88)/6*(T88+4*T89+T90)</f>
        <v>0.22329580405071875</v>
      </c>
    </row>
    <row r="90" spans="1:23">
      <c r="A90" s="1">
        <v>0.48085648148148147</v>
      </c>
      <c r="B90">
        <v>4041</v>
      </c>
      <c r="C90">
        <v>43</v>
      </c>
      <c r="D90">
        <v>260.5</v>
      </c>
      <c r="E90">
        <v>10.3</v>
      </c>
      <c r="G90" s="119">
        <v>83</v>
      </c>
      <c r="H90">
        <f t="shared" si="8"/>
        <v>11.164790202535928</v>
      </c>
      <c r="J90" s="120">
        <f>(Data!$I$16+273.3)/(D90+273.3)*(Data!$I$15+(Data!$K$12/1000))/Data!$I$15*Data!$I$18</f>
        <v>0.69018436781125903</v>
      </c>
      <c r="K90" s="122">
        <f t="shared" si="9"/>
        <v>11.9511033646</v>
      </c>
      <c r="L90" s="119"/>
      <c r="M90" s="122"/>
      <c r="S90" s="121">
        <f t="shared" si="7"/>
        <v>0.84000000000000052</v>
      </c>
      <c r="T90" s="122">
        <f t="shared" si="5"/>
        <v>11.164790202535928</v>
      </c>
      <c r="U90">
        <f t="shared" si="6"/>
        <v>0.11164790202535937</v>
      </c>
    </row>
    <row r="91" spans="1:23">
      <c r="A91" s="1">
        <v>0.48085648148148147</v>
      </c>
      <c r="B91">
        <v>4043</v>
      </c>
      <c r="C91">
        <v>43</v>
      </c>
      <c r="D91">
        <v>260.5</v>
      </c>
      <c r="E91">
        <v>10.3</v>
      </c>
      <c r="G91" s="119">
        <v>84</v>
      </c>
      <c r="H91">
        <f t="shared" si="8"/>
        <v>11.164790202535928</v>
      </c>
      <c r="J91" s="120">
        <f>(Data!$I$16+273.3)/(D91+273.3)*(Data!$I$15+(Data!$K$12/1000))/Data!$I$15*Data!$I$18</f>
        <v>0.69018436781125903</v>
      </c>
      <c r="K91" s="122">
        <f t="shared" si="9"/>
        <v>11.922151763199999</v>
      </c>
      <c r="L91" s="119"/>
      <c r="M91" s="122"/>
      <c r="S91" s="121">
        <f t="shared" si="7"/>
        <v>0.85000000000000053</v>
      </c>
      <c r="T91" s="122">
        <f t="shared" si="5"/>
        <v>11.293867209769777</v>
      </c>
      <c r="U91">
        <f t="shared" si="6"/>
        <v>0.11229328706152862</v>
      </c>
      <c r="W91">
        <f>(S92-S90)/6*(T90+4*T91+T92)</f>
        <v>0.22629317570917895</v>
      </c>
    </row>
    <row r="92" spans="1:23">
      <c r="A92" s="1">
        <v>0.48085648148148147</v>
      </c>
      <c r="B92">
        <v>4043</v>
      </c>
      <c r="C92">
        <v>43</v>
      </c>
      <c r="D92">
        <v>260.5</v>
      </c>
      <c r="E92">
        <v>10.3</v>
      </c>
      <c r="G92" s="119">
        <v>85</v>
      </c>
      <c r="H92">
        <f t="shared" si="8"/>
        <v>11.164790202535928</v>
      </c>
      <c r="J92" s="120">
        <f>(Data!$I$16+273.3)/(D92+273.3)*(Data!$I$15+(Data!$K$12/1000))/Data!$I$15*Data!$I$18</f>
        <v>0.69018436781125903</v>
      </c>
      <c r="K92" s="122">
        <f t="shared" si="9"/>
        <v>11.892610424999999</v>
      </c>
      <c r="L92" s="119"/>
      <c r="M92" s="122"/>
      <c r="S92" s="121">
        <f t="shared" si="7"/>
        <v>0.86000000000000054</v>
      </c>
      <c r="T92" s="122">
        <f t="shared" si="5"/>
        <v>11.5476936711386</v>
      </c>
      <c r="U92">
        <f t="shared" si="6"/>
        <v>0.11420780440454198</v>
      </c>
    </row>
    <row r="93" spans="1:23">
      <c r="A93" s="1">
        <v>0.48086805555555556</v>
      </c>
      <c r="B93">
        <v>4045</v>
      </c>
      <c r="C93">
        <v>44</v>
      </c>
      <c r="D93">
        <v>260.5</v>
      </c>
      <c r="E93">
        <v>10.3</v>
      </c>
      <c r="G93" s="119">
        <v>86</v>
      </c>
      <c r="H93">
        <f t="shared" si="8"/>
        <v>11.293867209769777</v>
      </c>
      <c r="J93" s="120">
        <f>(Data!$I$16+273.3)/(D93+273.3)*(Data!$I$15+(Data!$K$12/1000))/Data!$I$15*Data!$I$18</f>
        <v>0.69018436781125903</v>
      </c>
      <c r="K93" s="122">
        <f t="shared" si="9"/>
        <v>11.862481964799999</v>
      </c>
      <c r="L93" s="119"/>
      <c r="M93" s="122"/>
      <c r="S93" s="121">
        <f t="shared" si="7"/>
        <v>0.87000000000000055</v>
      </c>
      <c r="T93" s="122">
        <f t="shared" si="5"/>
        <v>11.5476936711386</v>
      </c>
      <c r="U93">
        <f t="shared" si="6"/>
        <v>0.11547693671138611</v>
      </c>
      <c r="W93">
        <f>(S94-S92)/6*(T92+4*T93+T94)</f>
        <v>0.23095747875338815</v>
      </c>
    </row>
    <row r="94" spans="1:23">
      <c r="A94" s="1">
        <v>0.48086805555555556</v>
      </c>
      <c r="B94">
        <v>4046</v>
      </c>
      <c r="C94">
        <v>46</v>
      </c>
      <c r="D94">
        <v>260.5</v>
      </c>
      <c r="E94">
        <v>10.3</v>
      </c>
      <c r="G94" s="119">
        <v>87</v>
      </c>
      <c r="H94">
        <f t="shared" si="8"/>
        <v>11.5476936711386</v>
      </c>
      <c r="J94" s="120">
        <f>(Data!$I$16+273.3)/(D94+273.3)*(Data!$I$15+(Data!$K$12/1000))/Data!$I$15*Data!$I$18</f>
        <v>0.69018436781125903</v>
      </c>
      <c r="K94" s="122">
        <f t="shared" si="9"/>
        <v>11.831768997399999</v>
      </c>
      <c r="L94" s="119"/>
      <c r="M94" s="122"/>
      <c r="S94" s="121">
        <f t="shared" si="7"/>
        <v>0.88000000000000056</v>
      </c>
      <c r="T94" s="122">
        <f t="shared" si="5"/>
        <v>11.548775270323397</v>
      </c>
      <c r="U94">
        <f t="shared" si="6"/>
        <v>0.11548234470731009</v>
      </c>
    </row>
    <row r="95" spans="1:23">
      <c r="A95" s="1">
        <v>0.48086805555555556</v>
      </c>
      <c r="B95">
        <v>4047</v>
      </c>
      <c r="C95">
        <v>46</v>
      </c>
      <c r="D95">
        <v>260.5</v>
      </c>
      <c r="E95">
        <v>10.3</v>
      </c>
      <c r="G95" s="119">
        <v>88</v>
      </c>
      <c r="H95">
        <f t="shared" si="8"/>
        <v>11.5476936711386</v>
      </c>
      <c r="J95" s="120">
        <f>(Data!$I$16+273.3)/(D95+273.3)*(Data!$I$15+(Data!$K$12/1000))/Data!$I$15*Data!$I$18</f>
        <v>0.69018436781125903</v>
      </c>
      <c r="K95" s="122">
        <f t="shared" si="9"/>
        <v>11.8004741376</v>
      </c>
      <c r="L95" s="119"/>
      <c r="M95" s="122"/>
      <c r="S95" s="121">
        <f t="shared" si="7"/>
        <v>0.89000000000000057</v>
      </c>
      <c r="T95" s="122">
        <f t="shared" si="5"/>
        <v>11.549856768220634</v>
      </c>
      <c r="U95">
        <f t="shared" si="6"/>
        <v>0.11549316019272027</v>
      </c>
      <c r="W95">
        <f>(S96-S94)/6*(T94+4*T95+T96)</f>
        <v>0.23057275792810089</v>
      </c>
    </row>
    <row r="96" spans="1:23">
      <c r="A96" s="1">
        <v>0.48086805555555556</v>
      </c>
      <c r="B96">
        <v>4048</v>
      </c>
      <c r="C96">
        <v>46</v>
      </c>
      <c r="D96">
        <v>260.60000000000002</v>
      </c>
      <c r="E96">
        <v>10.3</v>
      </c>
      <c r="G96" s="119">
        <v>89</v>
      </c>
      <c r="H96">
        <f t="shared" si="8"/>
        <v>11.548775270323397</v>
      </c>
      <c r="J96" s="120">
        <f>(Data!$I$16+273.3)/(D96+273.3)*(Data!$I$15+(Data!$K$12/1000))/Data!$I$15*Data!$I$18</f>
        <v>0.690055095594025</v>
      </c>
      <c r="K96" s="122">
        <f t="shared" si="9"/>
        <v>11.768600000199999</v>
      </c>
      <c r="L96" s="119"/>
      <c r="M96" s="122"/>
      <c r="S96" s="121">
        <f t="shared" si="7"/>
        <v>0.90000000000000058</v>
      </c>
      <c r="T96" s="122">
        <f t="shared" si="5"/>
        <v>11.423625035224283</v>
      </c>
      <c r="U96">
        <f t="shared" si="6"/>
        <v>0.1148674090172247</v>
      </c>
    </row>
    <row r="97" spans="1:23">
      <c r="A97" s="1">
        <v>0.48086805555555556</v>
      </c>
      <c r="B97">
        <v>4049</v>
      </c>
      <c r="C97">
        <v>46</v>
      </c>
      <c r="D97">
        <v>260.7</v>
      </c>
      <c r="E97">
        <v>10.3</v>
      </c>
      <c r="G97" s="119">
        <v>90</v>
      </c>
      <c r="H97">
        <f t="shared" si="8"/>
        <v>11.549856768220634</v>
      </c>
      <c r="J97" s="120">
        <f>(Data!$I$16+273.3)/(D97+273.3)*(Data!$I$15+(Data!$K$12/1000))/Data!$I$15*Data!$I$18</f>
        <v>0.68992587179335207</v>
      </c>
      <c r="K97" s="122">
        <f t="shared" si="9"/>
        <v>11.7361492</v>
      </c>
      <c r="L97" s="119"/>
      <c r="M97" s="122"/>
      <c r="S97" s="121">
        <f t="shared" si="7"/>
        <v>0.91000000000000059</v>
      </c>
      <c r="T97" s="122">
        <f t="shared" si="5"/>
        <v>11.421485579257357</v>
      </c>
      <c r="U97">
        <f t="shared" si="6"/>
        <v>0.11422555307240831</v>
      </c>
      <c r="W97">
        <f>(S98-S96)/6*(T96+4*T97+T98)</f>
        <v>0.22714590240310992</v>
      </c>
    </row>
    <row r="98" spans="1:23">
      <c r="A98" s="1">
        <v>0.4808796296296296</v>
      </c>
      <c r="B98">
        <v>4050</v>
      </c>
      <c r="C98">
        <v>45</v>
      </c>
      <c r="D98">
        <v>260.7</v>
      </c>
      <c r="E98">
        <v>10.3</v>
      </c>
      <c r="G98" s="119">
        <v>91</v>
      </c>
      <c r="H98">
        <f t="shared" si="8"/>
        <v>11.423625035224283</v>
      </c>
      <c r="J98" s="120">
        <f>(Data!$I$16+273.3)/(D98+273.3)*(Data!$I$15+(Data!$K$12/1000))/Data!$I$15*Data!$I$18</f>
        <v>0.68992587179335207</v>
      </c>
      <c r="K98" s="122">
        <f t="shared" si="9"/>
        <v>11.7031243518</v>
      </c>
      <c r="L98" s="119"/>
      <c r="M98" s="122"/>
      <c r="S98" s="121">
        <f t="shared" si="7"/>
        <v>0.9200000000000006</v>
      </c>
      <c r="T98" s="122">
        <f t="shared" si="5"/>
        <v>11.034203368679204</v>
      </c>
      <c r="U98">
        <f t="shared" si="6"/>
        <v>0.1122784447396829</v>
      </c>
    </row>
    <row r="99" spans="1:23">
      <c r="A99" s="1">
        <v>0.4808796296296296</v>
      </c>
      <c r="B99">
        <v>4050</v>
      </c>
      <c r="C99">
        <v>45</v>
      </c>
      <c r="D99">
        <v>260.5</v>
      </c>
      <c r="E99">
        <v>10.3</v>
      </c>
      <c r="G99" s="119">
        <v>92</v>
      </c>
      <c r="H99">
        <f t="shared" si="8"/>
        <v>11.421485579257357</v>
      </c>
      <c r="J99" s="120">
        <f>(Data!$I$16+273.3)/(D99+273.3)*(Data!$I$15+(Data!$K$12/1000))/Data!$I$15*Data!$I$18</f>
        <v>0.69018436781125903</v>
      </c>
      <c r="K99" s="122">
        <f t="shared" si="9"/>
        <v>11.669528070399998</v>
      </c>
      <c r="L99" s="119"/>
      <c r="M99" s="122"/>
      <c r="S99" s="121">
        <f t="shared" si="7"/>
        <v>0.9300000000000006</v>
      </c>
      <c r="T99" s="122">
        <f t="shared" si="5"/>
        <v>10.768279872422987</v>
      </c>
      <c r="U99">
        <f t="shared" si="6"/>
        <v>0.10901241620551105</v>
      </c>
      <c r="W99">
        <f>(S100-S98)/6*(T98+4*T99+T100)</f>
        <v>0.21625200910264727</v>
      </c>
    </row>
    <row r="100" spans="1:23">
      <c r="A100" s="1">
        <v>0.4808796296296296</v>
      </c>
      <c r="B100">
        <v>4047</v>
      </c>
      <c r="C100">
        <v>42</v>
      </c>
      <c r="D100">
        <v>260.5</v>
      </c>
      <c r="E100">
        <v>10.3</v>
      </c>
      <c r="G100" s="119">
        <v>93</v>
      </c>
      <c r="H100">
        <f t="shared" si="8"/>
        <v>11.034203368679204</v>
      </c>
      <c r="J100" s="120">
        <f>(Data!$I$16+273.3)/(D100+273.3)*(Data!$I$15+(Data!$K$12/1000))/Data!$I$15*Data!$I$18</f>
        <v>0.69018436781125903</v>
      </c>
      <c r="K100" s="122">
        <f t="shared" si="9"/>
        <v>11.635362970599999</v>
      </c>
      <c r="L100" s="119"/>
      <c r="M100" s="122"/>
      <c r="S100" s="121">
        <f t="shared" si="7"/>
        <v>0.94000000000000061</v>
      </c>
      <c r="T100" s="122">
        <f t="shared" si="5"/>
        <v>10.768279872422987</v>
      </c>
      <c r="U100">
        <f t="shared" si="6"/>
        <v>0.10768279872422996</v>
      </c>
    </row>
    <row r="101" spans="1:23">
      <c r="A101" s="1">
        <v>0.4808796296296296</v>
      </c>
      <c r="B101">
        <v>4047</v>
      </c>
      <c r="C101">
        <v>40</v>
      </c>
      <c r="D101">
        <v>260.5</v>
      </c>
      <c r="E101">
        <v>10.3</v>
      </c>
      <c r="G101" s="119">
        <v>94</v>
      </c>
      <c r="H101">
        <f t="shared" si="8"/>
        <v>10.768279872422987</v>
      </c>
      <c r="J101" s="120">
        <f>(Data!$I$16+273.3)/(D101+273.3)*(Data!$I$15+(Data!$K$12/1000))/Data!$I$15*Data!$I$18</f>
        <v>0.69018436781125903</v>
      </c>
      <c r="K101" s="122">
        <f t="shared" si="9"/>
        <v>11.600631667199998</v>
      </c>
      <c r="L101" s="119"/>
      <c r="M101" s="122"/>
      <c r="S101" s="121">
        <f t="shared" si="7"/>
        <v>0.95000000000000062</v>
      </c>
      <c r="T101" s="122">
        <f t="shared" si="5"/>
        <v>10.902052453373207</v>
      </c>
      <c r="U101">
        <f t="shared" si="6"/>
        <v>0.10835166162898108</v>
      </c>
      <c r="W101">
        <f>(S102-S100)/6*(T100+4*T101+T102)</f>
        <v>0.2175951404642969</v>
      </c>
    </row>
    <row r="102" spans="1:23">
      <c r="A102" s="1">
        <v>0.4808796296296296</v>
      </c>
      <c r="B102">
        <v>4044</v>
      </c>
      <c r="C102">
        <v>40</v>
      </c>
      <c r="D102">
        <v>260.5</v>
      </c>
      <c r="E102">
        <v>10.3</v>
      </c>
      <c r="G102" s="119">
        <v>95</v>
      </c>
      <c r="H102">
        <f t="shared" si="8"/>
        <v>10.768279872422987</v>
      </c>
      <c r="J102" s="120">
        <f>(Data!$I$16+273.3)/(D102+273.3)*(Data!$I$15+(Data!$K$12/1000))/Data!$I$15*Data!$I$18</f>
        <v>0.69018436781125903</v>
      </c>
      <c r="K102" s="122">
        <f t="shared" si="9"/>
        <v>11.565336774999999</v>
      </c>
      <c r="L102" s="119"/>
      <c r="M102" s="122"/>
      <c r="S102" s="121">
        <f t="shared" si="7"/>
        <v>0.96000000000000063</v>
      </c>
      <c r="T102" s="122">
        <f t="shared" si="5"/>
        <v>10.902052453373207</v>
      </c>
      <c r="U102">
        <f t="shared" si="6"/>
        <v>0.10902052453373216</v>
      </c>
    </row>
    <row r="103" spans="1:23">
      <c r="A103" s="1">
        <v>0.4808912037037037</v>
      </c>
      <c r="B103">
        <v>4042</v>
      </c>
      <c r="C103">
        <v>41</v>
      </c>
      <c r="D103">
        <v>260.5</v>
      </c>
      <c r="E103">
        <v>10.3</v>
      </c>
      <c r="G103" s="119">
        <v>96</v>
      </c>
      <c r="H103">
        <f t="shared" si="8"/>
        <v>10.902052453373207</v>
      </c>
      <c r="J103" s="120">
        <f>(Data!$I$16+273.3)/(D103+273.3)*(Data!$I$15+(Data!$K$12/1000))/Data!$I$15*Data!$I$18</f>
        <v>0.69018436781125903</v>
      </c>
      <c r="K103" s="122">
        <f t="shared" si="9"/>
        <v>11.5294809088</v>
      </c>
      <c r="L103" s="119"/>
      <c r="M103" s="122"/>
      <c r="S103" s="121">
        <f t="shared" si="7"/>
        <v>0.97000000000000064</v>
      </c>
      <c r="T103" s="122">
        <f t="shared" si="5"/>
        <v>11.5476936711386</v>
      </c>
      <c r="U103">
        <f t="shared" si="6"/>
        <v>0.11224873062255912</v>
      </c>
      <c r="W103">
        <f>(S104-S102)/6*(T102+4*T103+T104)</f>
        <v>0.22880173603022086</v>
      </c>
    </row>
    <row r="104" spans="1:23">
      <c r="A104" s="1">
        <v>0.4808912037037037</v>
      </c>
      <c r="B104">
        <v>4041</v>
      </c>
      <c r="C104">
        <v>41</v>
      </c>
      <c r="D104">
        <v>260.5</v>
      </c>
      <c r="E104">
        <v>10.3</v>
      </c>
      <c r="G104" s="119">
        <v>97</v>
      </c>
      <c r="H104">
        <f t="shared" si="8"/>
        <v>10.902052453373207</v>
      </c>
      <c r="J104" s="120">
        <f>(Data!$I$16+273.3)/(D104+273.3)*(Data!$I$15+(Data!$K$12/1000))/Data!$I$15*Data!$I$18</f>
        <v>0.69018436781125903</v>
      </c>
      <c r="K104" s="122">
        <f t="shared" si="9"/>
        <v>11.4930666834</v>
      </c>
      <c r="L104" s="119"/>
      <c r="M104" s="122"/>
      <c r="S104" s="121">
        <f t="shared" si="7"/>
        <v>0.98000000000000065</v>
      </c>
      <c r="T104" s="122">
        <f t="shared" si="5"/>
        <v>11.5476936711386</v>
      </c>
      <c r="U104">
        <f t="shared" si="6"/>
        <v>0.11547693671138611</v>
      </c>
    </row>
    <row r="105" spans="1:23">
      <c r="A105" s="1">
        <v>0.4808912037037037</v>
      </c>
      <c r="B105">
        <v>4040</v>
      </c>
      <c r="C105">
        <v>46</v>
      </c>
      <c r="D105">
        <v>260.5</v>
      </c>
      <c r="E105">
        <v>10.3</v>
      </c>
      <c r="G105" s="119">
        <v>98</v>
      </c>
      <c r="H105">
        <f t="shared" si="8"/>
        <v>11.5476936711386</v>
      </c>
      <c r="J105" s="120">
        <f>(Data!$I$16+273.3)/(D105+273.3)*(Data!$I$15+(Data!$K$12/1000))/Data!$I$15*Data!$I$18</f>
        <v>0.69018436781125903</v>
      </c>
      <c r="K105" s="122">
        <f t="shared" si="9"/>
        <v>11.456096713599999</v>
      </c>
      <c r="L105" s="119"/>
      <c r="M105" s="122"/>
      <c r="S105" s="121">
        <f t="shared" si="7"/>
        <v>0.99000000000000066</v>
      </c>
      <c r="T105" s="122">
        <f t="shared" si="5"/>
        <v>11.672537230941918</v>
      </c>
      <c r="U105">
        <f t="shared" si="6"/>
        <v>0.11610115451040268</v>
      </c>
      <c r="W105">
        <f>(S106-S104)/6*(T104+4*T105+T106)</f>
        <v>0.23344634059405389</v>
      </c>
    </row>
    <row r="106" spans="1:23">
      <c r="A106" s="1">
        <v>0.4808912037037037</v>
      </c>
      <c r="B106">
        <v>4039</v>
      </c>
      <c r="C106">
        <v>46</v>
      </c>
      <c r="D106">
        <v>260.5</v>
      </c>
      <c r="E106">
        <v>10.3</v>
      </c>
      <c r="G106" s="119">
        <v>99</v>
      </c>
      <c r="H106">
        <f t="shared" si="8"/>
        <v>11.5476936711386</v>
      </c>
      <c r="J106" s="120">
        <f>(Data!$I$16+273.3)/(D106+273.3)*(Data!$I$15+(Data!$K$12/1000))/Data!$I$15*Data!$I$18</f>
        <v>0.69018436781125903</v>
      </c>
      <c r="K106" s="122">
        <f t="shared" si="9"/>
        <v>11.4185736142</v>
      </c>
      <c r="L106" s="119"/>
      <c r="M106" s="122"/>
      <c r="S106" s="121">
        <f t="shared" si="7"/>
        <v>1.0000000000000007</v>
      </c>
      <c r="T106" s="122">
        <f t="shared" si="5"/>
        <v>11.796059583309843</v>
      </c>
      <c r="U106">
        <f t="shared" si="6"/>
        <v>0.11734298407125891</v>
      </c>
    </row>
    <row r="107" spans="1:23">
      <c r="A107" s="1">
        <v>0.4808912037037037</v>
      </c>
      <c r="B107">
        <v>4038</v>
      </c>
      <c r="C107">
        <v>47</v>
      </c>
      <c r="D107">
        <v>260.5</v>
      </c>
      <c r="E107">
        <v>10.3</v>
      </c>
      <c r="G107" s="119">
        <v>100</v>
      </c>
      <c r="H107">
        <f t="shared" si="8"/>
        <v>11.672537230941918</v>
      </c>
      <c r="J107" s="120">
        <f>(Data!$I$16+273.3)/(D107+273.3)*(Data!$I$15+(Data!$K$12/1000))/Data!$I$15*Data!$I$18</f>
        <v>0.69018436781125903</v>
      </c>
      <c r="K107" s="122">
        <f t="shared" si="9"/>
        <v>11.3805</v>
      </c>
      <c r="L107" s="119"/>
      <c r="M107" s="122"/>
      <c r="S107" s="121">
        <f t="shared" si="7"/>
        <v>0</v>
      </c>
      <c r="T107" s="122">
        <f t="shared" si="5"/>
        <v>11.421485579257357</v>
      </c>
      <c r="U107">
        <f t="shared" si="6"/>
        <v>-11.608772581283606</v>
      </c>
      <c r="W107">
        <f>(S108-S106)/6*(T106+4*T107+T108)</f>
        <v>-11.326548134528865</v>
      </c>
    </row>
    <row r="108" spans="1:23">
      <c r="A108" s="1">
        <v>0.48090277777777773</v>
      </c>
      <c r="B108">
        <v>4038</v>
      </c>
      <c r="C108">
        <v>48</v>
      </c>
      <c r="D108">
        <v>260.5</v>
      </c>
      <c r="E108">
        <v>10.3</v>
      </c>
      <c r="G108" s="119">
        <v>101</v>
      </c>
      <c r="H108">
        <f t="shared" si="8"/>
        <v>11.796059583309843</v>
      </c>
      <c r="J108" s="120">
        <f>(Data!$I$16+273.3)/(D108+273.3)*(Data!$I$15+(Data!$K$12/1000))/Data!$I$15*Data!$I$18</f>
        <v>0.69018436781125903</v>
      </c>
      <c r="K108" s="122">
        <f t="shared" si="9"/>
        <v>11.341878485799999</v>
      </c>
      <c r="L108" s="119"/>
      <c r="M108" s="122"/>
      <c r="S108" s="121">
        <f t="shared" si="7"/>
        <v>0.01</v>
      </c>
      <c r="T108" s="122">
        <f t="shared" si="5"/>
        <v>11.163744369532601</v>
      </c>
      <c r="U108">
        <f t="shared" si="6"/>
        <v>0.11292614974394979</v>
      </c>
    </row>
    <row r="109" spans="1:23">
      <c r="A109" s="1">
        <v>0.48090277777777773</v>
      </c>
      <c r="B109">
        <v>4044</v>
      </c>
      <c r="C109">
        <v>45</v>
      </c>
      <c r="D109">
        <v>260.5</v>
      </c>
      <c r="E109">
        <v>10.3</v>
      </c>
      <c r="G109" s="119">
        <v>102</v>
      </c>
      <c r="H109">
        <f t="shared" si="8"/>
        <v>11.421485579257357</v>
      </c>
      <c r="J109" s="120">
        <f>(Data!$I$16+273.3)/(D109+273.3)*(Data!$I$15+(Data!$K$12/1000))/Data!$I$15*Data!$I$18</f>
        <v>0.69018436781125903</v>
      </c>
      <c r="K109" s="122">
        <f t="shared" si="9"/>
        <v>11.302711686399999</v>
      </c>
      <c r="L109" s="119"/>
      <c r="M109" s="122"/>
      <c r="S109" s="121">
        <f t="shared" si="7"/>
        <v>0.02</v>
      </c>
      <c r="T109" s="122">
        <f t="shared" si="5"/>
        <v>11.292809285809819</v>
      </c>
      <c r="U109">
        <f t="shared" si="6"/>
        <v>0.11228276827671209</v>
      </c>
      <c r="W109">
        <f>(S110-S108)/6*(T108+4*T109+T110)</f>
        <v>0.22870519836433967</v>
      </c>
    </row>
    <row r="110" spans="1:23">
      <c r="A110" s="1">
        <v>0.48090277777777773</v>
      </c>
      <c r="B110">
        <v>4044</v>
      </c>
      <c r="C110">
        <v>43</v>
      </c>
      <c r="D110">
        <v>260.39999999999998</v>
      </c>
      <c r="E110">
        <v>10.3</v>
      </c>
      <c r="G110" s="119">
        <v>103</v>
      </c>
      <c r="H110">
        <f t="shared" si="8"/>
        <v>11.163744369532601</v>
      </c>
      <c r="J110" s="120">
        <f>(Data!$I$16+273.3)/(D110+273.3)*(Data!$I$15+(Data!$K$12/1000))/Data!$I$15*Data!$I$18</f>
        <v>0.69031368847226904</v>
      </c>
      <c r="K110" s="122">
        <f t="shared" si="9"/>
        <v>11.263002216599999</v>
      </c>
      <c r="L110" s="119"/>
      <c r="M110" s="122"/>
      <c r="S110" s="121">
        <f t="shared" si="7"/>
        <v>0.03</v>
      </c>
      <c r="T110" s="122">
        <f t="shared" si="5"/>
        <v>12.276577996530044</v>
      </c>
      <c r="U110">
        <f t="shared" si="6"/>
        <v>0.11784693641169929</v>
      </c>
    </row>
    <row r="111" spans="1:23">
      <c r="A111" s="1">
        <v>0.48090277777777773</v>
      </c>
      <c r="B111">
        <v>4050</v>
      </c>
      <c r="C111">
        <v>44</v>
      </c>
      <c r="D111">
        <v>260.39999999999998</v>
      </c>
      <c r="E111">
        <v>10.3</v>
      </c>
      <c r="G111" s="119">
        <v>104</v>
      </c>
      <c r="H111">
        <f t="shared" si="8"/>
        <v>11.292809285809819</v>
      </c>
      <c r="J111" s="120">
        <f>(Data!$I$16+273.3)/(D111+273.3)*(Data!$I$15+(Data!$K$12/1000))/Data!$I$15*Data!$I$18</f>
        <v>0.69031368847226904</v>
      </c>
      <c r="K111" s="122">
        <f t="shared" si="9"/>
        <v>11.2227526912</v>
      </c>
      <c r="L111" s="119"/>
      <c r="M111" s="122"/>
      <c r="S111" s="121">
        <f t="shared" si="7"/>
        <v>0.04</v>
      </c>
      <c r="T111" s="122">
        <f t="shared" si="5"/>
        <v>12.276577996530044</v>
      </c>
      <c r="U111">
        <f t="shared" si="6"/>
        <v>0.12276577996530046</v>
      </c>
      <c r="W111">
        <f>(S112-S110)/6*(T110+4*T111+T112)</f>
        <v>0.24351444606230668</v>
      </c>
    </row>
    <row r="112" spans="1:23">
      <c r="A112" s="1">
        <v>0.48090277777777773</v>
      </c>
      <c r="B112">
        <v>4055</v>
      </c>
      <c r="C112">
        <v>52</v>
      </c>
      <c r="D112">
        <v>260.39999999999998</v>
      </c>
      <c r="E112">
        <v>10.3</v>
      </c>
      <c r="G112" s="119">
        <v>105</v>
      </c>
      <c r="H112">
        <f t="shared" si="8"/>
        <v>12.276577996530044</v>
      </c>
      <c r="J112" s="120">
        <f>(Data!$I$16+273.3)/(D112+273.3)*(Data!$I$15+(Data!$K$12/1000))/Data!$I$15*Data!$I$18</f>
        <v>0.69031368847226904</v>
      </c>
      <c r="K112" s="122">
        <f t="shared" si="9"/>
        <v>11.181965725</v>
      </c>
      <c r="L112" s="119"/>
      <c r="M112" s="122"/>
      <c r="S112" s="121">
        <f t="shared" si="7"/>
        <v>0.05</v>
      </c>
      <c r="T112" s="122">
        <f t="shared" si="5"/>
        <v>11.671443836041771</v>
      </c>
      <c r="U112">
        <f t="shared" si="6"/>
        <v>0.1197401091628591</v>
      </c>
    </row>
    <row r="113" spans="1:23">
      <c r="A113" s="1">
        <v>0.48091435185185188</v>
      </c>
      <c r="B113">
        <v>4063</v>
      </c>
      <c r="C113">
        <v>52</v>
      </c>
      <c r="D113">
        <v>260.39999999999998</v>
      </c>
      <c r="E113">
        <v>10.3</v>
      </c>
      <c r="G113" s="119">
        <v>106</v>
      </c>
      <c r="H113">
        <f t="shared" si="8"/>
        <v>12.276577996530044</v>
      </c>
      <c r="J113" s="120">
        <f>(Data!$I$16+273.3)/(D113+273.3)*(Data!$I$15+(Data!$K$12/1000))/Data!$I$15*Data!$I$18</f>
        <v>0.69031368847226904</v>
      </c>
      <c r="K113" s="122">
        <f t="shared" si="9"/>
        <v>11.1406439328</v>
      </c>
      <c r="L113" s="119"/>
      <c r="M113" s="122"/>
      <c r="S113" s="121">
        <f t="shared" si="7"/>
        <v>6.0000000000000005E-2</v>
      </c>
      <c r="T113" s="122">
        <f t="shared" si="5"/>
        <v>11.671443836041771</v>
      </c>
      <c r="U113">
        <f t="shared" si="6"/>
        <v>0.11671443836041773</v>
      </c>
      <c r="W113">
        <f>(S114-S112)/6*(T112+4*T113+T114)</f>
        <v>0.23217028796659547</v>
      </c>
    </row>
    <row r="114" spans="1:23">
      <c r="A114" s="1">
        <v>0.48091435185185188</v>
      </c>
      <c r="B114">
        <v>4070</v>
      </c>
      <c r="C114">
        <v>47</v>
      </c>
      <c r="D114">
        <v>260.39999999999998</v>
      </c>
      <c r="E114">
        <v>10.3</v>
      </c>
      <c r="G114" s="119">
        <v>107</v>
      </c>
      <c r="H114">
        <f t="shared" si="8"/>
        <v>11.671443836041771</v>
      </c>
      <c r="J114" s="120">
        <f>(Data!$I$16+273.3)/(D114+273.3)*(Data!$I$15+(Data!$K$12/1000))/Data!$I$15*Data!$I$18</f>
        <v>0.69031368847226904</v>
      </c>
      <c r="K114" s="122">
        <f t="shared" si="9"/>
        <v>11.098789929399999</v>
      </c>
      <c r="L114" s="119"/>
      <c r="M114" s="122"/>
      <c r="S114" s="121">
        <f t="shared" si="7"/>
        <v>7.0000000000000007E-2</v>
      </c>
      <c r="T114" s="122">
        <f t="shared" si="5"/>
        <v>11.293867209769777</v>
      </c>
      <c r="U114">
        <f t="shared" si="6"/>
        <v>0.11482655522905776</v>
      </c>
    </row>
    <row r="115" spans="1:23">
      <c r="A115" s="1">
        <v>0.48091435185185188</v>
      </c>
      <c r="B115">
        <v>4071</v>
      </c>
      <c r="C115">
        <v>47</v>
      </c>
      <c r="D115">
        <v>260.39999999999998</v>
      </c>
      <c r="E115">
        <v>10.3</v>
      </c>
      <c r="G115" s="119">
        <v>108</v>
      </c>
      <c r="H115">
        <f t="shared" si="8"/>
        <v>11.671443836041771</v>
      </c>
      <c r="J115" s="120">
        <f>(Data!$I$16+273.3)/(D115+273.3)*(Data!$I$15+(Data!$K$12/1000))/Data!$I$15*Data!$I$18</f>
        <v>0.69031368847226904</v>
      </c>
      <c r="K115" s="122">
        <f t="shared" si="9"/>
        <v>11.0564063296</v>
      </c>
      <c r="L115" s="119"/>
      <c r="M115" s="122"/>
      <c r="S115" s="121">
        <f t="shared" si="7"/>
        <v>0.08</v>
      </c>
      <c r="T115" s="122">
        <f t="shared" si="5"/>
        <v>11.036270279509113</v>
      </c>
      <c r="U115">
        <f t="shared" si="6"/>
        <v>0.11165068744639439</v>
      </c>
      <c r="W115">
        <f>(S116-S114)/6*(T114+4*T115+T116)</f>
        <v>0.22114347645897742</v>
      </c>
    </row>
    <row r="116" spans="1:23">
      <c r="A116" s="1">
        <v>0.48091435185185188</v>
      </c>
      <c r="B116">
        <v>4075</v>
      </c>
      <c r="C116">
        <v>44</v>
      </c>
      <c r="D116">
        <v>260.5</v>
      </c>
      <c r="E116">
        <v>10.3</v>
      </c>
      <c r="G116" s="119">
        <v>109</v>
      </c>
      <c r="H116">
        <f t="shared" si="8"/>
        <v>11.293867209769777</v>
      </c>
      <c r="J116" s="120">
        <f>(Data!$I$16+273.3)/(D116+273.3)*(Data!$I$15+(Data!$K$12/1000))/Data!$I$15*Data!$I$18</f>
        <v>0.69018436781125903</v>
      </c>
      <c r="K116" s="122">
        <f t="shared" si="9"/>
        <v>11.0134957482</v>
      </c>
      <c r="L116" s="119"/>
      <c r="M116" s="122"/>
      <c r="S116" s="121">
        <f t="shared" si="7"/>
        <v>0.09</v>
      </c>
      <c r="T116" s="122">
        <f t="shared" si="5"/>
        <v>10.904094609887022</v>
      </c>
      <c r="U116">
        <f t="shared" si="6"/>
        <v>0.10970182444698062</v>
      </c>
    </row>
    <row r="117" spans="1:23">
      <c r="A117" s="1">
        <v>0.48091435185185188</v>
      </c>
      <c r="B117">
        <v>4075</v>
      </c>
      <c r="C117">
        <v>42</v>
      </c>
      <c r="D117">
        <v>260.7</v>
      </c>
      <c r="E117">
        <v>10.3</v>
      </c>
      <c r="G117" s="119">
        <v>110</v>
      </c>
      <c r="H117">
        <f t="shared" si="8"/>
        <v>11.036270279509113</v>
      </c>
      <c r="J117" s="120">
        <f>(Data!$I$16+273.3)/(D117+273.3)*(Data!$I$15+(Data!$K$12/1000))/Data!$I$15*Data!$I$18</f>
        <v>0.68992587179335207</v>
      </c>
      <c r="K117" s="122">
        <f t="shared" si="9"/>
        <v>10.970060799999999</v>
      </c>
      <c r="L117" s="119"/>
      <c r="M117" s="122"/>
      <c r="S117" s="121">
        <f t="shared" si="7"/>
        <v>9.9999999999999992E-2</v>
      </c>
      <c r="T117" s="122">
        <f t="shared" si="5"/>
        <v>10.769288468863397</v>
      </c>
      <c r="U117">
        <f t="shared" si="6"/>
        <v>0.10836691539375204</v>
      </c>
      <c r="W117">
        <f>(S118-S116)/6*(T116+4*T117+T118)</f>
        <v>0.21583512318067993</v>
      </c>
    </row>
    <row r="118" spans="1:23">
      <c r="A118" s="1">
        <v>0.48092592592592592</v>
      </c>
      <c r="B118">
        <v>4064</v>
      </c>
      <c r="C118">
        <v>41</v>
      </c>
      <c r="D118">
        <v>260.7</v>
      </c>
      <c r="E118">
        <v>10.3</v>
      </c>
      <c r="G118" s="119">
        <v>111</v>
      </c>
      <c r="H118">
        <f t="shared" si="8"/>
        <v>10.904094609887022</v>
      </c>
      <c r="J118" s="120">
        <f>(Data!$I$16+273.3)/(D118+273.3)*(Data!$I$15+(Data!$K$12/1000))/Data!$I$15*Data!$I$18</f>
        <v>0.68992587179335207</v>
      </c>
      <c r="K118" s="122">
        <f t="shared" si="9"/>
        <v>10.9261040998</v>
      </c>
      <c r="L118" s="119"/>
      <c r="M118" s="122"/>
      <c r="S118" s="121">
        <f t="shared" si="7"/>
        <v>0.10999999999999999</v>
      </c>
      <c r="T118" s="122">
        <f t="shared" si="5"/>
        <v>10.769288468863397</v>
      </c>
      <c r="U118">
        <f t="shared" si="6"/>
        <v>0.10769288468863392</v>
      </c>
    </row>
    <row r="119" spans="1:23">
      <c r="A119" s="1">
        <v>0.48092592592592592</v>
      </c>
      <c r="B119">
        <v>4064</v>
      </c>
      <c r="C119">
        <v>40</v>
      </c>
      <c r="D119">
        <v>260.60000000000002</v>
      </c>
      <c r="E119">
        <v>10.3</v>
      </c>
      <c r="G119" s="119">
        <v>112</v>
      </c>
      <c r="H119">
        <f t="shared" si="8"/>
        <v>10.769288468863397</v>
      </c>
      <c r="J119" s="120">
        <f>(Data!$I$16+273.3)/(D119+273.3)*(Data!$I$15+(Data!$K$12/1000))/Data!$I$15*Data!$I$18</f>
        <v>0.690055095594025</v>
      </c>
      <c r="K119" s="122">
        <f t="shared" si="9"/>
        <v>10.8816282624</v>
      </c>
      <c r="L119" s="119"/>
      <c r="M119" s="122"/>
      <c r="S119" s="121">
        <f t="shared" si="7"/>
        <v>0.11999999999999998</v>
      </c>
      <c r="T119" s="122">
        <f t="shared" si="5"/>
        <v>10.217600851291971</v>
      </c>
      <c r="U119">
        <f t="shared" si="6"/>
        <v>0.1049344466007768</v>
      </c>
      <c r="W119">
        <f>(S120-S118)/6*(T118+4*T119+T120)</f>
        <v>0.20619416461579154</v>
      </c>
    </row>
    <row r="120" spans="1:23">
      <c r="A120" s="1">
        <v>0.48092592592592592</v>
      </c>
      <c r="B120">
        <v>4063</v>
      </c>
      <c r="C120">
        <v>40</v>
      </c>
      <c r="D120">
        <v>260.60000000000002</v>
      </c>
      <c r="E120">
        <v>10.3</v>
      </c>
      <c r="G120" s="119">
        <v>113</v>
      </c>
      <c r="H120">
        <f t="shared" si="8"/>
        <v>10.769288468863397</v>
      </c>
      <c r="J120" s="120">
        <f>(Data!$I$16+273.3)/(D120+273.3)*(Data!$I$15+(Data!$K$12/1000))/Data!$I$15*Data!$I$18</f>
        <v>0.690055095594025</v>
      </c>
      <c r="K120" s="122">
        <f t="shared" si="9"/>
        <v>10.836635902599999</v>
      </c>
      <c r="L120" s="119"/>
      <c r="M120" s="122"/>
      <c r="S120" s="121">
        <f t="shared" si="7"/>
        <v>0.12999999999999998</v>
      </c>
      <c r="T120" s="122">
        <f t="shared" si="5"/>
        <v>10.218557510706201</v>
      </c>
      <c r="U120">
        <f t="shared" si="6"/>
        <v>0.10218079180999082</v>
      </c>
    </row>
    <row r="121" spans="1:23">
      <c r="A121" s="1">
        <v>0.48092592592592592</v>
      </c>
      <c r="B121">
        <v>4062</v>
      </c>
      <c r="C121">
        <v>36</v>
      </c>
      <c r="D121">
        <v>260.7</v>
      </c>
      <c r="E121">
        <v>10.3</v>
      </c>
      <c r="G121" s="119">
        <v>114</v>
      </c>
      <c r="H121">
        <f t="shared" si="8"/>
        <v>10.217600851291971</v>
      </c>
      <c r="J121" s="120">
        <f>(Data!$I$16+273.3)/(D121+273.3)*(Data!$I$15+(Data!$K$12/1000))/Data!$I$15*Data!$I$18</f>
        <v>0.68992587179335207</v>
      </c>
      <c r="K121" s="122">
        <f t="shared" si="9"/>
        <v>10.791129635199999</v>
      </c>
      <c r="L121" s="119"/>
      <c r="M121" s="122"/>
      <c r="S121" s="121">
        <f t="shared" si="7"/>
        <v>0.13999999999999999</v>
      </c>
      <c r="T121" s="122">
        <f t="shared" si="5"/>
        <v>9.7835239629172452</v>
      </c>
      <c r="U121">
        <f t="shared" si="6"/>
        <v>0.10001040736811734</v>
      </c>
      <c r="W121">
        <f>(S122-S120)/6*(T120+4*T121+T122)</f>
        <v>0.19712364390402409</v>
      </c>
    </row>
    <row r="122" spans="1:23">
      <c r="A122" s="1">
        <v>0.48092592592592592</v>
      </c>
      <c r="B122">
        <v>4063</v>
      </c>
      <c r="C122">
        <v>36</v>
      </c>
      <c r="D122">
        <v>260.8</v>
      </c>
      <c r="E122">
        <v>10.4</v>
      </c>
      <c r="G122" s="119">
        <v>115</v>
      </c>
      <c r="H122">
        <f t="shared" si="8"/>
        <v>10.218557510706201</v>
      </c>
      <c r="J122" s="120">
        <f>(Data!$I$16+273.3)/(D122+273.3)*(Data!$I$15+(Data!$K$12/1000))/Data!$I$15*Data!$I$18</f>
        <v>0.68979669638204455</v>
      </c>
      <c r="K122" s="122">
        <f t="shared" si="9"/>
        <v>10.745112075</v>
      </c>
      <c r="L122" s="119"/>
      <c r="M122" s="122"/>
      <c r="S122" s="121">
        <f t="shared" si="7"/>
        <v>0.15</v>
      </c>
      <c r="T122" s="122">
        <f t="shared" si="5"/>
        <v>9.7844398088319959</v>
      </c>
      <c r="U122">
        <f t="shared" si="6"/>
        <v>9.7839818858746291E-2</v>
      </c>
    </row>
    <row r="123" spans="1:23">
      <c r="A123" s="1">
        <v>0.48093750000000002</v>
      </c>
      <c r="B123">
        <v>4064</v>
      </c>
      <c r="C123">
        <v>33</v>
      </c>
      <c r="D123">
        <v>260.8</v>
      </c>
      <c r="E123">
        <v>10.4</v>
      </c>
      <c r="G123" s="119">
        <v>116</v>
      </c>
      <c r="H123">
        <f t="shared" si="8"/>
        <v>9.7835239629172452</v>
      </c>
      <c r="J123" s="120">
        <f>(Data!$I$16+273.3)/(D123+273.3)*(Data!$I$15+(Data!$K$12/1000))/Data!$I$15*Data!$I$18</f>
        <v>0.68979669638204455</v>
      </c>
      <c r="K123" s="122">
        <f t="shared" si="9"/>
        <v>10.6985858368</v>
      </c>
      <c r="L123" s="119"/>
      <c r="M123" s="122"/>
      <c r="S123" s="121">
        <f t="shared" si="7"/>
        <v>0.16</v>
      </c>
      <c r="T123" s="122">
        <f t="shared" si="5"/>
        <v>10.36047955452087</v>
      </c>
      <c r="U123">
        <f t="shared" si="6"/>
        <v>0.10072459681676442</v>
      </c>
      <c r="W123">
        <f>(S124-S122)/6*(T122+4*T123+T124)</f>
        <v>0.20666223906166484</v>
      </c>
    </row>
    <row r="124" spans="1:23">
      <c r="A124" s="1">
        <v>0.48093750000000002</v>
      </c>
      <c r="B124">
        <v>4062</v>
      </c>
      <c r="C124">
        <v>33</v>
      </c>
      <c r="D124">
        <v>260.89999999999998</v>
      </c>
      <c r="E124">
        <v>10.3</v>
      </c>
      <c r="G124" s="119">
        <v>117</v>
      </c>
      <c r="H124">
        <f t="shared" si="8"/>
        <v>9.7844398088319959</v>
      </c>
      <c r="J124" s="120">
        <f>(Data!$I$16+273.3)/(D124+273.3)*(Data!$I$15+(Data!$K$12/1000))/Data!$I$15*Data!$I$18</f>
        <v>0.68966756933292783</v>
      </c>
      <c r="K124" s="122">
        <f t="shared" si="9"/>
        <v>10.651553535399998</v>
      </c>
      <c r="L124" s="119"/>
      <c r="M124" s="122"/>
      <c r="S124" s="121">
        <f t="shared" si="7"/>
        <v>0.17</v>
      </c>
      <c r="T124" s="122">
        <f t="shared" si="5"/>
        <v>10.772313691583923</v>
      </c>
      <c r="U124">
        <f t="shared" si="6"/>
        <v>0.10566396623052406</v>
      </c>
    </row>
    <row r="125" spans="1:23">
      <c r="A125" s="1">
        <v>0.48093750000000002</v>
      </c>
      <c r="B125">
        <v>4045</v>
      </c>
      <c r="C125">
        <v>37</v>
      </c>
      <c r="D125">
        <v>260.89999999999998</v>
      </c>
      <c r="E125">
        <v>10.3</v>
      </c>
      <c r="G125" s="119">
        <v>118</v>
      </c>
      <c r="H125">
        <f t="shared" si="8"/>
        <v>10.36047955452087</v>
      </c>
      <c r="J125" s="120">
        <f>(Data!$I$16+273.3)/(D125+273.3)*(Data!$I$15+(Data!$K$12/1000))/Data!$I$15*Data!$I$18</f>
        <v>0.68966756933292783</v>
      </c>
      <c r="K125" s="122">
        <f t="shared" si="9"/>
        <v>10.6040177856</v>
      </c>
      <c r="L125" s="119"/>
      <c r="M125" s="122"/>
      <c r="S125" s="121">
        <f t="shared" si="7"/>
        <v>0.18000000000000002</v>
      </c>
      <c r="T125" s="122">
        <f t="shared" si="5"/>
        <v>10.906136384010317</v>
      </c>
      <c r="U125">
        <f t="shared" si="6"/>
        <v>0.1083922503779713</v>
      </c>
      <c r="W125">
        <f>(S126-S124)/6*(T124+4*T125+T126)</f>
        <v>0.21767324924119766</v>
      </c>
    </row>
    <row r="126" spans="1:23">
      <c r="A126" s="1">
        <v>0.48093750000000002</v>
      </c>
      <c r="B126">
        <v>4044</v>
      </c>
      <c r="C126">
        <v>40</v>
      </c>
      <c r="D126">
        <v>260.89999999999998</v>
      </c>
      <c r="E126">
        <v>10.3</v>
      </c>
      <c r="G126" s="119">
        <v>119</v>
      </c>
      <c r="H126">
        <f t="shared" si="8"/>
        <v>10.772313691583923</v>
      </c>
      <c r="J126" s="120">
        <f>(Data!$I$16+273.3)/(D126+273.3)*(Data!$I$15+(Data!$K$12/1000))/Data!$I$15*Data!$I$18</f>
        <v>0.68966756933292783</v>
      </c>
      <c r="K126" s="122">
        <f t="shared" si="9"/>
        <v>10.5559812022</v>
      </c>
      <c r="L126" s="119"/>
      <c r="M126" s="122"/>
      <c r="S126" s="121">
        <f t="shared" si="7"/>
        <v>0.19000000000000003</v>
      </c>
      <c r="T126" s="122">
        <f t="shared" si="5"/>
        <v>10.905115544734059</v>
      </c>
      <c r="U126">
        <f t="shared" si="6"/>
        <v>0.10905625964372198</v>
      </c>
    </row>
    <row r="127" spans="1:23">
      <c r="A127" s="1">
        <v>0.48093750000000002</v>
      </c>
      <c r="B127">
        <v>4018</v>
      </c>
      <c r="C127">
        <v>41</v>
      </c>
      <c r="D127">
        <v>260.89999999999998</v>
      </c>
      <c r="E127">
        <v>10.3</v>
      </c>
      <c r="G127" s="119">
        <v>120</v>
      </c>
      <c r="H127">
        <f t="shared" si="8"/>
        <v>10.906136384010317</v>
      </c>
      <c r="J127" s="120">
        <f>(Data!$I$16+273.3)/(D127+273.3)*(Data!$I$15+(Data!$K$12/1000))/Data!$I$15*Data!$I$18</f>
        <v>0.68966756933292783</v>
      </c>
      <c r="K127" s="122">
        <f t="shared" si="9"/>
        <v>10.507446399999999</v>
      </c>
      <c r="L127" s="119"/>
      <c r="M127" s="122"/>
      <c r="S127" s="121">
        <f t="shared" si="7"/>
        <v>0.20000000000000004</v>
      </c>
      <c r="T127" s="122">
        <f t="shared" si="5"/>
        <v>10.905115544734059</v>
      </c>
      <c r="U127">
        <f t="shared" si="6"/>
        <v>0.10905115544734069</v>
      </c>
      <c r="W127">
        <f>(S128-S126)/6*(T126+4*T127+T128)</f>
        <v>0.21436367228862532</v>
      </c>
    </row>
    <row r="128" spans="1:23">
      <c r="A128" s="1">
        <v>0.48094907407407406</v>
      </c>
      <c r="B128">
        <v>4018</v>
      </c>
      <c r="C128">
        <v>41</v>
      </c>
      <c r="D128">
        <v>260.8</v>
      </c>
      <c r="E128">
        <v>10.3</v>
      </c>
      <c r="G128" s="119">
        <v>121</v>
      </c>
      <c r="H128">
        <f t="shared" si="8"/>
        <v>10.905115544734059</v>
      </c>
      <c r="J128" s="120">
        <f>(Data!$I$16+273.3)/(D128+273.3)*(Data!$I$15+(Data!$K$12/1000))/Data!$I$15*Data!$I$18</f>
        <v>0.68979669638204455</v>
      </c>
      <c r="K128" s="122">
        <f t="shared" si="9"/>
        <v>10.458415993799999</v>
      </c>
      <c r="L128" s="119"/>
      <c r="M128" s="122"/>
      <c r="S128" s="121">
        <f t="shared" si="7"/>
        <v>0.21000000000000005</v>
      </c>
      <c r="T128" s="122">
        <f t="shared" si="5"/>
        <v>9.7835239629172452</v>
      </c>
      <c r="U128">
        <f t="shared" si="6"/>
        <v>0.10344319753825661</v>
      </c>
    </row>
    <row r="129" spans="1:23">
      <c r="A129" s="1">
        <v>0.48094907407407406</v>
      </c>
      <c r="B129">
        <v>4008</v>
      </c>
      <c r="C129">
        <v>41</v>
      </c>
      <c r="D129">
        <v>260.8</v>
      </c>
      <c r="E129">
        <v>10.3</v>
      </c>
      <c r="G129" s="119">
        <v>122</v>
      </c>
      <c r="H129">
        <f t="shared" si="8"/>
        <v>10.905115544734059</v>
      </c>
      <c r="J129" s="120">
        <f>(Data!$I$16+273.3)/(D129+273.3)*(Data!$I$15+(Data!$K$12/1000))/Data!$I$15*Data!$I$18</f>
        <v>0.68979669638204455</v>
      </c>
      <c r="K129" s="122">
        <f t="shared" si="9"/>
        <v>10.4088925984</v>
      </c>
      <c r="L129" s="119"/>
      <c r="M129" s="122"/>
      <c r="S129" s="121">
        <f t="shared" si="7"/>
        <v>0.22000000000000006</v>
      </c>
      <c r="T129" s="122">
        <f t="shared" si="5"/>
        <v>9.7835239629172452</v>
      </c>
      <c r="U129">
        <f t="shared" si="6"/>
        <v>9.7835239629172538E-2</v>
      </c>
      <c r="W129">
        <f>(S130-S128)/6*(T128+4*T129+T130)</f>
        <v>0.19759043201518822</v>
      </c>
    </row>
    <row r="130" spans="1:23">
      <c r="A130" s="1">
        <v>0.48094907407407406</v>
      </c>
      <c r="B130">
        <v>3999</v>
      </c>
      <c r="C130">
        <v>33</v>
      </c>
      <c r="D130">
        <v>260.8</v>
      </c>
      <c r="E130">
        <v>10.3</v>
      </c>
      <c r="G130" s="119">
        <v>123</v>
      </c>
      <c r="H130">
        <f t="shared" si="8"/>
        <v>9.7835239629172452</v>
      </c>
      <c r="J130" s="120">
        <f>(Data!$I$16+273.3)/(D130+273.3)*(Data!$I$15+(Data!$K$12/1000))/Data!$I$15*Data!$I$18</f>
        <v>0.68979669638204455</v>
      </c>
      <c r="K130" s="122">
        <f t="shared" si="9"/>
        <v>10.3588788286</v>
      </c>
      <c r="L130" s="119"/>
      <c r="M130" s="122"/>
      <c r="S130" s="121">
        <f t="shared" si="7"/>
        <v>0.23000000000000007</v>
      </c>
      <c r="T130" s="122">
        <f t="shared" si="5"/>
        <v>10.359509789970188</v>
      </c>
      <c r="U130">
        <f t="shared" si="6"/>
        <v>0.10071516876443726</v>
      </c>
    </row>
    <row r="131" spans="1:23">
      <c r="A131" s="1">
        <v>0.48094907407407406</v>
      </c>
      <c r="B131">
        <v>3999</v>
      </c>
      <c r="C131">
        <v>33</v>
      </c>
      <c r="D131">
        <v>260.8</v>
      </c>
      <c r="E131">
        <v>10.3</v>
      </c>
      <c r="G131" s="119">
        <v>124</v>
      </c>
      <c r="H131">
        <f t="shared" si="8"/>
        <v>9.7835239629172452</v>
      </c>
      <c r="J131" s="120">
        <f>(Data!$I$16+273.3)/(D131+273.3)*(Data!$I$15+(Data!$K$12/1000))/Data!$I$15*Data!$I$18</f>
        <v>0.68979669638204455</v>
      </c>
      <c r="K131" s="122">
        <f t="shared" si="9"/>
        <v>10.3083772992</v>
      </c>
      <c r="L131" s="119"/>
      <c r="M131" s="122"/>
      <c r="S131" s="121">
        <f t="shared" si="7"/>
        <v>0.24000000000000007</v>
      </c>
      <c r="T131" s="122">
        <f t="shared" si="5"/>
        <v>10.359509789970188</v>
      </c>
      <c r="U131">
        <f t="shared" si="6"/>
        <v>0.10359509789970198</v>
      </c>
      <c r="W131">
        <f>(S132-S130)/6*(T130+4*T131+T132)</f>
        <v>0.2085628477608942</v>
      </c>
    </row>
    <row r="132" spans="1:23">
      <c r="A132" s="1">
        <v>0.48094907407407406</v>
      </c>
      <c r="B132">
        <v>3999</v>
      </c>
      <c r="C132">
        <v>37</v>
      </c>
      <c r="D132">
        <v>260.8</v>
      </c>
      <c r="E132">
        <v>10.3</v>
      </c>
      <c r="G132" s="119">
        <v>125</v>
      </c>
      <c r="H132">
        <f t="shared" si="8"/>
        <v>10.359509789970188</v>
      </c>
      <c r="J132" s="120">
        <f>(Data!$I$16+273.3)/(D132+273.3)*(Data!$I$15+(Data!$K$12/1000))/Data!$I$15*Data!$I$18</f>
        <v>0.68979669638204455</v>
      </c>
      <c r="K132" s="122">
        <f t="shared" si="9"/>
        <v>10.257390624999999</v>
      </c>
      <c r="L132" s="119"/>
      <c r="M132" s="122"/>
      <c r="S132" s="121">
        <f t="shared" si="7"/>
        <v>0.25000000000000006</v>
      </c>
      <c r="T132" s="122">
        <f t="shared" si="5"/>
        <v>10.771305378417342</v>
      </c>
      <c r="U132">
        <f t="shared" si="6"/>
        <v>0.10565407584193744</v>
      </c>
    </row>
    <row r="133" spans="1:23">
      <c r="A133" s="1">
        <v>0.48096064814814815</v>
      </c>
      <c r="B133">
        <v>4000</v>
      </c>
      <c r="C133">
        <v>37</v>
      </c>
      <c r="D133">
        <v>260.8</v>
      </c>
      <c r="E133">
        <v>10.3</v>
      </c>
      <c r="G133" s="119">
        <v>126</v>
      </c>
      <c r="H133">
        <f t="shared" si="8"/>
        <v>10.359509789970188</v>
      </c>
      <c r="J133" s="120">
        <f>(Data!$I$16+273.3)/(D133+273.3)*(Data!$I$15+(Data!$K$12/1000))/Data!$I$15*Data!$I$18</f>
        <v>0.68979669638204455</v>
      </c>
      <c r="K133" s="122">
        <f t="shared" si="9"/>
        <v>10.205921420799999</v>
      </c>
      <c r="L133" s="119"/>
      <c r="M133" s="122"/>
      <c r="S133" s="121">
        <f t="shared" si="7"/>
        <v>0.26000000000000006</v>
      </c>
      <c r="T133" s="122">
        <f t="shared" si="5"/>
        <v>11.037303589775833</v>
      </c>
      <c r="U133">
        <f t="shared" si="6"/>
        <v>0.10904304484096598</v>
      </c>
      <c r="W133">
        <f>(S134-S132)/6*(T132+4*T133+T134)</f>
        <v>0.21941878427418265</v>
      </c>
    </row>
    <row r="134" spans="1:23">
      <c r="A134" s="1">
        <v>0.48096064814814815</v>
      </c>
      <c r="B134">
        <v>4011</v>
      </c>
      <c r="C134">
        <v>40</v>
      </c>
      <c r="D134">
        <v>260.8</v>
      </c>
      <c r="E134">
        <v>10.3</v>
      </c>
      <c r="G134" s="119">
        <v>127</v>
      </c>
      <c r="H134">
        <f t="shared" si="8"/>
        <v>10.771305378417342</v>
      </c>
      <c r="J134" s="120">
        <f>(Data!$I$16+273.3)/(D134+273.3)*(Data!$I$15+(Data!$K$12/1000))/Data!$I$15*Data!$I$18</f>
        <v>0.68979669638204455</v>
      </c>
      <c r="K134" s="122">
        <f t="shared" si="9"/>
        <v>10.1539723014</v>
      </c>
      <c r="L134" s="119"/>
      <c r="M134" s="122"/>
      <c r="S134" s="121">
        <f t="shared" si="7"/>
        <v>0.27000000000000007</v>
      </c>
      <c r="T134" s="122">
        <f t="shared" si="5"/>
        <v>10.905115544734059</v>
      </c>
      <c r="U134">
        <f t="shared" si="6"/>
        <v>0.10971209567254955</v>
      </c>
    </row>
    <row r="135" spans="1:23">
      <c r="A135" s="1">
        <v>0.48096064814814815</v>
      </c>
      <c r="B135">
        <v>4011</v>
      </c>
      <c r="C135">
        <v>42</v>
      </c>
      <c r="D135">
        <v>260.8</v>
      </c>
      <c r="E135">
        <v>10.3</v>
      </c>
      <c r="G135" s="119">
        <v>128</v>
      </c>
      <c r="H135">
        <f t="shared" si="8"/>
        <v>11.037303589775833</v>
      </c>
      <c r="J135" s="120">
        <f>(Data!$I$16+273.3)/(D135+273.3)*(Data!$I$15+(Data!$K$12/1000))/Data!$I$15*Data!$I$18</f>
        <v>0.68979669638204455</v>
      </c>
      <c r="K135" s="122">
        <f t="shared" si="9"/>
        <v>10.1015458816</v>
      </c>
      <c r="L135" s="119"/>
      <c r="M135" s="122"/>
      <c r="S135" s="121">
        <f t="shared" si="7"/>
        <v>0.28000000000000008</v>
      </c>
      <c r="T135" s="122">
        <f t="shared" ref="T135:T198" si="10">H137</f>
        <v>10.906136384010317</v>
      </c>
      <c r="U135">
        <f t="shared" ref="U135:U198" si="11">(S135-S134)/2*(T134+T135)</f>
        <v>0.10905625964372198</v>
      </c>
      <c r="W135">
        <f>(S136-S134)/6*(T134+4*T135+T136)</f>
        <v>0.21811932488261901</v>
      </c>
    </row>
    <row r="136" spans="1:23">
      <c r="A136" s="1">
        <v>0.48096064814814815</v>
      </c>
      <c r="B136">
        <v>4010</v>
      </c>
      <c r="C136">
        <v>41</v>
      </c>
      <c r="D136">
        <v>260.8</v>
      </c>
      <c r="E136">
        <v>10.3</v>
      </c>
      <c r="G136" s="119">
        <v>129</v>
      </c>
      <c r="H136">
        <f t="shared" si="8"/>
        <v>10.905115544734059</v>
      </c>
      <c r="J136" s="120">
        <f>(Data!$I$16+273.3)/(D136+273.3)*(Data!$I$15+(Data!$K$12/1000))/Data!$I$15*Data!$I$18</f>
        <v>0.68979669638204455</v>
      </c>
      <c r="K136" s="122">
        <f t="shared" si="9"/>
        <v>10.0486447762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10.906136384010317</v>
      </c>
      <c r="U136">
        <f t="shared" si="11"/>
        <v>0.10906136384010326</v>
      </c>
    </row>
    <row r="137" spans="1:23">
      <c r="A137" s="1">
        <v>0.48096064814814815</v>
      </c>
      <c r="B137">
        <v>4010</v>
      </c>
      <c r="C137">
        <v>41</v>
      </c>
      <c r="D137">
        <v>260.89999999999998</v>
      </c>
      <c r="E137">
        <v>10.3</v>
      </c>
      <c r="G137" s="119">
        <v>130</v>
      </c>
      <c r="H137">
        <f t="shared" ref="H137:H200" si="13">44.73*SQRT(C137/1000/J137)</f>
        <v>10.906136384010317</v>
      </c>
      <c r="J137" s="120">
        <f>(Data!$I$16+273.3)/(D137+273.3)*(Data!$I$15+(Data!$K$12/1000))/Data!$I$15*Data!$I$18</f>
        <v>0.68966756933292783</v>
      </c>
      <c r="K137" s="122">
        <f t="shared" ref="K137:K200" si="14">0.0000004358*G137^3-0.00040469*G137^2+0.029516*G137+12.04</f>
        <v>9.9952715999999988</v>
      </c>
      <c r="L137" s="119"/>
      <c r="M137" s="122"/>
      <c r="S137" s="121">
        <f t="shared" si="12"/>
        <v>0.3000000000000001</v>
      </c>
      <c r="T137" s="122">
        <f t="shared" si="10"/>
        <v>10.904094609887022</v>
      </c>
      <c r="U137">
        <f t="shared" si="11"/>
        <v>0.10905115496948679</v>
      </c>
      <c r="W137">
        <f>(S138-S136)/6*(T136+4*T137+T138)</f>
        <v>0.21808529467666937</v>
      </c>
    </row>
    <row r="138" spans="1:23">
      <c r="A138" s="1">
        <v>0.48097222222222219</v>
      </c>
      <c r="B138">
        <v>4010</v>
      </c>
      <c r="C138">
        <v>41</v>
      </c>
      <c r="D138">
        <v>260.89999999999998</v>
      </c>
      <c r="E138">
        <v>10.3</v>
      </c>
      <c r="G138" s="119">
        <v>131</v>
      </c>
      <c r="H138">
        <f t="shared" si="13"/>
        <v>10.906136384010317</v>
      </c>
      <c r="J138" s="120">
        <f>(Data!$I$16+273.3)/(D138+273.3)*(Data!$I$15+(Data!$K$12/1000))/Data!$I$15*Data!$I$18</f>
        <v>0.68966756933292783</v>
      </c>
      <c r="K138" s="122">
        <f t="shared" si="14"/>
        <v>9.9414289678000003</v>
      </c>
      <c r="L138" s="119"/>
      <c r="M138" s="122"/>
      <c r="S138" s="121">
        <f t="shared" si="12"/>
        <v>0.31000000000000011</v>
      </c>
      <c r="T138" s="122">
        <f t="shared" si="10"/>
        <v>10.903073579442358</v>
      </c>
      <c r="U138">
        <f t="shared" si="11"/>
        <v>0.10903584094664701</v>
      </c>
    </row>
    <row r="139" spans="1:23">
      <c r="A139" s="1">
        <v>0.48097222222222219</v>
      </c>
      <c r="B139">
        <v>4010</v>
      </c>
      <c r="C139">
        <v>41</v>
      </c>
      <c r="D139">
        <v>260.7</v>
      </c>
      <c r="E139">
        <v>10.3</v>
      </c>
      <c r="G139" s="119">
        <v>132</v>
      </c>
      <c r="H139">
        <f t="shared" si="13"/>
        <v>10.904094609887022</v>
      </c>
      <c r="J139" s="120">
        <f>(Data!$I$16+273.3)/(D139+273.3)*(Data!$I$15+(Data!$K$12/1000))/Data!$I$15*Data!$I$18</f>
        <v>0.68992587179335207</v>
      </c>
      <c r="K139" s="122">
        <f t="shared" si="14"/>
        <v>9.8871194944000003</v>
      </c>
      <c r="L139" s="119"/>
      <c r="M139" s="122"/>
      <c r="S139" s="121">
        <f t="shared" si="12"/>
        <v>0.32000000000000012</v>
      </c>
      <c r="T139" s="122">
        <f t="shared" si="10"/>
        <v>10.634816144125354</v>
      </c>
      <c r="U139">
        <f t="shared" si="11"/>
        <v>0.10768944861783866</v>
      </c>
      <c r="W139">
        <f>(S140-S138)/6*(T138+4*T139+T140)</f>
        <v>0.21359715217411404</v>
      </c>
    </row>
    <row r="140" spans="1:23">
      <c r="A140" s="1">
        <v>0.48097222222222219</v>
      </c>
      <c r="B140">
        <v>4014</v>
      </c>
      <c r="C140">
        <v>41</v>
      </c>
      <c r="D140">
        <v>260.60000000000002</v>
      </c>
      <c r="E140">
        <v>10.3</v>
      </c>
      <c r="G140" s="119">
        <v>133</v>
      </c>
      <c r="H140">
        <f t="shared" si="13"/>
        <v>10.903073579442358</v>
      </c>
      <c r="J140" s="120">
        <f>(Data!$I$16+273.3)/(D140+273.3)*(Data!$I$15+(Data!$K$12/1000))/Data!$I$15*Data!$I$18</f>
        <v>0.690055095594025</v>
      </c>
      <c r="K140" s="122">
        <f t="shared" si="14"/>
        <v>9.8323457946000001</v>
      </c>
      <c r="L140" s="119"/>
      <c r="M140" s="122"/>
      <c r="S140" s="121">
        <f t="shared" si="12"/>
        <v>0.33000000000000013</v>
      </c>
      <c r="T140" s="122">
        <f t="shared" si="10"/>
        <v>10.636807496290384</v>
      </c>
      <c r="U140">
        <f t="shared" si="11"/>
        <v>0.1063581182020788</v>
      </c>
    </row>
    <row r="141" spans="1:23">
      <c r="A141" s="1">
        <v>0.48097222222222219</v>
      </c>
      <c r="B141">
        <v>4018</v>
      </c>
      <c r="C141">
        <v>39</v>
      </c>
      <c r="D141">
        <v>260.7</v>
      </c>
      <c r="E141">
        <v>10.3</v>
      </c>
      <c r="G141" s="119">
        <v>134</v>
      </c>
      <c r="H141">
        <f t="shared" si="13"/>
        <v>10.634816144125354</v>
      </c>
      <c r="J141" s="120">
        <f>(Data!$I$16+273.3)/(D141+273.3)*(Data!$I$15+(Data!$K$12/1000))/Data!$I$15*Data!$I$18</f>
        <v>0.68992587179335207</v>
      </c>
      <c r="K141" s="122">
        <f t="shared" si="14"/>
        <v>9.7771104831999995</v>
      </c>
      <c r="L141" s="119"/>
      <c r="M141" s="122"/>
      <c r="S141" s="121">
        <f t="shared" si="12"/>
        <v>0.34000000000000014</v>
      </c>
      <c r="T141" s="122">
        <f t="shared" si="10"/>
        <v>10.36047955452087</v>
      </c>
      <c r="U141">
        <f t="shared" si="11"/>
        <v>0.10498643525405635</v>
      </c>
      <c r="W141">
        <f>(S142-S140)/6*(T140+4*T141+T142)</f>
        <v>0.20765761075026706</v>
      </c>
    </row>
    <row r="142" spans="1:23">
      <c r="A142" s="1">
        <v>0.48097222222222219</v>
      </c>
      <c r="B142">
        <v>4019</v>
      </c>
      <c r="C142">
        <v>39</v>
      </c>
      <c r="D142">
        <v>260.89999999999998</v>
      </c>
      <c r="E142">
        <v>10.3</v>
      </c>
      <c r="G142" s="119">
        <v>135</v>
      </c>
      <c r="H142">
        <f t="shared" si="13"/>
        <v>10.636807496290384</v>
      </c>
      <c r="J142" s="120">
        <f>(Data!$I$16+273.3)/(D142+273.3)*(Data!$I$15+(Data!$K$12/1000))/Data!$I$15*Data!$I$18</f>
        <v>0.68966756933292783</v>
      </c>
      <c r="K142" s="122">
        <f t="shared" si="14"/>
        <v>9.7214161749999999</v>
      </c>
      <c r="L142" s="119"/>
      <c r="M142" s="122"/>
      <c r="S142" s="121">
        <f t="shared" si="12"/>
        <v>0.35000000000000014</v>
      </c>
      <c r="T142" s="122">
        <f t="shared" si="10"/>
        <v>10.218557510706201</v>
      </c>
      <c r="U142">
        <f t="shared" si="11"/>
        <v>0.10289518532613544</v>
      </c>
    </row>
    <row r="143" spans="1:23">
      <c r="A143" s="1">
        <v>0.48098379629629634</v>
      </c>
      <c r="B143">
        <v>4031</v>
      </c>
      <c r="C143">
        <v>37</v>
      </c>
      <c r="D143">
        <v>260.89999999999998</v>
      </c>
      <c r="E143">
        <v>10.3</v>
      </c>
      <c r="G143" s="119">
        <v>136</v>
      </c>
      <c r="H143">
        <f t="shared" si="13"/>
        <v>10.36047955452087</v>
      </c>
      <c r="J143" s="120">
        <f>(Data!$I$16+273.3)/(D143+273.3)*(Data!$I$15+(Data!$K$12/1000))/Data!$I$15*Data!$I$18</f>
        <v>0.68966756933292783</v>
      </c>
      <c r="K143" s="122">
        <f t="shared" si="14"/>
        <v>9.665265484799999</v>
      </c>
      <c r="L143" s="119"/>
      <c r="M143" s="122"/>
      <c r="S143" s="121">
        <f t="shared" si="12"/>
        <v>0.36000000000000015</v>
      </c>
      <c r="T143" s="122">
        <f t="shared" si="10"/>
        <v>9.9306528799396663</v>
      </c>
      <c r="U143">
        <f t="shared" si="11"/>
        <v>0.10074605195322944</v>
      </c>
      <c r="W143">
        <f>(S144-S142)/6*(T142+4*T143+T144)</f>
        <v>0.19859040361500993</v>
      </c>
    </row>
    <row r="144" spans="1:23">
      <c r="A144" s="1">
        <v>0.48098379629629634</v>
      </c>
      <c r="B144">
        <v>4031</v>
      </c>
      <c r="C144">
        <v>36</v>
      </c>
      <c r="D144">
        <v>260.8</v>
      </c>
      <c r="E144">
        <v>10.3</v>
      </c>
      <c r="G144" s="119">
        <v>137</v>
      </c>
      <c r="H144">
        <f t="shared" si="13"/>
        <v>10.218557510706201</v>
      </c>
      <c r="J144" s="120">
        <f>(Data!$I$16+273.3)/(D144+273.3)*(Data!$I$15+(Data!$K$12/1000))/Data!$I$15*Data!$I$18</f>
        <v>0.68979669638204455</v>
      </c>
      <c r="K144" s="122">
        <f t="shared" si="14"/>
        <v>9.6086610274000002</v>
      </c>
      <c r="L144" s="119"/>
      <c r="M144" s="122"/>
      <c r="S144" s="121">
        <f t="shared" si="12"/>
        <v>0.37000000000000016</v>
      </c>
      <c r="T144" s="122">
        <f t="shared" si="10"/>
        <v>9.6359520540380661</v>
      </c>
      <c r="U144">
        <f t="shared" si="11"/>
        <v>9.7833024669888746E-2</v>
      </c>
    </row>
    <row r="145" spans="1:23">
      <c r="A145" s="1">
        <v>0.48098379629629634</v>
      </c>
      <c r="B145">
        <v>4040</v>
      </c>
      <c r="C145">
        <v>34</v>
      </c>
      <c r="D145">
        <v>260.8</v>
      </c>
      <c r="E145">
        <v>10.3</v>
      </c>
      <c r="G145" s="119">
        <v>138</v>
      </c>
      <c r="H145">
        <f t="shared" si="13"/>
        <v>9.9306528799396663</v>
      </c>
      <c r="J145" s="120">
        <f>(Data!$I$16+273.3)/(D145+273.3)*(Data!$I$15+(Data!$K$12/1000))/Data!$I$15*Data!$I$18</f>
        <v>0.68979669638204455</v>
      </c>
      <c r="K145" s="122">
        <f t="shared" si="14"/>
        <v>9.5516054176000011</v>
      </c>
      <c r="L145" s="119"/>
      <c r="M145" s="122"/>
      <c r="S145" s="121">
        <f t="shared" si="12"/>
        <v>0.38000000000000017</v>
      </c>
      <c r="T145" s="122">
        <f t="shared" si="10"/>
        <v>9.6359520540380661</v>
      </c>
      <c r="U145">
        <f t="shared" si="11"/>
        <v>9.6359520540380744E-2</v>
      </c>
      <c r="W145">
        <f>(S146-S144)/6*(T144+4*T145+T146)</f>
        <v>0.19370447589645554</v>
      </c>
    </row>
    <row r="146" spans="1:23">
      <c r="A146" s="1">
        <v>0.48098379629629634</v>
      </c>
      <c r="B146">
        <v>4040</v>
      </c>
      <c r="C146">
        <v>32</v>
      </c>
      <c r="D146">
        <v>261</v>
      </c>
      <c r="E146">
        <v>10.3</v>
      </c>
      <c r="G146" s="119">
        <v>139</v>
      </c>
      <c r="H146">
        <f t="shared" si="13"/>
        <v>9.6359520540380661</v>
      </c>
      <c r="J146" s="120">
        <f>(Data!$I$16+273.3)/(D146+273.3)*(Data!$I$15+(Data!$K$12/1000))/Data!$I$15*Data!$I$18</f>
        <v>0.6895384906188472</v>
      </c>
      <c r="K146" s="122">
        <f t="shared" si="14"/>
        <v>9.4941012701999998</v>
      </c>
      <c r="L146" s="119"/>
      <c r="M146" s="122"/>
      <c r="S146" s="121">
        <f t="shared" si="12"/>
        <v>0.39000000000000018</v>
      </c>
      <c r="T146" s="122">
        <f t="shared" si="10"/>
        <v>9.931582498746284</v>
      </c>
      <c r="U146">
        <f t="shared" si="11"/>
        <v>9.7837672763921843E-2</v>
      </c>
    </row>
    <row r="147" spans="1:23">
      <c r="A147" s="1">
        <v>0.48098379629629634</v>
      </c>
      <c r="B147">
        <v>4045</v>
      </c>
      <c r="C147">
        <v>32</v>
      </c>
      <c r="D147">
        <v>261</v>
      </c>
      <c r="E147">
        <v>10.3</v>
      </c>
      <c r="G147" s="119">
        <v>140</v>
      </c>
      <c r="H147">
        <f t="shared" si="13"/>
        <v>9.6359520540380661</v>
      </c>
      <c r="J147" s="120">
        <f>(Data!$I$16+273.3)/(D147+273.3)*(Data!$I$15+(Data!$K$12/1000))/Data!$I$15*Data!$I$18</f>
        <v>0.6895384906188472</v>
      </c>
      <c r="K147" s="122">
        <f t="shared" si="14"/>
        <v>9.4361512000000012</v>
      </c>
      <c r="L147" s="119"/>
      <c r="M147" s="122"/>
      <c r="S147" s="121">
        <f t="shared" si="12"/>
        <v>0.40000000000000019</v>
      </c>
      <c r="T147" s="122">
        <f t="shared" si="10"/>
        <v>9.9306528799396663</v>
      </c>
      <c r="U147">
        <f t="shared" si="11"/>
        <v>9.9311176893429845E-2</v>
      </c>
      <c r="W147">
        <f>(S148-S146)/6*(T146+4*T147+T148)</f>
        <v>0.19661097110983866</v>
      </c>
    </row>
    <row r="148" spans="1:23">
      <c r="A148" s="1">
        <v>0.48099537037037038</v>
      </c>
      <c r="B148">
        <v>4048</v>
      </c>
      <c r="C148">
        <v>34</v>
      </c>
      <c r="D148">
        <v>260.89999999999998</v>
      </c>
      <c r="E148">
        <v>10.3</v>
      </c>
      <c r="G148" s="119">
        <v>141</v>
      </c>
      <c r="H148">
        <f t="shared" si="13"/>
        <v>9.931582498746284</v>
      </c>
      <c r="J148" s="120">
        <f>(Data!$I$16+273.3)/(D148+273.3)*(Data!$I$15+(Data!$K$12/1000))/Data!$I$15*Data!$I$18</f>
        <v>0.68966756933292783</v>
      </c>
      <c r="K148" s="122">
        <f t="shared" si="14"/>
        <v>9.3777578218000013</v>
      </c>
      <c r="L148" s="119"/>
      <c r="M148" s="122"/>
      <c r="S148" s="121">
        <f t="shared" si="12"/>
        <v>0.4100000000000002</v>
      </c>
      <c r="T148" s="122">
        <f t="shared" si="10"/>
        <v>9.329097314446603</v>
      </c>
      <c r="U148">
        <f t="shared" si="11"/>
        <v>9.6298750971931441E-2</v>
      </c>
    </row>
    <row r="149" spans="1:23">
      <c r="A149" s="1">
        <v>0.48099537037037038</v>
      </c>
      <c r="B149">
        <v>4045</v>
      </c>
      <c r="C149">
        <v>34</v>
      </c>
      <c r="D149">
        <v>260.8</v>
      </c>
      <c r="E149">
        <v>10.3</v>
      </c>
      <c r="G149" s="119">
        <v>142</v>
      </c>
      <c r="H149">
        <f t="shared" si="13"/>
        <v>9.9306528799396663</v>
      </c>
      <c r="J149" s="120">
        <f>(Data!$I$16+273.3)/(D149+273.3)*(Data!$I$15+(Data!$K$12/1000))/Data!$I$15*Data!$I$18</f>
        <v>0.68979669638204455</v>
      </c>
      <c r="K149" s="122">
        <f t="shared" si="14"/>
        <v>9.3189237503999998</v>
      </c>
      <c r="L149" s="119"/>
      <c r="M149" s="122"/>
      <c r="S149" s="121">
        <f t="shared" si="12"/>
        <v>0.42000000000000021</v>
      </c>
      <c r="T149" s="122">
        <f t="shared" si="10"/>
        <v>9.1731530628171498</v>
      </c>
      <c r="U149">
        <f t="shared" si="11"/>
        <v>9.251125188631884E-2</v>
      </c>
      <c r="W149">
        <f>(S150-S148)/6*(T148+4*T149+T150)</f>
        <v>0.18345105787037672</v>
      </c>
    </row>
    <row r="150" spans="1:23">
      <c r="A150" s="1">
        <v>0.48099537037037038</v>
      </c>
      <c r="B150">
        <v>4042</v>
      </c>
      <c r="C150">
        <v>30</v>
      </c>
      <c r="D150">
        <v>260.89999999999998</v>
      </c>
      <c r="E150">
        <v>10.3</v>
      </c>
      <c r="G150" s="119">
        <v>143</v>
      </c>
      <c r="H150">
        <f t="shared" si="13"/>
        <v>9.329097314446603</v>
      </c>
      <c r="J150" s="120">
        <f>(Data!$I$16+273.3)/(D150+273.3)*(Data!$I$15+(Data!$K$12/1000))/Data!$I$15*Data!$I$18</f>
        <v>0.68966756933292783</v>
      </c>
      <c r="K150" s="122">
        <f t="shared" si="14"/>
        <v>9.259651600599998</v>
      </c>
      <c r="L150" s="119"/>
      <c r="M150" s="122"/>
      <c r="S150" s="121">
        <f t="shared" si="12"/>
        <v>0.43000000000000022</v>
      </c>
      <c r="T150" s="122">
        <f t="shared" si="10"/>
        <v>9.0136077953977676</v>
      </c>
      <c r="U150">
        <f t="shared" si="11"/>
        <v>9.0933804291074671E-2</v>
      </c>
    </row>
    <row r="151" spans="1:23">
      <c r="A151" s="1">
        <v>0.48099537037037038</v>
      </c>
      <c r="B151">
        <v>4041</v>
      </c>
      <c r="C151">
        <v>29</v>
      </c>
      <c r="D151">
        <v>261</v>
      </c>
      <c r="E151">
        <v>10.3</v>
      </c>
      <c r="G151" s="119">
        <v>144</v>
      </c>
      <c r="H151">
        <f t="shared" si="13"/>
        <v>9.1731530628171498</v>
      </c>
      <c r="J151" s="120">
        <f>(Data!$I$16+273.3)/(D151+273.3)*(Data!$I$15+(Data!$K$12/1000))/Data!$I$15*Data!$I$18</f>
        <v>0.6895384906188472</v>
      </c>
      <c r="K151" s="122">
        <f t="shared" si="14"/>
        <v>9.1999439871999993</v>
      </c>
      <c r="L151" s="119"/>
      <c r="M151" s="122"/>
      <c r="S151" s="121">
        <f t="shared" si="12"/>
        <v>0.44000000000000022</v>
      </c>
      <c r="T151" s="122">
        <f t="shared" si="10"/>
        <v>9.0136077953977676</v>
      </c>
      <c r="U151">
        <f t="shared" si="11"/>
        <v>9.0136077953977753E-2</v>
      </c>
      <c r="W151">
        <f>(S152-S150)/6*(T150+4*T151+T152)</f>
        <v>0.18132669811508176</v>
      </c>
    </row>
    <row r="152" spans="1:23">
      <c r="A152" s="1">
        <v>0.48099537037037038</v>
      </c>
      <c r="B152">
        <v>4034</v>
      </c>
      <c r="C152">
        <v>28</v>
      </c>
      <c r="D152">
        <v>261</v>
      </c>
      <c r="E152">
        <v>10.3</v>
      </c>
      <c r="G152" s="119">
        <v>145</v>
      </c>
      <c r="H152">
        <f t="shared" si="13"/>
        <v>9.0136077953977676</v>
      </c>
      <c r="J152" s="120">
        <f>(Data!$I$16+273.3)/(D152+273.3)*(Data!$I$15+(Data!$K$12/1000))/Data!$I$15*Data!$I$18</f>
        <v>0.6895384906188472</v>
      </c>
      <c r="K152" s="122">
        <f t="shared" si="14"/>
        <v>9.1398035250000014</v>
      </c>
      <c r="L152" s="119"/>
      <c r="M152" s="122"/>
      <c r="S152" s="121">
        <f t="shared" si="12"/>
        <v>0.45000000000000023</v>
      </c>
      <c r="T152" s="122">
        <f t="shared" si="10"/>
        <v>9.3299704575356461</v>
      </c>
      <c r="U152">
        <f t="shared" si="11"/>
        <v>9.1717891264667145E-2</v>
      </c>
    </row>
    <row r="153" spans="1:23">
      <c r="A153" s="1">
        <v>0.48100694444444447</v>
      </c>
      <c r="B153">
        <v>4034</v>
      </c>
      <c r="C153">
        <v>28</v>
      </c>
      <c r="D153">
        <v>261</v>
      </c>
      <c r="E153">
        <v>10.4</v>
      </c>
      <c r="G153" s="119">
        <v>146</v>
      </c>
      <c r="H153">
        <f t="shared" si="13"/>
        <v>9.0136077953977676</v>
      </c>
      <c r="J153" s="120">
        <f>(Data!$I$16+273.3)/(D153+273.3)*(Data!$I$15+(Data!$K$12/1000))/Data!$I$15*Data!$I$18</f>
        <v>0.6895384906188472</v>
      </c>
      <c r="K153" s="122">
        <f t="shared" si="14"/>
        <v>9.0792328287999986</v>
      </c>
      <c r="L153" s="119"/>
      <c r="M153" s="122"/>
      <c r="S153" s="121">
        <f t="shared" si="12"/>
        <v>0.46000000000000024</v>
      </c>
      <c r="T153" s="122">
        <f t="shared" si="10"/>
        <v>9.6377553575167614</v>
      </c>
      <c r="U153">
        <f t="shared" si="11"/>
        <v>9.4838629075262124E-2</v>
      </c>
      <c r="W153">
        <f>(S154-S152)/6*(T152+4*T153+T154)</f>
        <v>0.19172915748373165</v>
      </c>
    </row>
    <row r="154" spans="1:23">
      <c r="A154" s="1">
        <v>0.48100694444444447</v>
      </c>
      <c r="B154">
        <v>4029</v>
      </c>
      <c r="C154">
        <v>30</v>
      </c>
      <c r="D154">
        <v>261</v>
      </c>
      <c r="E154">
        <v>10.4</v>
      </c>
      <c r="G154" s="119">
        <v>147</v>
      </c>
      <c r="H154">
        <f t="shared" si="13"/>
        <v>9.3299704575356461</v>
      </c>
      <c r="J154" s="120">
        <f>(Data!$I$16+273.3)/(D154+273.3)*(Data!$I$15+(Data!$K$12/1000))/Data!$I$15*Data!$I$18</f>
        <v>0.6895384906188472</v>
      </c>
      <c r="K154" s="122">
        <f t="shared" si="14"/>
        <v>9.0182345133999995</v>
      </c>
      <c r="L154" s="119"/>
      <c r="M154" s="122"/>
      <c r="S154" s="121">
        <f t="shared" si="12"/>
        <v>0.47000000000000025</v>
      </c>
      <c r="T154" s="122">
        <f t="shared" si="10"/>
        <v>9.6377553575167614</v>
      </c>
      <c r="U154">
        <f t="shared" si="11"/>
        <v>9.6377553575167696E-2</v>
      </c>
    </row>
    <row r="155" spans="1:23">
      <c r="A155" s="1">
        <v>0.48100694444444447</v>
      </c>
      <c r="B155">
        <v>4029</v>
      </c>
      <c r="C155">
        <v>32</v>
      </c>
      <c r="D155">
        <v>261.2</v>
      </c>
      <c r="E155">
        <v>10.4</v>
      </c>
      <c r="G155" s="119">
        <v>148</v>
      </c>
      <c r="H155">
        <f t="shared" si="13"/>
        <v>9.6377553575167614</v>
      </c>
      <c r="J155" s="120">
        <f>(Data!$I$16+273.3)/(D155+273.3)*(Data!$I$15+(Data!$K$12/1000))/Data!$I$15*Data!$I$18</f>
        <v>0.68928047808727788</v>
      </c>
      <c r="K155" s="122">
        <f t="shared" si="14"/>
        <v>8.9568111936000001</v>
      </c>
      <c r="L155" s="119"/>
      <c r="M155" s="122"/>
      <c r="S155" s="121">
        <f t="shared" si="12"/>
        <v>0.48000000000000026</v>
      </c>
      <c r="T155" s="122">
        <f t="shared" si="10"/>
        <v>9.3317164986209313</v>
      </c>
      <c r="U155">
        <f t="shared" si="11"/>
        <v>9.4847359280688562E-2</v>
      </c>
      <c r="W155">
        <f>(S156-S154)/6*(T154+4*T155+T156)</f>
        <v>0.18765154956973326</v>
      </c>
    </row>
    <row r="156" spans="1:23">
      <c r="A156" s="1">
        <v>0.48100694444444447</v>
      </c>
      <c r="B156">
        <v>4029</v>
      </c>
      <c r="C156">
        <v>32</v>
      </c>
      <c r="D156">
        <v>261.2</v>
      </c>
      <c r="E156">
        <v>10.4</v>
      </c>
      <c r="G156" s="119">
        <v>149</v>
      </c>
      <c r="H156">
        <f t="shared" si="13"/>
        <v>9.6377553575167614</v>
      </c>
      <c r="J156" s="120">
        <f>(Data!$I$16+273.3)/(D156+273.3)*(Data!$I$15+(Data!$K$12/1000))/Data!$I$15*Data!$I$18</f>
        <v>0.68928047808727788</v>
      </c>
      <c r="K156" s="122">
        <f t="shared" si="14"/>
        <v>8.8949654842000001</v>
      </c>
      <c r="L156" s="119"/>
      <c r="M156" s="122"/>
      <c r="S156" s="121">
        <f t="shared" si="12"/>
        <v>0.49000000000000027</v>
      </c>
      <c r="T156" s="122">
        <f t="shared" si="10"/>
        <v>9.3308435189194459</v>
      </c>
      <c r="U156">
        <f t="shared" si="11"/>
        <v>9.3312800087701972E-2</v>
      </c>
    </row>
    <row r="157" spans="1:23">
      <c r="A157" s="1">
        <v>0.48100694444444447</v>
      </c>
      <c r="B157">
        <v>4029</v>
      </c>
      <c r="C157">
        <v>30</v>
      </c>
      <c r="D157">
        <v>261.2</v>
      </c>
      <c r="E157">
        <v>10.4</v>
      </c>
      <c r="G157" s="119">
        <v>150</v>
      </c>
      <c r="H157">
        <f t="shared" si="13"/>
        <v>9.3317164986209313</v>
      </c>
      <c r="J157" s="120">
        <f>(Data!$I$16+273.3)/(D157+273.3)*(Data!$I$15+(Data!$K$12/1000))/Data!$I$15*Data!$I$18</f>
        <v>0.68928047808727788</v>
      </c>
      <c r="K157" s="122">
        <f t="shared" si="14"/>
        <v>8.8326999999999991</v>
      </c>
      <c r="L157" s="119"/>
      <c r="M157" s="122"/>
      <c r="S157" s="121">
        <f t="shared" si="12"/>
        <v>0.50000000000000022</v>
      </c>
      <c r="T157" s="122">
        <f t="shared" si="10"/>
        <v>8.8528435843840985</v>
      </c>
      <c r="U157">
        <f t="shared" si="11"/>
        <v>9.0918435516517293E-2</v>
      </c>
      <c r="W157">
        <f>(S158-S156)/6*(T156+4*T157+T158)</f>
        <v>0.17865020480279944</v>
      </c>
    </row>
    <row r="158" spans="1:23">
      <c r="A158" s="1">
        <v>0.48101851851851851</v>
      </c>
      <c r="B158">
        <v>4033</v>
      </c>
      <c r="C158">
        <v>30</v>
      </c>
      <c r="D158">
        <v>261.10000000000002</v>
      </c>
      <c r="E158">
        <v>10.4</v>
      </c>
      <c r="G158" s="119">
        <v>151</v>
      </c>
      <c r="H158">
        <f t="shared" si="13"/>
        <v>9.3308435189194459</v>
      </c>
      <c r="J158" s="120">
        <f>(Data!$I$16+273.3)/(D158+273.3)*(Data!$I$15+(Data!$K$12/1000))/Data!$I$15*Data!$I$18</f>
        <v>0.68940946021266825</v>
      </c>
      <c r="K158" s="122">
        <f t="shared" si="14"/>
        <v>8.7700173558000003</v>
      </c>
      <c r="L158" s="119"/>
      <c r="M158" s="122"/>
      <c r="S158" s="121">
        <f t="shared" si="12"/>
        <v>0.51000000000000023</v>
      </c>
      <c r="T158" s="122">
        <f t="shared" si="10"/>
        <v>8.8528435843840985</v>
      </c>
      <c r="U158">
        <f t="shared" si="11"/>
        <v>8.8528435843841069E-2</v>
      </c>
    </row>
    <row r="159" spans="1:23">
      <c r="A159" s="1">
        <v>0.48101851851851851</v>
      </c>
      <c r="B159">
        <v>4037</v>
      </c>
      <c r="C159">
        <v>27</v>
      </c>
      <c r="D159">
        <v>261.2</v>
      </c>
      <c r="E159">
        <v>10.4</v>
      </c>
      <c r="G159" s="119">
        <v>152</v>
      </c>
      <c r="H159">
        <f t="shared" si="13"/>
        <v>8.8528435843840985</v>
      </c>
      <c r="J159" s="120">
        <f>(Data!$I$16+273.3)/(D159+273.3)*(Data!$I$15+(Data!$K$12/1000))/Data!$I$15*Data!$I$18</f>
        <v>0.68928047808727788</v>
      </c>
      <c r="K159" s="122">
        <f t="shared" si="14"/>
        <v>8.7069201663999998</v>
      </c>
      <c r="L159" s="119"/>
      <c r="M159" s="122"/>
      <c r="S159" s="121">
        <f t="shared" si="12"/>
        <v>0.52000000000000024</v>
      </c>
      <c r="T159" s="122">
        <f t="shared" si="10"/>
        <v>8.6873552804761136</v>
      </c>
      <c r="U159">
        <f t="shared" si="11"/>
        <v>8.7700994324301132E-2</v>
      </c>
      <c r="W159">
        <f>(S160-S158)/6*(T158+4*T159+T160)</f>
        <v>0.17373639139061647</v>
      </c>
    </row>
    <row r="160" spans="1:23">
      <c r="A160" s="1">
        <v>0.48101851851851851</v>
      </c>
      <c r="B160">
        <v>4038</v>
      </c>
      <c r="C160">
        <v>27</v>
      </c>
      <c r="D160">
        <v>261.2</v>
      </c>
      <c r="E160">
        <v>10.4</v>
      </c>
      <c r="G160" s="119">
        <v>153</v>
      </c>
      <c r="H160">
        <f t="shared" si="13"/>
        <v>8.8528435843840985</v>
      </c>
      <c r="J160" s="120">
        <f>(Data!$I$16+273.3)/(D160+273.3)*(Data!$I$15+(Data!$K$12/1000))/Data!$I$15*Data!$I$18</f>
        <v>0.68928047808727788</v>
      </c>
      <c r="K160" s="122">
        <f t="shared" si="14"/>
        <v>8.6434110466000007</v>
      </c>
      <c r="L160" s="119"/>
      <c r="M160" s="122"/>
      <c r="S160" s="121">
        <f t="shared" si="12"/>
        <v>0.53000000000000025</v>
      </c>
      <c r="T160" s="122">
        <f t="shared" si="10"/>
        <v>8.518652710896351</v>
      </c>
      <c r="U160">
        <f t="shared" si="11"/>
        <v>8.6030039956862411E-2</v>
      </c>
    </row>
    <row r="161" spans="1:23">
      <c r="A161" s="1">
        <v>0.48101851851851851</v>
      </c>
      <c r="B161">
        <v>4046</v>
      </c>
      <c r="C161">
        <v>26</v>
      </c>
      <c r="D161">
        <v>261.2</v>
      </c>
      <c r="E161">
        <v>10.4</v>
      </c>
      <c r="G161" s="119">
        <v>154</v>
      </c>
      <c r="H161">
        <f t="shared" si="13"/>
        <v>8.6873552804761136</v>
      </c>
      <c r="J161" s="120">
        <f>(Data!$I$16+273.3)/(D161+273.3)*(Data!$I$15+(Data!$K$12/1000))/Data!$I$15*Data!$I$18</f>
        <v>0.68928047808727788</v>
      </c>
      <c r="K161" s="122">
        <f t="shared" si="14"/>
        <v>8.5794926111999992</v>
      </c>
      <c r="L161" s="119"/>
      <c r="M161" s="122"/>
      <c r="S161" s="121">
        <f t="shared" si="12"/>
        <v>0.54000000000000026</v>
      </c>
      <c r="T161" s="122">
        <f t="shared" si="10"/>
        <v>8.6873552804761136</v>
      </c>
      <c r="U161">
        <f t="shared" si="11"/>
        <v>8.6030039956862411E-2</v>
      </c>
      <c r="W161">
        <f>(S162-S160)/6*(T160+4*T161+T162)</f>
        <v>0.17374191182441553</v>
      </c>
    </row>
    <row r="162" spans="1:23">
      <c r="A162" s="1">
        <v>0.48101851851851851</v>
      </c>
      <c r="B162">
        <v>4046</v>
      </c>
      <c r="C162">
        <v>25</v>
      </c>
      <c r="D162">
        <v>261.2</v>
      </c>
      <c r="E162">
        <v>10.4</v>
      </c>
      <c r="G162" s="119">
        <v>155</v>
      </c>
      <c r="H162">
        <f t="shared" si="13"/>
        <v>8.518652710896351</v>
      </c>
      <c r="J162" s="120">
        <f>(Data!$I$16+273.3)/(D162+273.3)*(Data!$I$15+(Data!$K$12/1000))/Data!$I$15*Data!$I$18</f>
        <v>0.68928047808727788</v>
      </c>
      <c r="K162" s="122">
        <f t="shared" si="14"/>
        <v>8.5151674749999984</v>
      </c>
      <c r="L162" s="119"/>
      <c r="M162" s="122"/>
      <c r="S162" s="121">
        <f t="shared" si="12"/>
        <v>0.55000000000000027</v>
      </c>
      <c r="T162" s="122">
        <f t="shared" si="10"/>
        <v>8.8544997145238113</v>
      </c>
      <c r="U162">
        <f t="shared" si="11"/>
        <v>8.7709274974999696E-2</v>
      </c>
    </row>
    <row r="163" spans="1:23">
      <c r="A163" s="1">
        <v>0.48103009259259261</v>
      </c>
      <c r="B163">
        <v>4052</v>
      </c>
      <c r="C163">
        <v>26</v>
      </c>
      <c r="D163">
        <v>261.2</v>
      </c>
      <c r="E163">
        <v>10.4</v>
      </c>
      <c r="G163" s="119">
        <v>156</v>
      </c>
      <c r="H163">
        <f t="shared" si="13"/>
        <v>8.6873552804761136</v>
      </c>
      <c r="J163" s="120">
        <f>(Data!$I$16+273.3)/(D163+273.3)*(Data!$I$15+(Data!$K$12/1000))/Data!$I$15*Data!$I$18</f>
        <v>0.68928047808727788</v>
      </c>
      <c r="K163" s="122">
        <f t="shared" si="14"/>
        <v>8.4504382527999979</v>
      </c>
      <c r="L163" s="119"/>
      <c r="M163" s="122"/>
      <c r="S163" s="121">
        <f t="shared" si="12"/>
        <v>0.56000000000000028</v>
      </c>
      <c r="T163" s="122">
        <f t="shared" si="10"/>
        <v>9.0169811517267195</v>
      </c>
      <c r="U163">
        <f t="shared" si="11"/>
        <v>8.9357404331252721E-2</v>
      </c>
      <c r="W163">
        <f>(S164-S162)/6*(T162+4*T163+T164)</f>
        <v>0.18136427281709322</v>
      </c>
    </row>
    <row r="164" spans="1:23">
      <c r="A164" s="1">
        <v>0.48103009259259261</v>
      </c>
      <c r="B164">
        <v>4053</v>
      </c>
      <c r="C164">
        <v>27</v>
      </c>
      <c r="D164">
        <v>261.39999999999998</v>
      </c>
      <c r="E164">
        <v>10.4</v>
      </c>
      <c r="G164" s="119">
        <v>157</v>
      </c>
      <c r="H164">
        <f t="shared" si="13"/>
        <v>8.8544997145238113</v>
      </c>
      <c r="J164" s="120">
        <f>(Data!$I$16+273.3)/(D164+273.3)*(Data!$I$15+(Data!$K$12/1000))/Data!$I$15*Data!$I$18</f>
        <v>0.68902265857050682</v>
      </c>
      <c r="K164" s="122">
        <f t="shared" si="14"/>
        <v>8.3853075593999993</v>
      </c>
      <c r="L164" s="119"/>
      <c r="M164" s="122"/>
      <c r="S164" s="121">
        <f t="shared" si="12"/>
        <v>0.57000000000000028</v>
      </c>
      <c r="T164" s="122">
        <f t="shared" si="10"/>
        <v>9.4868575236972319</v>
      </c>
      <c r="U164">
        <f t="shared" si="11"/>
        <v>9.2519193377119835E-2</v>
      </c>
    </row>
    <row r="165" spans="1:23">
      <c r="A165" s="1">
        <v>0.48103009259259261</v>
      </c>
      <c r="B165">
        <v>4053</v>
      </c>
      <c r="C165">
        <v>28</v>
      </c>
      <c r="D165">
        <v>261.39999999999998</v>
      </c>
      <c r="E165">
        <v>10.4</v>
      </c>
      <c r="G165" s="119">
        <v>158</v>
      </c>
      <c r="H165">
        <f t="shared" si="13"/>
        <v>9.0169811517267195</v>
      </c>
      <c r="J165" s="120">
        <f>(Data!$I$16+273.3)/(D165+273.3)*(Data!$I$15+(Data!$K$12/1000))/Data!$I$15*Data!$I$18</f>
        <v>0.68902265857050682</v>
      </c>
      <c r="K165" s="122">
        <f t="shared" si="14"/>
        <v>8.3197780096000002</v>
      </c>
      <c r="L165" s="119"/>
      <c r="M165" s="122"/>
      <c r="S165" s="121">
        <f t="shared" si="12"/>
        <v>0.58000000000000029</v>
      </c>
      <c r="T165" s="122">
        <f t="shared" si="10"/>
        <v>9.4868575236972319</v>
      </c>
      <c r="U165">
        <f t="shared" si="11"/>
        <v>9.4868575236972397E-2</v>
      </c>
      <c r="W165">
        <f>(S166-S164)/6*(T164+4*T165+T166)</f>
        <v>0.18651245724209775</v>
      </c>
    </row>
    <row r="166" spans="1:23">
      <c r="A166" s="1">
        <v>0.48103009259259261</v>
      </c>
      <c r="B166">
        <v>4054</v>
      </c>
      <c r="C166">
        <v>31</v>
      </c>
      <c r="D166">
        <v>261.3</v>
      </c>
      <c r="E166">
        <v>10.4</v>
      </c>
      <c r="G166" s="119">
        <v>159</v>
      </c>
      <c r="H166">
        <f t="shared" si="13"/>
        <v>9.4868575236972319</v>
      </c>
      <c r="J166" s="120">
        <f>(Data!$I$16+273.3)/(D166+273.3)*(Data!$I$15+(Data!$K$12/1000))/Data!$I$15*Data!$I$18</f>
        <v>0.68915154421558178</v>
      </c>
      <c r="K166" s="122">
        <f t="shared" si="14"/>
        <v>8.2538522182000005</v>
      </c>
      <c r="L166" s="119"/>
      <c r="M166" s="122"/>
      <c r="S166" s="121">
        <f t="shared" si="12"/>
        <v>0.5900000000000003</v>
      </c>
      <c r="T166" s="122">
        <f t="shared" si="10"/>
        <v>8.5194495541431152</v>
      </c>
      <c r="U166">
        <f t="shared" si="11"/>
        <v>9.0031535389201819E-2</v>
      </c>
    </row>
    <row r="167" spans="1:23">
      <c r="A167" s="1">
        <v>0.48103009259259261</v>
      </c>
      <c r="B167">
        <v>4055</v>
      </c>
      <c r="C167">
        <v>31</v>
      </c>
      <c r="D167">
        <v>261.3</v>
      </c>
      <c r="E167">
        <v>10.4</v>
      </c>
      <c r="G167" s="119">
        <v>160</v>
      </c>
      <c r="H167">
        <f t="shared" si="13"/>
        <v>9.4868575236972319</v>
      </c>
      <c r="J167" s="120">
        <f>(Data!$I$16+273.3)/(D167+273.3)*(Data!$I$15+(Data!$K$12/1000))/Data!$I$15*Data!$I$18</f>
        <v>0.68915154421558178</v>
      </c>
      <c r="K167" s="122">
        <f t="shared" si="14"/>
        <v>8.1875327999999996</v>
      </c>
      <c r="L167" s="119"/>
      <c r="M167" s="122"/>
      <c r="S167" s="121">
        <f t="shared" si="12"/>
        <v>0.60000000000000031</v>
      </c>
      <c r="T167" s="122">
        <f t="shared" si="10"/>
        <v>8.3465409750690895</v>
      </c>
      <c r="U167">
        <f t="shared" si="11"/>
        <v>8.4329952646061093E-2</v>
      </c>
      <c r="W167">
        <f>(S168-S166)/6*(T166+4*T167+T168)</f>
        <v>0.16808088721771958</v>
      </c>
    </row>
    <row r="168" spans="1:23">
      <c r="A168" s="1">
        <v>0.48104166666666665</v>
      </c>
      <c r="B168">
        <v>4055</v>
      </c>
      <c r="C168">
        <v>25</v>
      </c>
      <c r="D168">
        <v>261.3</v>
      </c>
      <c r="E168">
        <v>10.4</v>
      </c>
      <c r="G168" s="119">
        <v>161</v>
      </c>
      <c r="H168">
        <f t="shared" si="13"/>
        <v>8.5194495541431152</v>
      </c>
      <c r="J168" s="120">
        <f>(Data!$I$16+273.3)/(D168+273.3)*(Data!$I$15+(Data!$K$12/1000))/Data!$I$15*Data!$I$18</f>
        <v>0.68915154421558178</v>
      </c>
      <c r="K168" s="122">
        <f t="shared" si="14"/>
        <v>8.1208223697999991</v>
      </c>
      <c r="L168" s="119"/>
      <c r="M168" s="122"/>
      <c r="S168" s="121">
        <f t="shared" si="12"/>
        <v>0.61000000000000032</v>
      </c>
      <c r="T168" s="122">
        <f t="shared" si="10"/>
        <v>8.518652710896351</v>
      </c>
      <c r="U168">
        <f t="shared" si="11"/>
        <v>8.4325968429827272E-2</v>
      </c>
    </row>
    <row r="169" spans="1:23">
      <c r="A169" s="1">
        <v>0.48104166666666665</v>
      </c>
      <c r="B169">
        <v>4057</v>
      </c>
      <c r="C169">
        <v>24</v>
      </c>
      <c r="D169">
        <v>261.2</v>
      </c>
      <c r="E169">
        <v>10.4</v>
      </c>
      <c r="G169" s="119">
        <v>162</v>
      </c>
      <c r="H169">
        <f t="shared" si="13"/>
        <v>8.3465409750690895</v>
      </c>
      <c r="J169" s="120">
        <f>(Data!$I$16+273.3)/(D169+273.3)*(Data!$I$15+(Data!$K$12/1000))/Data!$I$15*Data!$I$18</f>
        <v>0.68928047808727788</v>
      </c>
      <c r="K169" s="122">
        <f t="shared" si="14"/>
        <v>8.0537235424000002</v>
      </c>
      <c r="L169" s="119"/>
      <c r="M169" s="122"/>
      <c r="S169" s="121">
        <f t="shared" si="12"/>
        <v>0.62000000000000033</v>
      </c>
      <c r="T169" s="122">
        <f t="shared" si="10"/>
        <v>8.518652710896351</v>
      </c>
      <c r="U169">
        <f t="shared" si="11"/>
        <v>8.5186527108963586E-2</v>
      </c>
      <c r="W169">
        <f>(S170-S168)/6*(T168+4*T169+T170)</f>
        <v>0.17037305421792714</v>
      </c>
    </row>
    <row r="170" spans="1:23">
      <c r="A170" s="1">
        <v>0.48104166666666665</v>
      </c>
      <c r="B170">
        <v>4078</v>
      </c>
      <c r="C170">
        <v>25</v>
      </c>
      <c r="D170">
        <v>261.2</v>
      </c>
      <c r="E170">
        <v>10.4</v>
      </c>
      <c r="G170" s="119">
        <v>163</v>
      </c>
      <c r="H170">
        <f t="shared" si="13"/>
        <v>8.518652710896351</v>
      </c>
      <c r="J170" s="120">
        <f>(Data!$I$16+273.3)/(D170+273.3)*(Data!$I$15+(Data!$K$12/1000))/Data!$I$15*Data!$I$18</f>
        <v>0.68928047808727788</v>
      </c>
      <c r="K170" s="122">
        <f t="shared" si="14"/>
        <v>7.9862389326000001</v>
      </c>
      <c r="L170" s="119"/>
      <c r="M170" s="122"/>
      <c r="S170" s="121">
        <f t="shared" si="12"/>
        <v>0.63000000000000034</v>
      </c>
      <c r="T170" s="122">
        <f t="shared" si="10"/>
        <v>8.518652710896351</v>
      </c>
      <c r="U170">
        <f t="shared" si="11"/>
        <v>8.5186527108963586E-2</v>
      </c>
    </row>
    <row r="171" spans="1:23">
      <c r="A171" s="1">
        <v>0.48104166666666665</v>
      </c>
      <c r="B171">
        <v>4078</v>
      </c>
      <c r="C171">
        <v>25</v>
      </c>
      <c r="D171">
        <v>261.2</v>
      </c>
      <c r="E171">
        <v>10.4</v>
      </c>
      <c r="G171" s="119">
        <v>164</v>
      </c>
      <c r="H171">
        <f t="shared" si="13"/>
        <v>8.518652710896351</v>
      </c>
      <c r="J171" s="120">
        <f>(Data!$I$16+273.3)/(D171+273.3)*(Data!$I$15+(Data!$K$12/1000))/Data!$I$15*Data!$I$18</f>
        <v>0.68928047808727788</v>
      </c>
      <c r="K171" s="122">
        <f t="shared" si="14"/>
        <v>7.9183711551999991</v>
      </c>
      <c r="L171" s="119"/>
      <c r="M171" s="122"/>
      <c r="S171" s="121">
        <f t="shared" si="12"/>
        <v>0.64000000000000035</v>
      </c>
      <c r="T171" s="122">
        <f t="shared" si="10"/>
        <v>8.518652710896351</v>
      </c>
      <c r="U171">
        <f t="shared" si="11"/>
        <v>8.5186527108963586E-2</v>
      </c>
      <c r="W171">
        <f>(S172-S170)/6*(T170+4*T171+T172)</f>
        <v>0.17037305421792714</v>
      </c>
    </row>
    <row r="172" spans="1:23">
      <c r="A172" s="1">
        <v>0.48104166666666665</v>
      </c>
      <c r="B172">
        <v>4071</v>
      </c>
      <c r="C172">
        <v>25</v>
      </c>
      <c r="D172">
        <v>261.2</v>
      </c>
      <c r="E172">
        <v>10.4</v>
      </c>
      <c r="G172" s="119">
        <v>165</v>
      </c>
      <c r="H172">
        <f t="shared" si="13"/>
        <v>8.518652710896351</v>
      </c>
      <c r="J172" s="120">
        <f>(Data!$I$16+273.3)/(D172+273.3)*(Data!$I$15+(Data!$K$12/1000))/Data!$I$15*Data!$I$18</f>
        <v>0.68928047808727788</v>
      </c>
      <c r="K172" s="122">
        <f t="shared" si="14"/>
        <v>7.8501228250000006</v>
      </c>
      <c r="L172" s="119"/>
      <c r="M172" s="122"/>
      <c r="S172" s="121">
        <f t="shared" si="12"/>
        <v>0.65000000000000036</v>
      </c>
      <c r="T172" s="122">
        <f t="shared" si="10"/>
        <v>8.518652710896351</v>
      </c>
      <c r="U172">
        <f t="shared" si="11"/>
        <v>8.5186527108963586E-2</v>
      </c>
    </row>
    <row r="173" spans="1:23">
      <c r="A173" s="1">
        <v>0.4810532407407408</v>
      </c>
      <c r="B173">
        <v>4070</v>
      </c>
      <c r="C173">
        <v>25</v>
      </c>
      <c r="D173">
        <v>261.2</v>
      </c>
      <c r="E173">
        <v>10.4</v>
      </c>
      <c r="G173" s="119">
        <v>166</v>
      </c>
      <c r="H173">
        <f t="shared" si="13"/>
        <v>8.518652710896351</v>
      </c>
      <c r="J173" s="120">
        <f>(Data!$I$16+273.3)/(D173+273.3)*(Data!$I$15+(Data!$K$12/1000))/Data!$I$15*Data!$I$18</f>
        <v>0.68928047808727788</v>
      </c>
      <c r="K173" s="122">
        <f t="shared" si="14"/>
        <v>7.7814965568000005</v>
      </c>
      <c r="L173" s="119"/>
      <c r="M173" s="122"/>
      <c r="S173" s="121">
        <f t="shared" si="12"/>
        <v>0.66000000000000036</v>
      </c>
      <c r="T173" s="122">
        <f t="shared" si="10"/>
        <v>7.9919520907547108</v>
      </c>
      <c r="U173">
        <f t="shared" si="11"/>
        <v>8.2553024008255385E-2</v>
      </c>
      <c r="W173">
        <f>(S174-S172)/6*(T172+4*T173+T174)</f>
        <v>0.16159471054889982</v>
      </c>
    </row>
    <row r="174" spans="1:23">
      <c r="A174" s="1">
        <v>0.4810532407407408</v>
      </c>
      <c r="B174">
        <v>4062</v>
      </c>
      <c r="C174">
        <v>25</v>
      </c>
      <c r="D174">
        <v>261.2</v>
      </c>
      <c r="E174">
        <v>10.4</v>
      </c>
      <c r="G174" s="119">
        <v>167</v>
      </c>
      <c r="H174">
        <f t="shared" si="13"/>
        <v>8.518652710896351</v>
      </c>
      <c r="J174" s="120">
        <f>(Data!$I$16+273.3)/(D174+273.3)*(Data!$I$15+(Data!$K$12/1000))/Data!$I$15*Data!$I$18</f>
        <v>0.68928047808727788</v>
      </c>
      <c r="K174" s="122">
        <f t="shared" si="14"/>
        <v>7.7124949654000003</v>
      </c>
      <c r="L174" s="119"/>
      <c r="M174" s="122"/>
      <c r="S174" s="121">
        <f t="shared" si="12"/>
        <v>0.67000000000000037</v>
      </c>
      <c r="T174" s="122">
        <f t="shared" si="10"/>
        <v>7.9919520907547108</v>
      </c>
      <c r="U174">
        <f t="shared" si="11"/>
        <v>7.9919520907547184E-2</v>
      </c>
    </row>
    <row r="175" spans="1:23">
      <c r="A175" s="1">
        <v>0.4810532407407408</v>
      </c>
      <c r="B175">
        <v>4054</v>
      </c>
      <c r="C175">
        <v>22</v>
      </c>
      <c r="D175">
        <v>261.3</v>
      </c>
      <c r="E175">
        <v>10.4</v>
      </c>
      <c r="G175" s="119">
        <v>168</v>
      </c>
      <c r="H175">
        <f t="shared" si="13"/>
        <v>7.9919520907547108</v>
      </c>
      <c r="J175" s="120">
        <f>(Data!$I$16+273.3)/(D175+273.3)*(Data!$I$15+(Data!$K$12/1000))/Data!$I$15*Data!$I$18</f>
        <v>0.68915154421558178</v>
      </c>
      <c r="K175" s="122">
        <f t="shared" si="14"/>
        <v>7.6431206655999997</v>
      </c>
      <c r="L175" s="119"/>
      <c r="M175" s="122"/>
      <c r="S175" s="121">
        <f t="shared" si="12"/>
        <v>0.68000000000000038</v>
      </c>
      <c r="T175" s="122">
        <f t="shared" si="10"/>
        <v>7.0253180767706693</v>
      </c>
      <c r="U175">
        <f t="shared" si="11"/>
        <v>7.5086350837626964E-2</v>
      </c>
      <c r="W175">
        <f>(S176-S174)/6*(T174+4*T175+T176)</f>
        <v>0.143726284602778</v>
      </c>
    </row>
    <row r="176" spans="1:23">
      <c r="A176" s="1">
        <v>0.4810532407407408</v>
      </c>
      <c r="B176">
        <v>4047</v>
      </c>
      <c r="C176">
        <v>22</v>
      </c>
      <c r="D176">
        <v>261.3</v>
      </c>
      <c r="E176">
        <v>10.4</v>
      </c>
      <c r="G176" s="119">
        <v>169</v>
      </c>
      <c r="H176">
        <f t="shared" si="13"/>
        <v>7.9919520907547108</v>
      </c>
      <c r="J176" s="120">
        <f>(Data!$I$16+273.3)/(D176+273.3)*(Data!$I$15+(Data!$K$12/1000))/Data!$I$15*Data!$I$18</f>
        <v>0.68915154421558178</v>
      </c>
      <c r="K176" s="122">
        <f t="shared" si="14"/>
        <v>7.5733762722000018</v>
      </c>
      <c r="L176" s="119"/>
      <c r="M176" s="122"/>
      <c r="S176" s="121">
        <f t="shared" si="12"/>
        <v>0.69000000000000039</v>
      </c>
      <c r="T176" s="122">
        <f t="shared" si="10"/>
        <v>7.0246609829959752</v>
      </c>
      <c r="U176">
        <f t="shared" si="11"/>
        <v>7.0249895298833284E-2</v>
      </c>
    </row>
    <row r="177" spans="1:23">
      <c r="A177" s="1">
        <v>0.4810532407407408</v>
      </c>
      <c r="B177">
        <v>4037</v>
      </c>
      <c r="C177">
        <v>17</v>
      </c>
      <c r="D177">
        <v>261.3</v>
      </c>
      <c r="E177">
        <v>10.4</v>
      </c>
      <c r="G177" s="119">
        <v>170</v>
      </c>
      <c r="H177">
        <f t="shared" si="13"/>
        <v>7.0253180767706693</v>
      </c>
      <c r="J177" s="120">
        <f>(Data!$I$16+273.3)/(D177+273.3)*(Data!$I$15+(Data!$K$12/1000))/Data!$I$15*Data!$I$18</f>
        <v>0.68915154421558178</v>
      </c>
      <c r="K177" s="122">
        <f t="shared" si="14"/>
        <v>7.5032643999999999</v>
      </c>
      <c r="L177" s="119"/>
      <c r="M177" s="122"/>
      <c r="S177" s="121">
        <f t="shared" si="12"/>
        <v>0.7000000000000004</v>
      </c>
      <c r="T177" s="122">
        <f t="shared" si="10"/>
        <v>6.1428878294014222</v>
      </c>
      <c r="U177">
        <f t="shared" si="11"/>
        <v>6.5837744061987044E-2</v>
      </c>
      <c r="W177">
        <f>(S178-S176)/6*(T176+4*T177+T178)</f>
        <v>0.12327960444360588</v>
      </c>
    </row>
    <row r="178" spans="1:23">
      <c r="A178" s="1">
        <v>0.48106481481481483</v>
      </c>
      <c r="B178">
        <v>4036</v>
      </c>
      <c r="C178">
        <v>17</v>
      </c>
      <c r="D178">
        <v>261.2</v>
      </c>
      <c r="E178">
        <v>10.4</v>
      </c>
      <c r="G178" s="119">
        <v>171</v>
      </c>
      <c r="H178">
        <f t="shared" si="13"/>
        <v>7.0246609829959752</v>
      </c>
      <c r="J178" s="120">
        <f>(Data!$I$16+273.3)/(D178+273.3)*(Data!$I$15+(Data!$K$12/1000))/Data!$I$15*Data!$I$18</f>
        <v>0.68928047808727788</v>
      </c>
      <c r="K178" s="122">
        <f t="shared" si="14"/>
        <v>7.4327876637999992</v>
      </c>
      <c r="L178" s="119"/>
      <c r="M178" s="122"/>
      <c r="S178" s="121">
        <f t="shared" si="12"/>
        <v>0.71000000000000041</v>
      </c>
      <c r="T178" s="122">
        <f t="shared" si="10"/>
        <v>5.3876690324800665</v>
      </c>
      <c r="U178">
        <f t="shared" si="11"/>
        <v>5.7652784309407498E-2</v>
      </c>
    </row>
    <row r="179" spans="1:23">
      <c r="A179" s="1">
        <v>0.48106481481481483</v>
      </c>
      <c r="B179">
        <v>4025</v>
      </c>
      <c r="C179">
        <v>13</v>
      </c>
      <c r="D179">
        <v>261.2</v>
      </c>
      <c r="E179">
        <v>10.4</v>
      </c>
      <c r="G179" s="119">
        <v>172</v>
      </c>
      <c r="H179">
        <f t="shared" si="13"/>
        <v>6.1428878294014222</v>
      </c>
      <c r="J179" s="120">
        <f>(Data!$I$16+273.3)/(D179+273.3)*(Data!$I$15+(Data!$K$12/1000))/Data!$I$15*Data!$I$18</f>
        <v>0.68928047808727788</v>
      </c>
      <c r="K179" s="122">
        <f t="shared" si="14"/>
        <v>7.3619486784000001</v>
      </c>
      <c r="L179" s="119"/>
      <c r="M179" s="122"/>
      <c r="S179" s="121">
        <f t="shared" si="12"/>
        <v>0.72000000000000042</v>
      </c>
      <c r="T179" s="122">
        <f t="shared" si="10"/>
        <v>5.3876690324800665</v>
      </c>
      <c r="U179">
        <f t="shared" si="11"/>
        <v>5.3876690324800712E-2</v>
      </c>
      <c r="W179">
        <f>(S180-S178)/6*(T178+4*T179+T180)</f>
        <v>0.10775338064960142</v>
      </c>
    </row>
    <row r="180" spans="1:23">
      <c r="A180" s="1">
        <v>0.48106481481481483</v>
      </c>
      <c r="B180">
        <v>4025</v>
      </c>
      <c r="C180">
        <v>10</v>
      </c>
      <c r="D180">
        <v>261.2</v>
      </c>
      <c r="E180">
        <v>10.4</v>
      </c>
      <c r="G180" s="119">
        <v>173</v>
      </c>
      <c r="H180">
        <f t="shared" si="13"/>
        <v>5.3876690324800665</v>
      </c>
      <c r="J180" s="120">
        <f>(Data!$I$16+273.3)/(D180+273.3)*(Data!$I$15+(Data!$K$12/1000))/Data!$I$15*Data!$I$18</f>
        <v>0.68928047808727788</v>
      </c>
      <c r="K180" s="122">
        <f t="shared" si="14"/>
        <v>7.2907500586000005</v>
      </c>
      <c r="L180" s="119"/>
      <c r="M180" s="122"/>
      <c r="S180" s="121">
        <f t="shared" si="12"/>
        <v>0.73000000000000043</v>
      </c>
      <c r="T180" s="122">
        <f t="shared" si="10"/>
        <v>5.3876690324800665</v>
      </c>
      <c r="U180">
        <f t="shared" si="11"/>
        <v>5.3876690324800712E-2</v>
      </c>
    </row>
    <row r="181" spans="1:23">
      <c r="A181" s="1">
        <v>0.48106481481481483</v>
      </c>
      <c r="B181">
        <v>4033</v>
      </c>
      <c r="C181">
        <v>10</v>
      </c>
      <c r="D181">
        <v>261.2</v>
      </c>
      <c r="E181">
        <v>10.4</v>
      </c>
      <c r="G181" s="119">
        <v>174</v>
      </c>
      <c r="H181">
        <f t="shared" si="13"/>
        <v>5.3876690324800665</v>
      </c>
      <c r="J181" s="120">
        <f>(Data!$I$16+273.3)/(D181+273.3)*(Data!$I$15+(Data!$K$12/1000))/Data!$I$15*Data!$I$18</f>
        <v>0.68928047808727788</v>
      </c>
      <c r="K181" s="122">
        <f t="shared" si="14"/>
        <v>7.2191944191999999</v>
      </c>
      <c r="L181" s="119"/>
      <c r="M181" s="122"/>
      <c r="S181" s="121">
        <f t="shared" si="12"/>
        <v>0.74000000000000044</v>
      </c>
      <c r="T181" s="122">
        <f t="shared" si="10"/>
        <v>5.3876690324800665</v>
      </c>
      <c r="U181">
        <f t="shared" si="11"/>
        <v>5.3876690324800712E-2</v>
      </c>
      <c r="W181">
        <f>(S182-S180)/6*(T180+4*T181+T182)</f>
        <v>0.11026886108736683</v>
      </c>
    </row>
    <row r="182" spans="1:23">
      <c r="A182" s="1">
        <v>0.48106481481481483</v>
      </c>
      <c r="B182">
        <v>4034</v>
      </c>
      <c r="C182">
        <v>10</v>
      </c>
      <c r="D182">
        <v>261.2</v>
      </c>
      <c r="E182">
        <v>10.4</v>
      </c>
      <c r="G182" s="119">
        <v>175</v>
      </c>
      <c r="H182">
        <f t="shared" si="13"/>
        <v>5.3876690324800665</v>
      </c>
      <c r="J182" s="120">
        <f>(Data!$I$16+273.3)/(D182+273.3)*(Data!$I$15+(Data!$K$12/1000))/Data!$I$15*Data!$I$18</f>
        <v>0.68928047808727788</v>
      </c>
      <c r="K182" s="122">
        <f t="shared" si="14"/>
        <v>7.1472843749999999</v>
      </c>
      <c r="L182" s="119"/>
      <c r="M182" s="122"/>
      <c r="S182" s="121">
        <f t="shared" si="12"/>
        <v>0.75000000000000044</v>
      </c>
      <c r="T182" s="122">
        <f t="shared" si="10"/>
        <v>6.1423131638096882</v>
      </c>
      <c r="U182">
        <f t="shared" si="11"/>
        <v>5.7649910981448824E-2</v>
      </c>
    </row>
    <row r="183" spans="1:23">
      <c r="A183" s="1">
        <v>0.48107638888888887</v>
      </c>
      <c r="B183">
        <v>4036</v>
      </c>
      <c r="C183">
        <v>10</v>
      </c>
      <c r="D183">
        <v>261.2</v>
      </c>
      <c r="E183">
        <v>10.4</v>
      </c>
      <c r="G183" s="119">
        <v>176</v>
      </c>
      <c r="H183">
        <f t="shared" si="13"/>
        <v>5.3876690324800665</v>
      </c>
      <c r="J183" s="120">
        <f>(Data!$I$16+273.3)/(D183+273.3)*(Data!$I$15+(Data!$K$12/1000))/Data!$I$15*Data!$I$18</f>
        <v>0.68928047808727788</v>
      </c>
      <c r="K183" s="122">
        <f t="shared" si="14"/>
        <v>7.0750225408</v>
      </c>
      <c r="L183" s="119"/>
      <c r="M183" s="122"/>
      <c r="S183" s="121">
        <f t="shared" si="12"/>
        <v>0.76000000000000045</v>
      </c>
      <c r="T183" s="122">
        <f t="shared" si="10"/>
        <v>6.1417384444480723</v>
      </c>
      <c r="U183">
        <f t="shared" si="11"/>
        <v>6.142025804128886E-2</v>
      </c>
      <c r="W183">
        <f>(S184-S182)/6*(T182+4*T183+T184)</f>
        <v>0.11939834074017026</v>
      </c>
    </row>
    <row r="184" spans="1:23">
      <c r="A184" s="1">
        <v>0.48107638888888887</v>
      </c>
      <c r="B184">
        <v>4037</v>
      </c>
      <c r="C184">
        <v>13</v>
      </c>
      <c r="D184">
        <v>261.10000000000002</v>
      </c>
      <c r="E184">
        <v>10.4</v>
      </c>
      <c r="G184" s="119">
        <v>177</v>
      </c>
      <c r="H184">
        <f t="shared" si="13"/>
        <v>6.1423131638096882</v>
      </c>
      <c r="J184" s="120">
        <f>(Data!$I$16+273.3)/(D184+273.3)*(Data!$I$15+(Data!$K$12/1000))/Data!$I$15*Data!$I$18</f>
        <v>0.68940946021266825</v>
      </c>
      <c r="K184" s="122">
        <f t="shared" si="14"/>
        <v>7.0024115313999999</v>
      </c>
      <c r="L184" s="119"/>
      <c r="M184" s="122"/>
      <c r="S184" s="121">
        <f t="shared" si="12"/>
        <v>0.77000000000000046</v>
      </c>
      <c r="T184" s="122">
        <f t="shared" si="10"/>
        <v>5.1102352804490687</v>
      </c>
      <c r="U184">
        <f t="shared" si="11"/>
        <v>5.6259868624485752E-2</v>
      </c>
    </row>
    <row r="185" spans="1:23">
      <c r="A185" s="1">
        <v>0.48107638888888887</v>
      </c>
      <c r="B185">
        <v>4043</v>
      </c>
      <c r="C185">
        <v>13</v>
      </c>
      <c r="D185">
        <v>261</v>
      </c>
      <c r="E185">
        <v>10.4</v>
      </c>
      <c r="G185" s="119">
        <v>178</v>
      </c>
      <c r="H185">
        <f t="shared" si="13"/>
        <v>6.1417384444480723</v>
      </c>
      <c r="J185" s="120">
        <f>(Data!$I$16+273.3)/(D185+273.3)*(Data!$I$15+(Data!$K$12/1000))/Data!$I$15*Data!$I$18</f>
        <v>0.6895384906188472</v>
      </c>
      <c r="K185" s="122">
        <f t="shared" si="14"/>
        <v>6.929453961600001</v>
      </c>
      <c r="L185" s="119"/>
      <c r="M185" s="122"/>
      <c r="S185" s="121">
        <f t="shared" si="12"/>
        <v>0.78000000000000047</v>
      </c>
      <c r="T185" s="122">
        <f t="shared" si="10"/>
        <v>4.8184268739789902</v>
      </c>
      <c r="U185">
        <f t="shared" si="11"/>
        <v>4.9643310772140341E-2</v>
      </c>
      <c r="W185">
        <f>(S186-S184)/6*(T184+4*T185+T186)</f>
        <v>9.9237025979264912E-2</v>
      </c>
    </row>
    <row r="186" spans="1:23">
      <c r="A186" s="1">
        <v>0.48107638888888887</v>
      </c>
      <c r="B186">
        <v>4051</v>
      </c>
      <c r="C186">
        <v>9</v>
      </c>
      <c r="D186">
        <v>261</v>
      </c>
      <c r="E186">
        <v>10.4</v>
      </c>
      <c r="G186" s="119">
        <v>179</v>
      </c>
      <c r="H186">
        <f t="shared" si="13"/>
        <v>5.1102352804490687</v>
      </c>
      <c r="J186" s="120">
        <f>(Data!$I$16+273.3)/(D186+273.3)*(Data!$I$15+(Data!$K$12/1000))/Data!$I$15*Data!$I$18</f>
        <v>0.6895384906188472</v>
      </c>
      <c r="K186" s="122">
        <f t="shared" si="14"/>
        <v>6.8561524461999985</v>
      </c>
      <c r="L186" s="119"/>
      <c r="M186" s="122"/>
      <c r="S186" s="121">
        <f t="shared" si="12"/>
        <v>0.79000000000000048</v>
      </c>
      <c r="T186" s="122">
        <f t="shared" si="10"/>
        <v>5.387165017414417</v>
      </c>
      <c r="U186">
        <f t="shared" si="11"/>
        <v>5.102795945696708E-2</v>
      </c>
    </row>
    <row r="187" spans="1:23">
      <c r="A187" s="1">
        <v>0.48107638888888887</v>
      </c>
      <c r="B187">
        <v>4052</v>
      </c>
      <c r="C187">
        <v>8</v>
      </c>
      <c r="D187">
        <v>261.10000000000002</v>
      </c>
      <c r="E187">
        <v>10.4</v>
      </c>
      <c r="G187" s="119">
        <v>180</v>
      </c>
      <c r="H187">
        <f t="shared" si="13"/>
        <v>4.8184268739789902</v>
      </c>
      <c r="J187" s="120">
        <f>(Data!$I$16+273.3)/(D187+273.3)*(Data!$I$15+(Data!$K$12/1000))/Data!$I$15*Data!$I$18</f>
        <v>0.68940946021266825</v>
      </c>
      <c r="K187" s="122">
        <f t="shared" si="14"/>
        <v>6.7825096000000009</v>
      </c>
      <c r="L187" s="119"/>
      <c r="M187" s="122"/>
      <c r="S187" s="121">
        <f t="shared" si="12"/>
        <v>0.80000000000000049</v>
      </c>
      <c r="T187" s="122">
        <f t="shared" si="10"/>
        <v>5.6506349522774126</v>
      </c>
      <c r="U187">
        <f t="shared" si="11"/>
        <v>5.5188999848459194E-2</v>
      </c>
      <c r="W187">
        <f>(S188-S186)/6*(T186+4*T187+T188)</f>
        <v>0.11213446592933837</v>
      </c>
    </row>
    <row r="188" spans="1:23">
      <c r="A188" s="1">
        <v>0.48108796296296297</v>
      </c>
      <c r="B188">
        <v>4069</v>
      </c>
      <c r="C188">
        <v>10</v>
      </c>
      <c r="D188">
        <v>261.10000000000002</v>
      </c>
      <c r="E188">
        <v>10.4</v>
      </c>
      <c r="G188" s="119">
        <v>181</v>
      </c>
      <c r="H188">
        <f t="shared" si="13"/>
        <v>5.387165017414417</v>
      </c>
      <c r="J188" s="120">
        <f>(Data!$I$16+273.3)/(D188+273.3)*(Data!$I$15+(Data!$K$12/1000))/Data!$I$15*Data!$I$18</f>
        <v>0.68940946021266825</v>
      </c>
      <c r="K188" s="122">
        <f t="shared" si="14"/>
        <v>6.7085280377999998</v>
      </c>
      <c r="L188" s="119"/>
      <c r="M188" s="122"/>
      <c r="S188" s="121">
        <f t="shared" si="12"/>
        <v>0.8100000000000005</v>
      </c>
      <c r="T188" s="122">
        <f t="shared" si="10"/>
        <v>5.6506349522774126</v>
      </c>
      <c r="U188">
        <f t="shared" si="11"/>
        <v>5.6506349522774175E-2</v>
      </c>
    </row>
    <row r="189" spans="1:23">
      <c r="A189" s="1">
        <v>0.48108796296296297</v>
      </c>
      <c r="B189">
        <v>4069</v>
      </c>
      <c r="C189">
        <v>11</v>
      </c>
      <c r="D189">
        <v>261.2</v>
      </c>
      <c r="E189">
        <v>10.4</v>
      </c>
      <c r="G189" s="119">
        <v>182</v>
      </c>
      <c r="H189">
        <f t="shared" si="13"/>
        <v>5.6506349522774126</v>
      </c>
      <c r="J189" s="120">
        <f>(Data!$I$16+273.3)/(D189+273.3)*(Data!$I$15+(Data!$K$12/1000))/Data!$I$15*Data!$I$18</f>
        <v>0.68928047808727788</v>
      </c>
      <c r="K189" s="122">
        <f t="shared" si="14"/>
        <v>6.6342103744000003</v>
      </c>
      <c r="L189" s="119"/>
      <c r="M189" s="122"/>
      <c r="S189" s="121">
        <f t="shared" si="12"/>
        <v>0.82000000000000051</v>
      </c>
      <c r="T189" s="122">
        <f t="shared" si="10"/>
        <v>5.902447792118358</v>
      </c>
      <c r="U189">
        <f t="shared" si="11"/>
        <v>5.7765413721978902E-2</v>
      </c>
      <c r="W189">
        <f>(S190-S188)/6*(T188+4*T189+T190)</f>
        <v>0.11721141976811138</v>
      </c>
    </row>
    <row r="190" spans="1:23">
      <c r="A190" s="1">
        <v>0.48108796296296297</v>
      </c>
      <c r="B190">
        <v>4073</v>
      </c>
      <c r="C190">
        <v>11</v>
      </c>
      <c r="D190">
        <v>261.2</v>
      </c>
      <c r="E190">
        <v>10.4</v>
      </c>
      <c r="G190" s="119">
        <v>183</v>
      </c>
      <c r="H190">
        <f t="shared" si="13"/>
        <v>5.6506349522774126</v>
      </c>
      <c r="J190" s="120">
        <f>(Data!$I$16+273.3)/(D190+273.3)*(Data!$I$15+(Data!$K$12/1000))/Data!$I$15*Data!$I$18</f>
        <v>0.68928047808727788</v>
      </c>
      <c r="K190" s="122">
        <f t="shared" si="14"/>
        <v>6.5595592246000001</v>
      </c>
      <c r="L190" s="119"/>
      <c r="M190" s="122"/>
      <c r="S190" s="121">
        <f t="shared" si="12"/>
        <v>0.83000000000000052</v>
      </c>
      <c r="T190" s="122">
        <f t="shared" si="10"/>
        <v>5.9029998096825409</v>
      </c>
      <c r="U190">
        <f t="shared" si="11"/>
        <v>5.902723800900455E-2</v>
      </c>
    </row>
    <row r="191" spans="1:23">
      <c r="A191" s="1">
        <v>0.48108796296296297</v>
      </c>
      <c r="B191">
        <v>4074</v>
      </c>
      <c r="C191">
        <v>12</v>
      </c>
      <c r="D191">
        <v>261.3</v>
      </c>
      <c r="E191">
        <v>10.4</v>
      </c>
      <c r="G191" s="119">
        <v>184</v>
      </c>
      <c r="H191">
        <f t="shared" si="13"/>
        <v>5.902447792118358</v>
      </c>
      <c r="J191" s="120">
        <f>(Data!$I$16+273.3)/(D191+273.3)*(Data!$I$15+(Data!$K$12/1000))/Data!$I$15*Data!$I$18</f>
        <v>0.68915154421558178</v>
      </c>
      <c r="K191" s="122">
        <f t="shared" si="14"/>
        <v>6.4845772032000006</v>
      </c>
      <c r="L191" s="119"/>
      <c r="M191" s="122"/>
      <c r="S191" s="121">
        <f t="shared" si="12"/>
        <v>0.84000000000000052</v>
      </c>
      <c r="T191" s="122">
        <f t="shared" si="10"/>
        <v>4.1740511947694241</v>
      </c>
      <c r="U191">
        <f t="shared" si="11"/>
        <v>5.0385255022259871E-2</v>
      </c>
      <c r="W191">
        <f>(S192-S190)/6*(T190+4*T191+T192)</f>
        <v>8.9244185945098947E-2</v>
      </c>
    </row>
    <row r="192" spans="1:23">
      <c r="A192" s="1">
        <v>0.48108796296296297</v>
      </c>
      <c r="B192">
        <v>4084</v>
      </c>
      <c r="C192">
        <v>12</v>
      </c>
      <c r="D192">
        <v>261.39999999999998</v>
      </c>
      <c r="E192">
        <v>10.4</v>
      </c>
      <c r="G192" s="119">
        <v>185</v>
      </c>
      <c r="H192">
        <f t="shared" si="13"/>
        <v>5.9029998096825409</v>
      </c>
      <c r="J192" s="120">
        <f>(Data!$I$16+273.3)/(D192+273.3)*(Data!$I$15+(Data!$K$12/1000))/Data!$I$15*Data!$I$18</f>
        <v>0.68902265857050682</v>
      </c>
      <c r="K192" s="122">
        <f t="shared" si="14"/>
        <v>6.4092669249999998</v>
      </c>
      <c r="L192" s="119"/>
      <c r="M192" s="122"/>
      <c r="S192" s="121">
        <f t="shared" si="12"/>
        <v>0.85000000000000053</v>
      </c>
      <c r="T192" s="122">
        <f t="shared" si="10"/>
        <v>4.1740511947694241</v>
      </c>
      <c r="U192">
        <f t="shared" si="11"/>
        <v>4.1740511947694278E-2</v>
      </c>
    </row>
    <row r="193" spans="1:23">
      <c r="A193" s="1">
        <v>0.48109953703703701</v>
      </c>
      <c r="B193">
        <v>4094</v>
      </c>
      <c r="C193">
        <v>6</v>
      </c>
      <c r="D193">
        <v>261.39999999999998</v>
      </c>
      <c r="E193">
        <v>10.4</v>
      </c>
      <c r="G193" s="119">
        <v>186</v>
      </c>
      <c r="H193">
        <f t="shared" si="13"/>
        <v>4.1740511947694241</v>
      </c>
      <c r="J193" s="120">
        <f>(Data!$I$16+273.3)/(D193+273.3)*(Data!$I$15+(Data!$K$12/1000))/Data!$I$15*Data!$I$18</f>
        <v>0.68902265857050682</v>
      </c>
      <c r="K193" s="122">
        <f t="shared" si="14"/>
        <v>6.3336310048000009</v>
      </c>
      <c r="L193" s="119"/>
      <c r="M193" s="122"/>
      <c r="S193" s="121">
        <f t="shared" si="12"/>
        <v>0.86000000000000054</v>
      </c>
      <c r="T193" s="122">
        <f t="shared" si="10"/>
        <v>6.8155596433144927</v>
      </c>
      <c r="U193">
        <f t="shared" si="11"/>
        <v>5.4948054190419628E-2</v>
      </c>
      <c r="W193">
        <f>(S194-S192)/6*(T192+4*T193+T194)</f>
        <v>0.12888427476693662</v>
      </c>
    </row>
    <row r="194" spans="1:23">
      <c r="A194" s="1">
        <v>0.48109953703703701</v>
      </c>
      <c r="B194">
        <v>4100</v>
      </c>
      <c r="C194">
        <v>6</v>
      </c>
      <c r="D194">
        <v>261.39999999999998</v>
      </c>
      <c r="E194">
        <v>10.4</v>
      </c>
      <c r="G194" s="119">
        <v>187</v>
      </c>
      <c r="H194">
        <f t="shared" si="13"/>
        <v>4.1740511947694241</v>
      </c>
      <c r="J194" s="120">
        <f>(Data!$I$16+273.3)/(D194+273.3)*(Data!$I$15+(Data!$K$12/1000))/Data!$I$15*Data!$I$18</f>
        <v>0.68902265857050682</v>
      </c>
      <c r="K194" s="122">
        <f t="shared" si="14"/>
        <v>6.2576720573999998</v>
      </c>
      <c r="L194" s="119"/>
      <c r="M194" s="122"/>
      <c r="S194" s="121">
        <f t="shared" si="12"/>
        <v>0.87000000000000055</v>
      </c>
      <c r="T194" s="122">
        <f t="shared" si="10"/>
        <v>7.2289926620535665</v>
      </c>
      <c r="U194">
        <f t="shared" si="11"/>
        <v>7.0222761526840358E-2</v>
      </c>
    </row>
    <row r="195" spans="1:23">
      <c r="A195" s="1">
        <v>0.48109953703703701</v>
      </c>
      <c r="B195">
        <v>4109</v>
      </c>
      <c r="C195">
        <v>16</v>
      </c>
      <c r="D195">
        <v>261.3</v>
      </c>
      <c r="E195">
        <v>10.4</v>
      </c>
      <c r="G195" s="119">
        <v>188</v>
      </c>
      <c r="H195">
        <f t="shared" si="13"/>
        <v>6.8155596433144927</v>
      </c>
      <c r="J195" s="120">
        <f>(Data!$I$16+273.3)/(D195+273.3)*(Data!$I$15+(Data!$K$12/1000))/Data!$I$15*Data!$I$18</f>
        <v>0.68915154421558178</v>
      </c>
      <c r="K195" s="122">
        <f t="shared" si="14"/>
        <v>6.1813926976000007</v>
      </c>
      <c r="L195" s="119"/>
      <c r="M195" s="122"/>
      <c r="S195" s="121">
        <f t="shared" si="12"/>
        <v>0.88000000000000056</v>
      </c>
      <c r="T195" s="122">
        <f t="shared" si="10"/>
        <v>7.0253180767706693</v>
      </c>
      <c r="U195">
        <f t="shared" si="11"/>
        <v>7.1271553694121248E-2</v>
      </c>
      <c r="W195">
        <f>(S196-S194)/6*(T194+4*T195+T196)</f>
        <v>0.14048820675809776</v>
      </c>
    </row>
    <row r="196" spans="1:23">
      <c r="A196" s="1">
        <v>0.48109953703703701</v>
      </c>
      <c r="B196">
        <v>4109</v>
      </c>
      <c r="C196">
        <v>18</v>
      </c>
      <c r="D196">
        <v>261.3</v>
      </c>
      <c r="E196">
        <v>10.4</v>
      </c>
      <c r="G196" s="119">
        <v>189</v>
      </c>
      <c r="H196">
        <f t="shared" si="13"/>
        <v>7.2289926620535665</v>
      </c>
      <c r="J196" s="120">
        <f>(Data!$I$16+273.3)/(D196+273.3)*(Data!$I$15+(Data!$K$12/1000))/Data!$I$15*Data!$I$18</f>
        <v>0.68915154421558178</v>
      </c>
      <c r="K196" s="122">
        <f t="shared" si="14"/>
        <v>6.1047955401999996</v>
      </c>
      <c r="L196" s="119"/>
      <c r="M196" s="122"/>
      <c r="S196" s="121">
        <f t="shared" si="12"/>
        <v>0.89000000000000057</v>
      </c>
      <c r="T196" s="122">
        <f t="shared" si="10"/>
        <v>6.8161970582930493</v>
      </c>
      <c r="U196">
        <f t="shared" si="11"/>
        <v>6.9207575675318656E-2</v>
      </c>
    </row>
    <row r="197" spans="1:23">
      <c r="A197" s="1">
        <v>0.48109953703703701</v>
      </c>
      <c r="B197">
        <v>4111</v>
      </c>
      <c r="C197">
        <v>17</v>
      </c>
      <c r="D197">
        <v>261.3</v>
      </c>
      <c r="E197">
        <v>10.4</v>
      </c>
      <c r="G197" s="119">
        <v>190</v>
      </c>
      <c r="H197">
        <f t="shared" si="13"/>
        <v>7.0253180767706693</v>
      </c>
      <c r="J197" s="120">
        <f>(Data!$I$16+273.3)/(D197+273.3)*(Data!$I$15+(Data!$K$12/1000))/Data!$I$15*Data!$I$18</f>
        <v>0.68915154421558178</v>
      </c>
      <c r="K197" s="122">
        <f t="shared" si="14"/>
        <v>6.0278831999999989</v>
      </c>
      <c r="L197" s="119"/>
      <c r="M197" s="122"/>
      <c r="S197" s="121">
        <f t="shared" si="12"/>
        <v>0.90000000000000058</v>
      </c>
      <c r="T197" s="122">
        <f t="shared" si="10"/>
        <v>6.5997544228092409</v>
      </c>
      <c r="U197">
        <f t="shared" si="11"/>
        <v>6.7079757405511517E-2</v>
      </c>
      <c r="W197">
        <f>(S198-S196)/6*(T196+4*T197+T198)</f>
        <v>0.13119942084412747</v>
      </c>
    </row>
    <row r="198" spans="1:23">
      <c r="A198" s="1">
        <v>0.4811111111111111</v>
      </c>
      <c r="B198">
        <v>4111</v>
      </c>
      <c r="C198">
        <v>16</v>
      </c>
      <c r="D198">
        <v>261.39999999999998</v>
      </c>
      <c r="E198">
        <v>10.4</v>
      </c>
      <c r="G198" s="119">
        <v>191</v>
      </c>
      <c r="H198">
        <f t="shared" si="13"/>
        <v>6.8161970582930493</v>
      </c>
      <c r="J198" s="120">
        <f>(Data!$I$16+273.3)/(D198+273.3)*(Data!$I$15+(Data!$K$12/1000))/Data!$I$15*Data!$I$18</f>
        <v>0.68902265857050682</v>
      </c>
      <c r="K198" s="122">
        <f t="shared" si="14"/>
        <v>5.9506582917999999</v>
      </c>
      <c r="L198" s="119"/>
      <c r="M198" s="122"/>
      <c r="S198" s="121">
        <f t="shared" si="12"/>
        <v>0.91000000000000059</v>
      </c>
      <c r="T198" s="122">
        <f t="shared" si="10"/>
        <v>6.144611503708199</v>
      </c>
      <c r="U198">
        <f t="shared" si="11"/>
        <v>6.3721829632587254E-2</v>
      </c>
    </row>
    <row r="199" spans="1:23">
      <c r="A199" s="1">
        <v>0.4811111111111111</v>
      </c>
      <c r="B199">
        <v>4106</v>
      </c>
      <c r="C199">
        <v>15</v>
      </c>
      <c r="D199">
        <v>261.39999999999998</v>
      </c>
      <c r="E199">
        <v>10.4</v>
      </c>
      <c r="G199" s="119">
        <v>192</v>
      </c>
      <c r="H199">
        <f t="shared" si="13"/>
        <v>6.5997544228092409</v>
      </c>
      <c r="J199" s="120">
        <f>(Data!$I$16+273.3)/(D199+273.3)*(Data!$I$15+(Data!$K$12/1000))/Data!$I$15*Data!$I$18</f>
        <v>0.68902265857050682</v>
      </c>
      <c r="K199" s="122">
        <f t="shared" si="14"/>
        <v>5.8731234303999988</v>
      </c>
      <c r="L199" s="119"/>
      <c r="M199" s="122"/>
      <c r="S199" s="121">
        <f t="shared" si="12"/>
        <v>0.9200000000000006</v>
      </c>
      <c r="T199" s="122">
        <f t="shared" ref="T199:T207" si="15">H201</f>
        <v>6.144611503708199</v>
      </c>
      <c r="U199">
        <f t="shared" ref="U199:U207" si="16">(S199-S198)/2*(T198+T199)</f>
        <v>6.1446115037082041E-2</v>
      </c>
      <c r="W199">
        <f>(S200-S198)/6*(T198+4*T199+T200)</f>
        <v>0.12289031505958875</v>
      </c>
    </row>
    <row r="200" spans="1:23">
      <c r="A200" s="1">
        <v>0.4811111111111111</v>
      </c>
      <c r="B200">
        <v>4105</v>
      </c>
      <c r="C200">
        <v>13</v>
      </c>
      <c r="D200">
        <v>261.5</v>
      </c>
      <c r="E200">
        <v>10.4</v>
      </c>
      <c r="G200" s="119">
        <v>193</v>
      </c>
      <c r="H200">
        <f t="shared" si="13"/>
        <v>6.144611503708199</v>
      </c>
      <c r="J200" s="120">
        <f>(Data!$I$16+273.3)/(D200+273.3)*(Data!$I$15+(Data!$K$12/1000))/Data!$I$15*Data!$I$18</f>
        <v>0.68889382112499997</v>
      </c>
      <c r="K200" s="122">
        <f t="shared" si="14"/>
        <v>5.7952812306000006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6.1440369993355981</v>
      </c>
      <c r="U200">
        <f t="shared" si="16"/>
        <v>6.1443242515219043E-2</v>
      </c>
    </row>
    <row r="201" spans="1:23">
      <c r="A201" s="1">
        <v>0.4811111111111111</v>
      </c>
      <c r="B201">
        <v>4094</v>
      </c>
      <c r="C201">
        <v>13</v>
      </c>
      <c r="D201">
        <v>261.5</v>
      </c>
      <c r="E201">
        <v>10.4</v>
      </c>
      <c r="G201" s="119">
        <v>194</v>
      </c>
      <c r="H201">
        <f t="shared" ref="H201:H217" si="18">44.73*SQRT(C201/1000/J201)</f>
        <v>6.144611503708199</v>
      </c>
      <c r="J201" s="120">
        <f>(Data!$I$16+273.3)/(D201+273.3)*(Data!$I$15+(Data!$K$12/1000))/Data!$I$15*Data!$I$18</f>
        <v>0.68889382112499997</v>
      </c>
      <c r="K201" s="122">
        <f t="shared" ref="K201:K217" si="19">0.0000004358*G201^3-0.00040469*G201^2+0.029516*G201+12.04</f>
        <v>5.7171343072000012</v>
      </c>
      <c r="L201" s="119"/>
      <c r="M201" s="122"/>
      <c r="S201" s="121">
        <f t="shared" si="17"/>
        <v>0.94000000000000061</v>
      </c>
      <c r="T201" s="122">
        <f t="shared" si="15"/>
        <v>6.1434624412383636</v>
      </c>
      <c r="U201">
        <f t="shared" si="16"/>
        <v>6.143749720286986E-2</v>
      </c>
      <c r="W201">
        <f>(S202-S200)/6*(T200+4*T201+T202)</f>
        <v>0.12287116401842484</v>
      </c>
    </row>
    <row r="202" spans="1:23">
      <c r="A202" s="1">
        <v>0.4811111111111111</v>
      </c>
      <c r="B202">
        <v>4084</v>
      </c>
      <c r="C202">
        <v>13</v>
      </c>
      <c r="D202">
        <v>261.39999999999998</v>
      </c>
      <c r="E202">
        <v>10.4</v>
      </c>
      <c r="G202" s="119">
        <v>195</v>
      </c>
      <c r="H202">
        <f t="shared" si="18"/>
        <v>6.1440369993355981</v>
      </c>
      <c r="J202" s="120">
        <f>(Data!$I$16+273.3)/(D202+273.3)*(Data!$I$15+(Data!$K$12/1000))/Data!$I$15*Data!$I$18</f>
        <v>0.68902265857050682</v>
      </c>
      <c r="K202" s="122">
        <f t="shared" si="19"/>
        <v>5.6386852750000003</v>
      </c>
      <c r="L202" s="119"/>
      <c r="M202" s="122"/>
      <c r="S202" s="121">
        <f t="shared" si="17"/>
        <v>0.95000000000000062</v>
      </c>
      <c r="T202" s="122">
        <f t="shared" si="15"/>
        <v>6.1434624412383636</v>
      </c>
      <c r="U202">
        <f t="shared" si="16"/>
        <v>6.143462441238369E-2</v>
      </c>
    </row>
    <row r="203" spans="1:23">
      <c r="A203" s="1">
        <v>0.48112268518518514</v>
      </c>
      <c r="B203">
        <v>4078</v>
      </c>
      <c r="C203">
        <v>13</v>
      </c>
      <c r="D203">
        <v>261.3</v>
      </c>
      <c r="E203">
        <v>10.4</v>
      </c>
      <c r="G203" s="119">
        <v>196</v>
      </c>
      <c r="H203">
        <f t="shared" si="18"/>
        <v>6.1434624412383636</v>
      </c>
      <c r="J203" s="120">
        <f>(Data!$I$16+273.3)/(D203+273.3)*(Data!$I$15+(Data!$K$12/1000))/Data!$I$15*Data!$I$18</f>
        <v>0.68915154421558178</v>
      </c>
      <c r="K203" s="122">
        <f t="shared" si="19"/>
        <v>5.5599367487999993</v>
      </c>
      <c r="L203" s="119"/>
      <c r="M203" s="122"/>
      <c r="S203" s="121">
        <f t="shared" si="17"/>
        <v>0.96000000000000063</v>
      </c>
      <c r="T203" s="122">
        <f t="shared" si="15"/>
        <v>6.1440369993355981</v>
      </c>
      <c r="U203">
        <f t="shared" si="16"/>
        <v>6.143749720286986E-2</v>
      </c>
      <c r="W203">
        <f>(S204-S202)/6*(T202+4*T203+T204)</f>
        <v>0.12207536749421111</v>
      </c>
    </row>
    <row r="204" spans="1:23">
      <c r="A204" s="1">
        <v>0.48112268518518514</v>
      </c>
      <c r="B204">
        <v>4069</v>
      </c>
      <c r="C204">
        <v>13</v>
      </c>
      <c r="D204">
        <v>261.3</v>
      </c>
      <c r="E204">
        <v>10.4</v>
      </c>
      <c r="G204" s="119">
        <v>197</v>
      </c>
      <c r="H204">
        <f t="shared" si="18"/>
        <v>6.1434624412383636</v>
      </c>
      <c r="J204" s="120">
        <f>(Data!$I$16+273.3)/(D204+273.3)*(Data!$I$15+(Data!$K$12/1000))/Data!$I$15*Data!$I$18</f>
        <v>0.68915154421558178</v>
      </c>
      <c r="K204" s="122">
        <f t="shared" si="19"/>
        <v>5.4808913434000006</v>
      </c>
      <c r="L204" s="119"/>
      <c r="M204" s="122"/>
      <c r="S204" s="121">
        <f t="shared" si="17"/>
        <v>0.97000000000000064</v>
      </c>
      <c r="T204" s="122">
        <f t="shared" si="15"/>
        <v>5.9029998096825409</v>
      </c>
      <c r="U204">
        <f t="shared" si="16"/>
        <v>6.0235184045090741E-2</v>
      </c>
    </row>
    <row r="205" spans="1:23">
      <c r="A205" s="1">
        <v>0.48112268518518514</v>
      </c>
      <c r="B205">
        <v>4069</v>
      </c>
      <c r="C205">
        <v>13</v>
      </c>
      <c r="D205">
        <v>261.39999999999998</v>
      </c>
      <c r="E205">
        <v>10.4</v>
      </c>
      <c r="G205" s="119">
        <v>198</v>
      </c>
      <c r="H205">
        <f t="shared" si="18"/>
        <v>6.1440369993355981</v>
      </c>
      <c r="J205" s="120">
        <f>(Data!$I$16+273.3)/(D205+273.3)*(Data!$I$15+(Data!$K$12/1000))/Data!$I$15*Data!$I$18</f>
        <v>0.68902265857050682</v>
      </c>
      <c r="K205" s="122">
        <f t="shared" si="19"/>
        <v>5.4015516736000002</v>
      </c>
      <c r="L205" s="119"/>
      <c r="M205" s="122"/>
      <c r="S205" s="121">
        <f t="shared" si="17"/>
        <v>0.98000000000000065</v>
      </c>
      <c r="T205" s="122">
        <f t="shared" si="15"/>
        <v>5.6511635182906623</v>
      </c>
      <c r="U205">
        <f t="shared" si="16"/>
        <v>5.7770816639866066E-2</v>
      </c>
      <c r="W205">
        <f>(S206-S204)/6*(T204+4*T205+T206)</f>
        <v>0.11298608961081621</v>
      </c>
    </row>
    <row r="206" spans="1:23">
      <c r="A206" s="1">
        <v>0.48112268518518514</v>
      </c>
      <c r="B206">
        <v>4073</v>
      </c>
      <c r="C206">
        <v>12</v>
      </c>
      <c r="D206">
        <v>261.39999999999998</v>
      </c>
      <c r="E206">
        <v>10.4</v>
      </c>
      <c r="G206" s="119">
        <v>199</v>
      </c>
      <c r="H206">
        <f t="shared" si="18"/>
        <v>5.9029998096825409</v>
      </c>
      <c r="J206" s="120">
        <f>(Data!$I$16+273.3)/(D206+273.3)*(Data!$I$15+(Data!$K$12/1000))/Data!$I$15*Data!$I$18</f>
        <v>0.68902265857050682</v>
      </c>
      <c r="K206" s="122">
        <f t="shared" si="19"/>
        <v>5.3219203541999986</v>
      </c>
      <c r="L206" s="119"/>
      <c r="M206" s="122"/>
      <c r="S206" s="121">
        <f t="shared" si="17"/>
        <v>0.99000000000000066</v>
      </c>
      <c r="T206" s="122">
        <f t="shared" si="15"/>
        <v>5.3881730003996466</v>
      </c>
      <c r="U206">
        <f t="shared" si="16"/>
        <v>5.5196682593451597E-2</v>
      </c>
    </row>
    <row r="207" spans="1:23">
      <c r="A207" s="1">
        <v>0.48112268518518514</v>
      </c>
      <c r="B207">
        <v>4073</v>
      </c>
      <c r="C207">
        <v>11</v>
      </c>
      <c r="D207">
        <v>261.3</v>
      </c>
      <c r="E207">
        <v>10.4</v>
      </c>
      <c r="G207" s="119">
        <v>200</v>
      </c>
      <c r="H207">
        <f t="shared" si="18"/>
        <v>5.6511635182906623</v>
      </c>
      <c r="J207" s="120">
        <f>(Data!$I$16+273.3)/(D207+273.3)*(Data!$I$15+(Data!$K$12/1000))/Data!$I$15*Data!$I$18</f>
        <v>0.68915154421558178</v>
      </c>
      <c r="K207" s="122">
        <f t="shared" si="19"/>
        <v>5.2419999999999991</v>
      </c>
      <c r="L207" s="119"/>
      <c r="M207" s="122"/>
      <c r="S207" s="121">
        <f t="shared" si="17"/>
        <v>1.0000000000000007</v>
      </c>
      <c r="T207" s="122">
        <f t="shared" si="15"/>
        <v>5.1111916265378099</v>
      </c>
      <c r="U207">
        <f t="shared" si="16"/>
        <v>5.2496823134687329E-2</v>
      </c>
    </row>
    <row r="208" spans="1:23">
      <c r="A208" s="1">
        <v>0.48113425925925929</v>
      </c>
      <c r="B208">
        <v>4075</v>
      </c>
      <c r="C208">
        <v>10</v>
      </c>
      <c r="D208">
        <v>261.3</v>
      </c>
      <c r="E208">
        <v>10.4</v>
      </c>
      <c r="G208" s="119">
        <v>201</v>
      </c>
      <c r="H208">
        <f t="shared" si="18"/>
        <v>5.3881730003996466</v>
      </c>
      <c r="J208" s="120">
        <f>(Data!$I$16+273.3)/(D208+273.3)*(Data!$I$15+(Data!$K$12/1000))/Data!$I$15*Data!$I$18</f>
        <v>0.68915154421558178</v>
      </c>
      <c r="K208" s="122">
        <f t="shared" si="19"/>
        <v>5.1617932258000012</v>
      </c>
      <c r="L208" s="119"/>
      <c r="M208" s="122"/>
      <c r="S208" s="121"/>
      <c r="T208" s="122"/>
    </row>
    <row r="209" spans="1:20">
      <c r="A209" s="1">
        <v>0.48113425925925929</v>
      </c>
      <c r="B209">
        <v>4076</v>
      </c>
      <c r="C209">
        <v>9</v>
      </c>
      <c r="D209">
        <v>261.2</v>
      </c>
      <c r="E209">
        <v>10.4</v>
      </c>
      <c r="G209" s="119">
        <v>202</v>
      </c>
      <c r="H209">
        <f t="shared" si="18"/>
        <v>5.1111916265378099</v>
      </c>
      <c r="J209" s="120">
        <f>(Data!$I$16+273.3)/(D209+273.3)*(Data!$I$15+(Data!$K$12/1000))/Data!$I$15*Data!$I$18</f>
        <v>0.68928047808727788</v>
      </c>
      <c r="K209" s="122">
        <f t="shared" si="19"/>
        <v>5.0813026464000011</v>
      </c>
      <c r="L209" s="119"/>
      <c r="M209" s="122"/>
      <c r="S209" s="121"/>
      <c r="T209" s="122"/>
    </row>
    <row r="210" spans="1:20">
      <c r="A210" s="1">
        <v>0.48113425925925929</v>
      </c>
      <c r="B210">
        <v>4079</v>
      </c>
      <c r="C210">
        <v>9</v>
      </c>
      <c r="D210">
        <v>261.2</v>
      </c>
      <c r="E210">
        <v>10.4</v>
      </c>
      <c r="G210" s="119">
        <v>203</v>
      </c>
      <c r="H210">
        <f t="shared" si="18"/>
        <v>5.1111916265378099</v>
      </c>
      <c r="J210" s="120">
        <f>(Data!$I$16+273.3)/(D210+273.3)*(Data!$I$15+(Data!$K$12/1000))/Data!$I$15*Data!$I$18</f>
        <v>0.68928047808727788</v>
      </c>
      <c r="K210" s="122">
        <f t="shared" si="19"/>
        <v>5.0005308765999983</v>
      </c>
      <c r="L210" s="119"/>
      <c r="M210" s="122"/>
      <c r="S210" s="121"/>
      <c r="T210" s="122"/>
    </row>
    <row r="211" spans="1:20">
      <c r="A211" s="1">
        <v>0.48113425925925929</v>
      </c>
      <c r="B211">
        <v>4082</v>
      </c>
      <c r="C211">
        <v>7</v>
      </c>
      <c r="D211">
        <v>261.3</v>
      </c>
      <c r="E211">
        <v>10.4</v>
      </c>
      <c r="G211" s="119">
        <v>204</v>
      </c>
      <c r="H211">
        <f t="shared" si="18"/>
        <v>4.5080689654845578</v>
      </c>
      <c r="J211" s="120">
        <f>(Data!$I$16+273.3)/(D211+273.3)*(Data!$I$15+(Data!$K$12/1000))/Data!$I$15*Data!$I$18</f>
        <v>0.68915154421558178</v>
      </c>
      <c r="K211" s="122">
        <f t="shared" si="19"/>
        <v>4.9194805311999996</v>
      </c>
      <c r="L211" s="119"/>
      <c r="M211" s="122"/>
      <c r="S211" s="121"/>
      <c r="T211" s="122"/>
    </row>
    <row r="212" spans="1:20">
      <c r="A212" s="1">
        <v>0.48113425925925929</v>
      </c>
      <c r="B212">
        <v>4080</v>
      </c>
      <c r="C212">
        <v>7</v>
      </c>
      <c r="D212">
        <v>261.3</v>
      </c>
      <c r="E212">
        <v>10.4</v>
      </c>
      <c r="G212" s="119">
        <v>205</v>
      </c>
      <c r="H212">
        <f t="shared" si="18"/>
        <v>4.5080689654845578</v>
      </c>
      <c r="J212" s="120">
        <f>(Data!$I$16+273.3)/(D212+273.3)*(Data!$I$15+(Data!$K$12/1000))/Data!$I$15*Data!$I$18</f>
        <v>0.68915154421558178</v>
      </c>
      <c r="K212" s="122">
        <f t="shared" si="19"/>
        <v>4.8381542250000029</v>
      </c>
      <c r="L212" s="119"/>
      <c r="M212" s="122"/>
      <c r="S212" s="121"/>
      <c r="T212" s="122"/>
    </row>
    <row r="213" spans="1:20">
      <c r="A213" s="1">
        <v>0.48114583333333333</v>
      </c>
      <c r="B213">
        <v>4075</v>
      </c>
      <c r="C213">
        <v>8</v>
      </c>
      <c r="D213">
        <v>261.39999999999998</v>
      </c>
      <c r="E213">
        <v>10.4</v>
      </c>
      <c r="G213" s="119">
        <v>206</v>
      </c>
      <c r="H213">
        <f t="shared" si="18"/>
        <v>4.8197791618228116</v>
      </c>
      <c r="J213" s="120">
        <f>(Data!$I$16+273.3)/(D213+273.3)*(Data!$I$15+(Data!$K$12/1000))/Data!$I$15*Data!$I$18</f>
        <v>0.68902265857050682</v>
      </c>
      <c r="K213" s="122">
        <f t="shared" si="19"/>
        <v>4.7565545727999998</v>
      </c>
      <c r="L213" s="119"/>
      <c r="M213" s="122"/>
      <c r="S213" s="121"/>
      <c r="T213" s="122"/>
    </row>
    <row r="214" spans="1:20">
      <c r="A214" s="1">
        <v>0.48114583333333333</v>
      </c>
      <c r="B214">
        <v>4074</v>
      </c>
      <c r="C214">
        <v>9</v>
      </c>
      <c r="D214">
        <v>261.39999999999998</v>
      </c>
      <c r="E214">
        <v>10.4</v>
      </c>
      <c r="G214" s="119">
        <v>207</v>
      </c>
      <c r="H214">
        <f t="shared" si="18"/>
        <v>5.1121477937197861</v>
      </c>
      <c r="J214" s="120">
        <f>(Data!$I$16+273.3)/(D214+273.3)*(Data!$I$15+(Data!$K$12/1000))/Data!$I$15*Data!$I$18</f>
        <v>0.68902265857050682</v>
      </c>
      <c r="K214" s="122">
        <f t="shared" si="19"/>
        <v>4.6746841893999989</v>
      </c>
      <c r="L214" s="119"/>
      <c r="M214" s="122"/>
      <c r="S214" s="121"/>
      <c r="T214" s="122"/>
    </row>
    <row r="215" spans="1:20">
      <c r="A215" s="1">
        <v>0.48114583333333333</v>
      </c>
      <c r="B215">
        <v>4064</v>
      </c>
      <c r="C215">
        <v>9</v>
      </c>
      <c r="D215">
        <v>261.39999999999998</v>
      </c>
      <c r="E215">
        <v>10.4</v>
      </c>
      <c r="G215" s="119">
        <v>208</v>
      </c>
      <c r="H215">
        <f t="shared" si="18"/>
        <v>5.1121477937197861</v>
      </c>
      <c r="J215" s="120">
        <f>(Data!$I$16+273.3)/(D215+273.3)*(Data!$I$15+(Data!$K$12/1000))/Data!$I$15*Data!$I$18</f>
        <v>0.68902265857050682</v>
      </c>
      <c r="K215" s="122">
        <f t="shared" si="19"/>
        <v>4.5925456896000005</v>
      </c>
      <c r="L215" s="119"/>
      <c r="M215" s="122"/>
      <c r="T215" s="122"/>
    </row>
    <row r="216" spans="1:20">
      <c r="A216" s="1">
        <v>0.48114583333333333</v>
      </c>
      <c r="B216">
        <v>4064</v>
      </c>
      <c r="C216">
        <v>8</v>
      </c>
      <c r="D216">
        <v>261.3</v>
      </c>
      <c r="E216">
        <v>10.4</v>
      </c>
      <c r="G216" s="119">
        <v>209</v>
      </c>
      <c r="H216">
        <f t="shared" si="18"/>
        <v>4.819328441369044</v>
      </c>
      <c r="J216" s="120">
        <f>(Data!$I$16+273.3)/(D216+273.3)*(Data!$I$15+(Data!$K$12/1000))/Data!$I$15*Data!$I$18</f>
        <v>0.68915154421558178</v>
      </c>
      <c r="K216" s="122">
        <f t="shared" si="19"/>
        <v>4.5101416882000009</v>
      </c>
      <c r="L216" s="119"/>
      <c r="M216" s="122"/>
      <c r="T216" s="122"/>
    </row>
    <row r="217" spans="1:20">
      <c r="A217" s="1">
        <v>0.48114583333333333</v>
      </c>
      <c r="B217">
        <v>4057</v>
      </c>
      <c r="C217">
        <v>7</v>
      </c>
      <c r="D217">
        <v>261.3</v>
      </c>
      <c r="E217">
        <v>10.4</v>
      </c>
      <c r="G217" s="119">
        <v>210</v>
      </c>
      <c r="H217">
        <f t="shared" si="18"/>
        <v>4.5080689654845578</v>
      </c>
      <c r="J217" s="120">
        <f>(Data!$I$16+273.3)/(D217+273.3)*(Data!$I$15+(Data!$K$12/1000))/Data!$I$15*Data!$I$18</f>
        <v>0.68915154421558178</v>
      </c>
      <c r="K217" s="122">
        <f t="shared" si="19"/>
        <v>4.4274747999999997</v>
      </c>
      <c r="L217" s="119"/>
      <c r="M217" s="122"/>
    </row>
    <row r="218" spans="1:20">
      <c r="A218" s="1">
        <v>0.48115740740740742</v>
      </c>
      <c r="B218">
        <v>4055</v>
      </c>
      <c r="C218">
        <v>4</v>
      </c>
      <c r="D218">
        <v>261.3</v>
      </c>
      <c r="E218">
        <v>10.4</v>
      </c>
      <c r="G218" s="119"/>
      <c r="J218" s="120">
        <f>(Data!$I$16+273.3)/(D218+273.3)*(Data!$I$15+(Data!$K$12/1000))/Data!$I$15*Data!$I$18</f>
        <v>0.68915154421558178</v>
      </c>
      <c r="K218" s="122"/>
      <c r="L218" s="119"/>
      <c r="M218" s="122"/>
    </row>
    <row r="219" spans="1:20">
      <c r="A219" s="1">
        <v>0.48115740740740742</v>
      </c>
      <c r="B219">
        <v>4050</v>
      </c>
      <c r="C219">
        <v>4</v>
      </c>
      <c r="D219">
        <v>261.3</v>
      </c>
      <c r="E219">
        <v>10.4</v>
      </c>
      <c r="G219" s="119"/>
      <c r="J219" s="120">
        <f>(Data!$I$16+273.3)/(D219+273.3)*(Data!$I$15+(Data!$K$12/1000))/Data!$I$15*Data!$I$18</f>
        <v>0.68915154421558178</v>
      </c>
      <c r="K219" s="122"/>
      <c r="L219" s="119"/>
      <c r="M219" s="122"/>
    </row>
    <row r="220" spans="1:20">
      <c r="A220" s="1">
        <v>0.48115740740740742</v>
      </c>
      <c r="B220">
        <v>4045</v>
      </c>
      <c r="C220">
        <v>6</v>
      </c>
      <c r="D220">
        <v>261.39999999999998</v>
      </c>
      <c r="E220">
        <v>10.4</v>
      </c>
      <c r="G220" s="119"/>
      <c r="J220" s="120">
        <f>(Data!$I$16+273.3)/(D220+273.3)*(Data!$I$15+(Data!$K$12/1000))/Data!$I$15*Data!$I$18</f>
        <v>0.68902265857050682</v>
      </c>
      <c r="K220" s="122"/>
      <c r="L220" s="119"/>
      <c r="M220" s="122"/>
    </row>
    <row r="221" spans="1:20">
      <c r="A221" s="1">
        <v>0.48115740740740742</v>
      </c>
      <c r="B221">
        <v>4041</v>
      </c>
      <c r="C221">
        <v>6</v>
      </c>
      <c r="D221">
        <v>261.39999999999998</v>
      </c>
      <c r="E221">
        <v>10.4</v>
      </c>
      <c r="G221" s="119"/>
      <c r="J221" s="120">
        <f>(Data!$I$16+273.3)/(D221+273.3)*(Data!$I$15+(Data!$K$12/1000))/Data!$I$15*Data!$I$18</f>
        <v>0.68902265857050682</v>
      </c>
      <c r="K221" s="122"/>
      <c r="L221" s="119"/>
      <c r="M221" s="122"/>
    </row>
    <row r="222" spans="1:20">
      <c r="A222" s="1">
        <v>0.48115740740740742</v>
      </c>
      <c r="B222">
        <v>4032</v>
      </c>
      <c r="C222">
        <v>6</v>
      </c>
      <c r="D222">
        <v>261.39999999999998</v>
      </c>
      <c r="E222">
        <v>10.4</v>
      </c>
      <c r="G222" s="119"/>
      <c r="J222" s="120">
        <f>(Data!$I$16+273.3)/(D222+273.3)*(Data!$I$15+(Data!$K$12/1000))/Data!$I$15*Data!$I$18</f>
        <v>0.68902265857050682</v>
      </c>
      <c r="K222" s="122"/>
      <c r="L222" s="119"/>
      <c r="M222" s="122"/>
    </row>
    <row r="223" spans="1:20">
      <c r="A223" s="1">
        <v>0.48116898148148146</v>
      </c>
      <c r="B223">
        <v>4032</v>
      </c>
      <c r="C223">
        <v>6</v>
      </c>
      <c r="D223">
        <v>261.2</v>
      </c>
      <c r="E223">
        <v>10.4</v>
      </c>
      <c r="G223" s="119"/>
      <c r="J223" s="120">
        <f>(Data!$I$16+273.3)/(D223+273.3)*(Data!$I$15+(Data!$K$12/1000))/Data!$I$15*Data!$I$18</f>
        <v>0.68928047808727788</v>
      </c>
      <c r="K223" s="122"/>
      <c r="L223" s="119"/>
      <c r="M223" s="122"/>
    </row>
    <row r="224" spans="1:20">
      <c r="A224" s="1">
        <v>0.48116898148148146</v>
      </c>
      <c r="B224">
        <v>4029</v>
      </c>
      <c r="C224">
        <v>4</v>
      </c>
      <c r="D224">
        <v>261.2</v>
      </c>
      <c r="E224">
        <v>10.4</v>
      </c>
      <c r="G224" s="119"/>
      <c r="J224" s="120">
        <f>(Data!$I$16+273.3)/(D224+273.3)*(Data!$I$15+(Data!$K$12/1000))/Data!$I$15*Data!$I$18</f>
        <v>0.68928047808727788</v>
      </c>
      <c r="K224" s="122"/>
      <c r="L224" s="119"/>
      <c r="M224" s="122"/>
    </row>
    <row r="225" spans="1:13">
      <c r="A225" s="1">
        <v>0.48116898148148146</v>
      </c>
      <c r="B225">
        <v>4029</v>
      </c>
      <c r="C225">
        <v>2</v>
      </c>
      <c r="D225">
        <v>261.2</v>
      </c>
      <c r="E225">
        <v>10.4</v>
      </c>
      <c r="G225" s="119"/>
      <c r="J225" s="120">
        <f>(Data!$I$16+273.3)/(D225+273.3)*(Data!$I$15+(Data!$K$12/1000))/Data!$I$15*Data!$I$18</f>
        <v>0.68928047808727788</v>
      </c>
      <c r="K225" s="122"/>
      <c r="L225" s="119"/>
      <c r="M225" s="122"/>
    </row>
    <row r="226" spans="1:13">
      <c r="A226" s="1">
        <v>0.48116898148148146</v>
      </c>
      <c r="B226">
        <v>4024</v>
      </c>
      <c r="C226">
        <v>2</v>
      </c>
      <c r="D226">
        <v>261.2</v>
      </c>
      <c r="E226">
        <v>10.4</v>
      </c>
      <c r="G226" s="119"/>
      <c r="J226" s="120">
        <f>(Data!$I$16+273.3)/(D226+273.3)*(Data!$I$15+(Data!$K$12/1000))/Data!$I$15*Data!$I$18</f>
        <v>0.68928047808727788</v>
      </c>
      <c r="K226" s="122"/>
      <c r="L226" s="119"/>
      <c r="M226" s="122"/>
    </row>
    <row r="227" spans="1:13">
      <c r="A227" s="1">
        <v>0.48116898148148146</v>
      </c>
      <c r="B227">
        <v>4023</v>
      </c>
      <c r="C227">
        <v>1</v>
      </c>
      <c r="D227">
        <v>261.10000000000002</v>
      </c>
      <c r="E227">
        <v>10.4</v>
      </c>
      <c r="G227" s="119"/>
      <c r="J227" s="120">
        <f>(Data!$I$16+273.3)/(D227+273.3)*(Data!$I$15+(Data!$K$12/1000))/Data!$I$15*Data!$I$18</f>
        <v>0.68940946021266825</v>
      </c>
      <c r="K227" s="122"/>
      <c r="L227" s="119"/>
      <c r="M227" s="122"/>
    </row>
    <row r="228" spans="1:13">
      <c r="A228" s="1">
        <v>0.48118055555555556</v>
      </c>
      <c r="B228">
        <v>4026</v>
      </c>
      <c r="C228">
        <v>1</v>
      </c>
      <c r="D228">
        <v>261</v>
      </c>
      <c r="E228">
        <v>10.3</v>
      </c>
      <c r="G228" s="119"/>
      <c r="J228" s="120">
        <f>(Data!$I$16+273.3)/(D228+273.3)*(Data!$I$15+(Data!$K$12/1000))/Data!$I$15*Data!$I$18</f>
        <v>0.6895384906188472</v>
      </c>
      <c r="K228" s="122"/>
      <c r="L228" s="119"/>
      <c r="M228" s="122"/>
    </row>
    <row r="229" spans="1:13">
      <c r="A229" s="1">
        <v>0.48118055555555556</v>
      </c>
      <c r="B229">
        <v>4029</v>
      </c>
      <c r="C229">
        <v>-2</v>
      </c>
      <c r="D229">
        <v>261</v>
      </c>
      <c r="E229">
        <v>10.3</v>
      </c>
      <c r="G229" s="119"/>
      <c r="J229" s="120">
        <f>(Data!$I$16+273.3)/(D229+273.3)*(Data!$I$15+(Data!$K$12/1000))/Data!$I$15*Data!$I$18</f>
        <v>0.6895384906188472</v>
      </c>
      <c r="K229" s="122"/>
      <c r="L229" s="119"/>
      <c r="M229" s="122"/>
    </row>
    <row r="230" spans="1:13">
      <c r="A230" s="1">
        <v>0.48118055555555556</v>
      </c>
      <c r="B230">
        <v>4036</v>
      </c>
      <c r="C230">
        <v>-2</v>
      </c>
      <c r="D230">
        <v>261</v>
      </c>
      <c r="E230">
        <v>10.3</v>
      </c>
      <c r="G230" s="119"/>
      <c r="J230" s="120">
        <f>(Data!$I$16+273.3)/(D230+273.3)*(Data!$I$15+(Data!$K$12/1000))/Data!$I$15*Data!$I$18</f>
        <v>0.6895384906188472</v>
      </c>
      <c r="K230" s="122"/>
      <c r="L230" s="119"/>
      <c r="M230" s="122"/>
    </row>
    <row r="231" spans="1:13">
      <c r="A231" s="1">
        <v>0.48118055555555556</v>
      </c>
      <c r="B231">
        <v>4050</v>
      </c>
      <c r="C231">
        <v>0</v>
      </c>
      <c r="D231">
        <v>261</v>
      </c>
      <c r="E231">
        <v>10.3</v>
      </c>
      <c r="G231" s="119"/>
      <c r="J231" s="120">
        <f>(Data!$I$16+273.3)/(D231+273.3)*(Data!$I$15+(Data!$K$12/1000))/Data!$I$15*Data!$I$18</f>
        <v>0.6895384906188472</v>
      </c>
      <c r="K231" s="122"/>
      <c r="L231" s="119"/>
      <c r="M231" s="122"/>
    </row>
    <row r="232" spans="1:13">
      <c r="A232" s="1">
        <v>0.48118055555555556</v>
      </c>
      <c r="B232">
        <v>4050</v>
      </c>
      <c r="C232">
        <v>1</v>
      </c>
      <c r="D232">
        <v>261</v>
      </c>
      <c r="E232">
        <v>10.3</v>
      </c>
      <c r="G232" s="119"/>
      <c r="J232" s="120">
        <f>(Data!$I$16+273.3)/(D232+273.3)*(Data!$I$15+(Data!$K$12/1000))/Data!$I$15*Data!$I$18</f>
        <v>0.6895384906188472</v>
      </c>
      <c r="K232" s="122"/>
      <c r="L232" s="119"/>
      <c r="M232" s="122"/>
    </row>
    <row r="233" spans="1:13">
      <c r="A233" s="1">
        <v>0.48119212962962959</v>
      </c>
      <c r="B233">
        <v>4050</v>
      </c>
      <c r="C233">
        <v>1</v>
      </c>
      <c r="D233">
        <v>260.89999999999998</v>
      </c>
      <c r="E233">
        <v>10.3</v>
      </c>
      <c r="G233" s="119"/>
      <c r="J233" s="120">
        <f>(Data!$I$16+273.3)/(D233+273.3)*(Data!$I$15+(Data!$K$12/1000))/Data!$I$15*Data!$I$18</f>
        <v>0.68966756933292783</v>
      </c>
      <c r="K233" s="122"/>
      <c r="L233" s="119"/>
      <c r="M233" s="122"/>
    </row>
    <row r="234" spans="1:13">
      <c r="A234" s="1">
        <v>0.48119212962962959</v>
      </c>
      <c r="B234">
        <v>4050</v>
      </c>
      <c r="C234">
        <v>2</v>
      </c>
      <c r="D234">
        <v>260.89999999999998</v>
      </c>
      <c r="E234">
        <v>10.3</v>
      </c>
      <c r="G234" s="119"/>
      <c r="J234" s="120">
        <f>(Data!$I$16+273.3)/(D234+273.3)*(Data!$I$15+(Data!$K$12/1000))/Data!$I$15*Data!$I$18</f>
        <v>0.68966756933292783</v>
      </c>
      <c r="K234" s="122"/>
      <c r="L234" s="119"/>
      <c r="M234" s="122"/>
    </row>
    <row r="235" spans="1:13">
      <c r="A235" s="1">
        <v>0.48119212962962959</v>
      </c>
      <c r="B235">
        <v>4053</v>
      </c>
      <c r="C235">
        <v>1</v>
      </c>
      <c r="D235">
        <v>260.89999999999998</v>
      </c>
      <c r="E235">
        <v>10.3</v>
      </c>
      <c r="G235" s="119"/>
      <c r="J235" s="120">
        <f>(Data!$I$16+273.3)/(D235+273.3)*(Data!$I$15+(Data!$K$12/1000))/Data!$I$15*Data!$I$18</f>
        <v>0.68966756933292783</v>
      </c>
      <c r="K235" s="122"/>
      <c r="L235" s="119"/>
      <c r="M235" s="122"/>
    </row>
    <row r="236" spans="1:13">
      <c r="A236" s="1">
        <v>0.48119212962962959</v>
      </c>
      <c r="B236">
        <v>4054</v>
      </c>
      <c r="C236">
        <v>0</v>
      </c>
      <c r="D236">
        <v>260.8</v>
      </c>
      <c r="E236">
        <v>10.3</v>
      </c>
      <c r="G236" s="119"/>
      <c r="J236" s="120">
        <f>(Data!$I$16+273.3)/(D236+273.3)*(Data!$I$15+(Data!$K$12/1000))/Data!$I$15*Data!$I$18</f>
        <v>0.68979669638204455</v>
      </c>
      <c r="K236" s="122"/>
      <c r="L236" s="119"/>
      <c r="M236" s="122"/>
    </row>
    <row r="237" spans="1:13">
      <c r="A237" s="1">
        <v>0.48119212962962959</v>
      </c>
      <c r="B237">
        <v>4062</v>
      </c>
      <c r="C237">
        <v>0</v>
      </c>
      <c r="D237">
        <v>260.7</v>
      </c>
      <c r="E237">
        <v>10.3</v>
      </c>
      <c r="G237" s="119"/>
      <c r="J237" s="120">
        <f>(Data!$I$16+273.3)/(D237+273.3)*(Data!$I$15+(Data!$K$12/1000))/Data!$I$15*Data!$I$18</f>
        <v>0.68992587179335207</v>
      </c>
      <c r="K237" s="122"/>
      <c r="L237" s="119"/>
      <c r="M237" s="122"/>
    </row>
    <row r="238" spans="1:13">
      <c r="A238" s="1">
        <v>0.48120370370370374</v>
      </c>
      <c r="B238">
        <v>4069</v>
      </c>
      <c r="C238">
        <v>-2</v>
      </c>
      <c r="D238">
        <v>260.7</v>
      </c>
      <c r="E238">
        <v>10.3</v>
      </c>
      <c r="G238" s="119"/>
      <c r="J238" s="120">
        <f>(Data!$I$16+273.3)/(D238+273.3)*(Data!$I$15+(Data!$K$12/1000))/Data!$I$15*Data!$I$18</f>
        <v>0.68992587179335207</v>
      </c>
      <c r="K238" s="122"/>
      <c r="L238" s="119"/>
      <c r="M238" s="122"/>
    </row>
    <row r="239" spans="1:13">
      <c r="A239" s="1">
        <v>0.48120370370370374</v>
      </c>
      <c r="B239">
        <v>4070</v>
      </c>
      <c r="C239">
        <v>-2</v>
      </c>
      <c r="D239">
        <v>260.60000000000002</v>
      </c>
      <c r="E239">
        <v>10.3</v>
      </c>
      <c r="G239" s="119"/>
      <c r="J239" s="120">
        <f>(Data!$I$16+273.3)/(D239+273.3)*(Data!$I$15+(Data!$K$12/1000))/Data!$I$15*Data!$I$18</f>
        <v>0.690055095594025</v>
      </c>
      <c r="K239" s="122"/>
      <c r="L239" s="119"/>
      <c r="M239" s="122"/>
    </row>
    <row r="240" spans="1:13">
      <c r="A240" s="1">
        <v>0.48120370370370374</v>
      </c>
      <c r="B240">
        <v>4074</v>
      </c>
      <c r="C240">
        <v>-1</v>
      </c>
      <c r="D240">
        <v>260.60000000000002</v>
      </c>
      <c r="E240">
        <v>10.3</v>
      </c>
      <c r="G240" s="119"/>
      <c r="J240" s="120">
        <f>(Data!$I$16+273.3)/(D240+273.3)*(Data!$I$15+(Data!$K$12/1000))/Data!$I$15*Data!$I$18</f>
        <v>0.690055095594025</v>
      </c>
      <c r="K240" s="122"/>
      <c r="L240" s="119"/>
      <c r="M240" s="122"/>
    </row>
    <row r="241" spans="1:13">
      <c r="A241" s="1">
        <v>0.48120370370370374</v>
      </c>
      <c r="B241">
        <v>4074</v>
      </c>
      <c r="C241">
        <v>-1</v>
      </c>
      <c r="D241">
        <v>260.7</v>
      </c>
      <c r="E241">
        <v>10.3</v>
      </c>
      <c r="G241" s="119"/>
      <c r="J241" s="120">
        <f>(Data!$I$16+273.3)/(D241+273.3)*(Data!$I$15+(Data!$K$12/1000))/Data!$I$15*Data!$I$18</f>
        <v>0.68992587179335207</v>
      </c>
      <c r="K241" s="122"/>
      <c r="L241" s="119"/>
      <c r="M241" s="122"/>
    </row>
    <row r="242" spans="1:13">
      <c r="A242" s="1">
        <v>0.48120370370370374</v>
      </c>
      <c r="B242">
        <v>4077</v>
      </c>
      <c r="C242">
        <v>-2</v>
      </c>
      <c r="D242">
        <v>260.7</v>
      </c>
      <c r="E242">
        <v>10.3</v>
      </c>
      <c r="G242" s="119"/>
      <c r="J242" s="120">
        <f>(Data!$I$16+273.3)/(D242+273.3)*(Data!$I$15+(Data!$K$12/1000))/Data!$I$15*Data!$I$18</f>
        <v>0.68992587179335207</v>
      </c>
      <c r="K242" s="122"/>
      <c r="L242" s="119"/>
      <c r="M242" s="122"/>
    </row>
    <row r="243" spans="1:13">
      <c r="A243" s="1">
        <v>0.48121527777777778</v>
      </c>
      <c r="B243">
        <v>4077</v>
      </c>
      <c r="C243">
        <v>-2</v>
      </c>
      <c r="D243">
        <v>260.8</v>
      </c>
      <c r="E243">
        <v>10.3</v>
      </c>
      <c r="G243" s="119"/>
      <c r="J243" s="120">
        <f>(Data!$I$16+273.3)/(D243+273.3)*(Data!$I$15+(Data!$K$12/1000))/Data!$I$15*Data!$I$18</f>
        <v>0.68979669638204455</v>
      </c>
      <c r="K243" s="122"/>
      <c r="L243" s="119"/>
      <c r="M243" s="122"/>
    </row>
    <row r="244" spans="1:13">
      <c r="A244" s="1">
        <v>0.48121527777777778</v>
      </c>
      <c r="B244">
        <v>4078</v>
      </c>
      <c r="C244">
        <v>-2</v>
      </c>
      <c r="D244">
        <v>260.8</v>
      </c>
      <c r="E244">
        <v>10.3</v>
      </c>
      <c r="G244" s="119"/>
      <c r="J244" s="120">
        <f>(Data!$I$16+273.3)/(D244+273.3)*(Data!$I$15+(Data!$K$12/1000))/Data!$I$15*Data!$I$18</f>
        <v>0.68979669638204455</v>
      </c>
      <c r="K244" s="122"/>
      <c r="L244" s="119"/>
      <c r="M244" s="122"/>
    </row>
    <row r="245" spans="1:13">
      <c r="A245" s="1">
        <v>0.48121527777777778</v>
      </c>
      <c r="B245">
        <v>4079</v>
      </c>
      <c r="C245">
        <v>0</v>
      </c>
      <c r="D245">
        <v>260.7</v>
      </c>
      <c r="E245">
        <v>10.3</v>
      </c>
      <c r="G245" s="119"/>
      <c r="J245" s="120">
        <f>(Data!$I$16+273.3)/(D245+273.3)*(Data!$I$15+(Data!$K$12/1000))/Data!$I$15*Data!$I$18</f>
        <v>0.68992587179335207</v>
      </c>
      <c r="K245" s="122"/>
      <c r="L245" s="119"/>
      <c r="M245" s="122"/>
    </row>
    <row r="246" spans="1:13">
      <c r="A246" s="1">
        <v>0.48121527777777778</v>
      </c>
      <c r="B246">
        <v>4081</v>
      </c>
      <c r="C246">
        <v>0</v>
      </c>
      <c r="D246">
        <v>260.7</v>
      </c>
      <c r="E246">
        <v>10.3</v>
      </c>
      <c r="G246" s="119"/>
      <c r="J246" s="120">
        <f>(Data!$I$16+273.3)/(D246+273.3)*(Data!$I$15+(Data!$K$12/1000))/Data!$I$15*Data!$I$18</f>
        <v>0.68992587179335207</v>
      </c>
      <c r="K246" s="122"/>
      <c r="L246" s="119"/>
      <c r="M246" s="122"/>
    </row>
    <row r="247" spans="1:13">
      <c r="A247" s="1">
        <v>0.48121527777777778</v>
      </c>
      <c r="B247">
        <v>4082</v>
      </c>
      <c r="C247">
        <v>1</v>
      </c>
      <c r="D247">
        <v>260.7</v>
      </c>
      <c r="E247">
        <v>10.3</v>
      </c>
      <c r="G247" s="119"/>
      <c r="J247" s="120">
        <f>(Data!$I$16+273.3)/(D247+273.3)*(Data!$I$15+(Data!$K$12/1000))/Data!$I$15*Data!$I$18</f>
        <v>0.68992587179335207</v>
      </c>
      <c r="K247" s="122"/>
      <c r="L247" s="119"/>
      <c r="M247" s="122"/>
    </row>
    <row r="248" spans="1:13">
      <c r="A248" s="1">
        <v>0.48122685185185188</v>
      </c>
      <c r="B248">
        <v>4083</v>
      </c>
      <c r="C248">
        <v>1</v>
      </c>
      <c r="D248">
        <v>260.7</v>
      </c>
      <c r="E248">
        <v>10.3</v>
      </c>
      <c r="G248" s="119"/>
      <c r="J248" s="120">
        <f>(Data!$I$16+273.3)/(D248+273.3)*(Data!$I$15+(Data!$K$12/1000))/Data!$I$15*Data!$I$18</f>
        <v>0.68992587179335207</v>
      </c>
      <c r="K248" s="122"/>
      <c r="L248" s="119"/>
      <c r="M248" s="122"/>
    </row>
    <row r="249" spans="1:13">
      <c r="A249" s="1">
        <v>0.48122685185185188</v>
      </c>
      <c r="B249">
        <v>4085</v>
      </c>
      <c r="C249">
        <v>0</v>
      </c>
      <c r="D249">
        <v>260.7</v>
      </c>
      <c r="E249">
        <v>10.3</v>
      </c>
      <c r="G249" s="119"/>
      <c r="J249" s="120">
        <f>(Data!$I$16+273.3)/(D249+273.3)*(Data!$I$15+(Data!$K$12/1000))/Data!$I$15*Data!$I$18</f>
        <v>0.68992587179335207</v>
      </c>
      <c r="K249" s="122"/>
      <c r="L249" s="119"/>
      <c r="M249" s="122"/>
    </row>
    <row r="250" spans="1:13">
      <c r="A250" s="1">
        <v>0.48122685185185188</v>
      </c>
      <c r="B250">
        <v>4085</v>
      </c>
      <c r="C250">
        <v>-1</v>
      </c>
      <c r="D250">
        <v>260.8</v>
      </c>
      <c r="E250">
        <v>10.3</v>
      </c>
      <c r="G250" s="119"/>
      <c r="J250" s="120">
        <f>(Data!$I$16+273.3)/(D250+273.3)*(Data!$I$15+(Data!$K$12/1000))/Data!$I$15*Data!$I$18</f>
        <v>0.68979669638204455</v>
      </c>
      <c r="K250" s="122"/>
      <c r="L250" s="119"/>
      <c r="M250" s="122"/>
    </row>
    <row r="251" spans="1:13">
      <c r="A251" s="1">
        <v>0.48122685185185188</v>
      </c>
      <c r="B251">
        <v>4086</v>
      </c>
      <c r="C251">
        <v>0</v>
      </c>
      <c r="D251">
        <v>260.8</v>
      </c>
      <c r="E251">
        <v>10.3</v>
      </c>
      <c r="G251" s="119"/>
      <c r="J251" s="120">
        <f>(Data!$I$16+273.3)/(D251+273.3)*(Data!$I$15+(Data!$K$12/1000))/Data!$I$15*Data!$I$18</f>
        <v>0.68979669638204455</v>
      </c>
      <c r="K251" s="122"/>
      <c r="L251" s="119"/>
      <c r="M251" s="122"/>
    </row>
    <row r="252" spans="1:13">
      <c r="A252" s="1">
        <v>0.48122685185185188</v>
      </c>
      <c r="B252">
        <v>4086</v>
      </c>
      <c r="C252">
        <v>0</v>
      </c>
      <c r="D252">
        <v>260.8</v>
      </c>
      <c r="E252">
        <v>10.3</v>
      </c>
      <c r="G252" s="119"/>
      <c r="J252" s="120">
        <f>(Data!$I$16+273.3)/(D252+273.3)*(Data!$I$15+(Data!$K$12/1000))/Data!$I$15*Data!$I$18</f>
        <v>0.68979669638204455</v>
      </c>
      <c r="K252" s="122"/>
      <c r="L252" s="119"/>
      <c r="M252" s="122"/>
    </row>
    <row r="253" spans="1:13">
      <c r="A253" s="1">
        <v>0.48123842592592592</v>
      </c>
      <c r="B253">
        <v>4081</v>
      </c>
      <c r="C253">
        <v>0</v>
      </c>
      <c r="D253">
        <v>260.8</v>
      </c>
      <c r="E253">
        <v>10.3</v>
      </c>
      <c r="G253" s="119"/>
      <c r="J253" s="120">
        <f>(Data!$I$16+273.3)/(D253+273.3)*(Data!$I$15+(Data!$K$12/1000))/Data!$I$15*Data!$I$18</f>
        <v>0.68979669638204455</v>
      </c>
      <c r="K253" s="122"/>
      <c r="L253" s="119"/>
      <c r="M253" s="122"/>
    </row>
    <row r="254" spans="1:13">
      <c r="A254" s="1">
        <v>0.48123842592592592</v>
      </c>
      <c r="B254">
        <v>4079</v>
      </c>
      <c r="C254">
        <v>1</v>
      </c>
      <c r="D254">
        <v>260.89999999999998</v>
      </c>
      <c r="E254">
        <v>10.3</v>
      </c>
      <c r="G254" s="119"/>
      <c r="J254" s="120">
        <f>(Data!$I$16+273.3)/(D254+273.3)*(Data!$I$15+(Data!$K$12/1000))/Data!$I$15*Data!$I$18</f>
        <v>0.68966756933292783</v>
      </c>
      <c r="K254" s="122"/>
      <c r="L254" s="119"/>
      <c r="M254" s="122"/>
    </row>
    <row r="255" spans="1:13">
      <c r="A255" s="1">
        <v>0.48123842592592592</v>
      </c>
      <c r="B255">
        <v>4085</v>
      </c>
      <c r="C255">
        <v>1</v>
      </c>
      <c r="D255">
        <v>261</v>
      </c>
      <c r="E255">
        <v>10.3</v>
      </c>
      <c r="G255" s="119"/>
      <c r="J255" s="120">
        <f>(Data!$I$16+273.3)/(D255+273.3)*(Data!$I$15+(Data!$K$12/1000))/Data!$I$15*Data!$I$18</f>
        <v>0.6895384906188472</v>
      </c>
      <c r="K255" s="122"/>
      <c r="L255" s="119"/>
      <c r="M255" s="122"/>
    </row>
    <row r="256" spans="1:13">
      <c r="A256" s="1">
        <v>0.48123842592592592</v>
      </c>
      <c r="B256">
        <v>4090</v>
      </c>
      <c r="C256">
        <v>4</v>
      </c>
      <c r="D256">
        <v>260.89999999999998</v>
      </c>
      <c r="E256">
        <v>10.3</v>
      </c>
      <c r="G256" s="119"/>
      <c r="J256" s="120">
        <f>(Data!$I$16+273.3)/(D256+273.3)*(Data!$I$15+(Data!$K$12/1000))/Data!$I$15*Data!$I$18</f>
        <v>0.68966756933292783</v>
      </c>
      <c r="K256" s="122"/>
      <c r="L256" s="119"/>
      <c r="M256" s="122"/>
    </row>
    <row r="257" spans="1:13">
      <c r="A257" s="1">
        <v>0.48123842592592592</v>
      </c>
      <c r="B257">
        <v>4087</v>
      </c>
      <c r="C257">
        <v>4</v>
      </c>
      <c r="D257">
        <v>260.89999999999998</v>
      </c>
      <c r="E257">
        <v>10.3</v>
      </c>
      <c r="G257" s="119"/>
      <c r="J257" s="120">
        <f>(Data!$I$16+273.3)/(D257+273.3)*(Data!$I$15+(Data!$K$12/1000))/Data!$I$15*Data!$I$18</f>
        <v>0.68966756933292783</v>
      </c>
      <c r="K257" s="122"/>
      <c r="L257" s="119"/>
      <c r="M257" s="122"/>
    </row>
    <row r="258" spans="1:13">
      <c r="A258" s="1">
        <v>0.48125000000000001</v>
      </c>
      <c r="B258">
        <v>4078</v>
      </c>
      <c r="C258">
        <v>6</v>
      </c>
      <c r="D258">
        <v>260.89999999999998</v>
      </c>
      <c r="E258">
        <v>10.3</v>
      </c>
      <c r="G258" s="119"/>
      <c r="J258" s="120">
        <f>(Data!$I$16+273.3)/(D258+273.3)*(Data!$I$15+(Data!$K$12/1000))/Data!$I$15*Data!$I$18</f>
        <v>0.68966756933292783</v>
      </c>
      <c r="K258" s="122"/>
      <c r="L258" s="119"/>
      <c r="M258" s="122"/>
    </row>
    <row r="259" spans="1:13">
      <c r="A259" s="1">
        <v>0.48125000000000001</v>
      </c>
      <c r="B259">
        <v>4077</v>
      </c>
      <c r="C259">
        <v>8</v>
      </c>
      <c r="D259">
        <v>261</v>
      </c>
      <c r="E259">
        <v>10.3</v>
      </c>
      <c r="G259" s="119"/>
      <c r="J259" s="120">
        <f>(Data!$I$16+273.3)/(D259+273.3)*(Data!$I$15+(Data!$K$12/1000))/Data!$I$15*Data!$I$18</f>
        <v>0.6895384906188472</v>
      </c>
      <c r="K259" s="122"/>
      <c r="L259" s="119"/>
      <c r="M259" s="122"/>
    </row>
    <row r="260" spans="1:13">
      <c r="A260" s="1">
        <v>0.48125000000000001</v>
      </c>
      <c r="B260">
        <v>4062</v>
      </c>
      <c r="C260">
        <v>6</v>
      </c>
      <c r="D260">
        <v>261</v>
      </c>
      <c r="E260">
        <v>10.3</v>
      </c>
      <c r="G260" s="119"/>
      <c r="J260" s="120">
        <f>(Data!$I$16+273.3)/(D260+273.3)*(Data!$I$15+(Data!$K$12/1000))/Data!$I$15*Data!$I$18</f>
        <v>0.6895384906188472</v>
      </c>
      <c r="K260" s="122"/>
      <c r="L260" s="119"/>
      <c r="M260" s="122"/>
    </row>
    <row r="261" spans="1:13">
      <c r="A261" s="1">
        <v>0.48125000000000001</v>
      </c>
      <c r="B261">
        <v>4062</v>
      </c>
      <c r="C261">
        <v>4</v>
      </c>
      <c r="D261">
        <v>261</v>
      </c>
      <c r="E261">
        <v>10.3</v>
      </c>
      <c r="G261" s="119"/>
      <c r="J261" s="120">
        <f>(Data!$I$16+273.3)/(D261+273.3)*(Data!$I$15+(Data!$K$12/1000))/Data!$I$15*Data!$I$18</f>
        <v>0.6895384906188472</v>
      </c>
      <c r="K261" s="122"/>
      <c r="L261" s="119"/>
      <c r="M261" s="122"/>
    </row>
    <row r="262" spans="1:13">
      <c r="A262" s="1">
        <v>0.48125000000000001</v>
      </c>
      <c r="B262">
        <v>4060</v>
      </c>
      <c r="C262">
        <v>4</v>
      </c>
      <c r="D262">
        <v>261</v>
      </c>
      <c r="E262">
        <v>10.3</v>
      </c>
      <c r="G262" s="119"/>
      <c r="J262" s="120">
        <f>(Data!$I$16+273.3)/(D262+273.3)*(Data!$I$15+(Data!$K$12/1000))/Data!$I$15*Data!$I$18</f>
        <v>0.6895384906188472</v>
      </c>
      <c r="K262" s="122"/>
      <c r="L262" s="119"/>
      <c r="M262" s="122"/>
    </row>
    <row r="263" spans="1:13">
      <c r="A263" s="1">
        <v>0.48126157407407405</v>
      </c>
      <c r="B263">
        <v>4059</v>
      </c>
      <c r="C263">
        <v>4</v>
      </c>
      <c r="D263">
        <v>261</v>
      </c>
      <c r="E263">
        <v>10.3</v>
      </c>
      <c r="G263" s="119"/>
      <c r="J263" s="120">
        <f>(Data!$I$16+273.3)/(D263+273.3)*(Data!$I$15+(Data!$K$12/1000))/Data!$I$15*Data!$I$18</f>
        <v>0.6895384906188472</v>
      </c>
      <c r="K263" s="122"/>
      <c r="L263" s="119"/>
      <c r="M263" s="122"/>
    </row>
    <row r="264" spans="1:13">
      <c r="A264" s="1">
        <v>0.48126157407407405</v>
      </c>
      <c r="B264">
        <v>4058</v>
      </c>
      <c r="C264">
        <v>4</v>
      </c>
      <c r="D264">
        <v>261</v>
      </c>
      <c r="E264">
        <v>10.3</v>
      </c>
      <c r="G264" s="119"/>
      <c r="J264" s="120">
        <f>(Data!$I$16+273.3)/(D264+273.3)*(Data!$I$15+(Data!$K$12/1000))/Data!$I$15*Data!$I$18</f>
        <v>0.6895384906188472</v>
      </c>
      <c r="K264" s="122"/>
      <c r="L264" s="119"/>
      <c r="M264" s="122"/>
    </row>
    <row r="265" spans="1:13">
      <c r="A265" s="1">
        <v>0.48126157407407405</v>
      </c>
      <c r="B265">
        <v>4057</v>
      </c>
      <c r="C265">
        <v>2</v>
      </c>
      <c r="D265">
        <v>261</v>
      </c>
      <c r="E265">
        <v>10.3</v>
      </c>
      <c r="G265" s="119"/>
      <c r="J265" s="120">
        <f>(Data!$I$16+273.3)/(D265+273.3)*(Data!$I$15+(Data!$K$12/1000))/Data!$I$15*Data!$I$18</f>
        <v>0.6895384906188472</v>
      </c>
      <c r="K265" s="122"/>
      <c r="L265" s="119"/>
      <c r="M265" s="122"/>
    </row>
    <row r="266" spans="1:13">
      <c r="A266" s="1">
        <v>0.48126157407407405</v>
      </c>
      <c r="B266">
        <v>4059</v>
      </c>
      <c r="C266">
        <v>2</v>
      </c>
      <c r="D266">
        <v>261.10000000000002</v>
      </c>
      <c r="E266">
        <v>10.3</v>
      </c>
      <c r="G266" s="119"/>
      <c r="J266" s="120">
        <f>(Data!$I$16+273.3)/(D266+273.3)*(Data!$I$15+(Data!$K$12/1000))/Data!$I$15*Data!$I$18</f>
        <v>0.68940946021266825</v>
      </c>
      <c r="K266" s="122"/>
      <c r="L266" s="119"/>
      <c r="M266" s="122"/>
    </row>
    <row r="267" spans="1:13">
      <c r="A267" s="1">
        <v>0.48126157407407405</v>
      </c>
      <c r="B267">
        <v>4071</v>
      </c>
      <c r="C267">
        <v>3</v>
      </c>
      <c r="D267">
        <v>261.10000000000002</v>
      </c>
      <c r="E267">
        <v>10.3</v>
      </c>
      <c r="G267" s="119"/>
      <c r="J267" s="120">
        <f>(Data!$I$16+273.3)/(D267+273.3)*(Data!$I$15+(Data!$K$12/1000))/Data!$I$15*Data!$I$18</f>
        <v>0.68940946021266825</v>
      </c>
      <c r="K267" s="122"/>
      <c r="L267" s="119"/>
      <c r="M267" s="122"/>
    </row>
    <row r="268" spans="1:13">
      <c r="A268" s="1">
        <v>0.4812731481481482</v>
      </c>
      <c r="B268">
        <v>4071</v>
      </c>
      <c r="C268">
        <v>3</v>
      </c>
      <c r="D268">
        <v>261.10000000000002</v>
      </c>
      <c r="E268">
        <v>10.3</v>
      </c>
      <c r="G268" s="119"/>
      <c r="J268" s="120">
        <f>(Data!$I$16+273.3)/(D268+273.3)*(Data!$I$15+(Data!$K$12/1000))/Data!$I$15*Data!$I$18</f>
        <v>0.68940946021266825</v>
      </c>
      <c r="K268" s="122"/>
      <c r="L268" s="119"/>
      <c r="M268" s="122"/>
    </row>
    <row r="269" spans="1:13">
      <c r="A269" s="1">
        <v>0.4812731481481482</v>
      </c>
      <c r="B269">
        <v>4072</v>
      </c>
      <c r="C269">
        <v>4</v>
      </c>
      <c r="D269">
        <v>261.10000000000002</v>
      </c>
      <c r="E269">
        <v>10.3</v>
      </c>
      <c r="G269" s="119"/>
      <c r="J269" s="120">
        <f>(Data!$I$16+273.3)/(D269+273.3)*(Data!$I$15+(Data!$K$12/1000))/Data!$I$15*Data!$I$18</f>
        <v>0.68940946021266825</v>
      </c>
      <c r="K269" s="122"/>
      <c r="L269" s="119"/>
      <c r="M269" s="122"/>
    </row>
    <row r="270" spans="1:13">
      <c r="A270" s="1">
        <v>0.4812731481481482</v>
      </c>
      <c r="B270">
        <v>4072</v>
      </c>
      <c r="C270">
        <v>4</v>
      </c>
      <c r="D270">
        <v>261.2</v>
      </c>
      <c r="E270">
        <v>10.3</v>
      </c>
      <c r="G270" s="119"/>
      <c r="J270" s="120">
        <f>(Data!$I$16+273.3)/(D270+273.3)*(Data!$I$15+(Data!$K$12/1000))/Data!$I$15*Data!$I$18</f>
        <v>0.68928047808727788</v>
      </c>
      <c r="K270" s="122"/>
      <c r="L270" s="119"/>
      <c r="M270" s="122"/>
    </row>
    <row r="271" spans="1:13">
      <c r="A271" s="1">
        <v>0.4812731481481482</v>
      </c>
      <c r="B271">
        <v>4075</v>
      </c>
      <c r="C271">
        <v>4</v>
      </c>
      <c r="D271">
        <v>261.2</v>
      </c>
      <c r="E271">
        <v>10.3</v>
      </c>
      <c r="G271" s="119"/>
      <c r="J271" s="120">
        <f>(Data!$I$16+273.3)/(D271+273.3)*(Data!$I$15+(Data!$K$12/1000))/Data!$I$15*Data!$I$18</f>
        <v>0.68928047808727788</v>
      </c>
      <c r="K271" s="122"/>
      <c r="L271" s="119"/>
      <c r="M271" s="122"/>
    </row>
    <row r="272" spans="1:13">
      <c r="A272" s="1">
        <v>0.4812731481481482</v>
      </c>
      <c r="B272">
        <v>4077</v>
      </c>
      <c r="C272">
        <v>1</v>
      </c>
      <c r="D272">
        <v>261.3</v>
      </c>
      <c r="E272">
        <v>10.3</v>
      </c>
      <c r="G272" s="119"/>
      <c r="J272" s="120">
        <f>(Data!$I$16+273.3)/(D272+273.3)*(Data!$I$15+(Data!$K$12/1000))/Data!$I$15*Data!$I$18</f>
        <v>0.68915154421558178</v>
      </c>
      <c r="K272" s="122"/>
      <c r="L272" s="119"/>
      <c r="M272" s="122"/>
    </row>
    <row r="273" spans="1:13">
      <c r="A273" s="1">
        <v>0.48128472222222224</v>
      </c>
      <c r="B273">
        <v>4080</v>
      </c>
      <c r="C273">
        <v>1</v>
      </c>
      <c r="D273">
        <v>261.3</v>
      </c>
      <c r="E273">
        <v>10.3</v>
      </c>
      <c r="G273" s="119"/>
      <c r="J273" s="120">
        <f>(Data!$I$16+273.3)/(D273+273.3)*(Data!$I$15+(Data!$K$12/1000))/Data!$I$15*Data!$I$18</f>
        <v>0.68915154421558178</v>
      </c>
      <c r="K273" s="122"/>
      <c r="L273" s="119"/>
      <c r="M273" s="122"/>
    </row>
    <row r="274" spans="1:13">
      <c r="A274" s="1">
        <v>0.48128472222222224</v>
      </c>
      <c r="B274">
        <v>4083</v>
      </c>
      <c r="C274">
        <v>4</v>
      </c>
      <c r="D274">
        <v>261.5</v>
      </c>
      <c r="E274">
        <v>10.3</v>
      </c>
      <c r="G274" s="119"/>
      <c r="J274" s="120">
        <f>(Data!$I$16+273.3)/(D274+273.3)*(Data!$I$15+(Data!$K$12/1000))/Data!$I$15*Data!$I$18</f>
        <v>0.68889382112499997</v>
      </c>
      <c r="K274" s="122"/>
      <c r="L274" s="119"/>
      <c r="M274" s="122"/>
    </row>
    <row r="275" spans="1:13">
      <c r="A275" s="1">
        <v>0.48128472222222224</v>
      </c>
      <c r="B275">
        <v>4080</v>
      </c>
      <c r="C275">
        <v>4</v>
      </c>
      <c r="D275">
        <v>261.60000000000002</v>
      </c>
      <c r="E275">
        <v>10.3</v>
      </c>
      <c r="G275" s="119"/>
      <c r="J275" s="120">
        <f>(Data!$I$16+273.3)/(D275+273.3)*(Data!$I$15+(Data!$K$12/1000))/Data!$I$15*Data!$I$18</f>
        <v>0.68876503185202831</v>
      </c>
      <c r="K275" s="122"/>
      <c r="L275" s="119"/>
      <c r="M275" s="122"/>
    </row>
    <row r="276" spans="1:13">
      <c r="A276" s="1">
        <v>0.48128472222222224</v>
      </c>
      <c r="B276">
        <v>4068</v>
      </c>
      <c r="C276">
        <v>7</v>
      </c>
      <c r="D276">
        <v>261.60000000000002</v>
      </c>
      <c r="E276">
        <v>10.3</v>
      </c>
      <c r="G276" s="119"/>
      <c r="J276" s="120">
        <f>(Data!$I$16+273.3)/(D276+273.3)*(Data!$I$15+(Data!$K$12/1000))/Data!$I$15*Data!$I$18</f>
        <v>0.68876503185202831</v>
      </c>
      <c r="K276" s="122"/>
      <c r="L276" s="119"/>
      <c r="M276" s="122"/>
    </row>
    <row r="277" spans="1:13">
      <c r="A277" s="1">
        <v>0.48128472222222224</v>
      </c>
      <c r="B277">
        <v>4068</v>
      </c>
      <c r="C277">
        <v>9</v>
      </c>
      <c r="D277">
        <v>261.60000000000002</v>
      </c>
      <c r="E277">
        <v>10.3</v>
      </c>
      <c r="G277" s="119"/>
      <c r="J277" s="120">
        <f>(Data!$I$16+273.3)/(D277+273.3)*(Data!$I$15+(Data!$K$12/1000))/Data!$I$15*Data!$I$18</f>
        <v>0.68876503185202831</v>
      </c>
      <c r="K277" s="122"/>
      <c r="L277" s="119"/>
      <c r="M277" s="122"/>
    </row>
    <row r="278" spans="1:13">
      <c r="A278" s="1">
        <v>0.48129629629629633</v>
      </c>
      <c r="B278">
        <v>4064</v>
      </c>
      <c r="C278">
        <v>11</v>
      </c>
      <c r="D278">
        <v>261.60000000000002</v>
      </c>
      <c r="E278">
        <v>10.3</v>
      </c>
      <c r="G278" s="119"/>
      <c r="J278" s="120">
        <f>(Data!$I$16+273.3)/(D278+273.3)*(Data!$I$15+(Data!$K$12/1000))/Data!$I$15*Data!$I$18</f>
        <v>0.68876503185202831</v>
      </c>
      <c r="K278" s="122"/>
      <c r="L278" s="119"/>
      <c r="M278" s="122"/>
    </row>
    <row r="279" spans="1:13">
      <c r="A279" s="1">
        <v>0.48129629629629633</v>
      </c>
      <c r="B279">
        <v>4064</v>
      </c>
      <c r="C279">
        <v>13</v>
      </c>
      <c r="D279">
        <v>261.5</v>
      </c>
      <c r="E279">
        <v>10.3</v>
      </c>
      <c r="G279" s="119"/>
      <c r="J279" s="120">
        <f>(Data!$I$16+273.3)/(D279+273.3)*(Data!$I$15+(Data!$K$12/1000))/Data!$I$15*Data!$I$18</f>
        <v>0.68889382112499997</v>
      </c>
      <c r="K279" s="122"/>
      <c r="L279" s="119"/>
      <c r="M279" s="122"/>
    </row>
    <row r="280" spans="1:13">
      <c r="A280" s="1">
        <v>0.48129629629629633</v>
      </c>
      <c r="B280">
        <v>4074</v>
      </c>
      <c r="C280">
        <v>14</v>
      </c>
      <c r="D280">
        <v>261.5</v>
      </c>
      <c r="E280">
        <v>10.3</v>
      </c>
      <c r="G280" s="119"/>
      <c r="J280" s="120">
        <f>(Data!$I$16+273.3)/(D280+273.3)*(Data!$I$15+(Data!$K$12/1000))/Data!$I$15*Data!$I$18</f>
        <v>0.68889382112499997</v>
      </c>
      <c r="K280" s="122"/>
      <c r="L280" s="119"/>
      <c r="M280" s="122"/>
    </row>
    <row r="281" spans="1:13">
      <c r="A281" s="1">
        <v>0.48129629629629633</v>
      </c>
      <c r="B281">
        <v>4081</v>
      </c>
      <c r="C281">
        <v>20</v>
      </c>
      <c r="D281">
        <v>261.39999999999998</v>
      </c>
      <c r="E281">
        <v>10.3</v>
      </c>
      <c r="G281" s="119"/>
      <c r="J281" s="120">
        <f>(Data!$I$16+273.3)/(D281+273.3)*(Data!$I$15+(Data!$K$12/1000))/Data!$I$15*Data!$I$18</f>
        <v>0.68902265857050682</v>
      </c>
      <c r="K281" s="122"/>
      <c r="L281" s="119"/>
      <c r="M281" s="122"/>
    </row>
    <row r="282" spans="1:13">
      <c r="A282" s="1">
        <v>0.48129629629629633</v>
      </c>
      <c r="B282">
        <v>4078</v>
      </c>
      <c r="C282">
        <v>19</v>
      </c>
      <c r="D282">
        <v>261.3</v>
      </c>
      <c r="E282">
        <v>10.3</v>
      </c>
      <c r="G282" s="119"/>
      <c r="J282" s="120">
        <f>(Data!$I$16+273.3)/(D282+273.3)*(Data!$I$15+(Data!$K$12/1000))/Data!$I$15*Data!$I$18</f>
        <v>0.68915154421558178</v>
      </c>
      <c r="K282" s="122"/>
      <c r="L282" s="119"/>
      <c r="M282" s="122"/>
    </row>
    <row r="283" spans="1:13">
      <c r="A283" s="1">
        <v>0.48130787037037037</v>
      </c>
      <c r="B283">
        <v>4075</v>
      </c>
      <c r="C283">
        <v>16</v>
      </c>
      <c r="D283">
        <v>261.3</v>
      </c>
      <c r="E283">
        <v>10.3</v>
      </c>
      <c r="G283" s="119"/>
      <c r="J283" s="120">
        <f>(Data!$I$16+273.3)/(D283+273.3)*(Data!$I$15+(Data!$K$12/1000))/Data!$I$15*Data!$I$18</f>
        <v>0.68915154421558178</v>
      </c>
      <c r="K283" s="122"/>
      <c r="L283" s="119"/>
      <c r="M283" s="122"/>
    </row>
    <row r="284" spans="1:13">
      <c r="A284" s="1">
        <v>0.48130787037037037</v>
      </c>
      <c r="B284">
        <v>4075</v>
      </c>
      <c r="C284">
        <v>16</v>
      </c>
      <c r="D284">
        <v>261.39999999999998</v>
      </c>
      <c r="E284">
        <v>10.3</v>
      </c>
      <c r="G284" s="119"/>
      <c r="J284" s="120">
        <f>(Data!$I$16+273.3)/(D284+273.3)*(Data!$I$15+(Data!$K$12/1000))/Data!$I$15*Data!$I$18</f>
        <v>0.68902265857050682</v>
      </c>
      <c r="K284" s="122"/>
      <c r="L284" s="119"/>
      <c r="M284" s="122"/>
    </row>
    <row r="285" spans="1:13">
      <c r="A285" s="1">
        <v>0.48130787037037037</v>
      </c>
      <c r="B285">
        <v>4075</v>
      </c>
      <c r="C285">
        <v>13</v>
      </c>
      <c r="D285">
        <v>261.39999999999998</v>
      </c>
      <c r="E285">
        <v>10.3</v>
      </c>
      <c r="G285" s="119"/>
      <c r="J285" s="120">
        <f>(Data!$I$16+273.3)/(D285+273.3)*(Data!$I$15+(Data!$K$12/1000))/Data!$I$15*Data!$I$18</f>
        <v>0.68902265857050682</v>
      </c>
      <c r="K285" s="122"/>
      <c r="L285" s="119"/>
      <c r="M285" s="122"/>
    </row>
    <row r="286" spans="1:13">
      <c r="A286" s="1">
        <v>0.48130787037037037</v>
      </c>
      <c r="B286">
        <v>4075</v>
      </c>
      <c r="C286">
        <v>11</v>
      </c>
      <c r="D286">
        <v>261.2</v>
      </c>
      <c r="E286">
        <v>10.3</v>
      </c>
      <c r="G286" s="119"/>
      <c r="J286" s="120">
        <f>(Data!$I$16+273.3)/(D286+273.3)*(Data!$I$15+(Data!$K$12/1000))/Data!$I$15*Data!$I$18</f>
        <v>0.68928047808727788</v>
      </c>
      <c r="K286" s="122"/>
      <c r="L286" s="119"/>
      <c r="M286" s="122"/>
    </row>
    <row r="287" spans="1:13">
      <c r="A287" s="1">
        <v>0.48130787037037037</v>
      </c>
      <c r="B287">
        <v>4071</v>
      </c>
      <c r="C287">
        <v>15</v>
      </c>
      <c r="D287">
        <v>261.2</v>
      </c>
      <c r="E287">
        <v>10.3</v>
      </c>
      <c r="G287" s="119"/>
      <c r="J287" s="120">
        <f>(Data!$I$16+273.3)/(D287+273.3)*(Data!$I$15+(Data!$K$12/1000))/Data!$I$15*Data!$I$18</f>
        <v>0.68928047808727788</v>
      </c>
      <c r="K287" s="122"/>
      <c r="L287" s="119"/>
      <c r="M287" s="122"/>
    </row>
    <row r="288" spans="1:13">
      <c r="A288" s="1">
        <v>0.48131944444444441</v>
      </c>
      <c r="B288">
        <v>4071</v>
      </c>
      <c r="C288">
        <v>18</v>
      </c>
      <c r="D288">
        <v>261.2</v>
      </c>
      <c r="E288">
        <v>10.3</v>
      </c>
      <c r="G288" s="119"/>
      <c r="J288" s="120">
        <f>(Data!$I$16+273.3)/(D288+273.3)*(Data!$I$15+(Data!$K$12/1000))/Data!$I$15*Data!$I$18</f>
        <v>0.68928047808727788</v>
      </c>
      <c r="K288" s="122"/>
      <c r="L288" s="119"/>
      <c r="M288" s="122"/>
    </row>
    <row r="289" spans="1:13">
      <c r="A289" s="1">
        <v>0.48131944444444441</v>
      </c>
      <c r="B289">
        <v>4064</v>
      </c>
      <c r="C289">
        <v>18</v>
      </c>
      <c r="D289">
        <v>261.2</v>
      </c>
      <c r="E289">
        <v>10.3</v>
      </c>
      <c r="G289" s="119"/>
      <c r="J289" s="120">
        <f>(Data!$I$16+273.3)/(D289+273.3)*(Data!$I$15+(Data!$K$12/1000))/Data!$I$15*Data!$I$18</f>
        <v>0.68928047808727788</v>
      </c>
      <c r="K289" s="122"/>
      <c r="L289" s="119"/>
      <c r="M289" s="122"/>
    </row>
    <row r="290" spans="1:13">
      <c r="A290" s="1">
        <v>0.48131944444444441</v>
      </c>
      <c r="B290">
        <v>4059</v>
      </c>
      <c r="C290">
        <v>18</v>
      </c>
      <c r="D290">
        <v>261.2</v>
      </c>
      <c r="E290">
        <v>10.3</v>
      </c>
      <c r="G290" s="119"/>
      <c r="J290" s="120">
        <f>(Data!$I$16+273.3)/(D290+273.3)*(Data!$I$15+(Data!$K$12/1000))/Data!$I$15*Data!$I$18</f>
        <v>0.68928047808727788</v>
      </c>
      <c r="K290" s="122"/>
      <c r="L290" s="119"/>
      <c r="M290" s="122"/>
    </row>
    <row r="291" spans="1:13">
      <c r="A291" s="1">
        <v>0.48131944444444441</v>
      </c>
      <c r="B291">
        <v>4059</v>
      </c>
      <c r="C291">
        <v>18</v>
      </c>
      <c r="D291">
        <v>261.10000000000002</v>
      </c>
      <c r="E291">
        <v>10.3</v>
      </c>
      <c r="G291" s="119"/>
      <c r="J291" s="120">
        <f>(Data!$I$16+273.3)/(D291+273.3)*(Data!$I$15+(Data!$K$12/1000))/Data!$I$15*Data!$I$18</f>
        <v>0.68940946021266825</v>
      </c>
      <c r="K291" s="122"/>
      <c r="L291" s="119"/>
      <c r="M291" s="122"/>
    </row>
    <row r="292" spans="1:13">
      <c r="A292" s="1">
        <v>0.48131944444444441</v>
      </c>
      <c r="B292">
        <v>4060</v>
      </c>
      <c r="C292">
        <v>17</v>
      </c>
      <c r="D292">
        <v>261.10000000000002</v>
      </c>
      <c r="E292">
        <v>10.3</v>
      </c>
      <c r="G292" s="119"/>
      <c r="J292" s="120">
        <f>(Data!$I$16+273.3)/(D292+273.3)*(Data!$I$15+(Data!$K$12/1000))/Data!$I$15*Data!$I$18</f>
        <v>0.68940946021266825</v>
      </c>
      <c r="K292" s="122"/>
      <c r="L292" s="119"/>
      <c r="M292" s="122"/>
    </row>
    <row r="293" spans="1:13">
      <c r="A293" s="1">
        <v>0.48133101851851851</v>
      </c>
      <c r="B293">
        <v>4059</v>
      </c>
      <c r="C293">
        <v>17</v>
      </c>
      <c r="D293">
        <v>261</v>
      </c>
      <c r="E293">
        <v>10.3</v>
      </c>
      <c r="G293" s="119"/>
      <c r="J293" s="120">
        <f>(Data!$I$16+273.3)/(D293+273.3)*(Data!$I$15+(Data!$K$12/1000))/Data!$I$15*Data!$I$18</f>
        <v>0.6895384906188472</v>
      </c>
      <c r="K293" s="122"/>
      <c r="L293" s="119"/>
      <c r="M293" s="122"/>
    </row>
    <row r="294" spans="1:13">
      <c r="A294" s="1">
        <v>0.48133101851851851</v>
      </c>
      <c r="B294">
        <v>4043</v>
      </c>
      <c r="C294">
        <v>14</v>
      </c>
      <c r="D294">
        <v>261</v>
      </c>
      <c r="E294">
        <v>10.3</v>
      </c>
      <c r="G294" s="119"/>
      <c r="J294" s="120">
        <f>(Data!$I$16+273.3)/(D294+273.3)*(Data!$I$15+(Data!$K$12/1000))/Data!$I$15*Data!$I$18</f>
        <v>0.6895384906188472</v>
      </c>
      <c r="K294" s="122"/>
      <c r="L294" s="119"/>
      <c r="M294" s="122"/>
    </row>
    <row r="295" spans="1:13">
      <c r="A295" s="1">
        <v>0.48133101851851851</v>
      </c>
      <c r="B295">
        <v>4043</v>
      </c>
      <c r="C295">
        <v>12</v>
      </c>
      <c r="D295">
        <v>261.10000000000002</v>
      </c>
      <c r="E295">
        <v>10.3</v>
      </c>
      <c r="G295" s="119"/>
      <c r="J295" s="120">
        <f>(Data!$I$16+273.3)/(D295+273.3)*(Data!$I$15+(Data!$K$12/1000))/Data!$I$15*Data!$I$18</f>
        <v>0.68940946021266825</v>
      </c>
      <c r="K295" s="122"/>
      <c r="L295" s="119"/>
      <c r="M295" s="122"/>
    </row>
    <row r="296" spans="1:13">
      <c r="A296" s="1">
        <v>0.48133101851851851</v>
      </c>
      <c r="B296">
        <v>4032</v>
      </c>
      <c r="C296">
        <v>14</v>
      </c>
      <c r="D296">
        <v>261.10000000000002</v>
      </c>
      <c r="E296">
        <v>10.3</v>
      </c>
      <c r="G296" s="119"/>
      <c r="J296" s="120">
        <f>(Data!$I$16+273.3)/(D296+273.3)*(Data!$I$15+(Data!$K$12/1000))/Data!$I$15*Data!$I$18</f>
        <v>0.68940946021266825</v>
      </c>
      <c r="K296" s="122"/>
      <c r="L296" s="119"/>
      <c r="M296" s="122"/>
    </row>
    <row r="297" spans="1:13">
      <c r="A297" s="1">
        <v>0.48133101851851851</v>
      </c>
      <c r="B297">
        <v>4032</v>
      </c>
      <c r="C297">
        <v>16</v>
      </c>
      <c r="D297">
        <v>261.10000000000002</v>
      </c>
      <c r="E297">
        <v>10.3</v>
      </c>
      <c r="G297" s="119"/>
      <c r="J297" s="120">
        <f>(Data!$I$16+273.3)/(D297+273.3)*(Data!$I$15+(Data!$K$12/1000))/Data!$I$15*Data!$I$18</f>
        <v>0.68940946021266825</v>
      </c>
      <c r="K297" s="122"/>
      <c r="L297" s="119"/>
      <c r="M297" s="122"/>
    </row>
    <row r="298" spans="1:13">
      <c r="A298" s="1">
        <v>0.48134259259259254</v>
      </c>
      <c r="B298">
        <v>4031</v>
      </c>
      <c r="C298">
        <v>16</v>
      </c>
      <c r="D298">
        <v>261.10000000000002</v>
      </c>
      <c r="E298">
        <v>10.3</v>
      </c>
      <c r="G298" s="119"/>
      <c r="J298" s="120">
        <f>(Data!$I$16+273.3)/(D298+273.3)*(Data!$I$15+(Data!$K$12/1000))/Data!$I$15*Data!$I$18</f>
        <v>0.68940946021266825</v>
      </c>
      <c r="K298" s="122"/>
      <c r="L298" s="119"/>
      <c r="M298" s="122"/>
    </row>
    <row r="299" spans="1:13">
      <c r="A299" s="1">
        <v>0.48134259259259254</v>
      </c>
      <c r="B299">
        <v>4030</v>
      </c>
      <c r="C299">
        <v>17</v>
      </c>
      <c r="D299">
        <v>261.2</v>
      </c>
      <c r="E299">
        <v>10.3</v>
      </c>
      <c r="G299" s="119"/>
      <c r="J299" s="120">
        <f>(Data!$I$16+273.3)/(D299+273.3)*(Data!$I$15+(Data!$K$12/1000))/Data!$I$15*Data!$I$18</f>
        <v>0.68928047808727788</v>
      </c>
      <c r="K299" s="122"/>
      <c r="L299" s="119"/>
      <c r="M299" s="122"/>
    </row>
    <row r="300" spans="1:13">
      <c r="A300" s="1">
        <v>0.48134259259259254</v>
      </c>
      <c r="B300">
        <v>4023</v>
      </c>
      <c r="C300">
        <v>17</v>
      </c>
      <c r="D300">
        <v>261.2</v>
      </c>
      <c r="E300">
        <v>10.3</v>
      </c>
      <c r="G300" s="119"/>
      <c r="J300" s="120">
        <f>(Data!$I$16+273.3)/(D300+273.3)*(Data!$I$15+(Data!$K$12/1000))/Data!$I$15*Data!$I$18</f>
        <v>0.68928047808727788</v>
      </c>
      <c r="K300" s="122"/>
      <c r="L300" s="119"/>
      <c r="M300" s="122"/>
    </row>
    <row r="301" spans="1:13">
      <c r="A301" s="1">
        <v>0.48134259259259254</v>
      </c>
      <c r="B301">
        <v>4017</v>
      </c>
      <c r="C301">
        <v>19</v>
      </c>
      <c r="D301">
        <v>261.2</v>
      </c>
      <c r="E301">
        <v>10.3</v>
      </c>
      <c r="G301" s="119"/>
      <c r="J301" s="120">
        <f>(Data!$I$16+273.3)/(D301+273.3)*(Data!$I$15+(Data!$K$12/1000))/Data!$I$15*Data!$I$18</f>
        <v>0.68928047808727788</v>
      </c>
      <c r="K301" s="122"/>
      <c r="L301" s="119"/>
      <c r="M301" s="122"/>
    </row>
    <row r="302" spans="1:13">
      <c r="A302" s="1">
        <v>0.48134259259259254</v>
      </c>
      <c r="B302">
        <v>4016</v>
      </c>
      <c r="C302">
        <v>19</v>
      </c>
      <c r="D302">
        <v>261.2</v>
      </c>
      <c r="E302">
        <v>10.3</v>
      </c>
      <c r="G302" s="119"/>
      <c r="J302" s="120">
        <f>(Data!$I$16+273.3)/(D302+273.3)*(Data!$I$15+(Data!$K$12/1000))/Data!$I$15*Data!$I$18</f>
        <v>0.68928047808727788</v>
      </c>
      <c r="K302" s="122"/>
      <c r="L302" s="119"/>
      <c r="M302" s="122"/>
    </row>
    <row r="303" spans="1:13">
      <c r="A303" s="1">
        <v>0.48135416666666669</v>
      </c>
      <c r="B303">
        <v>4013</v>
      </c>
      <c r="C303">
        <v>19</v>
      </c>
      <c r="D303">
        <v>261.2</v>
      </c>
      <c r="E303">
        <v>10.3</v>
      </c>
      <c r="G303" s="119"/>
      <c r="J303" s="120">
        <f>(Data!$I$16+273.3)/(D303+273.3)*(Data!$I$15+(Data!$K$12/1000))/Data!$I$15*Data!$I$18</f>
        <v>0.68928047808727788</v>
      </c>
      <c r="K303" s="122"/>
      <c r="L303" s="119"/>
      <c r="M303" s="122"/>
    </row>
    <row r="304" spans="1:13">
      <c r="A304" s="1">
        <v>0.48135416666666669</v>
      </c>
      <c r="B304">
        <v>4013</v>
      </c>
      <c r="C304">
        <v>19</v>
      </c>
      <c r="D304">
        <v>261.2</v>
      </c>
      <c r="E304">
        <v>10.3</v>
      </c>
      <c r="G304" s="119"/>
      <c r="J304" s="120">
        <f>(Data!$I$16+273.3)/(D304+273.3)*(Data!$I$15+(Data!$K$12/1000))/Data!$I$15*Data!$I$18</f>
        <v>0.68928047808727788</v>
      </c>
      <c r="K304" s="122"/>
      <c r="L304" s="119"/>
      <c r="M304" s="122"/>
    </row>
    <row r="305" spans="1:13">
      <c r="A305" s="1">
        <v>0.48135416666666669</v>
      </c>
      <c r="B305">
        <v>4032</v>
      </c>
      <c r="C305">
        <v>19</v>
      </c>
      <c r="D305">
        <v>261.2</v>
      </c>
      <c r="E305">
        <v>10.3</v>
      </c>
      <c r="G305" s="119"/>
      <c r="J305" s="120">
        <f>(Data!$I$16+273.3)/(D305+273.3)*(Data!$I$15+(Data!$K$12/1000))/Data!$I$15*Data!$I$18</f>
        <v>0.68928047808727788</v>
      </c>
      <c r="K305" s="122"/>
      <c r="L305" s="119"/>
      <c r="M305" s="122"/>
    </row>
    <row r="306" spans="1:13">
      <c r="A306" s="1">
        <v>0.48135416666666669</v>
      </c>
      <c r="B306">
        <v>4032</v>
      </c>
      <c r="C306">
        <v>19</v>
      </c>
      <c r="D306">
        <v>261.10000000000002</v>
      </c>
      <c r="E306">
        <v>10.3</v>
      </c>
      <c r="G306" s="119"/>
      <c r="J306" s="120">
        <f>(Data!$I$16+273.3)/(D306+273.3)*(Data!$I$15+(Data!$K$12/1000))/Data!$I$15*Data!$I$18</f>
        <v>0.68940946021266825</v>
      </c>
      <c r="K306" s="122"/>
      <c r="L306" s="119"/>
      <c r="M306" s="122"/>
    </row>
    <row r="307" spans="1:13">
      <c r="A307" s="1">
        <v>0.48135416666666669</v>
      </c>
      <c r="B307">
        <v>4032</v>
      </c>
      <c r="C307">
        <v>19</v>
      </c>
      <c r="D307">
        <v>261.10000000000002</v>
      </c>
      <c r="E307">
        <v>10.3</v>
      </c>
      <c r="G307" s="119"/>
      <c r="J307" s="120">
        <f>(Data!$I$16+273.3)/(D307+273.3)*(Data!$I$15+(Data!$K$12/1000))/Data!$I$15*Data!$I$18</f>
        <v>0.68940946021266825</v>
      </c>
      <c r="K307" s="122"/>
      <c r="L307" s="119"/>
      <c r="M307" s="122"/>
    </row>
    <row r="308" spans="1:13">
      <c r="A308" s="1">
        <v>0.48136574074074073</v>
      </c>
      <c r="B308">
        <v>4031</v>
      </c>
      <c r="C308">
        <v>19</v>
      </c>
      <c r="D308">
        <v>261.10000000000002</v>
      </c>
      <c r="E308">
        <v>10.3</v>
      </c>
      <c r="G308" s="119"/>
      <c r="J308" s="120">
        <f>(Data!$I$16+273.3)/(D308+273.3)*(Data!$I$15+(Data!$K$12/1000))/Data!$I$15*Data!$I$18</f>
        <v>0.68940946021266825</v>
      </c>
      <c r="K308" s="122"/>
      <c r="L308" s="119"/>
      <c r="M308" s="122"/>
    </row>
    <row r="309" spans="1:13">
      <c r="A309" s="1">
        <v>0.48136574074074073</v>
      </c>
      <c r="B309">
        <v>4032</v>
      </c>
      <c r="C309">
        <v>19</v>
      </c>
      <c r="D309">
        <v>261.10000000000002</v>
      </c>
      <c r="E309">
        <v>10.3</v>
      </c>
      <c r="G309" s="119"/>
      <c r="J309" s="120">
        <f>(Data!$I$16+273.3)/(D309+273.3)*(Data!$I$15+(Data!$K$12/1000))/Data!$I$15*Data!$I$18</f>
        <v>0.68940946021266825</v>
      </c>
      <c r="K309" s="122"/>
      <c r="L309" s="119"/>
      <c r="M309" s="122"/>
    </row>
    <row r="310" spans="1:13">
      <c r="A310" s="1">
        <v>0.48136574074074073</v>
      </c>
      <c r="B310">
        <v>4033</v>
      </c>
      <c r="C310">
        <v>19</v>
      </c>
      <c r="D310">
        <v>261.10000000000002</v>
      </c>
      <c r="E310">
        <v>10.3</v>
      </c>
      <c r="G310" s="119"/>
      <c r="J310" s="120">
        <f>(Data!$I$16+273.3)/(D310+273.3)*(Data!$I$15+(Data!$K$12/1000))/Data!$I$15*Data!$I$18</f>
        <v>0.68940946021266825</v>
      </c>
      <c r="K310" s="122"/>
      <c r="L310" s="119"/>
      <c r="M310" s="122"/>
    </row>
    <row r="311" spans="1:13">
      <c r="A311" s="1">
        <v>0.48136574074074073</v>
      </c>
      <c r="B311">
        <v>4032</v>
      </c>
      <c r="C311">
        <v>19</v>
      </c>
      <c r="D311">
        <v>261.10000000000002</v>
      </c>
      <c r="E311">
        <v>10.3</v>
      </c>
      <c r="G311" s="119"/>
      <c r="J311" s="120">
        <f>(Data!$I$16+273.3)/(D311+273.3)*(Data!$I$15+(Data!$K$12/1000))/Data!$I$15*Data!$I$18</f>
        <v>0.68940946021266825</v>
      </c>
      <c r="K311" s="122"/>
      <c r="L311" s="119"/>
      <c r="M311" s="122"/>
    </row>
    <row r="312" spans="1:13">
      <c r="A312" s="1">
        <v>0.48136574074074073</v>
      </c>
      <c r="B312">
        <v>4026</v>
      </c>
      <c r="C312">
        <v>20</v>
      </c>
      <c r="D312">
        <v>261.10000000000002</v>
      </c>
      <c r="E312">
        <v>10.3</v>
      </c>
      <c r="G312" s="119"/>
      <c r="J312" s="120">
        <f>(Data!$I$16+273.3)/(D312+273.3)*(Data!$I$15+(Data!$K$12/1000))/Data!$I$15*Data!$I$18</f>
        <v>0.68940946021266825</v>
      </c>
      <c r="K312" s="122"/>
      <c r="L312" s="119"/>
      <c r="M312" s="122"/>
    </row>
    <row r="313" spans="1:13">
      <c r="A313" s="1">
        <v>0.48137731481481483</v>
      </c>
      <c r="B313">
        <v>4026</v>
      </c>
      <c r="C313">
        <v>21</v>
      </c>
      <c r="D313">
        <v>261.2</v>
      </c>
      <c r="E313">
        <v>10.3</v>
      </c>
      <c r="G313" s="119"/>
      <c r="J313" s="120">
        <f>(Data!$I$16+273.3)/(D313+273.3)*(Data!$I$15+(Data!$K$12/1000))/Data!$I$15*Data!$I$18</f>
        <v>0.68928047808727788</v>
      </c>
      <c r="K313" s="122"/>
      <c r="L313" s="119"/>
      <c r="M313" s="122"/>
    </row>
    <row r="314" spans="1:13">
      <c r="A314" s="1">
        <v>0.48137731481481483</v>
      </c>
      <c r="B314">
        <v>4023</v>
      </c>
      <c r="C314">
        <v>23</v>
      </c>
      <c r="D314">
        <v>261.2</v>
      </c>
      <c r="E314">
        <v>10.3</v>
      </c>
      <c r="G314" s="119"/>
      <c r="J314" s="120">
        <f>(Data!$I$16+273.3)/(D314+273.3)*(Data!$I$15+(Data!$K$12/1000))/Data!$I$15*Data!$I$18</f>
        <v>0.68928047808727788</v>
      </c>
      <c r="K314" s="122"/>
      <c r="L314" s="119"/>
      <c r="M314" s="122"/>
    </row>
    <row r="315" spans="1:13">
      <c r="A315" s="1">
        <v>0.48137731481481483</v>
      </c>
      <c r="B315">
        <v>4023</v>
      </c>
      <c r="C315">
        <v>26</v>
      </c>
      <c r="D315">
        <v>261.10000000000002</v>
      </c>
      <c r="E315">
        <v>10.3</v>
      </c>
      <c r="G315" s="119"/>
      <c r="J315" s="120">
        <f>(Data!$I$16+273.3)/(D315+273.3)*(Data!$I$15+(Data!$K$12/1000))/Data!$I$15*Data!$I$18</f>
        <v>0.68940946021266825</v>
      </c>
      <c r="K315" s="122"/>
      <c r="L315" s="119"/>
      <c r="M315" s="122"/>
    </row>
    <row r="316" spans="1:13">
      <c r="A316" s="1">
        <v>0.48137731481481483</v>
      </c>
      <c r="B316">
        <v>4035</v>
      </c>
      <c r="C316">
        <v>26</v>
      </c>
      <c r="D316">
        <v>261.10000000000002</v>
      </c>
      <c r="E316">
        <v>10.3</v>
      </c>
      <c r="G316" s="119"/>
      <c r="J316" s="120">
        <f>(Data!$I$16+273.3)/(D316+273.3)*(Data!$I$15+(Data!$K$12/1000))/Data!$I$15*Data!$I$18</f>
        <v>0.68940946021266825</v>
      </c>
      <c r="K316" s="122"/>
      <c r="L316" s="119"/>
      <c r="M316" s="122"/>
    </row>
    <row r="317" spans="1:13">
      <c r="A317" s="1">
        <v>0.48137731481481483</v>
      </c>
      <c r="B317">
        <v>4045</v>
      </c>
      <c r="C317">
        <v>28</v>
      </c>
      <c r="D317">
        <v>261.2</v>
      </c>
      <c r="E317">
        <v>10.3</v>
      </c>
      <c r="G317" s="119"/>
      <c r="J317" s="120">
        <f>(Data!$I$16+273.3)/(D317+273.3)*(Data!$I$15+(Data!$K$12/1000))/Data!$I$15*Data!$I$18</f>
        <v>0.68928047808727788</v>
      </c>
      <c r="K317" s="122"/>
      <c r="L317" s="119"/>
      <c r="M317" s="122"/>
    </row>
    <row r="318" spans="1:13">
      <c r="A318" s="1">
        <v>0.48138888888888887</v>
      </c>
      <c r="B318">
        <v>4045</v>
      </c>
      <c r="C318">
        <v>28</v>
      </c>
      <c r="D318">
        <v>261.2</v>
      </c>
      <c r="E318">
        <v>10.3</v>
      </c>
      <c r="G318" s="119"/>
      <c r="J318" s="120">
        <f>(Data!$I$16+273.3)/(D318+273.3)*(Data!$I$15+(Data!$K$12/1000))/Data!$I$15*Data!$I$18</f>
        <v>0.68928047808727788</v>
      </c>
      <c r="K318" s="122"/>
      <c r="L318" s="119"/>
      <c r="M318" s="122"/>
    </row>
    <row r="319" spans="1:13">
      <c r="A319" s="1">
        <v>0.48138888888888887</v>
      </c>
      <c r="B319">
        <v>4044</v>
      </c>
      <c r="C319">
        <v>27</v>
      </c>
      <c r="D319">
        <v>261.2</v>
      </c>
      <c r="E319">
        <v>10.3</v>
      </c>
      <c r="G319" s="119"/>
      <c r="J319" s="120">
        <f>(Data!$I$16+273.3)/(D319+273.3)*(Data!$I$15+(Data!$K$12/1000))/Data!$I$15*Data!$I$18</f>
        <v>0.68928047808727788</v>
      </c>
      <c r="K319" s="122"/>
      <c r="L319" s="119"/>
      <c r="M319" s="122"/>
    </row>
    <row r="320" spans="1:13">
      <c r="A320" s="1">
        <v>0.48138888888888887</v>
      </c>
      <c r="B320">
        <v>4044</v>
      </c>
      <c r="C320">
        <v>27</v>
      </c>
      <c r="D320">
        <v>261.10000000000002</v>
      </c>
      <c r="E320">
        <v>10.3</v>
      </c>
      <c r="G320" s="119"/>
      <c r="J320" s="120">
        <f>(Data!$I$16+273.3)/(D320+273.3)*(Data!$I$15+(Data!$K$12/1000))/Data!$I$15*Data!$I$18</f>
        <v>0.68940946021266825</v>
      </c>
      <c r="K320" s="122"/>
      <c r="L320" s="119"/>
      <c r="M320" s="122"/>
    </row>
    <row r="321" spans="1:13">
      <c r="A321" s="1">
        <v>0.48138888888888887</v>
      </c>
      <c r="B321">
        <v>4045</v>
      </c>
      <c r="C321">
        <v>27</v>
      </c>
      <c r="D321">
        <v>261.10000000000002</v>
      </c>
      <c r="E321">
        <v>10.3</v>
      </c>
      <c r="G321" s="119"/>
      <c r="J321" s="120">
        <f>(Data!$I$16+273.3)/(D321+273.3)*(Data!$I$15+(Data!$K$12/1000))/Data!$I$15*Data!$I$18</f>
        <v>0.68940946021266825</v>
      </c>
      <c r="K321" s="122"/>
      <c r="L321" s="119"/>
      <c r="M321" s="122"/>
    </row>
    <row r="322" spans="1:13">
      <c r="A322" s="1">
        <v>0.48138888888888887</v>
      </c>
      <c r="B322">
        <v>4045</v>
      </c>
      <c r="C322">
        <v>26</v>
      </c>
      <c r="D322">
        <v>261.10000000000002</v>
      </c>
      <c r="E322">
        <v>10.3</v>
      </c>
      <c r="G322" s="119"/>
      <c r="J322" s="120">
        <f>(Data!$I$16+273.3)/(D322+273.3)*(Data!$I$15+(Data!$K$12/1000))/Data!$I$15*Data!$I$18</f>
        <v>0.68940946021266825</v>
      </c>
      <c r="K322" s="122"/>
      <c r="L322" s="119"/>
      <c r="M322" s="122"/>
    </row>
    <row r="323" spans="1:13">
      <c r="A323" s="1">
        <v>0.48140046296296296</v>
      </c>
      <c r="B323">
        <v>4055</v>
      </c>
      <c r="C323">
        <v>26</v>
      </c>
      <c r="D323">
        <v>261.10000000000002</v>
      </c>
      <c r="E323">
        <v>10.3</v>
      </c>
      <c r="G323" s="119"/>
      <c r="J323" s="120">
        <f>(Data!$I$16+273.3)/(D323+273.3)*(Data!$I$15+(Data!$K$12/1000))/Data!$I$15*Data!$I$18</f>
        <v>0.68940946021266825</v>
      </c>
      <c r="K323" s="122"/>
      <c r="L323" s="119"/>
      <c r="M323" s="122"/>
    </row>
    <row r="324" spans="1:13">
      <c r="A324" s="1">
        <v>0.48140046296296296</v>
      </c>
      <c r="B324">
        <v>4055</v>
      </c>
      <c r="C324">
        <v>27</v>
      </c>
      <c r="D324">
        <v>261.10000000000002</v>
      </c>
      <c r="E324">
        <v>10.3</v>
      </c>
      <c r="G324" s="119"/>
      <c r="J324" s="120">
        <f>(Data!$I$16+273.3)/(D324+273.3)*(Data!$I$15+(Data!$K$12/1000))/Data!$I$15*Data!$I$18</f>
        <v>0.68940946021266825</v>
      </c>
      <c r="K324" s="122"/>
      <c r="L324" s="119"/>
      <c r="M324" s="122"/>
    </row>
    <row r="325" spans="1:13">
      <c r="A325" s="1">
        <v>0.48140046296296296</v>
      </c>
      <c r="B325">
        <v>4054</v>
      </c>
      <c r="C325">
        <v>27</v>
      </c>
      <c r="D325">
        <v>261.10000000000002</v>
      </c>
      <c r="E325">
        <v>10.3</v>
      </c>
      <c r="G325" s="119"/>
      <c r="J325" s="120">
        <f>(Data!$I$16+273.3)/(D325+273.3)*(Data!$I$15+(Data!$K$12/1000))/Data!$I$15*Data!$I$18</f>
        <v>0.68940946021266825</v>
      </c>
      <c r="K325" s="122"/>
      <c r="L325" s="119"/>
      <c r="M325" s="122"/>
    </row>
    <row r="326" spans="1:13">
      <c r="A326" s="1">
        <v>0.48140046296296296</v>
      </c>
      <c r="B326">
        <v>4052</v>
      </c>
      <c r="C326">
        <v>27</v>
      </c>
      <c r="D326">
        <v>261.2</v>
      </c>
      <c r="E326">
        <v>10.3</v>
      </c>
      <c r="G326" s="119"/>
      <c r="J326" s="120">
        <f>(Data!$I$16+273.3)/(D326+273.3)*(Data!$I$15+(Data!$K$12/1000))/Data!$I$15*Data!$I$18</f>
        <v>0.68928047808727788</v>
      </c>
      <c r="K326" s="122"/>
      <c r="L326" s="119"/>
      <c r="M326" s="122"/>
    </row>
    <row r="327" spans="1:13">
      <c r="A327" s="1">
        <v>0.48140046296296296</v>
      </c>
      <c r="B327">
        <v>4055</v>
      </c>
      <c r="C327">
        <v>27</v>
      </c>
      <c r="D327">
        <v>261.2</v>
      </c>
      <c r="E327">
        <v>10.3</v>
      </c>
      <c r="G327" s="119"/>
      <c r="J327" s="120">
        <f>(Data!$I$16+273.3)/(D327+273.3)*(Data!$I$15+(Data!$K$12/1000))/Data!$I$15*Data!$I$18</f>
        <v>0.68928047808727788</v>
      </c>
      <c r="K327" s="122"/>
      <c r="L327" s="119"/>
      <c r="M327" s="122"/>
    </row>
    <row r="328" spans="1:13">
      <c r="A328" s="1">
        <v>0.481412037037037</v>
      </c>
      <c r="B328">
        <v>4059</v>
      </c>
      <c r="C328">
        <v>29</v>
      </c>
      <c r="D328">
        <v>261.2</v>
      </c>
      <c r="E328">
        <v>10.3</v>
      </c>
      <c r="G328" s="119"/>
      <c r="J328" s="120">
        <f>(Data!$I$16+273.3)/(D328+273.3)*(Data!$I$15+(Data!$K$12/1000))/Data!$I$15*Data!$I$18</f>
        <v>0.68928047808727788</v>
      </c>
      <c r="K328" s="122"/>
      <c r="L328" s="119"/>
      <c r="M328" s="122"/>
    </row>
    <row r="329" spans="1:13">
      <c r="A329" s="1">
        <v>0.481412037037037</v>
      </c>
      <c r="B329">
        <v>4060</v>
      </c>
      <c r="C329">
        <v>29</v>
      </c>
      <c r="D329">
        <v>261.2</v>
      </c>
      <c r="E329">
        <v>10.3</v>
      </c>
      <c r="G329" s="119"/>
      <c r="J329" s="120">
        <f>(Data!$I$16+273.3)/(D329+273.3)*(Data!$I$15+(Data!$K$12/1000))/Data!$I$15*Data!$I$18</f>
        <v>0.68928047808727788</v>
      </c>
      <c r="K329" s="122"/>
      <c r="L329" s="119"/>
      <c r="M329" s="122"/>
    </row>
    <row r="330" spans="1:13">
      <c r="A330" s="1">
        <v>0.481412037037037</v>
      </c>
      <c r="B330">
        <v>4068</v>
      </c>
      <c r="C330">
        <v>24</v>
      </c>
      <c r="D330">
        <v>261.2</v>
      </c>
      <c r="E330">
        <v>10.3</v>
      </c>
      <c r="G330" s="119"/>
      <c r="J330" s="120">
        <f>(Data!$I$16+273.3)/(D330+273.3)*(Data!$I$15+(Data!$K$12/1000))/Data!$I$15*Data!$I$18</f>
        <v>0.68928047808727788</v>
      </c>
      <c r="K330" s="122"/>
      <c r="L330" s="119"/>
      <c r="M330" s="122"/>
    </row>
    <row r="331" spans="1:13">
      <c r="A331" s="1">
        <v>0.481412037037037</v>
      </c>
      <c r="B331">
        <v>4068</v>
      </c>
      <c r="C331">
        <v>19</v>
      </c>
      <c r="D331">
        <v>261.39999999999998</v>
      </c>
      <c r="E331">
        <v>10.4</v>
      </c>
      <c r="G331" s="119"/>
      <c r="J331" s="120">
        <f>(Data!$I$16+273.3)/(D331+273.3)*(Data!$I$15+(Data!$K$12/1000))/Data!$I$15*Data!$I$18</f>
        <v>0.68902265857050682</v>
      </c>
      <c r="K331" s="122"/>
      <c r="L331" s="119"/>
      <c r="M331" s="122"/>
    </row>
    <row r="332" spans="1:13">
      <c r="A332" s="1">
        <v>0.481412037037037</v>
      </c>
      <c r="B332">
        <v>4073</v>
      </c>
      <c r="C332">
        <v>21</v>
      </c>
      <c r="D332">
        <v>261.39999999999998</v>
      </c>
      <c r="E332">
        <v>10.4</v>
      </c>
      <c r="G332" s="119"/>
      <c r="J332" s="120">
        <f>(Data!$I$16+273.3)/(D332+273.3)*(Data!$I$15+(Data!$K$12/1000))/Data!$I$15*Data!$I$18</f>
        <v>0.68902265857050682</v>
      </c>
      <c r="K332" s="122"/>
      <c r="L332" s="119"/>
      <c r="M332" s="122"/>
    </row>
    <row r="333" spans="1:13">
      <c r="A333" s="1">
        <v>0.48142361111111115</v>
      </c>
      <c r="B333">
        <v>4073</v>
      </c>
      <c r="C333">
        <v>22</v>
      </c>
      <c r="D333">
        <v>261.39999999999998</v>
      </c>
      <c r="E333">
        <v>10.4</v>
      </c>
      <c r="G333" s="119"/>
      <c r="J333" s="120">
        <f>(Data!$I$16+273.3)/(D333+273.3)*(Data!$I$15+(Data!$K$12/1000))/Data!$I$15*Data!$I$18</f>
        <v>0.68902265857050682</v>
      </c>
      <c r="K333" s="122"/>
      <c r="L333" s="119"/>
      <c r="M333" s="122"/>
    </row>
    <row r="334" spans="1:13">
      <c r="A334" s="1">
        <v>0.48142361111111115</v>
      </c>
      <c r="B334">
        <v>4069</v>
      </c>
      <c r="C334">
        <v>22</v>
      </c>
      <c r="D334">
        <v>261.39999999999998</v>
      </c>
      <c r="E334">
        <v>10.4</v>
      </c>
      <c r="G334" s="119"/>
      <c r="J334" s="120">
        <f>(Data!$I$16+273.3)/(D334+273.3)*(Data!$I$15+(Data!$K$12/1000))/Data!$I$15*Data!$I$18</f>
        <v>0.68902265857050682</v>
      </c>
      <c r="K334" s="122"/>
      <c r="L334" s="119"/>
      <c r="M334" s="122"/>
    </row>
    <row r="335" spans="1:13">
      <c r="A335" s="1">
        <v>0.48142361111111115</v>
      </c>
      <c r="B335">
        <v>4066</v>
      </c>
      <c r="C335">
        <v>20</v>
      </c>
      <c r="D335">
        <v>261.5</v>
      </c>
      <c r="E335">
        <v>10.4</v>
      </c>
      <c r="G335" s="119"/>
      <c r="J335" s="120">
        <f>(Data!$I$16+273.3)/(D335+273.3)*(Data!$I$15+(Data!$K$12/1000))/Data!$I$15*Data!$I$18</f>
        <v>0.68889382112499997</v>
      </c>
      <c r="K335" s="122"/>
      <c r="L335" s="119"/>
      <c r="M335" s="122"/>
    </row>
    <row r="336" spans="1:13">
      <c r="A336" s="1">
        <v>0.48142361111111115</v>
      </c>
      <c r="B336">
        <v>4064</v>
      </c>
      <c r="C336">
        <v>20</v>
      </c>
      <c r="D336">
        <v>261.60000000000002</v>
      </c>
      <c r="E336">
        <v>10.4</v>
      </c>
      <c r="G336" s="119"/>
      <c r="J336" s="120">
        <f>(Data!$I$16+273.3)/(D336+273.3)*(Data!$I$15+(Data!$K$12/1000))/Data!$I$15*Data!$I$18</f>
        <v>0.68876503185202831</v>
      </c>
      <c r="K336" s="122"/>
      <c r="L336" s="119"/>
      <c r="M336" s="122"/>
    </row>
    <row r="337" spans="1:13">
      <c r="A337" s="1">
        <v>0.48142361111111115</v>
      </c>
      <c r="B337">
        <v>4062</v>
      </c>
      <c r="C337">
        <v>26</v>
      </c>
      <c r="D337">
        <v>261.60000000000002</v>
      </c>
      <c r="E337">
        <v>10.4</v>
      </c>
      <c r="G337" s="119"/>
      <c r="J337" s="120">
        <f>(Data!$I$16+273.3)/(D337+273.3)*(Data!$I$15+(Data!$K$12/1000))/Data!$I$15*Data!$I$18</f>
        <v>0.68876503185202831</v>
      </c>
      <c r="K337" s="122"/>
      <c r="L337" s="119"/>
      <c r="M337" s="122"/>
    </row>
    <row r="338" spans="1:13">
      <c r="A338" s="1">
        <v>0.48143518518518519</v>
      </c>
      <c r="B338">
        <v>4062</v>
      </c>
      <c r="C338">
        <v>26</v>
      </c>
      <c r="D338">
        <v>261.5</v>
      </c>
      <c r="E338">
        <v>10.4</v>
      </c>
      <c r="G338" s="119"/>
      <c r="J338" s="120">
        <f>(Data!$I$16+273.3)/(D338+273.3)*(Data!$I$15+(Data!$K$12/1000))/Data!$I$15*Data!$I$18</f>
        <v>0.68889382112499997</v>
      </c>
      <c r="K338" s="122"/>
      <c r="L338" s="119"/>
      <c r="M338" s="122"/>
    </row>
    <row r="339" spans="1:13">
      <c r="A339" s="1">
        <v>0.48143518518518519</v>
      </c>
      <c r="B339">
        <v>4058</v>
      </c>
      <c r="C339">
        <v>29</v>
      </c>
      <c r="D339">
        <v>261.60000000000002</v>
      </c>
      <c r="E339">
        <v>10.4</v>
      </c>
      <c r="G339" s="119"/>
      <c r="J339" s="120">
        <f>(Data!$I$16+273.3)/(D339+273.3)*(Data!$I$15+(Data!$K$12/1000))/Data!$I$15*Data!$I$18</f>
        <v>0.68876503185202831</v>
      </c>
      <c r="K339" s="122"/>
      <c r="L339" s="119"/>
      <c r="M339" s="122"/>
    </row>
    <row r="340" spans="1:13">
      <c r="A340" s="1">
        <v>0.48143518518518519</v>
      </c>
      <c r="B340">
        <v>4058</v>
      </c>
      <c r="C340">
        <v>32</v>
      </c>
      <c r="D340">
        <v>261.60000000000002</v>
      </c>
      <c r="E340">
        <v>10.4</v>
      </c>
      <c r="G340" s="119"/>
      <c r="J340" s="120">
        <f>(Data!$I$16+273.3)/(D340+273.3)*(Data!$I$15+(Data!$K$12/1000))/Data!$I$15*Data!$I$18</f>
        <v>0.68876503185202831</v>
      </c>
      <c r="K340" s="122"/>
      <c r="L340" s="119"/>
      <c r="M340" s="122"/>
    </row>
    <row r="341" spans="1:13">
      <c r="A341" s="1">
        <v>0.48143518518518519</v>
      </c>
      <c r="B341">
        <v>4066</v>
      </c>
      <c r="C341">
        <v>32</v>
      </c>
      <c r="D341">
        <v>261.60000000000002</v>
      </c>
      <c r="E341">
        <v>10.4</v>
      </c>
      <c r="G341" s="119"/>
      <c r="J341" s="120">
        <f>(Data!$I$16+273.3)/(D341+273.3)*(Data!$I$15+(Data!$K$12/1000))/Data!$I$15*Data!$I$18</f>
        <v>0.68876503185202831</v>
      </c>
      <c r="K341" s="122"/>
      <c r="L341" s="119"/>
      <c r="M341" s="122"/>
    </row>
    <row r="342" spans="1:13">
      <c r="A342" s="1">
        <v>0.48143518518518519</v>
      </c>
      <c r="B342">
        <v>4067</v>
      </c>
      <c r="C342">
        <v>31</v>
      </c>
      <c r="D342">
        <v>261.7</v>
      </c>
      <c r="E342">
        <v>10.4</v>
      </c>
      <c r="G342" s="119"/>
      <c r="J342" s="120">
        <f>(Data!$I$16+273.3)/(D342+273.3)*(Data!$I$15+(Data!$K$12/1000))/Data!$I$15*Data!$I$18</f>
        <v>0.68863629072457944</v>
      </c>
      <c r="K342" s="122"/>
      <c r="L342" s="119"/>
      <c r="M342" s="122"/>
    </row>
    <row r="343" spans="1:13">
      <c r="A343" s="1">
        <v>0.48144675925925928</v>
      </c>
      <c r="B343">
        <v>4068</v>
      </c>
      <c r="C343">
        <v>31</v>
      </c>
      <c r="D343">
        <v>261.7</v>
      </c>
      <c r="E343">
        <v>10.4</v>
      </c>
      <c r="G343" s="119"/>
      <c r="J343" s="120">
        <f>(Data!$I$16+273.3)/(D343+273.3)*(Data!$I$15+(Data!$K$12/1000))/Data!$I$15*Data!$I$18</f>
        <v>0.68863629072457944</v>
      </c>
      <c r="K343" s="122"/>
      <c r="L343" s="119"/>
      <c r="M343" s="122"/>
    </row>
    <row r="344" spans="1:13">
      <c r="A344" s="1">
        <v>0.48144675925925928</v>
      </c>
      <c r="B344">
        <v>4070</v>
      </c>
      <c r="C344">
        <v>36</v>
      </c>
      <c r="D344">
        <v>261.7</v>
      </c>
      <c r="E344">
        <v>10.4</v>
      </c>
      <c r="G344" s="119"/>
      <c r="J344" s="120">
        <f>(Data!$I$16+273.3)/(D344+273.3)*(Data!$I$15+(Data!$K$12/1000))/Data!$I$15*Data!$I$18</f>
        <v>0.68863629072457944</v>
      </c>
      <c r="K344" s="122"/>
      <c r="L344" s="119"/>
      <c r="M344" s="122"/>
    </row>
    <row r="345" spans="1:13">
      <c r="A345" s="1">
        <v>0.48144675925925928</v>
      </c>
      <c r="B345">
        <v>4073</v>
      </c>
      <c r="C345">
        <v>36</v>
      </c>
      <c r="D345">
        <v>261.60000000000002</v>
      </c>
      <c r="E345">
        <v>10.4</v>
      </c>
      <c r="G345" s="119"/>
      <c r="J345" s="120">
        <f>(Data!$I$16+273.3)/(D345+273.3)*(Data!$I$15+(Data!$K$12/1000))/Data!$I$15*Data!$I$18</f>
        <v>0.68876503185202831</v>
      </c>
      <c r="K345" s="122"/>
      <c r="L345" s="119"/>
      <c r="M345" s="122"/>
    </row>
    <row r="346" spans="1:13">
      <c r="A346" s="1">
        <v>0.48144675925925928</v>
      </c>
      <c r="B346">
        <v>4077</v>
      </c>
      <c r="C346">
        <v>36</v>
      </c>
      <c r="D346">
        <v>261.7</v>
      </c>
      <c r="E346">
        <v>10.4</v>
      </c>
      <c r="G346" s="119"/>
      <c r="J346" s="120">
        <f>(Data!$I$16+273.3)/(D346+273.3)*(Data!$I$15+(Data!$K$12/1000))/Data!$I$15*Data!$I$18</f>
        <v>0.68863629072457944</v>
      </c>
      <c r="K346" s="122"/>
      <c r="L346" s="119"/>
      <c r="M346" s="122"/>
    </row>
    <row r="347" spans="1:13">
      <c r="A347" s="1">
        <v>0.48144675925925928</v>
      </c>
      <c r="B347">
        <v>4077</v>
      </c>
      <c r="C347">
        <v>36</v>
      </c>
      <c r="D347">
        <v>261.8</v>
      </c>
      <c r="E347">
        <v>10.3</v>
      </c>
      <c r="G347" s="119"/>
      <c r="J347" s="120">
        <f>(Data!$I$16+273.3)/(D347+273.3)*(Data!$I$15+(Data!$K$12/1000))/Data!$I$15*Data!$I$18</f>
        <v>0.68850759771566061</v>
      </c>
      <c r="K347" s="122"/>
      <c r="L347" s="119"/>
      <c r="M347" s="122"/>
    </row>
    <row r="348" spans="1:13">
      <c r="A348" s="1">
        <v>0.48145833333333332</v>
      </c>
      <c r="B348">
        <v>4076</v>
      </c>
      <c r="C348">
        <v>35</v>
      </c>
      <c r="D348">
        <v>261.7</v>
      </c>
      <c r="E348">
        <v>10.3</v>
      </c>
      <c r="G348" s="119"/>
      <c r="J348" s="120">
        <f>(Data!$I$16+273.3)/(D348+273.3)*(Data!$I$15+(Data!$K$12/1000))/Data!$I$15*Data!$I$18</f>
        <v>0.68863629072457944</v>
      </c>
      <c r="K348" s="122"/>
      <c r="L348" s="119"/>
      <c r="M348" s="122"/>
    </row>
    <row r="349" spans="1:13">
      <c r="A349" s="1">
        <v>0.48145833333333332</v>
      </c>
      <c r="B349">
        <v>4076</v>
      </c>
      <c r="C349">
        <v>34</v>
      </c>
      <c r="D349">
        <v>261.7</v>
      </c>
      <c r="E349">
        <v>10.3</v>
      </c>
      <c r="G349" s="119"/>
      <c r="J349" s="120">
        <f>(Data!$I$16+273.3)/(D349+273.3)*(Data!$I$15+(Data!$K$12/1000))/Data!$I$15*Data!$I$18</f>
        <v>0.68863629072457944</v>
      </c>
      <c r="K349" s="122"/>
      <c r="L349" s="119"/>
      <c r="M349" s="122"/>
    </row>
    <row r="350" spans="1:13">
      <c r="A350" s="1">
        <v>0.48145833333333332</v>
      </c>
      <c r="B350">
        <v>4068</v>
      </c>
      <c r="C350">
        <v>38</v>
      </c>
      <c r="D350">
        <v>261.7</v>
      </c>
      <c r="E350">
        <v>10.3</v>
      </c>
      <c r="G350" s="119"/>
      <c r="J350" s="120">
        <f>(Data!$I$16+273.3)/(D350+273.3)*(Data!$I$15+(Data!$K$12/1000))/Data!$I$15*Data!$I$18</f>
        <v>0.68863629072457944</v>
      </c>
      <c r="K350" s="122"/>
      <c r="L350" s="119"/>
      <c r="M350" s="122"/>
    </row>
    <row r="351" spans="1:13">
      <c r="A351" s="1">
        <v>0.48145833333333332</v>
      </c>
      <c r="B351">
        <v>4067</v>
      </c>
      <c r="C351">
        <v>45</v>
      </c>
      <c r="D351">
        <v>261.89999999999998</v>
      </c>
      <c r="E351">
        <v>10.3</v>
      </c>
      <c r="G351" s="119"/>
      <c r="J351" s="120">
        <f>(Data!$I$16+273.3)/(D351+273.3)*(Data!$I$15+(Data!$K$12/1000))/Data!$I$15*Data!$I$18</f>
        <v>0.68837895279829964</v>
      </c>
      <c r="K351" s="122"/>
      <c r="L351" s="119"/>
      <c r="M351" s="122"/>
    </row>
    <row r="352" spans="1:13">
      <c r="A352" s="1">
        <v>0.48145833333333332</v>
      </c>
      <c r="B352">
        <v>4065</v>
      </c>
      <c r="C352">
        <v>45</v>
      </c>
      <c r="D352">
        <v>261.89999999999998</v>
      </c>
      <c r="E352">
        <v>10.3</v>
      </c>
      <c r="G352" s="119"/>
      <c r="J352" s="120">
        <f>(Data!$I$16+273.3)/(D352+273.3)*(Data!$I$15+(Data!$K$12/1000))/Data!$I$15*Data!$I$18</f>
        <v>0.68837895279829964</v>
      </c>
      <c r="K352" s="122"/>
      <c r="L352" s="119"/>
      <c r="M352" s="122"/>
    </row>
    <row r="353" spans="1:13">
      <c r="A353" s="1">
        <v>0.48146990740740742</v>
      </c>
      <c r="B353">
        <v>4062</v>
      </c>
      <c r="C353">
        <v>39</v>
      </c>
      <c r="D353">
        <v>261.89999999999998</v>
      </c>
      <c r="E353">
        <v>10.3</v>
      </c>
      <c r="G353" s="119"/>
      <c r="J353" s="120">
        <f>(Data!$I$16+273.3)/(D353+273.3)*(Data!$I$15+(Data!$K$12/1000))/Data!$I$15*Data!$I$18</f>
        <v>0.68837895279829964</v>
      </c>
      <c r="K353" s="122"/>
      <c r="L353" s="119"/>
      <c r="M353" s="122"/>
    </row>
    <row r="354" spans="1:13">
      <c r="A354" s="1">
        <v>0.48146990740740742</v>
      </c>
      <c r="B354">
        <v>4062</v>
      </c>
      <c r="C354">
        <v>39</v>
      </c>
      <c r="D354">
        <v>261.89999999999998</v>
      </c>
      <c r="E354">
        <v>10.4</v>
      </c>
      <c r="G354" s="119"/>
      <c r="J354" s="120">
        <f>(Data!$I$16+273.3)/(D354+273.3)*(Data!$I$15+(Data!$K$12/1000))/Data!$I$15*Data!$I$18</f>
        <v>0.68837895279829964</v>
      </c>
      <c r="K354" s="122"/>
      <c r="L354" s="119"/>
      <c r="M354" s="122"/>
    </row>
    <row r="355" spans="1:13">
      <c r="A355" s="1">
        <v>0.48146990740740742</v>
      </c>
      <c r="B355">
        <v>4061</v>
      </c>
      <c r="C355">
        <v>43</v>
      </c>
      <c r="D355">
        <v>262</v>
      </c>
      <c r="E355">
        <v>10.4</v>
      </c>
      <c r="G355" s="119"/>
      <c r="J355" s="120">
        <f>(Data!$I$16+273.3)/(D355+273.3)*(Data!$I$15+(Data!$K$12/1000))/Data!$I$15*Data!$I$18</f>
        <v>0.68825035594554462</v>
      </c>
      <c r="K355" s="122"/>
      <c r="L355" s="119"/>
      <c r="M355" s="122"/>
    </row>
    <row r="356" spans="1:13">
      <c r="A356" s="1">
        <v>0.48146990740740742</v>
      </c>
      <c r="B356">
        <v>4062</v>
      </c>
      <c r="C356">
        <v>43</v>
      </c>
      <c r="D356">
        <v>262.10000000000002</v>
      </c>
      <c r="E356">
        <v>10.4</v>
      </c>
      <c r="G356" s="119"/>
      <c r="J356" s="120">
        <f>(Data!$I$16+273.3)/(D356+273.3)*(Data!$I$15+(Data!$K$12/1000))/Data!$I$15*Data!$I$18</f>
        <v>0.68812180713046311</v>
      </c>
      <c r="K356" s="122"/>
      <c r="L356" s="119"/>
      <c r="M356" s="122"/>
    </row>
    <row r="357" spans="1:13">
      <c r="A357" s="1">
        <v>0.48146990740740742</v>
      </c>
      <c r="B357">
        <v>4072</v>
      </c>
      <c r="C357">
        <v>44</v>
      </c>
      <c r="D357">
        <v>262.10000000000002</v>
      </c>
      <c r="E357">
        <v>10.4</v>
      </c>
      <c r="G357" s="119"/>
      <c r="J357" s="120">
        <f>(Data!$I$16+273.3)/(D357+273.3)*(Data!$I$15+(Data!$K$12/1000))/Data!$I$15*Data!$I$18</f>
        <v>0.68812180713046311</v>
      </c>
      <c r="K357" s="122"/>
      <c r="L357" s="119"/>
      <c r="M357" s="122"/>
    </row>
    <row r="358" spans="1:13">
      <c r="A358" s="1">
        <v>0.48148148148148145</v>
      </c>
      <c r="B358">
        <v>4072</v>
      </c>
      <c r="C358">
        <v>44</v>
      </c>
      <c r="D358">
        <v>261.89999999999998</v>
      </c>
      <c r="E358">
        <v>10.4</v>
      </c>
      <c r="G358" s="119"/>
      <c r="J358" s="120">
        <f>(Data!$I$16+273.3)/(D358+273.3)*(Data!$I$15+(Data!$K$12/1000))/Data!$I$15*Data!$I$18</f>
        <v>0.68837895279829964</v>
      </c>
      <c r="K358" s="122"/>
      <c r="L358" s="119"/>
      <c r="M358" s="122"/>
    </row>
    <row r="359" spans="1:13">
      <c r="A359" s="1">
        <v>0.48148148148148145</v>
      </c>
      <c r="B359">
        <v>4075</v>
      </c>
      <c r="C359">
        <v>49</v>
      </c>
      <c r="D359">
        <v>261.89999999999998</v>
      </c>
      <c r="E359">
        <v>10.4</v>
      </c>
      <c r="G359" s="119"/>
      <c r="J359" s="120">
        <f>(Data!$I$16+273.3)/(D359+273.3)*(Data!$I$15+(Data!$K$12/1000))/Data!$I$15*Data!$I$18</f>
        <v>0.68837895279829964</v>
      </c>
      <c r="K359" s="122"/>
      <c r="L359" s="119"/>
      <c r="M359" s="122"/>
    </row>
    <row r="360" spans="1:13">
      <c r="A360" s="1">
        <v>0.48148148148148145</v>
      </c>
      <c r="B360">
        <v>4075</v>
      </c>
      <c r="C360">
        <v>58</v>
      </c>
      <c r="D360">
        <v>262</v>
      </c>
      <c r="E360">
        <v>10.4</v>
      </c>
      <c r="G360" s="119"/>
      <c r="J360" s="120">
        <f>(Data!$I$16+273.3)/(D360+273.3)*(Data!$I$15+(Data!$K$12/1000))/Data!$I$15*Data!$I$18</f>
        <v>0.68825035594554462</v>
      </c>
      <c r="K360" s="122"/>
      <c r="L360" s="119"/>
      <c r="M360" s="122"/>
    </row>
    <row r="361" spans="1:13">
      <c r="A361" s="1">
        <v>0.48148148148148145</v>
      </c>
      <c r="B361">
        <v>4070</v>
      </c>
      <c r="C361">
        <v>57</v>
      </c>
      <c r="D361">
        <v>262</v>
      </c>
      <c r="E361">
        <v>10.4</v>
      </c>
      <c r="G361" s="119"/>
      <c r="J361" s="120">
        <f>(Data!$I$16+273.3)/(D361+273.3)*(Data!$I$15+(Data!$K$12/1000))/Data!$I$15*Data!$I$18</f>
        <v>0.68825035594554462</v>
      </c>
      <c r="K361" s="122"/>
      <c r="L361" s="119"/>
      <c r="M361" s="122"/>
    </row>
    <row r="362" spans="1:13">
      <c r="A362" s="1">
        <v>0.48148148148148145</v>
      </c>
      <c r="B362">
        <v>4065</v>
      </c>
      <c r="C362">
        <v>51</v>
      </c>
      <c r="D362">
        <v>262</v>
      </c>
      <c r="E362">
        <v>10.4</v>
      </c>
      <c r="G362" s="119"/>
      <c r="J362" s="120">
        <f>(Data!$I$16+273.3)/(D362+273.3)*(Data!$I$15+(Data!$K$12/1000))/Data!$I$15*Data!$I$18</f>
        <v>0.68825035594554462</v>
      </c>
      <c r="K362" s="122"/>
      <c r="L362" s="119"/>
      <c r="M362" s="122"/>
    </row>
    <row r="363" spans="1:13">
      <c r="A363" s="1">
        <v>0.4814930555555556</v>
      </c>
      <c r="B363">
        <v>4063</v>
      </c>
      <c r="C363">
        <v>51</v>
      </c>
      <c r="D363">
        <v>262</v>
      </c>
      <c r="E363">
        <v>10.4</v>
      </c>
      <c r="G363" s="119"/>
      <c r="J363" s="120">
        <f>(Data!$I$16+273.3)/(D363+273.3)*(Data!$I$15+(Data!$K$12/1000))/Data!$I$15*Data!$I$18</f>
        <v>0.68825035594554462</v>
      </c>
      <c r="K363" s="122"/>
      <c r="L363" s="119"/>
      <c r="M363" s="122"/>
    </row>
    <row r="364" spans="1:13">
      <c r="A364" s="1">
        <v>0.4814930555555556</v>
      </c>
      <c r="B364">
        <v>4060</v>
      </c>
      <c r="C364">
        <v>54</v>
      </c>
      <c r="D364">
        <v>262</v>
      </c>
      <c r="E364">
        <v>10.4</v>
      </c>
      <c r="G364" s="119"/>
      <c r="J364" s="120">
        <f>(Data!$I$16+273.3)/(D364+273.3)*(Data!$I$15+(Data!$K$12/1000))/Data!$I$15*Data!$I$18</f>
        <v>0.68825035594554462</v>
      </c>
      <c r="K364" s="122"/>
      <c r="L364" s="119"/>
      <c r="M364" s="122"/>
    </row>
    <row r="365" spans="1:13">
      <c r="A365" s="1">
        <v>0.4814930555555556</v>
      </c>
      <c r="B365">
        <v>4060</v>
      </c>
      <c r="C365">
        <v>54</v>
      </c>
      <c r="D365">
        <v>261.89999999999998</v>
      </c>
      <c r="E365">
        <v>10.4</v>
      </c>
      <c r="G365" s="119"/>
      <c r="J365" s="120">
        <f>(Data!$I$16+273.3)/(D365+273.3)*(Data!$I$15+(Data!$K$12/1000))/Data!$I$15*Data!$I$18</f>
        <v>0.68837895279829964</v>
      </c>
      <c r="K365" s="122"/>
      <c r="L365" s="119"/>
      <c r="M365" s="122"/>
    </row>
    <row r="366" spans="1:13">
      <c r="A366" s="1">
        <v>0.4814930555555556</v>
      </c>
      <c r="B366">
        <v>4060</v>
      </c>
      <c r="C366">
        <v>54</v>
      </c>
      <c r="D366">
        <v>261.89999999999998</v>
      </c>
      <c r="E366">
        <v>10.4</v>
      </c>
      <c r="G366" s="119"/>
      <c r="J366" s="120">
        <f>(Data!$I$16+273.3)/(D366+273.3)*(Data!$I$15+(Data!$K$12/1000))/Data!$I$15*Data!$I$18</f>
        <v>0.68837895279829964</v>
      </c>
      <c r="K366" s="122"/>
      <c r="L366" s="119"/>
      <c r="M366" s="122"/>
    </row>
    <row r="367" spans="1:13">
      <c r="A367" s="1">
        <v>0.4814930555555556</v>
      </c>
      <c r="B367">
        <v>4060</v>
      </c>
      <c r="C367">
        <v>53</v>
      </c>
      <c r="D367">
        <v>261.89999999999998</v>
      </c>
      <c r="E367">
        <v>10.4</v>
      </c>
      <c r="G367" s="119"/>
      <c r="J367" s="120">
        <f>(Data!$I$16+273.3)/(D367+273.3)*(Data!$I$15+(Data!$K$12/1000))/Data!$I$15*Data!$I$18</f>
        <v>0.68837895279829964</v>
      </c>
      <c r="K367" s="122"/>
      <c r="L367" s="119"/>
      <c r="M367" s="122"/>
    </row>
    <row r="368" spans="1:13">
      <c r="A368" s="1">
        <v>0.48150462962962964</v>
      </c>
      <c r="B368">
        <v>4063</v>
      </c>
      <c r="C368">
        <v>52</v>
      </c>
      <c r="D368">
        <v>261.89999999999998</v>
      </c>
      <c r="E368">
        <v>10.4</v>
      </c>
      <c r="G368" s="119"/>
      <c r="J368" s="120">
        <f>(Data!$I$16+273.3)/(D368+273.3)*(Data!$I$15+(Data!$K$12/1000))/Data!$I$15*Data!$I$18</f>
        <v>0.68837895279829964</v>
      </c>
      <c r="K368" s="122"/>
      <c r="L368" s="119"/>
      <c r="M368" s="122"/>
    </row>
    <row r="369" spans="1:13">
      <c r="A369" s="1">
        <v>0.48150462962962964</v>
      </c>
      <c r="B369">
        <v>4063</v>
      </c>
      <c r="C369">
        <v>51</v>
      </c>
      <c r="D369">
        <v>261.89999999999998</v>
      </c>
      <c r="E369">
        <v>10.4</v>
      </c>
      <c r="G369" s="119"/>
      <c r="J369" s="120">
        <f>(Data!$I$16+273.3)/(D369+273.3)*(Data!$I$15+(Data!$K$12/1000))/Data!$I$15*Data!$I$18</f>
        <v>0.68837895279829964</v>
      </c>
      <c r="K369" s="122"/>
      <c r="L369" s="119"/>
      <c r="M369" s="122"/>
    </row>
    <row r="370" spans="1:13">
      <c r="A370" s="1">
        <v>0.48150462962962964</v>
      </c>
      <c r="B370">
        <v>4064</v>
      </c>
      <c r="C370">
        <v>51</v>
      </c>
      <c r="D370">
        <v>261.89999999999998</v>
      </c>
      <c r="E370">
        <v>10.4</v>
      </c>
      <c r="G370" s="119"/>
      <c r="J370" s="120">
        <f>(Data!$I$16+273.3)/(D370+273.3)*(Data!$I$15+(Data!$K$12/1000))/Data!$I$15*Data!$I$18</f>
        <v>0.68837895279829964</v>
      </c>
      <c r="K370" s="122"/>
      <c r="L370" s="119"/>
      <c r="M370" s="122"/>
    </row>
    <row r="371" spans="1:13">
      <c r="A371" s="1">
        <v>0.48150462962962964</v>
      </c>
      <c r="B371">
        <v>4064</v>
      </c>
      <c r="C371">
        <v>60</v>
      </c>
      <c r="D371">
        <v>261.8</v>
      </c>
      <c r="E371">
        <v>10.4</v>
      </c>
      <c r="G371" s="119"/>
      <c r="J371" s="120">
        <f>(Data!$I$16+273.3)/(D371+273.3)*(Data!$I$15+(Data!$K$12/1000))/Data!$I$15*Data!$I$18</f>
        <v>0.68850759771566061</v>
      </c>
      <c r="K371" s="122"/>
      <c r="L371" s="119"/>
      <c r="M371" s="122"/>
    </row>
    <row r="372" spans="1:13">
      <c r="A372" s="1">
        <v>0.48150462962962964</v>
      </c>
      <c r="B372">
        <v>4061</v>
      </c>
      <c r="C372">
        <v>60</v>
      </c>
      <c r="D372">
        <v>261.8</v>
      </c>
      <c r="E372">
        <v>10.4</v>
      </c>
      <c r="G372" s="119"/>
      <c r="J372" s="120">
        <f>(Data!$I$16+273.3)/(D372+273.3)*(Data!$I$15+(Data!$K$12/1000))/Data!$I$15*Data!$I$18</f>
        <v>0.68850759771566061</v>
      </c>
      <c r="K372" s="122"/>
      <c r="L372" s="119"/>
      <c r="M372" s="122"/>
    </row>
    <row r="373" spans="1:13">
      <c r="A373" s="1">
        <v>0.48151620370370374</v>
      </c>
      <c r="B373">
        <v>4056</v>
      </c>
      <c r="C373">
        <v>57</v>
      </c>
      <c r="D373">
        <v>261.89999999999998</v>
      </c>
      <c r="E373">
        <v>10.4</v>
      </c>
      <c r="G373" s="119"/>
      <c r="J373" s="120">
        <f>(Data!$I$16+273.3)/(D373+273.3)*(Data!$I$15+(Data!$K$12/1000))/Data!$I$15*Data!$I$18</f>
        <v>0.68837895279829964</v>
      </c>
      <c r="K373" s="122"/>
      <c r="L373" s="119"/>
      <c r="M373" s="122"/>
    </row>
    <row r="374" spans="1:13">
      <c r="A374" s="1">
        <v>0.48151620370370374</v>
      </c>
      <c r="B374">
        <v>4056</v>
      </c>
      <c r="C374">
        <v>56</v>
      </c>
      <c r="D374">
        <v>261.89999999999998</v>
      </c>
      <c r="E374">
        <v>10.4</v>
      </c>
      <c r="G374" s="119"/>
      <c r="J374" s="120">
        <f>(Data!$I$16+273.3)/(D374+273.3)*(Data!$I$15+(Data!$K$12/1000))/Data!$I$15*Data!$I$18</f>
        <v>0.68837895279829964</v>
      </c>
      <c r="K374" s="122"/>
      <c r="L374" s="119"/>
      <c r="M374" s="122"/>
    </row>
    <row r="375" spans="1:13">
      <c r="A375" s="1">
        <v>0.48151620370370374</v>
      </c>
      <c r="B375">
        <v>4053</v>
      </c>
      <c r="C375">
        <v>53</v>
      </c>
      <c r="D375">
        <v>261.89999999999998</v>
      </c>
      <c r="E375">
        <v>10.4</v>
      </c>
      <c r="G375" s="119"/>
      <c r="J375" s="120">
        <f>(Data!$I$16+273.3)/(D375+273.3)*(Data!$I$15+(Data!$K$12/1000))/Data!$I$15*Data!$I$18</f>
        <v>0.68837895279829964</v>
      </c>
      <c r="K375" s="122"/>
      <c r="L375" s="119"/>
      <c r="M375" s="122"/>
    </row>
    <row r="376" spans="1:13">
      <c r="A376" s="1">
        <v>0.48151620370370374</v>
      </c>
      <c r="B376">
        <v>4053</v>
      </c>
      <c r="C376">
        <v>51</v>
      </c>
      <c r="D376">
        <v>261.8</v>
      </c>
      <c r="E376">
        <v>10.4</v>
      </c>
      <c r="G376" s="119"/>
      <c r="J376" s="120">
        <f>(Data!$I$16+273.3)/(D376+273.3)*(Data!$I$15+(Data!$K$12/1000))/Data!$I$15*Data!$I$18</f>
        <v>0.68850759771566061</v>
      </c>
      <c r="K376" s="122"/>
      <c r="L376" s="119"/>
      <c r="M376" s="122"/>
    </row>
    <row r="377" spans="1:13">
      <c r="A377" s="1">
        <v>0.48151620370370374</v>
      </c>
      <c r="B377">
        <v>4052</v>
      </c>
      <c r="C377">
        <v>50</v>
      </c>
      <c r="D377">
        <v>261.8</v>
      </c>
      <c r="E377">
        <v>10.4</v>
      </c>
      <c r="G377" s="119"/>
      <c r="J377" s="120">
        <f>(Data!$I$16+273.3)/(D377+273.3)*(Data!$I$15+(Data!$K$12/1000))/Data!$I$15*Data!$I$18</f>
        <v>0.68850759771566061</v>
      </c>
      <c r="K377" s="122"/>
      <c r="L377" s="119"/>
      <c r="M377" s="122"/>
    </row>
    <row r="378" spans="1:13">
      <c r="A378" s="1">
        <v>0.48152777777777778</v>
      </c>
      <c r="B378">
        <v>4052</v>
      </c>
      <c r="C378">
        <v>49</v>
      </c>
      <c r="D378">
        <v>261.8</v>
      </c>
      <c r="E378">
        <v>10.4</v>
      </c>
      <c r="G378" s="119"/>
      <c r="J378" s="120">
        <f>(Data!$I$16+273.3)/(D378+273.3)*(Data!$I$15+(Data!$K$12/1000))/Data!$I$15*Data!$I$18</f>
        <v>0.68850759771566061</v>
      </c>
      <c r="K378" s="122"/>
      <c r="L378" s="119"/>
      <c r="M378" s="122"/>
    </row>
    <row r="379" spans="1:13">
      <c r="A379" s="1">
        <v>0.48152777777777778</v>
      </c>
      <c r="B379">
        <v>4045</v>
      </c>
      <c r="C379">
        <v>49</v>
      </c>
      <c r="D379">
        <v>261.8</v>
      </c>
      <c r="E379">
        <v>10.4</v>
      </c>
      <c r="G379" s="119"/>
      <c r="J379" s="120">
        <f>(Data!$I$16+273.3)/(D379+273.3)*(Data!$I$15+(Data!$K$12/1000))/Data!$I$15*Data!$I$18</f>
        <v>0.68850759771566061</v>
      </c>
      <c r="K379" s="122"/>
      <c r="L379" s="119"/>
      <c r="M379" s="122"/>
    </row>
    <row r="380" spans="1:13">
      <c r="A380" s="1">
        <v>0.48152777777777778</v>
      </c>
      <c r="B380">
        <v>4038</v>
      </c>
      <c r="C380">
        <v>46</v>
      </c>
      <c r="D380">
        <v>261.8</v>
      </c>
      <c r="E380">
        <v>10.4</v>
      </c>
      <c r="G380" s="119"/>
      <c r="J380" s="120">
        <f>(Data!$I$16+273.3)/(D380+273.3)*(Data!$I$15+(Data!$K$12/1000))/Data!$I$15*Data!$I$18</f>
        <v>0.68850759771566061</v>
      </c>
      <c r="K380" s="122"/>
      <c r="L380" s="119"/>
      <c r="M380" s="122"/>
    </row>
    <row r="381" spans="1:13">
      <c r="A381" s="1">
        <v>0.48152777777777778</v>
      </c>
      <c r="B381">
        <v>4035</v>
      </c>
      <c r="C381">
        <v>46</v>
      </c>
      <c r="D381">
        <v>261.89999999999998</v>
      </c>
      <c r="E381">
        <v>10.4</v>
      </c>
      <c r="G381" s="119"/>
      <c r="J381" s="120">
        <f>(Data!$I$16+273.3)/(D381+273.3)*(Data!$I$15+(Data!$K$12/1000))/Data!$I$15*Data!$I$18</f>
        <v>0.68837895279829964</v>
      </c>
      <c r="K381" s="122"/>
      <c r="L381" s="119"/>
      <c r="M381" s="122"/>
    </row>
    <row r="382" spans="1:13">
      <c r="A382" s="1">
        <v>0.48152777777777778</v>
      </c>
      <c r="B382">
        <v>4031</v>
      </c>
      <c r="C382">
        <v>45</v>
      </c>
      <c r="D382">
        <v>261.89999999999998</v>
      </c>
      <c r="E382">
        <v>10.4</v>
      </c>
      <c r="G382" s="119"/>
      <c r="J382" s="120">
        <f>(Data!$I$16+273.3)/(D382+273.3)*(Data!$I$15+(Data!$K$12/1000))/Data!$I$15*Data!$I$18</f>
        <v>0.68837895279829964</v>
      </c>
      <c r="K382" s="122"/>
      <c r="L382" s="119"/>
      <c r="M382" s="122"/>
    </row>
    <row r="383" spans="1:13">
      <c r="A383" s="1">
        <v>0.48153935185185182</v>
      </c>
      <c r="B383">
        <v>4030</v>
      </c>
      <c r="C383">
        <v>44</v>
      </c>
      <c r="D383">
        <v>262</v>
      </c>
      <c r="E383">
        <v>10.4</v>
      </c>
      <c r="G383" s="119"/>
      <c r="J383" s="120">
        <f>(Data!$I$16+273.3)/(D383+273.3)*(Data!$I$15+(Data!$K$12/1000))/Data!$I$15*Data!$I$18</f>
        <v>0.68825035594554462</v>
      </c>
      <c r="K383" s="122"/>
      <c r="L383" s="119"/>
      <c r="M383" s="122"/>
    </row>
    <row r="384" spans="1:13">
      <c r="A384" s="1">
        <v>0.48153935185185182</v>
      </c>
      <c r="B384">
        <v>4021</v>
      </c>
      <c r="C384">
        <v>42</v>
      </c>
      <c r="D384">
        <v>262</v>
      </c>
      <c r="E384">
        <v>10.4</v>
      </c>
      <c r="G384" s="119"/>
      <c r="J384" s="120">
        <f>(Data!$I$16+273.3)/(D384+273.3)*(Data!$I$15+(Data!$K$12/1000))/Data!$I$15*Data!$I$18</f>
        <v>0.68825035594554462</v>
      </c>
      <c r="K384" s="122"/>
      <c r="L384" s="119"/>
      <c r="M384" s="122"/>
    </row>
    <row r="385" spans="1:13">
      <c r="A385" s="1">
        <v>0.48153935185185182</v>
      </c>
      <c r="B385">
        <v>4021</v>
      </c>
      <c r="C385">
        <v>40</v>
      </c>
      <c r="D385">
        <v>262</v>
      </c>
      <c r="E385">
        <v>10.4</v>
      </c>
      <c r="G385" s="119"/>
      <c r="J385" s="120">
        <f>(Data!$I$16+273.3)/(D385+273.3)*(Data!$I$15+(Data!$K$12/1000))/Data!$I$15*Data!$I$18</f>
        <v>0.68825035594554462</v>
      </c>
      <c r="K385" s="122"/>
      <c r="L385" s="119"/>
      <c r="M385" s="122"/>
    </row>
    <row r="386" spans="1:13">
      <c r="A386" s="1">
        <v>0.48153935185185182</v>
      </c>
      <c r="B386">
        <v>4012</v>
      </c>
      <c r="C386">
        <v>40</v>
      </c>
      <c r="D386">
        <v>262</v>
      </c>
      <c r="E386">
        <v>10.4</v>
      </c>
      <c r="G386" s="119"/>
      <c r="J386" s="120">
        <f>(Data!$I$16+273.3)/(D386+273.3)*(Data!$I$15+(Data!$K$12/1000))/Data!$I$15*Data!$I$18</f>
        <v>0.68825035594554462</v>
      </c>
      <c r="K386" s="122"/>
      <c r="L386" s="119"/>
      <c r="M386" s="122"/>
    </row>
    <row r="387" spans="1:13">
      <c r="A387" s="1">
        <v>0.48153935185185182</v>
      </c>
      <c r="B387">
        <v>4009</v>
      </c>
      <c r="C387">
        <v>41</v>
      </c>
      <c r="D387">
        <v>261.8</v>
      </c>
      <c r="E387">
        <v>10.4</v>
      </c>
      <c r="G387" s="119"/>
      <c r="J387" s="120">
        <f>(Data!$I$16+273.3)/(D387+273.3)*(Data!$I$15+(Data!$K$12/1000))/Data!$I$15*Data!$I$18</f>
        <v>0.68850759771566061</v>
      </c>
      <c r="K387" s="122"/>
      <c r="L387" s="119"/>
      <c r="M387" s="122"/>
    </row>
    <row r="388" spans="1:13">
      <c r="A388" s="1">
        <v>0.48155092592592591</v>
      </c>
      <c r="B388">
        <v>4009</v>
      </c>
      <c r="C388">
        <v>41</v>
      </c>
      <c r="D388">
        <v>261.7</v>
      </c>
      <c r="E388">
        <v>10.3</v>
      </c>
      <c r="G388" s="119"/>
      <c r="J388" s="120">
        <f>(Data!$I$16+273.3)/(D388+273.3)*(Data!$I$15+(Data!$K$12/1000))/Data!$I$15*Data!$I$18</f>
        <v>0.68863629072457944</v>
      </c>
      <c r="K388" s="122"/>
      <c r="L388" s="119"/>
      <c r="M388" s="122"/>
    </row>
    <row r="389" spans="1:13">
      <c r="A389" s="1">
        <v>0.48155092592592591</v>
      </c>
      <c r="B389">
        <v>4009</v>
      </c>
      <c r="C389">
        <v>35</v>
      </c>
      <c r="D389">
        <v>261.7</v>
      </c>
      <c r="E389">
        <v>10.3</v>
      </c>
      <c r="G389" s="119"/>
      <c r="J389" s="120">
        <f>(Data!$I$16+273.3)/(D389+273.3)*(Data!$I$15+(Data!$K$12/1000))/Data!$I$15*Data!$I$18</f>
        <v>0.68863629072457944</v>
      </c>
      <c r="K389" s="122"/>
      <c r="L389" s="119"/>
      <c r="M389" s="122"/>
    </row>
    <row r="390" spans="1:13">
      <c r="A390" s="1">
        <v>0.48155092592592591</v>
      </c>
      <c r="B390">
        <v>4010</v>
      </c>
      <c r="C390">
        <v>35</v>
      </c>
      <c r="D390">
        <v>261.7</v>
      </c>
      <c r="E390">
        <v>10.4</v>
      </c>
      <c r="G390" s="119"/>
      <c r="J390" s="120">
        <f>(Data!$I$16+273.3)/(D390+273.3)*(Data!$I$15+(Data!$K$12/1000))/Data!$I$15*Data!$I$18</f>
        <v>0.68863629072457944</v>
      </c>
      <c r="K390" s="122"/>
      <c r="L390" s="119"/>
      <c r="M390" s="122"/>
    </row>
    <row r="391" spans="1:13">
      <c r="A391" s="1">
        <v>0.48155092592592591</v>
      </c>
      <c r="B391">
        <v>4010</v>
      </c>
      <c r="C391">
        <v>37</v>
      </c>
      <c r="D391">
        <v>261.7</v>
      </c>
      <c r="E391">
        <v>10.4</v>
      </c>
      <c r="G391" s="119"/>
      <c r="J391" s="120">
        <f>(Data!$I$16+273.3)/(D391+273.3)*(Data!$I$15+(Data!$K$12/1000))/Data!$I$15*Data!$I$18</f>
        <v>0.68863629072457944</v>
      </c>
      <c r="K391" s="122"/>
      <c r="L391" s="119"/>
      <c r="M391" s="122"/>
    </row>
    <row r="392" spans="1:13">
      <c r="A392" s="1">
        <v>0.48155092592592591</v>
      </c>
      <c r="B392">
        <v>4010</v>
      </c>
      <c r="C392">
        <v>37</v>
      </c>
      <c r="D392">
        <v>261.7</v>
      </c>
      <c r="E392">
        <v>10.4</v>
      </c>
      <c r="G392" s="119"/>
      <c r="J392" s="120">
        <f>(Data!$I$16+273.3)/(D392+273.3)*(Data!$I$15+(Data!$K$12/1000))/Data!$I$15*Data!$I$18</f>
        <v>0.68863629072457944</v>
      </c>
      <c r="K392" s="122"/>
      <c r="L392" s="119"/>
      <c r="M392" s="122"/>
    </row>
    <row r="393" spans="1:13">
      <c r="A393" s="1">
        <v>0.4815625</v>
      </c>
      <c r="B393">
        <v>4013</v>
      </c>
      <c r="C393">
        <v>38</v>
      </c>
      <c r="D393">
        <v>261.7</v>
      </c>
      <c r="E393">
        <v>10.4</v>
      </c>
      <c r="G393" s="119"/>
      <c r="J393" s="120">
        <f>(Data!$I$16+273.3)/(D393+273.3)*(Data!$I$15+(Data!$K$12/1000))/Data!$I$15*Data!$I$18</f>
        <v>0.68863629072457944</v>
      </c>
      <c r="K393" s="122"/>
      <c r="L393" s="119"/>
      <c r="M393" s="122"/>
    </row>
    <row r="394" spans="1:13">
      <c r="A394" s="1">
        <v>0.4815625</v>
      </c>
      <c r="B394">
        <v>4013</v>
      </c>
      <c r="C394">
        <v>38</v>
      </c>
      <c r="D394">
        <v>261.7</v>
      </c>
      <c r="E394">
        <v>10.4</v>
      </c>
      <c r="G394" s="119"/>
      <c r="J394" s="120">
        <f>(Data!$I$16+273.3)/(D394+273.3)*(Data!$I$15+(Data!$K$12/1000))/Data!$I$15*Data!$I$18</f>
        <v>0.68863629072457944</v>
      </c>
      <c r="K394" s="122"/>
      <c r="L394" s="119"/>
      <c r="M394" s="122"/>
    </row>
    <row r="395" spans="1:13">
      <c r="A395" s="1">
        <v>0.4815625</v>
      </c>
      <c r="B395">
        <v>4022</v>
      </c>
      <c r="C395">
        <v>38</v>
      </c>
      <c r="D395">
        <v>261.7</v>
      </c>
      <c r="E395">
        <v>10.4</v>
      </c>
      <c r="G395" s="119"/>
      <c r="J395" s="120">
        <f>(Data!$I$16+273.3)/(D395+273.3)*(Data!$I$15+(Data!$K$12/1000))/Data!$I$15*Data!$I$18</f>
        <v>0.68863629072457944</v>
      </c>
      <c r="K395" s="122"/>
      <c r="L395" s="119"/>
      <c r="M395" s="122"/>
    </row>
    <row r="396" spans="1:13">
      <c r="A396" s="1">
        <v>0.4815625</v>
      </c>
      <c r="B396">
        <v>4024</v>
      </c>
      <c r="C396">
        <v>39</v>
      </c>
      <c r="D396">
        <v>261.7</v>
      </c>
      <c r="E396">
        <v>10.4</v>
      </c>
      <c r="G396" s="119"/>
      <c r="J396" s="120">
        <f>(Data!$I$16+273.3)/(D396+273.3)*(Data!$I$15+(Data!$K$12/1000))/Data!$I$15*Data!$I$18</f>
        <v>0.68863629072457944</v>
      </c>
      <c r="K396" s="122"/>
      <c r="L396" s="119"/>
      <c r="M396" s="122"/>
    </row>
    <row r="397" spans="1:13">
      <c r="A397" s="1">
        <v>0.4815625</v>
      </c>
      <c r="B397">
        <v>4026</v>
      </c>
      <c r="C397">
        <v>40</v>
      </c>
      <c r="D397">
        <v>261.7</v>
      </c>
      <c r="E397">
        <v>10.3</v>
      </c>
      <c r="G397" s="119"/>
      <c r="J397" s="120">
        <f>(Data!$I$16+273.3)/(D397+273.3)*(Data!$I$15+(Data!$K$12/1000))/Data!$I$15*Data!$I$18</f>
        <v>0.68863629072457944</v>
      </c>
      <c r="K397" s="122"/>
      <c r="L397" s="119"/>
      <c r="M397" s="122"/>
    </row>
    <row r="398" spans="1:13">
      <c r="A398" s="1">
        <v>0.4815740740740741</v>
      </c>
      <c r="B398">
        <v>4027</v>
      </c>
      <c r="C398">
        <v>51</v>
      </c>
      <c r="D398">
        <v>261.7</v>
      </c>
      <c r="E398">
        <v>10.3</v>
      </c>
      <c r="G398" s="119"/>
      <c r="J398" s="120">
        <f>(Data!$I$16+273.3)/(D398+273.3)*(Data!$I$15+(Data!$K$12/1000))/Data!$I$15*Data!$I$18</f>
        <v>0.68863629072457944</v>
      </c>
      <c r="K398" s="122"/>
      <c r="L398" s="119"/>
      <c r="M398" s="122"/>
    </row>
    <row r="399" spans="1:13">
      <c r="A399" s="1">
        <v>0.4815740740740741</v>
      </c>
      <c r="B399">
        <v>4028</v>
      </c>
      <c r="C399">
        <v>51</v>
      </c>
      <c r="D399">
        <v>261.7</v>
      </c>
      <c r="E399">
        <v>10.3</v>
      </c>
      <c r="G399" s="119"/>
      <c r="J399" s="120">
        <f>(Data!$I$16+273.3)/(D399+273.3)*(Data!$I$15+(Data!$K$12/1000))/Data!$I$15*Data!$I$18</f>
        <v>0.68863629072457944</v>
      </c>
      <c r="K399" s="122"/>
      <c r="L399" s="119"/>
      <c r="M399" s="122"/>
    </row>
    <row r="400" spans="1:13">
      <c r="A400" s="1">
        <v>0.4815740740740741</v>
      </c>
      <c r="B400">
        <v>4029</v>
      </c>
      <c r="C400">
        <v>53</v>
      </c>
      <c r="D400">
        <v>261.7</v>
      </c>
      <c r="E400">
        <v>10.3</v>
      </c>
      <c r="G400" s="119"/>
      <c r="J400" s="120">
        <f>(Data!$I$16+273.3)/(D400+273.3)*(Data!$I$15+(Data!$K$12/1000))/Data!$I$15*Data!$I$18</f>
        <v>0.68863629072457944</v>
      </c>
      <c r="K400" s="122"/>
      <c r="L400" s="119"/>
      <c r="M400" s="122"/>
    </row>
    <row r="401" spans="1:13">
      <c r="A401" s="1">
        <v>0.4815740740740741</v>
      </c>
      <c r="B401">
        <v>4029</v>
      </c>
      <c r="C401">
        <v>54</v>
      </c>
      <c r="D401">
        <v>261.7</v>
      </c>
      <c r="E401">
        <v>10.3</v>
      </c>
      <c r="G401" s="119"/>
      <c r="J401" s="120">
        <f>(Data!$I$16+273.3)/(D401+273.3)*(Data!$I$15+(Data!$K$12/1000))/Data!$I$15*Data!$I$18</f>
        <v>0.68863629072457944</v>
      </c>
      <c r="K401" s="122"/>
      <c r="L401" s="119"/>
      <c r="M401" s="122"/>
    </row>
    <row r="402" spans="1:13">
      <c r="A402" s="1">
        <v>0.4815740740740741</v>
      </c>
      <c r="B402">
        <v>4032</v>
      </c>
      <c r="C402">
        <v>56</v>
      </c>
      <c r="D402">
        <v>261.7</v>
      </c>
      <c r="E402">
        <v>10.3</v>
      </c>
      <c r="G402" s="119"/>
      <c r="J402" s="120">
        <f>(Data!$I$16+273.3)/(D402+273.3)*(Data!$I$15+(Data!$K$12/1000))/Data!$I$15*Data!$I$18</f>
        <v>0.68863629072457944</v>
      </c>
      <c r="K402" s="122"/>
      <c r="L402" s="119"/>
      <c r="M402" s="122"/>
    </row>
    <row r="403" spans="1:13">
      <c r="A403" s="1">
        <v>0.48158564814814814</v>
      </c>
      <c r="B403">
        <v>4032</v>
      </c>
      <c r="C403">
        <v>57</v>
      </c>
      <c r="D403">
        <v>261.7</v>
      </c>
      <c r="E403">
        <v>10.3</v>
      </c>
      <c r="G403" s="119"/>
      <c r="J403" s="120">
        <f>(Data!$I$16+273.3)/(D403+273.3)*(Data!$I$15+(Data!$K$12/1000))/Data!$I$15*Data!$I$18</f>
        <v>0.68863629072457944</v>
      </c>
      <c r="K403" s="122"/>
      <c r="L403" s="119"/>
      <c r="M403" s="122"/>
    </row>
    <row r="404" spans="1:13">
      <c r="A404" s="1">
        <v>0.48158564814814814</v>
      </c>
      <c r="B404">
        <v>4034</v>
      </c>
      <c r="C404">
        <v>58</v>
      </c>
      <c r="D404">
        <v>261.7</v>
      </c>
      <c r="E404">
        <v>10.3</v>
      </c>
      <c r="G404" s="119"/>
      <c r="J404" s="120">
        <f>(Data!$I$16+273.3)/(D404+273.3)*(Data!$I$15+(Data!$K$12/1000))/Data!$I$15*Data!$I$18</f>
        <v>0.68863629072457944</v>
      </c>
      <c r="K404" s="122"/>
      <c r="L404" s="119"/>
      <c r="M404" s="122"/>
    </row>
    <row r="405" spans="1:13">
      <c r="A405" s="1">
        <v>0.48158564814814814</v>
      </c>
      <c r="B405">
        <v>4034</v>
      </c>
      <c r="C405">
        <v>59</v>
      </c>
      <c r="D405">
        <v>261.7</v>
      </c>
      <c r="E405">
        <v>10.3</v>
      </c>
      <c r="G405" s="119"/>
      <c r="J405" s="120">
        <f>(Data!$I$16+273.3)/(D405+273.3)*(Data!$I$15+(Data!$K$12/1000))/Data!$I$15*Data!$I$18</f>
        <v>0.68863629072457944</v>
      </c>
      <c r="K405" s="122"/>
      <c r="L405" s="119"/>
      <c r="M405" s="122"/>
    </row>
    <row r="406" spans="1:13">
      <c r="A406" s="1">
        <v>0.48158564814814814</v>
      </c>
      <c r="B406">
        <v>4035</v>
      </c>
      <c r="C406">
        <v>59</v>
      </c>
      <c r="D406">
        <v>261.60000000000002</v>
      </c>
      <c r="E406">
        <v>10.3</v>
      </c>
      <c r="G406" s="119"/>
      <c r="J406" s="120">
        <f>(Data!$I$16+273.3)/(D406+273.3)*(Data!$I$15+(Data!$K$12/1000))/Data!$I$15*Data!$I$18</f>
        <v>0.68876503185202831</v>
      </c>
      <c r="K406" s="122"/>
      <c r="L406" s="119"/>
      <c r="M406" s="122"/>
    </row>
    <row r="407" spans="1:13">
      <c r="A407" s="1">
        <v>0.48158564814814814</v>
      </c>
      <c r="B407">
        <v>4036</v>
      </c>
      <c r="C407">
        <v>52</v>
      </c>
      <c r="D407">
        <v>261.60000000000002</v>
      </c>
      <c r="E407">
        <v>10.3</v>
      </c>
      <c r="G407" s="119"/>
      <c r="J407" s="120">
        <f>(Data!$I$16+273.3)/(D407+273.3)*(Data!$I$15+(Data!$K$12/1000))/Data!$I$15*Data!$I$18</f>
        <v>0.68876503185202831</v>
      </c>
      <c r="K407" s="122"/>
      <c r="L407" s="119"/>
      <c r="M407" s="122"/>
    </row>
    <row r="408" spans="1:13">
      <c r="A408" s="1">
        <v>0.48159722222222223</v>
      </c>
      <c r="B408">
        <v>4037</v>
      </c>
      <c r="C408">
        <v>52</v>
      </c>
      <c r="D408">
        <v>261.5</v>
      </c>
      <c r="E408">
        <v>10.3</v>
      </c>
      <c r="G408" s="119"/>
      <c r="J408" s="120">
        <f>(Data!$I$16+273.3)/(D408+273.3)*(Data!$I$15+(Data!$K$12/1000))/Data!$I$15*Data!$I$18</f>
        <v>0.68889382112499997</v>
      </c>
      <c r="K408" s="122"/>
      <c r="L408" s="119"/>
      <c r="M408" s="122"/>
    </row>
    <row r="409" spans="1:13">
      <c r="A409" s="1">
        <v>0.48159722222222223</v>
      </c>
      <c r="B409">
        <v>4039</v>
      </c>
      <c r="C409">
        <v>55</v>
      </c>
      <c r="D409">
        <v>261.5</v>
      </c>
      <c r="E409">
        <v>10.3</v>
      </c>
      <c r="G409" s="119"/>
      <c r="J409" s="120">
        <f>(Data!$I$16+273.3)/(D409+273.3)*(Data!$I$15+(Data!$K$12/1000))/Data!$I$15*Data!$I$18</f>
        <v>0.68889382112499997</v>
      </c>
      <c r="K409" s="122"/>
      <c r="L409" s="119"/>
      <c r="M409" s="122"/>
    </row>
    <row r="410" spans="1:13">
      <c r="A410" s="1">
        <v>0.48159722222222223</v>
      </c>
      <c r="B410">
        <v>4039</v>
      </c>
      <c r="C410">
        <v>57</v>
      </c>
      <c r="D410">
        <v>261.3</v>
      </c>
      <c r="E410">
        <v>10.3</v>
      </c>
      <c r="G410" s="119"/>
      <c r="J410" s="120">
        <f>(Data!$I$16+273.3)/(D410+273.3)*(Data!$I$15+(Data!$K$12/1000))/Data!$I$15*Data!$I$18</f>
        <v>0.68915154421558178</v>
      </c>
      <c r="K410" s="122"/>
      <c r="L410" s="119"/>
      <c r="M410" s="122"/>
    </row>
    <row r="411" spans="1:13">
      <c r="A411" s="1">
        <v>0.48159722222222223</v>
      </c>
      <c r="B411">
        <v>4045</v>
      </c>
      <c r="C411">
        <v>59</v>
      </c>
      <c r="D411">
        <v>261.3</v>
      </c>
      <c r="E411">
        <v>10.3</v>
      </c>
      <c r="G411" s="119"/>
      <c r="J411" s="120">
        <f>(Data!$I$16+273.3)/(D411+273.3)*(Data!$I$15+(Data!$K$12/1000))/Data!$I$15*Data!$I$18</f>
        <v>0.68915154421558178</v>
      </c>
      <c r="K411" s="122"/>
      <c r="L411" s="119"/>
      <c r="M411" s="122"/>
    </row>
    <row r="412" spans="1:13">
      <c r="A412" s="1">
        <v>0.48159722222222223</v>
      </c>
      <c r="B412">
        <v>4045</v>
      </c>
      <c r="C412">
        <v>60</v>
      </c>
      <c r="D412">
        <v>261.2</v>
      </c>
      <c r="E412">
        <v>10.3</v>
      </c>
      <c r="G412" s="119"/>
      <c r="J412" s="120">
        <f>(Data!$I$16+273.3)/(D412+273.3)*(Data!$I$15+(Data!$K$12/1000))/Data!$I$15*Data!$I$18</f>
        <v>0.68928047808727788</v>
      </c>
      <c r="K412" s="122"/>
      <c r="L412" s="119"/>
      <c r="M412" s="122"/>
    </row>
    <row r="413" spans="1:13">
      <c r="A413" s="1">
        <v>0.48160879629629627</v>
      </c>
      <c r="B413">
        <v>4058</v>
      </c>
      <c r="C413">
        <v>62</v>
      </c>
      <c r="D413">
        <v>261.2</v>
      </c>
      <c r="E413">
        <v>10.3</v>
      </c>
      <c r="G413" s="119"/>
      <c r="J413" s="120">
        <f>(Data!$I$16+273.3)/(D413+273.3)*(Data!$I$15+(Data!$K$12/1000))/Data!$I$15*Data!$I$18</f>
        <v>0.68928047808727788</v>
      </c>
      <c r="K413" s="122"/>
      <c r="L413" s="119"/>
      <c r="M413" s="122"/>
    </row>
    <row r="414" spans="1:13">
      <c r="A414" s="1">
        <v>0.48160879629629627</v>
      </c>
      <c r="B414">
        <v>4063</v>
      </c>
      <c r="C414">
        <v>67</v>
      </c>
      <c r="D414">
        <v>261.10000000000002</v>
      </c>
      <c r="E414">
        <v>10.3</v>
      </c>
      <c r="G414" s="119"/>
      <c r="J414" s="120">
        <f>(Data!$I$16+273.3)/(D414+273.3)*(Data!$I$15+(Data!$K$12/1000))/Data!$I$15*Data!$I$18</f>
        <v>0.68940946021266825</v>
      </c>
      <c r="K414" s="122"/>
      <c r="L414" s="119"/>
      <c r="M414" s="122"/>
    </row>
    <row r="415" spans="1:13">
      <c r="A415" s="1">
        <v>0.48160879629629627</v>
      </c>
      <c r="B415">
        <v>4058</v>
      </c>
      <c r="C415">
        <v>67</v>
      </c>
      <c r="D415">
        <v>261.10000000000002</v>
      </c>
      <c r="E415">
        <v>10.3</v>
      </c>
      <c r="G415" s="119"/>
      <c r="J415" s="120">
        <f>(Data!$I$16+273.3)/(D415+273.3)*(Data!$I$15+(Data!$K$12/1000))/Data!$I$15*Data!$I$18</f>
        <v>0.68940946021266825</v>
      </c>
      <c r="K415" s="122"/>
      <c r="L415" s="119"/>
      <c r="M415" s="122"/>
    </row>
    <row r="416" spans="1:13">
      <c r="A416" s="1">
        <v>0.48160879629629627</v>
      </c>
      <c r="B416">
        <v>4052</v>
      </c>
      <c r="C416">
        <v>58</v>
      </c>
      <c r="D416">
        <v>261</v>
      </c>
      <c r="E416">
        <v>10.3</v>
      </c>
      <c r="G416" s="119"/>
      <c r="J416" s="120">
        <f>(Data!$I$16+273.3)/(D416+273.3)*(Data!$I$15+(Data!$K$12/1000))/Data!$I$15*Data!$I$18</f>
        <v>0.6895384906188472</v>
      </c>
      <c r="K416" s="122"/>
      <c r="L416" s="119"/>
      <c r="M416" s="122"/>
    </row>
    <row r="417" spans="1:13">
      <c r="A417" s="1">
        <v>0.48160879629629627</v>
      </c>
      <c r="B417">
        <v>4050</v>
      </c>
      <c r="C417">
        <v>58</v>
      </c>
      <c r="D417">
        <v>261</v>
      </c>
      <c r="E417">
        <v>10.3</v>
      </c>
      <c r="G417" s="119"/>
      <c r="J417" s="120">
        <f>(Data!$I$16+273.3)/(D417+273.3)*(Data!$I$15+(Data!$K$12/1000))/Data!$I$15*Data!$I$18</f>
        <v>0.6895384906188472</v>
      </c>
      <c r="K417" s="122"/>
      <c r="L417" s="119"/>
      <c r="M417" s="122"/>
    </row>
    <row r="418" spans="1:13">
      <c r="A418" s="1">
        <v>0.48162037037037037</v>
      </c>
      <c r="B418">
        <v>4043</v>
      </c>
      <c r="C418">
        <v>58</v>
      </c>
      <c r="D418">
        <v>261</v>
      </c>
      <c r="E418">
        <v>10.3</v>
      </c>
      <c r="G418" s="119"/>
      <c r="J418" s="120">
        <f>(Data!$I$16+273.3)/(D418+273.3)*(Data!$I$15+(Data!$K$12/1000))/Data!$I$15*Data!$I$18</f>
        <v>0.6895384906188472</v>
      </c>
      <c r="K418" s="122"/>
      <c r="L418" s="119"/>
      <c r="M418" s="122"/>
    </row>
    <row r="419" spans="1:13">
      <c r="A419" s="1">
        <v>0.48162037037037037</v>
      </c>
      <c r="B419">
        <v>4044</v>
      </c>
      <c r="C419">
        <v>58</v>
      </c>
      <c r="D419">
        <v>261</v>
      </c>
      <c r="E419">
        <v>10.3</v>
      </c>
      <c r="G419" s="119"/>
      <c r="J419" s="120">
        <f>(Data!$I$16+273.3)/(D419+273.3)*(Data!$I$15+(Data!$K$12/1000))/Data!$I$15*Data!$I$18</f>
        <v>0.6895384906188472</v>
      </c>
      <c r="K419" s="122"/>
      <c r="L419" s="119"/>
      <c r="M419" s="122"/>
    </row>
    <row r="420" spans="1:13">
      <c r="A420" s="1">
        <v>0.48162037037037037</v>
      </c>
      <c r="B420">
        <v>4055</v>
      </c>
      <c r="C420">
        <v>60</v>
      </c>
      <c r="D420">
        <v>261</v>
      </c>
      <c r="E420">
        <v>10.3</v>
      </c>
      <c r="G420" s="119"/>
      <c r="J420" s="120">
        <f>(Data!$I$16+273.3)/(D420+273.3)*(Data!$I$15+(Data!$K$12/1000))/Data!$I$15*Data!$I$18</f>
        <v>0.6895384906188472</v>
      </c>
      <c r="K420" s="122"/>
      <c r="L420" s="119"/>
      <c r="M420" s="122"/>
    </row>
    <row r="421" spans="1:13">
      <c r="A421" s="1">
        <v>0.48162037037037037</v>
      </c>
      <c r="B421">
        <v>4055</v>
      </c>
      <c r="C421">
        <v>62</v>
      </c>
      <c r="D421">
        <v>261.2</v>
      </c>
      <c r="E421">
        <v>10.3</v>
      </c>
      <c r="G421" s="119"/>
      <c r="J421" s="120">
        <f>(Data!$I$16+273.3)/(D421+273.3)*(Data!$I$15+(Data!$K$12/1000))/Data!$I$15*Data!$I$18</f>
        <v>0.68928047808727788</v>
      </c>
      <c r="K421" s="122"/>
      <c r="L421" s="119"/>
      <c r="M421" s="122"/>
    </row>
    <row r="422" spans="1:13">
      <c r="A422" s="1">
        <v>0.48162037037037037</v>
      </c>
      <c r="B422">
        <v>4053</v>
      </c>
      <c r="C422">
        <v>62</v>
      </c>
      <c r="D422">
        <v>261.2</v>
      </c>
      <c r="E422">
        <v>10.3</v>
      </c>
      <c r="G422" s="119"/>
      <c r="J422" s="120">
        <f>(Data!$I$16+273.3)/(D422+273.3)*(Data!$I$15+(Data!$K$12/1000))/Data!$I$15*Data!$I$18</f>
        <v>0.68928047808727788</v>
      </c>
      <c r="K422" s="122"/>
      <c r="L422" s="119"/>
      <c r="M422" s="122"/>
    </row>
    <row r="423" spans="1:13">
      <c r="A423" s="1">
        <v>0.4816319444444444</v>
      </c>
      <c r="B423">
        <v>4053</v>
      </c>
      <c r="C423">
        <v>62</v>
      </c>
      <c r="D423">
        <v>261.10000000000002</v>
      </c>
      <c r="E423">
        <v>10.3</v>
      </c>
      <c r="G423" s="119"/>
      <c r="J423" s="120">
        <f>(Data!$I$16+273.3)/(D423+273.3)*(Data!$I$15+(Data!$K$12/1000))/Data!$I$15*Data!$I$18</f>
        <v>0.68940946021266825</v>
      </c>
      <c r="K423" s="122"/>
      <c r="L423" s="119"/>
      <c r="M423" s="122"/>
    </row>
    <row r="424" spans="1:13">
      <c r="A424" s="1">
        <v>0.4816319444444444</v>
      </c>
      <c r="B424">
        <v>4057</v>
      </c>
      <c r="C424">
        <v>62</v>
      </c>
      <c r="D424">
        <v>261</v>
      </c>
      <c r="E424">
        <v>10.3</v>
      </c>
      <c r="G424" s="119"/>
      <c r="J424" s="120">
        <f>(Data!$I$16+273.3)/(D424+273.3)*(Data!$I$15+(Data!$K$12/1000))/Data!$I$15*Data!$I$18</f>
        <v>0.6895384906188472</v>
      </c>
      <c r="K424" s="122"/>
      <c r="L424" s="119"/>
      <c r="M424" s="122"/>
    </row>
    <row r="425" spans="1:13">
      <c r="A425" s="1">
        <v>0.4816319444444444</v>
      </c>
      <c r="B425">
        <v>4061</v>
      </c>
      <c r="C425">
        <v>65</v>
      </c>
      <c r="D425">
        <v>261</v>
      </c>
      <c r="E425">
        <v>10.3</v>
      </c>
      <c r="G425" s="119"/>
      <c r="J425" s="120">
        <f>(Data!$I$16+273.3)/(D425+273.3)*(Data!$I$15+(Data!$K$12/1000))/Data!$I$15*Data!$I$18</f>
        <v>0.6895384906188472</v>
      </c>
      <c r="K425" s="122"/>
      <c r="L425" s="119"/>
      <c r="M425" s="122"/>
    </row>
    <row r="426" spans="1:13">
      <c r="A426" s="1">
        <v>0.4816319444444444</v>
      </c>
      <c r="B426">
        <v>4069</v>
      </c>
      <c r="C426">
        <v>65</v>
      </c>
      <c r="D426">
        <v>261</v>
      </c>
      <c r="E426">
        <v>10.3</v>
      </c>
      <c r="G426" s="119"/>
      <c r="J426" s="120">
        <f>(Data!$I$16+273.3)/(D426+273.3)*(Data!$I$15+(Data!$K$12/1000))/Data!$I$15*Data!$I$18</f>
        <v>0.6895384906188472</v>
      </c>
      <c r="K426" s="122"/>
      <c r="L426" s="119"/>
      <c r="M426" s="122"/>
    </row>
    <row r="427" spans="1:13">
      <c r="A427" s="1">
        <v>0.4816319444444444</v>
      </c>
      <c r="B427">
        <v>4091</v>
      </c>
      <c r="C427">
        <v>69</v>
      </c>
      <c r="D427">
        <v>261</v>
      </c>
      <c r="E427">
        <v>10.3</v>
      </c>
      <c r="G427" s="119"/>
      <c r="J427" s="120">
        <f>(Data!$I$16+273.3)/(D427+273.3)*(Data!$I$15+(Data!$K$12/1000))/Data!$I$15*Data!$I$18</f>
        <v>0.6895384906188472</v>
      </c>
      <c r="K427" s="122"/>
      <c r="L427" s="119"/>
      <c r="M427" s="122"/>
    </row>
    <row r="428" spans="1:13">
      <c r="A428" s="1">
        <v>0.48164351851851855</v>
      </c>
      <c r="B428">
        <v>4091</v>
      </c>
      <c r="C428">
        <v>70</v>
      </c>
      <c r="D428">
        <v>260.8</v>
      </c>
      <c r="E428">
        <v>10.3</v>
      </c>
      <c r="G428" s="119"/>
      <c r="J428" s="120">
        <f>(Data!$I$16+273.3)/(D428+273.3)*(Data!$I$15+(Data!$K$12/1000))/Data!$I$15*Data!$I$18</f>
        <v>0.68979669638204455</v>
      </c>
      <c r="K428" s="122"/>
      <c r="L428" s="119"/>
      <c r="M428" s="122"/>
    </row>
    <row r="429" spans="1:13">
      <c r="A429" s="1">
        <v>0.48164351851851855</v>
      </c>
      <c r="B429">
        <v>4086</v>
      </c>
      <c r="C429">
        <v>72</v>
      </c>
      <c r="D429">
        <v>260.8</v>
      </c>
      <c r="E429">
        <v>10.3</v>
      </c>
      <c r="G429" s="119"/>
      <c r="J429" s="120">
        <f>(Data!$I$16+273.3)/(D429+273.3)*(Data!$I$15+(Data!$K$12/1000))/Data!$I$15*Data!$I$18</f>
        <v>0.68979669638204455</v>
      </c>
      <c r="K429" s="122"/>
      <c r="L429" s="119"/>
      <c r="M429" s="122"/>
    </row>
    <row r="430" spans="1:13">
      <c r="A430" s="1">
        <v>0.48164351851851855</v>
      </c>
      <c r="B430">
        <v>4086</v>
      </c>
      <c r="C430">
        <v>73</v>
      </c>
      <c r="D430">
        <v>260.89999999999998</v>
      </c>
      <c r="E430">
        <v>10.3</v>
      </c>
      <c r="G430" s="119"/>
      <c r="J430" s="120">
        <f>(Data!$I$16+273.3)/(D430+273.3)*(Data!$I$15+(Data!$K$12/1000))/Data!$I$15*Data!$I$18</f>
        <v>0.68966756933292783</v>
      </c>
      <c r="K430" s="122"/>
      <c r="L430" s="119"/>
      <c r="M430" s="122"/>
    </row>
    <row r="431" spans="1:13">
      <c r="A431" s="1">
        <v>0.48164351851851855</v>
      </c>
      <c r="B431">
        <v>4075</v>
      </c>
      <c r="C431">
        <v>73</v>
      </c>
      <c r="D431">
        <v>260.89999999999998</v>
      </c>
      <c r="E431">
        <v>10.3</v>
      </c>
      <c r="G431" s="119"/>
      <c r="J431" s="120">
        <f>(Data!$I$16+273.3)/(D431+273.3)*(Data!$I$15+(Data!$K$12/1000))/Data!$I$15*Data!$I$18</f>
        <v>0.68966756933292783</v>
      </c>
      <c r="K431" s="122"/>
      <c r="L431" s="119"/>
      <c r="M431" s="122"/>
    </row>
    <row r="432" spans="1:13">
      <c r="A432" s="1">
        <v>0.48164351851851855</v>
      </c>
      <c r="B432">
        <v>4070</v>
      </c>
      <c r="C432">
        <v>76</v>
      </c>
      <c r="D432">
        <v>261</v>
      </c>
      <c r="E432">
        <v>10.3</v>
      </c>
      <c r="G432" s="119"/>
      <c r="J432" s="120">
        <f>(Data!$I$16+273.3)/(D432+273.3)*(Data!$I$15+(Data!$K$12/1000))/Data!$I$15*Data!$I$18</f>
        <v>0.6895384906188472</v>
      </c>
      <c r="K432" s="122"/>
      <c r="L432" s="119"/>
      <c r="M432" s="122"/>
    </row>
    <row r="433" spans="1:13">
      <c r="A433" s="1">
        <v>0.48165509259259259</v>
      </c>
      <c r="B433">
        <v>4055</v>
      </c>
      <c r="C433">
        <v>76</v>
      </c>
      <c r="D433">
        <v>261</v>
      </c>
      <c r="E433">
        <v>10.3</v>
      </c>
      <c r="G433" s="119"/>
      <c r="J433" s="120">
        <f>(Data!$I$16+273.3)/(D433+273.3)*(Data!$I$15+(Data!$K$12/1000))/Data!$I$15*Data!$I$18</f>
        <v>0.6895384906188472</v>
      </c>
      <c r="K433" s="122"/>
      <c r="L433" s="119"/>
      <c r="M433" s="122"/>
    </row>
    <row r="434" spans="1:13">
      <c r="A434" s="1">
        <v>0.48165509259259259</v>
      </c>
      <c r="B434">
        <v>4042</v>
      </c>
      <c r="C434">
        <v>65</v>
      </c>
      <c r="D434">
        <v>261</v>
      </c>
      <c r="E434">
        <v>10.3</v>
      </c>
      <c r="G434" s="119"/>
      <c r="J434" s="120">
        <f>(Data!$I$16+273.3)/(D434+273.3)*(Data!$I$15+(Data!$K$12/1000))/Data!$I$15*Data!$I$18</f>
        <v>0.6895384906188472</v>
      </c>
      <c r="K434" s="122"/>
      <c r="L434" s="119"/>
      <c r="M434" s="122"/>
    </row>
    <row r="435" spans="1:13">
      <c r="A435" s="1">
        <v>0.48165509259259259</v>
      </c>
      <c r="B435">
        <v>4039</v>
      </c>
      <c r="C435">
        <v>65</v>
      </c>
      <c r="D435">
        <v>261</v>
      </c>
      <c r="E435">
        <v>10.3</v>
      </c>
      <c r="G435" s="119"/>
      <c r="J435" s="120">
        <f>(Data!$I$16+273.3)/(D435+273.3)*(Data!$I$15+(Data!$K$12/1000))/Data!$I$15*Data!$I$18</f>
        <v>0.6895384906188472</v>
      </c>
      <c r="K435" s="122"/>
      <c r="L435" s="119"/>
      <c r="M435" s="122"/>
    </row>
    <row r="436" spans="1:13">
      <c r="A436" s="1">
        <v>0.48165509259259259</v>
      </c>
      <c r="B436">
        <v>4030</v>
      </c>
      <c r="C436">
        <v>62</v>
      </c>
      <c r="D436">
        <v>261</v>
      </c>
      <c r="E436">
        <v>10.3</v>
      </c>
      <c r="G436" s="119"/>
      <c r="J436" s="120">
        <f>(Data!$I$16+273.3)/(D436+273.3)*(Data!$I$15+(Data!$K$12/1000))/Data!$I$15*Data!$I$18</f>
        <v>0.6895384906188472</v>
      </c>
      <c r="K436" s="122"/>
      <c r="L436" s="119"/>
      <c r="M436" s="122"/>
    </row>
    <row r="437" spans="1:13">
      <c r="A437" s="1">
        <v>0.48165509259259259</v>
      </c>
      <c r="B437">
        <v>4031</v>
      </c>
      <c r="C437">
        <v>60</v>
      </c>
      <c r="D437">
        <v>261.10000000000002</v>
      </c>
      <c r="E437">
        <v>10.3</v>
      </c>
      <c r="G437" s="119"/>
      <c r="J437" s="120">
        <f>(Data!$I$16+273.3)/(D437+273.3)*(Data!$I$15+(Data!$K$12/1000))/Data!$I$15*Data!$I$18</f>
        <v>0.68940946021266825</v>
      </c>
      <c r="K437" s="122"/>
      <c r="L437" s="119"/>
      <c r="M437" s="122"/>
    </row>
    <row r="438" spans="1:13">
      <c r="A438" s="1">
        <v>0.48166666666666669</v>
      </c>
      <c r="B438">
        <v>4043</v>
      </c>
      <c r="C438">
        <v>53</v>
      </c>
      <c r="D438">
        <v>261.10000000000002</v>
      </c>
      <c r="E438">
        <v>10.3</v>
      </c>
      <c r="G438" s="119"/>
      <c r="J438" s="120">
        <f>(Data!$I$16+273.3)/(D438+273.3)*(Data!$I$15+(Data!$K$12/1000))/Data!$I$15*Data!$I$18</f>
        <v>0.68940946021266825</v>
      </c>
      <c r="K438" s="122"/>
      <c r="L438" s="119"/>
      <c r="M438" s="122"/>
    </row>
    <row r="439" spans="1:13">
      <c r="A439" s="1">
        <v>0.48166666666666669</v>
      </c>
      <c r="B439">
        <v>4043</v>
      </c>
      <c r="C439">
        <v>47</v>
      </c>
      <c r="D439">
        <v>261.10000000000002</v>
      </c>
      <c r="E439">
        <v>10.3</v>
      </c>
      <c r="G439" s="119"/>
      <c r="J439" s="120">
        <f>(Data!$I$16+273.3)/(D439+273.3)*(Data!$I$15+(Data!$K$12/1000))/Data!$I$15*Data!$I$18</f>
        <v>0.68940946021266825</v>
      </c>
      <c r="K439" s="122"/>
      <c r="L439" s="119"/>
      <c r="M439" s="122"/>
    </row>
    <row r="440" spans="1:13">
      <c r="A440" s="1">
        <v>0.48166666666666669</v>
      </c>
      <c r="B440">
        <v>4042</v>
      </c>
      <c r="C440">
        <v>47</v>
      </c>
      <c r="D440">
        <v>261.10000000000002</v>
      </c>
      <c r="E440">
        <v>10.3</v>
      </c>
      <c r="G440" s="119"/>
      <c r="J440" s="120">
        <f>(Data!$I$16+273.3)/(D440+273.3)*(Data!$I$15+(Data!$K$12/1000))/Data!$I$15*Data!$I$18</f>
        <v>0.68940946021266825</v>
      </c>
      <c r="K440" s="122"/>
      <c r="L440" s="119"/>
      <c r="M440" s="122"/>
    </row>
    <row r="441" spans="1:13">
      <c r="A441" s="1">
        <v>0.48166666666666669</v>
      </c>
      <c r="B441">
        <v>4042</v>
      </c>
      <c r="C441">
        <v>42</v>
      </c>
      <c r="D441">
        <v>261.10000000000002</v>
      </c>
      <c r="E441">
        <v>10.3</v>
      </c>
      <c r="G441" s="119"/>
      <c r="J441" s="120">
        <f>(Data!$I$16+273.3)/(D441+273.3)*(Data!$I$15+(Data!$K$12/1000))/Data!$I$15*Data!$I$18</f>
        <v>0.68940946021266825</v>
      </c>
      <c r="K441" s="122"/>
      <c r="L441" s="119"/>
      <c r="M441" s="122"/>
    </row>
    <row r="442" spans="1:13">
      <c r="A442" s="1">
        <v>0.48166666666666669</v>
      </c>
      <c r="B442">
        <v>4040</v>
      </c>
      <c r="C442">
        <v>42</v>
      </c>
      <c r="D442">
        <v>261.10000000000002</v>
      </c>
      <c r="E442">
        <v>10.4</v>
      </c>
      <c r="G442" s="119"/>
      <c r="J442" s="120">
        <f>(Data!$I$16+273.3)/(D442+273.3)*(Data!$I$15+(Data!$K$12/1000))/Data!$I$15*Data!$I$18</f>
        <v>0.68940946021266825</v>
      </c>
      <c r="K442" s="122"/>
      <c r="L442" s="119"/>
      <c r="M442" s="122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42"/>
  <sheetViews>
    <sheetView topLeftCell="A194" workbookViewId="0">
      <selection activeCell="T6" sqref="T6:T207"/>
    </sheetView>
  </sheetViews>
  <sheetFormatPr defaultRowHeight="12.75"/>
  <cols>
    <col min="4" max="4" width="11" customWidth="1"/>
    <col min="5" max="5" width="7.85546875" customWidth="1"/>
  </cols>
  <sheetData>
    <row r="1" spans="1:26" s="107" customFormat="1">
      <c r="A1" s="23"/>
      <c r="B1" s="24" t="s">
        <v>67</v>
      </c>
      <c r="C1" s="25">
        <v>7</v>
      </c>
      <c r="D1" s="23"/>
      <c r="E1" s="23"/>
      <c r="O1"/>
      <c r="P1"/>
      <c r="Q1"/>
      <c r="R1"/>
      <c r="S1"/>
      <c r="T1"/>
      <c r="U1"/>
      <c r="V1"/>
    </row>
    <row r="2" spans="1:26" s="108" customFormat="1" ht="25.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63</v>
      </c>
      <c r="O2"/>
      <c r="P2"/>
      <c r="Q2"/>
      <c r="R2"/>
      <c r="S2" s="121"/>
      <c r="T2" s="122"/>
      <c r="U2"/>
      <c r="V2"/>
    </row>
    <row r="3" spans="1:26" s="107" customFormat="1">
      <c r="A3" s="23"/>
      <c r="B3" s="23" t="s">
        <v>4</v>
      </c>
      <c r="C3" s="23" t="s">
        <v>4</v>
      </c>
      <c r="D3" s="23" t="s">
        <v>5</v>
      </c>
      <c r="E3" s="23" t="s">
        <v>60</v>
      </c>
      <c r="O3"/>
      <c r="P3"/>
      <c r="Q3"/>
      <c r="R3"/>
      <c r="S3" s="121"/>
      <c r="T3"/>
      <c r="U3"/>
      <c r="V3"/>
    </row>
    <row r="4" spans="1:26" s="107" customFormat="1" ht="15">
      <c r="A4" s="31" t="s">
        <v>56</v>
      </c>
      <c r="B4" s="23">
        <f>AVERAGE(B5:B440)</f>
        <v>3975.7898383371826</v>
      </c>
      <c r="C4" s="23">
        <f>AVERAGE(C5:C440)</f>
        <v>46.38568129330254</v>
      </c>
      <c r="D4" s="23">
        <f>AVERAGE(D5:D440)</f>
        <v>261.53741339491904</v>
      </c>
      <c r="E4" s="23">
        <f>AVERAGE(E5:E440)</f>
        <v>10.345034642032346</v>
      </c>
      <c r="F4" s="109"/>
      <c r="G4" s="109"/>
      <c r="H4" s="109"/>
      <c r="I4" s="109"/>
      <c r="J4" s="109"/>
      <c r="K4" s="109"/>
      <c r="L4" s="109"/>
      <c r="M4" s="109"/>
      <c r="N4" s="109"/>
      <c r="O4"/>
      <c r="P4"/>
      <c r="Q4"/>
      <c r="R4"/>
      <c r="S4" s="121"/>
      <c r="T4"/>
      <c r="U4"/>
      <c r="V4" s="123">
        <f>SUM(U7:U207)</f>
        <v>11.848967288447673</v>
      </c>
      <c r="W4" s="109"/>
      <c r="X4" s="124">
        <f>SUM(W7:W205)</f>
        <v>11.680168626182899</v>
      </c>
      <c r="Y4" s="109"/>
      <c r="Z4" s="109"/>
    </row>
    <row r="5" spans="1:26">
      <c r="A5" s="1" t="s">
        <v>0</v>
      </c>
      <c r="B5" t="s">
        <v>1</v>
      </c>
      <c r="C5" t="s">
        <v>2</v>
      </c>
      <c r="D5" t="s">
        <v>3</v>
      </c>
      <c r="E5" t="s">
        <v>63</v>
      </c>
      <c r="J5" s="1"/>
      <c r="K5" s="1"/>
      <c r="M5" s="1"/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84</v>
      </c>
      <c r="U5" t="s">
        <v>83</v>
      </c>
    </row>
    <row r="6" spans="1:26" ht="15">
      <c r="A6" s="1"/>
      <c r="B6" t="s">
        <v>74</v>
      </c>
      <c r="C6" t="s">
        <v>4</v>
      </c>
      <c r="D6" t="s">
        <v>5</v>
      </c>
      <c r="E6" t="s">
        <v>60</v>
      </c>
      <c r="H6" s="123">
        <f>AVERAGE(H8:H442)</f>
        <v>11.529454878125639</v>
      </c>
      <c r="J6" s="1"/>
      <c r="K6" s="1"/>
      <c r="M6" s="1"/>
      <c r="O6">
        <v>0</v>
      </c>
      <c r="P6">
        <v>1</v>
      </c>
      <c r="Q6">
        <v>100</v>
      </c>
      <c r="R6">
        <f>(P6-O6)/Q6</f>
        <v>0.01</v>
      </c>
      <c r="S6" s="121">
        <f>O6</f>
        <v>0</v>
      </c>
      <c r="T6" s="122">
        <f>H8</f>
        <v>7.4110900060281253</v>
      </c>
    </row>
    <row r="7" spans="1:26">
      <c r="A7" s="1"/>
      <c r="H7" t="s">
        <v>76</v>
      </c>
      <c r="J7" s="1" t="s">
        <v>77</v>
      </c>
      <c r="K7" s="1"/>
      <c r="M7" s="1"/>
      <c r="S7" s="121">
        <f>IF(S6&gt;=$P$6,$S$6,S6+$R$6)</f>
        <v>0.01</v>
      </c>
      <c r="T7" s="122">
        <f t="shared" ref="T7:T70" si="0">H9</f>
        <v>7.6036179115394908</v>
      </c>
      <c r="U7">
        <f t="shared" ref="U7:U70" si="1">(S7-S6)/2*(T6+T7)</f>
        <v>7.5073539587838078E-2</v>
      </c>
      <c r="W7">
        <f>(S8-S6)/6*(T6+4*T7+T8)</f>
        <v>0.15385230035042011</v>
      </c>
    </row>
    <row r="8" spans="1:26">
      <c r="A8" s="1">
        <v>0.48282407407407407</v>
      </c>
      <c r="B8">
        <v>3985</v>
      </c>
      <c r="C8">
        <v>19</v>
      </c>
      <c r="D8">
        <v>259</v>
      </c>
      <c r="E8">
        <v>10.3</v>
      </c>
      <c r="G8" s="119">
        <v>1</v>
      </c>
      <c r="H8">
        <f>44.73*SQRT(C8/1000/J8)</f>
        <v>7.4110900060281253</v>
      </c>
      <c r="J8" s="120">
        <f>(Data!$I$16+273.3)/(D8+273.3)*(Data!$I$15+(Data!$K$12/1000))/Data!$I$15*Data!$I$18</f>
        <v>0.69212927961234261</v>
      </c>
      <c r="K8" s="122">
        <f>-0.000000056*G8^4+0.000027628*G8^3-0.00461404*G8^2+0.2975128*G8+6.067835</f>
        <v>6.360761332</v>
      </c>
      <c r="L8" s="119"/>
      <c r="M8" s="122"/>
      <c r="S8" s="121">
        <f t="shared" ref="S8:S71" si="2">IF(S7&gt;=$P$6,$S$6,S7+$R$6)</f>
        <v>0.02</v>
      </c>
      <c r="T8" s="122">
        <f t="shared" si="0"/>
        <v>8.3301284529399364</v>
      </c>
      <c r="U8">
        <f t="shared" si="1"/>
        <v>7.9668731822397143E-2</v>
      </c>
    </row>
    <row r="9" spans="1:26">
      <c r="A9" s="1">
        <v>0.48282407407407407</v>
      </c>
      <c r="B9">
        <v>4000</v>
      </c>
      <c r="C9">
        <v>20</v>
      </c>
      <c r="D9">
        <v>259</v>
      </c>
      <c r="E9">
        <v>10.3</v>
      </c>
      <c r="G9" s="119">
        <v>2</v>
      </c>
      <c r="H9">
        <f t="shared" ref="H9:H72" si="3">44.73*SQRT(C9/1000/J9)</f>
        <v>7.6036179115394908</v>
      </c>
      <c r="J9" s="120">
        <f>(Data!$I$16+273.3)/(D9+273.3)*(Data!$I$15+(Data!$K$12/1000))/Data!$I$15*Data!$I$18</f>
        <v>0.69212927961234261</v>
      </c>
      <c r="K9" s="122">
        <f t="shared" ref="K9:K72" si="4">-0.000000056*G9^4+0.000027628*G9^3-0.00461404*G9^2+0.2975128*G9+6.067835</f>
        <v>6.6446245679999993</v>
      </c>
      <c r="L9" s="119"/>
      <c r="M9" s="122"/>
      <c r="S9" s="121">
        <f t="shared" si="2"/>
        <v>0.03</v>
      </c>
      <c r="T9" s="122">
        <f t="shared" si="0"/>
        <v>8.3301284529399364</v>
      </c>
      <c r="U9">
        <f t="shared" si="1"/>
        <v>8.3301284529399347E-2</v>
      </c>
      <c r="W9">
        <f>(S10-S8)/6*(T8+4*T9+T10)</f>
        <v>0.16602048586799703</v>
      </c>
    </row>
    <row r="10" spans="1:26">
      <c r="A10" s="1">
        <v>0.48282407407407407</v>
      </c>
      <c r="B10">
        <v>4009</v>
      </c>
      <c r="C10">
        <v>24</v>
      </c>
      <c r="D10">
        <v>259.10000000000002</v>
      </c>
      <c r="E10">
        <v>10.3</v>
      </c>
      <c r="G10" s="119">
        <v>3</v>
      </c>
      <c r="H10">
        <f t="shared" si="3"/>
        <v>8.3301284529399364</v>
      </c>
      <c r="J10" s="120">
        <f>(Data!$I$16+273.3)/(D10+273.3)*(Data!$I$15+(Data!$K$12/1000))/Data!$I$15*Data!$I$18</f>
        <v>0.69199927786936499</v>
      </c>
      <c r="K10" s="122">
        <f t="shared" si="4"/>
        <v>6.9195884599999999</v>
      </c>
      <c r="L10" s="119"/>
      <c r="M10" s="122"/>
      <c r="S10" s="121">
        <f t="shared" si="2"/>
        <v>0.04</v>
      </c>
      <c r="T10" s="122">
        <f t="shared" si="0"/>
        <v>8.1555034956994241</v>
      </c>
      <c r="U10">
        <f t="shared" si="1"/>
        <v>8.242815974319681E-2</v>
      </c>
    </row>
    <row r="11" spans="1:26">
      <c r="A11" s="1">
        <v>0.48282407407407407</v>
      </c>
      <c r="B11">
        <v>4009</v>
      </c>
      <c r="C11">
        <v>24</v>
      </c>
      <c r="D11">
        <v>259.10000000000002</v>
      </c>
      <c r="E11">
        <v>10.3</v>
      </c>
      <c r="G11" s="119">
        <v>4</v>
      </c>
      <c r="H11">
        <f t="shared" si="3"/>
        <v>8.3301284529399364</v>
      </c>
      <c r="J11" s="120">
        <f>(Data!$I$16+273.3)/(D11+273.3)*(Data!$I$15+(Data!$K$12/1000))/Data!$I$15*Data!$I$18</f>
        <v>0.69199927786936499</v>
      </c>
      <c r="K11" s="122">
        <f t="shared" si="4"/>
        <v>7.1858154159999996</v>
      </c>
      <c r="L11" s="119"/>
      <c r="M11" s="122"/>
      <c r="S11" s="121">
        <f t="shared" si="2"/>
        <v>0.05</v>
      </c>
      <c r="T11" s="122">
        <f t="shared" si="0"/>
        <v>7.9762397698033825</v>
      </c>
      <c r="U11">
        <f t="shared" si="1"/>
        <v>8.0658716327514049E-2</v>
      </c>
      <c r="W11">
        <f>(S12-S10)/6*(T10+4*T11+T12)</f>
        <v>0.16130457769906961</v>
      </c>
    </row>
    <row r="12" spans="1:26">
      <c r="A12" s="1">
        <v>0.48282407407407407</v>
      </c>
      <c r="B12">
        <v>4010</v>
      </c>
      <c r="C12">
        <v>23</v>
      </c>
      <c r="D12">
        <v>259.2</v>
      </c>
      <c r="E12">
        <v>10.3</v>
      </c>
      <c r="G12" s="119">
        <v>5</v>
      </c>
      <c r="H12">
        <f t="shared" si="3"/>
        <v>8.1555034956994241</v>
      </c>
      <c r="J12" s="120">
        <f>(Data!$I$16+273.3)/(D12+273.3)*(Data!$I$15+(Data!$K$12/1000))/Data!$I$15*Data!$I$18</f>
        <v>0.69186932495333331</v>
      </c>
      <c r="K12" s="122">
        <f t="shared" si="4"/>
        <v>7.4434664999999995</v>
      </c>
      <c r="L12" s="119"/>
      <c r="M12" s="122"/>
      <c r="S12" s="121">
        <f t="shared" si="2"/>
        <v>6.0000000000000005E-2</v>
      </c>
      <c r="T12" s="122">
        <f t="shared" si="0"/>
        <v>8.3309107348079259</v>
      </c>
      <c r="U12">
        <f t="shared" si="1"/>
        <v>8.1535752523056559E-2</v>
      </c>
    </row>
    <row r="13" spans="1:26">
      <c r="A13" s="1">
        <v>0.48283564814814817</v>
      </c>
      <c r="B13">
        <v>4009</v>
      </c>
      <c r="C13">
        <v>22</v>
      </c>
      <c r="D13">
        <v>259.2</v>
      </c>
      <c r="E13">
        <v>10.3</v>
      </c>
      <c r="G13" s="119">
        <v>6</v>
      </c>
      <c r="H13">
        <f t="shared" si="3"/>
        <v>7.9762397698033825</v>
      </c>
      <c r="J13" s="120">
        <f>(Data!$I$16+273.3)/(D13+273.3)*(Data!$I$15+(Data!$K$12/1000))/Data!$I$15*Data!$I$18</f>
        <v>0.69186932495333331</v>
      </c>
      <c r="K13" s="122">
        <f t="shared" si="4"/>
        <v>7.6927014319999998</v>
      </c>
      <c r="L13" s="119"/>
      <c r="M13" s="122"/>
      <c r="S13" s="121">
        <f t="shared" si="2"/>
        <v>7.0000000000000007E-2</v>
      </c>
      <c r="T13" s="122">
        <f t="shared" si="0"/>
        <v>8.5011032625686429</v>
      </c>
      <c r="U13">
        <f t="shared" si="1"/>
        <v>8.4160069986882871E-2</v>
      </c>
      <c r="W13">
        <f>(S14-S12)/6*(T12+4*T13+T14)</f>
        <v>0.1688822329422783</v>
      </c>
    </row>
    <row r="14" spans="1:26">
      <c r="A14" s="1">
        <v>0.48283564814814817</v>
      </c>
      <c r="B14">
        <v>3998</v>
      </c>
      <c r="C14">
        <v>24</v>
      </c>
      <c r="D14">
        <v>259.2</v>
      </c>
      <c r="E14">
        <v>10.3</v>
      </c>
      <c r="G14" s="119">
        <v>7</v>
      </c>
      <c r="H14">
        <f t="shared" si="3"/>
        <v>8.3309107348079259</v>
      </c>
      <c r="J14" s="120">
        <f>(Data!$I$16+273.3)/(D14+273.3)*(Data!$I$15+(Data!$K$12/1000))/Data!$I$15*Data!$I$18</f>
        <v>0.69186932495333331</v>
      </c>
      <c r="K14" s="122">
        <f t="shared" si="4"/>
        <v>7.9336785880000003</v>
      </c>
      <c r="L14" s="119"/>
      <c r="M14" s="122"/>
      <c r="S14" s="121">
        <f t="shared" si="2"/>
        <v>0.08</v>
      </c>
      <c r="T14" s="122">
        <f t="shared" si="0"/>
        <v>8.3293460976010003</v>
      </c>
      <c r="U14">
        <f t="shared" si="1"/>
        <v>8.4152246800848179E-2</v>
      </c>
    </row>
    <row r="15" spans="1:26">
      <c r="A15" s="1">
        <v>0.48283564814814817</v>
      </c>
      <c r="B15">
        <v>3998</v>
      </c>
      <c r="C15">
        <v>25</v>
      </c>
      <c r="D15">
        <v>259</v>
      </c>
      <c r="E15">
        <v>10.3</v>
      </c>
      <c r="G15" s="119">
        <v>8</v>
      </c>
      <c r="H15">
        <f t="shared" si="3"/>
        <v>8.5011032625686429</v>
      </c>
      <c r="J15" s="120">
        <f>(Data!$I$16+273.3)/(D15+273.3)*(Data!$I$15+(Data!$K$12/1000))/Data!$I$15*Data!$I$18</f>
        <v>0.69212927961234261</v>
      </c>
      <c r="K15" s="122">
        <f t="shared" si="4"/>
        <v>8.1665549999999989</v>
      </c>
      <c r="L15" s="119"/>
      <c r="M15" s="122"/>
      <c r="S15" s="121">
        <f t="shared" si="2"/>
        <v>0.09</v>
      </c>
      <c r="T15" s="122">
        <f t="shared" si="0"/>
        <v>8.3293460976010003</v>
      </c>
      <c r="U15">
        <f t="shared" si="1"/>
        <v>8.3293460976009967E-2</v>
      </c>
      <c r="W15">
        <f>(S16-S14)/6*(T14+4*T15+T16)</f>
        <v>0.16658431385591799</v>
      </c>
    </row>
    <row r="16" spans="1:26">
      <c r="A16" s="1">
        <v>0.48283564814814817</v>
      </c>
      <c r="B16">
        <v>3998</v>
      </c>
      <c r="C16">
        <v>24</v>
      </c>
      <c r="D16">
        <v>259</v>
      </c>
      <c r="E16">
        <v>10.3</v>
      </c>
      <c r="G16" s="119">
        <v>9</v>
      </c>
      <c r="H16">
        <f t="shared" si="3"/>
        <v>8.3293460976010003</v>
      </c>
      <c r="J16" s="120">
        <f>(Data!$I$16+273.3)/(D16+273.3)*(Data!$I$15+(Data!$K$12/1000))/Data!$I$15*Data!$I$18</f>
        <v>0.69212927961234261</v>
      </c>
      <c r="K16" s="122">
        <f t="shared" si="4"/>
        <v>8.3914863559999997</v>
      </c>
      <c r="L16" s="119"/>
      <c r="M16" s="122"/>
      <c r="S16" s="121">
        <f t="shared" si="2"/>
        <v>9.9999999999999992E-2</v>
      </c>
      <c r="T16" s="122">
        <f t="shared" si="0"/>
        <v>8.3285636687704159</v>
      </c>
      <c r="U16">
        <f t="shared" si="1"/>
        <v>8.3289548831857046E-2</v>
      </c>
    </row>
    <row r="17" spans="1:23">
      <c r="A17" s="1">
        <v>0.48283564814814817</v>
      </c>
      <c r="B17">
        <v>3998</v>
      </c>
      <c r="C17">
        <v>24</v>
      </c>
      <c r="D17">
        <v>259</v>
      </c>
      <c r="E17">
        <v>10.3</v>
      </c>
      <c r="G17" s="119">
        <v>10</v>
      </c>
      <c r="H17">
        <f t="shared" si="3"/>
        <v>8.3293460976010003</v>
      </c>
      <c r="J17" s="120">
        <f>(Data!$I$16+273.3)/(D17+273.3)*(Data!$I$15+(Data!$K$12/1000))/Data!$I$15*Data!$I$18</f>
        <v>0.69212927961234261</v>
      </c>
      <c r="K17" s="122">
        <f t="shared" si="4"/>
        <v>8.6086270000000003</v>
      </c>
      <c r="L17" s="119"/>
      <c r="M17" s="122"/>
      <c r="S17" s="121">
        <f t="shared" si="2"/>
        <v>0.10999999999999999</v>
      </c>
      <c r="T17" s="122">
        <f t="shared" si="0"/>
        <v>8.153971801912661</v>
      </c>
      <c r="U17">
        <f t="shared" si="1"/>
        <v>8.2412677353415328E-2</v>
      </c>
      <c r="W17">
        <f>(S18-S16)/6*(T16+4*T17+T18)</f>
        <v>0.16366396187063029</v>
      </c>
    </row>
    <row r="18" spans="1:23">
      <c r="A18" s="1">
        <v>0.48284722222222221</v>
      </c>
      <c r="B18">
        <v>4001</v>
      </c>
      <c r="C18">
        <v>24</v>
      </c>
      <c r="D18">
        <v>258.89999999999998</v>
      </c>
      <c r="E18">
        <v>10.3</v>
      </c>
      <c r="G18" s="119">
        <v>11</v>
      </c>
      <c r="H18">
        <f t="shared" si="3"/>
        <v>8.3285636687704159</v>
      </c>
      <c r="J18" s="120">
        <f>(Data!$I$16+273.3)/(D18+273.3)*(Data!$I$15+(Data!$K$12/1000))/Data!$I$15*Data!$I$18</f>
        <v>0.69225933020978958</v>
      </c>
      <c r="K18" s="122">
        <f t="shared" si="4"/>
        <v>8.8181299319999997</v>
      </c>
      <c r="L18" s="119"/>
      <c r="M18" s="122"/>
      <c r="S18" s="121">
        <f t="shared" si="2"/>
        <v>0.11999999999999998</v>
      </c>
      <c r="T18" s="122">
        <f t="shared" si="0"/>
        <v>8.1547376847680511</v>
      </c>
      <c r="U18">
        <f t="shared" si="1"/>
        <v>8.1543547433403515E-2</v>
      </c>
    </row>
    <row r="19" spans="1:23">
      <c r="A19" s="1">
        <v>0.48284722222222221</v>
      </c>
      <c r="B19">
        <v>4004</v>
      </c>
      <c r="C19">
        <v>23</v>
      </c>
      <c r="D19">
        <v>259</v>
      </c>
      <c r="E19">
        <v>10.3</v>
      </c>
      <c r="G19" s="119">
        <v>12</v>
      </c>
      <c r="H19">
        <f t="shared" si="3"/>
        <v>8.153971801912661</v>
      </c>
      <c r="J19" s="120">
        <f>(Data!$I$16+273.3)/(D19+273.3)*(Data!$I$15+(Data!$K$12/1000))/Data!$I$15*Data!$I$18</f>
        <v>0.69212927961234261</v>
      </c>
      <c r="K19" s="122">
        <f t="shared" si="4"/>
        <v>9.0201468079999998</v>
      </c>
      <c r="L19" s="119"/>
      <c r="M19" s="122"/>
      <c r="S19" s="121">
        <f t="shared" si="2"/>
        <v>0.12999999999999998</v>
      </c>
      <c r="T19" s="122">
        <f t="shared" si="0"/>
        <v>8.5019017506427819</v>
      </c>
      <c r="U19">
        <f t="shared" si="1"/>
        <v>8.3283197177054111E-2</v>
      </c>
      <c r="W19">
        <f>(S20-S18)/6*(T18+4*T19+T20)</f>
        <v>0.16943934323973384</v>
      </c>
    </row>
    <row r="20" spans="1:23">
      <c r="A20" s="1">
        <v>0.48284722222222221</v>
      </c>
      <c r="B20">
        <v>4012</v>
      </c>
      <c r="C20">
        <v>23</v>
      </c>
      <c r="D20">
        <v>259.10000000000002</v>
      </c>
      <c r="E20">
        <v>10.3</v>
      </c>
      <c r="G20" s="119">
        <v>13</v>
      </c>
      <c r="H20">
        <f t="shared" si="3"/>
        <v>8.1547376847680511</v>
      </c>
      <c r="J20" s="120">
        <f>(Data!$I$16+273.3)/(D20+273.3)*(Data!$I$15+(Data!$K$12/1000))/Data!$I$15*Data!$I$18</f>
        <v>0.69199927786936499</v>
      </c>
      <c r="K20" s="122">
        <f t="shared" si="4"/>
        <v>9.2148279399999993</v>
      </c>
      <c r="L20" s="119"/>
      <c r="M20" s="122"/>
      <c r="S20" s="121">
        <f t="shared" si="2"/>
        <v>0.13999999999999999</v>
      </c>
      <c r="T20" s="122">
        <f t="shared" si="0"/>
        <v>8.6694582845809602</v>
      </c>
      <c r="U20">
        <f t="shared" si="1"/>
        <v>8.5856800176118783E-2</v>
      </c>
    </row>
    <row r="21" spans="1:23">
      <c r="A21" s="1">
        <v>0.48284722222222221</v>
      </c>
      <c r="B21">
        <v>4024</v>
      </c>
      <c r="C21">
        <v>25</v>
      </c>
      <c r="D21">
        <v>259.10000000000002</v>
      </c>
      <c r="E21">
        <v>10.3</v>
      </c>
      <c r="G21" s="119">
        <v>14</v>
      </c>
      <c r="H21">
        <f t="shared" si="3"/>
        <v>8.5019017506427819</v>
      </c>
      <c r="J21" s="120">
        <f>(Data!$I$16+273.3)/(D21+273.3)*(Data!$I$15+(Data!$K$12/1000))/Data!$I$15*Data!$I$18</f>
        <v>0.69199927786936499</v>
      </c>
      <c r="K21" s="122">
        <f t="shared" si="4"/>
        <v>9.4023222960000012</v>
      </c>
      <c r="L21" s="119"/>
      <c r="M21" s="122"/>
      <c r="S21" s="121">
        <f t="shared" si="2"/>
        <v>0.15</v>
      </c>
      <c r="T21" s="122">
        <f t="shared" si="0"/>
        <v>8.8346056626950613</v>
      </c>
      <c r="U21">
        <f t="shared" si="1"/>
        <v>8.7520319736380192E-2</v>
      </c>
      <c r="W21">
        <f>(S22-S20)/6*(T20+4*T21+T22)</f>
        <v>0.17668200992111946</v>
      </c>
    </row>
    <row r="22" spans="1:23">
      <c r="A22" s="1">
        <v>0.48284722222222221</v>
      </c>
      <c r="B22">
        <v>4024</v>
      </c>
      <c r="C22">
        <v>26</v>
      </c>
      <c r="D22">
        <v>259</v>
      </c>
      <c r="E22">
        <v>10.3</v>
      </c>
      <c r="G22" s="119">
        <v>15</v>
      </c>
      <c r="H22">
        <f t="shared" si="3"/>
        <v>8.6694582845809602</v>
      </c>
      <c r="J22" s="120">
        <f>(Data!$I$16+273.3)/(D22+273.3)*(Data!$I$15+(Data!$K$12/1000))/Data!$I$15*Data!$I$18</f>
        <v>0.69212927961234261</v>
      </c>
      <c r="K22" s="122">
        <f t="shared" si="4"/>
        <v>9.5827775000000006</v>
      </c>
      <c r="L22" s="119"/>
      <c r="M22" s="122"/>
      <c r="S22" s="121">
        <f t="shared" si="2"/>
        <v>0.16</v>
      </c>
      <c r="T22" s="122">
        <f t="shared" si="0"/>
        <v>8.9967220409745821</v>
      </c>
      <c r="U22">
        <f t="shared" si="1"/>
        <v>8.9156638518348291E-2</v>
      </c>
    </row>
    <row r="23" spans="1:23">
      <c r="A23" s="1">
        <v>0.4828587962962963</v>
      </c>
      <c r="B23">
        <v>4036</v>
      </c>
      <c r="C23">
        <v>27</v>
      </c>
      <c r="D23">
        <v>259</v>
      </c>
      <c r="E23">
        <v>10.3</v>
      </c>
      <c r="G23" s="119">
        <v>16</v>
      </c>
      <c r="H23">
        <f t="shared" si="3"/>
        <v>8.8346056626950613</v>
      </c>
      <c r="J23" s="120">
        <f>(Data!$I$16+273.3)/(D23+273.3)*(Data!$I$15+(Data!$K$12/1000))/Data!$I$15*Data!$I$18</f>
        <v>0.69212927961234261</v>
      </c>
      <c r="K23" s="122">
        <f t="shared" si="4"/>
        <v>9.7563398320000001</v>
      </c>
      <c r="L23" s="119"/>
      <c r="M23" s="122"/>
      <c r="S23" s="121">
        <f t="shared" si="2"/>
        <v>0.17</v>
      </c>
      <c r="T23" s="122">
        <f t="shared" si="0"/>
        <v>9.1559684222801927</v>
      </c>
      <c r="U23">
        <f t="shared" si="1"/>
        <v>9.076345231627396E-2</v>
      </c>
      <c r="W23">
        <f>(S24-S22)/6*(T22+4*T23+T24)</f>
        <v>0.18412832051114131</v>
      </c>
    </row>
    <row r="24" spans="1:23">
      <c r="A24" s="1">
        <v>0.4828587962962963</v>
      </c>
      <c r="B24">
        <v>4036</v>
      </c>
      <c r="C24">
        <v>28</v>
      </c>
      <c r="D24">
        <v>259</v>
      </c>
      <c r="E24">
        <v>10.3</v>
      </c>
      <c r="G24" s="119">
        <v>17</v>
      </c>
      <c r="H24">
        <f t="shared" si="3"/>
        <v>8.9967220409745821</v>
      </c>
      <c r="J24" s="120">
        <f>(Data!$I$16+273.3)/(D24+273.3)*(Data!$I$15+(Data!$K$12/1000))/Data!$I$15*Data!$I$18</f>
        <v>0.69212927961234261</v>
      </c>
      <c r="K24" s="122">
        <f t="shared" si="4"/>
        <v>9.9231542279999996</v>
      </c>
      <c r="L24" s="119"/>
      <c r="M24" s="122"/>
      <c r="S24" s="121">
        <f t="shared" si="2"/>
        <v>0.18000000000000002</v>
      </c>
      <c r="T24" s="122">
        <f t="shared" si="0"/>
        <v>9.6179004232469936</v>
      </c>
      <c r="U24">
        <f t="shared" si="1"/>
        <v>9.3869344227636015E-2</v>
      </c>
    </row>
    <row r="25" spans="1:23">
      <c r="A25" s="1">
        <v>0.4828587962962963</v>
      </c>
      <c r="B25">
        <v>4051</v>
      </c>
      <c r="C25">
        <v>29</v>
      </c>
      <c r="D25">
        <v>259</v>
      </c>
      <c r="E25">
        <v>10.3</v>
      </c>
      <c r="G25" s="119">
        <v>18</v>
      </c>
      <c r="H25">
        <f t="shared" si="3"/>
        <v>9.1559684222801927</v>
      </c>
      <c r="J25" s="120">
        <f>(Data!$I$16+273.3)/(D25+273.3)*(Data!$I$15+(Data!$K$12/1000))/Data!$I$15*Data!$I$18</f>
        <v>0.69212927961234261</v>
      </c>
      <c r="K25" s="122">
        <f t="shared" si="4"/>
        <v>10.08336428</v>
      </c>
      <c r="L25" s="119"/>
      <c r="M25" s="122"/>
      <c r="S25" s="121">
        <f t="shared" si="2"/>
        <v>0.19000000000000003</v>
      </c>
      <c r="T25" s="122">
        <f t="shared" si="0"/>
        <v>9.6179004232469936</v>
      </c>
      <c r="U25">
        <f t="shared" si="1"/>
        <v>9.6179004232470028E-2</v>
      </c>
      <c r="W25">
        <f>(S26-S24)/6*(T24+4*T25+T26)</f>
        <v>0.19430275343772463</v>
      </c>
    </row>
    <row r="26" spans="1:23">
      <c r="A26" s="1">
        <v>0.4828587962962963</v>
      </c>
      <c r="B26">
        <v>4054</v>
      </c>
      <c r="C26">
        <v>32</v>
      </c>
      <c r="D26">
        <v>259</v>
      </c>
      <c r="E26">
        <v>10.3</v>
      </c>
      <c r="G26" s="119">
        <v>19</v>
      </c>
      <c r="H26">
        <f t="shared" si="3"/>
        <v>9.6179004232469936</v>
      </c>
      <c r="J26" s="120">
        <f>(Data!$I$16+273.3)/(D26+273.3)*(Data!$I$15+(Data!$K$12/1000))/Data!$I$15*Data!$I$18</f>
        <v>0.69212927961234261</v>
      </c>
      <c r="K26" s="122">
        <f t="shared" si="4"/>
        <v>10.237112236000002</v>
      </c>
      <c r="L26" s="119"/>
      <c r="M26" s="122"/>
      <c r="S26" s="121">
        <f t="shared" si="2"/>
        <v>0.20000000000000004</v>
      </c>
      <c r="T26" s="122">
        <f t="shared" si="0"/>
        <v>10.201323915082369</v>
      </c>
      <c r="U26">
        <f t="shared" si="1"/>
        <v>9.9096121691646902E-2</v>
      </c>
    </row>
    <row r="27" spans="1:23">
      <c r="A27" s="1">
        <v>0.4828587962962963</v>
      </c>
      <c r="B27">
        <v>4062</v>
      </c>
      <c r="C27">
        <v>32</v>
      </c>
      <c r="D27">
        <v>259</v>
      </c>
      <c r="E27">
        <v>10.3</v>
      </c>
      <c r="G27" s="119">
        <v>20</v>
      </c>
      <c r="H27">
        <f t="shared" si="3"/>
        <v>9.6179004232469936</v>
      </c>
      <c r="J27" s="120">
        <f>(Data!$I$16+273.3)/(D27+273.3)*(Data!$I$15+(Data!$K$12/1000))/Data!$I$15*Data!$I$18</f>
        <v>0.69212927961234261</v>
      </c>
      <c r="K27" s="122">
        <f t="shared" si="4"/>
        <v>10.384539</v>
      </c>
      <c r="L27" s="119"/>
      <c r="M27" s="122"/>
      <c r="S27" s="121">
        <f t="shared" si="2"/>
        <v>0.21000000000000005</v>
      </c>
      <c r="T27" s="122">
        <f t="shared" si="0"/>
        <v>10.201323915082369</v>
      </c>
      <c r="U27">
        <f t="shared" si="1"/>
        <v>0.10201323915082379</v>
      </c>
      <c r="W27">
        <f>(S28-S26)/6*(T26+4*T27+T28)</f>
        <v>0.20586586383004679</v>
      </c>
    </row>
    <row r="28" spans="1:23">
      <c r="A28" s="1">
        <v>0.48287037037037034</v>
      </c>
      <c r="B28">
        <v>4068</v>
      </c>
      <c r="C28">
        <v>36</v>
      </c>
      <c r="D28">
        <v>259</v>
      </c>
      <c r="E28">
        <v>10.3</v>
      </c>
      <c r="G28" s="119">
        <v>21</v>
      </c>
      <c r="H28">
        <f t="shared" si="3"/>
        <v>10.201323915082369</v>
      </c>
      <c r="J28" s="120">
        <f>(Data!$I$16+273.3)/(D28+273.3)*(Data!$I$15+(Data!$K$12/1000))/Data!$I$15*Data!$I$18</f>
        <v>0.69212927961234261</v>
      </c>
      <c r="K28" s="122">
        <f t="shared" si="4"/>
        <v>10.525784132</v>
      </c>
      <c r="L28" s="119"/>
      <c r="M28" s="122"/>
      <c r="S28" s="121">
        <f t="shared" si="2"/>
        <v>0.22000000000000006</v>
      </c>
      <c r="T28" s="122">
        <f t="shared" si="0"/>
        <v>10.753139573602137</v>
      </c>
      <c r="U28">
        <f t="shared" si="1"/>
        <v>0.10477231744342262</v>
      </c>
    </row>
    <row r="29" spans="1:23">
      <c r="A29" s="1">
        <v>0.48287037037037034</v>
      </c>
      <c r="B29">
        <v>4071</v>
      </c>
      <c r="C29">
        <v>36</v>
      </c>
      <c r="D29">
        <v>259</v>
      </c>
      <c r="E29">
        <v>10.3</v>
      </c>
      <c r="G29" s="119">
        <v>22</v>
      </c>
      <c r="H29">
        <f t="shared" si="3"/>
        <v>10.201323915082369</v>
      </c>
      <c r="J29" s="120">
        <f>(Data!$I$16+273.3)/(D29+273.3)*(Data!$I$15+(Data!$K$12/1000))/Data!$I$15*Data!$I$18</f>
        <v>0.69212927961234261</v>
      </c>
      <c r="K29" s="122">
        <f t="shared" si="4"/>
        <v>10.660985847999999</v>
      </c>
      <c r="L29" s="119"/>
      <c r="M29" s="122"/>
      <c r="S29" s="121">
        <f t="shared" si="2"/>
        <v>0.23000000000000007</v>
      </c>
      <c r="T29" s="122">
        <f t="shared" si="0"/>
        <v>10.885701409370428</v>
      </c>
      <c r="U29">
        <f t="shared" si="1"/>
        <v>0.10819420491486294</v>
      </c>
      <c r="W29">
        <f>(S30-S28)/6*(T28+4*T29+T30)</f>
        <v>0.21771199778017006</v>
      </c>
    </row>
    <row r="30" spans="1:23">
      <c r="A30" s="1">
        <v>0.48287037037037034</v>
      </c>
      <c r="B30">
        <v>4077</v>
      </c>
      <c r="C30">
        <v>40</v>
      </c>
      <c r="D30">
        <v>259</v>
      </c>
      <c r="E30">
        <v>10.3</v>
      </c>
      <c r="G30" s="119">
        <v>23</v>
      </c>
      <c r="H30">
        <f t="shared" si="3"/>
        <v>10.753139573602137</v>
      </c>
      <c r="J30" s="120">
        <f>(Data!$I$16+273.3)/(D30+273.3)*(Data!$I$15+(Data!$K$12/1000))/Data!$I$15*Data!$I$18</f>
        <v>0.69212927961234261</v>
      </c>
      <c r="K30" s="122">
        <f t="shared" si="4"/>
        <v>10.790281020000002</v>
      </c>
      <c r="L30" s="119"/>
      <c r="M30" s="122"/>
      <c r="S30" s="121">
        <f t="shared" si="2"/>
        <v>0.24000000000000007</v>
      </c>
      <c r="T30" s="122">
        <f t="shared" si="0"/>
        <v>11.017654122967123</v>
      </c>
      <c r="U30">
        <f t="shared" si="1"/>
        <v>0.10951677766168784</v>
      </c>
    </row>
    <row r="31" spans="1:23">
      <c r="A31" s="1">
        <v>0.48287037037037034</v>
      </c>
      <c r="B31">
        <v>4078</v>
      </c>
      <c r="C31">
        <v>41</v>
      </c>
      <c r="D31">
        <v>258.89999999999998</v>
      </c>
      <c r="E31">
        <v>10.3</v>
      </c>
      <c r="G31" s="119">
        <v>24</v>
      </c>
      <c r="H31">
        <f t="shared" si="3"/>
        <v>10.885701409370428</v>
      </c>
      <c r="J31" s="120">
        <f>(Data!$I$16+273.3)/(D31+273.3)*(Data!$I$15+(Data!$K$12/1000))/Data!$I$15*Data!$I$18</f>
        <v>0.69225933020978958</v>
      </c>
      <c r="K31" s="122">
        <f t="shared" si="4"/>
        <v>10.913805176</v>
      </c>
      <c r="L31" s="119"/>
      <c r="M31" s="122"/>
      <c r="S31" s="121">
        <f t="shared" si="2"/>
        <v>0.25000000000000006</v>
      </c>
      <c r="T31" s="122">
        <f t="shared" si="0"/>
        <v>11.152233733480715</v>
      </c>
      <c r="U31">
        <f t="shared" si="1"/>
        <v>0.11084943928223898</v>
      </c>
      <c r="W31">
        <f>(S32-S30)/6*(T30+4*T31+T32)</f>
        <v>0.22259607596790223</v>
      </c>
    </row>
    <row r="32" spans="1:23">
      <c r="A32" s="1">
        <v>0.48287037037037034</v>
      </c>
      <c r="B32">
        <v>4088</v>
      </c>
      <c r="C32">
        <v>42</v>
      </c>
      <c r="D32">
        <v>258.89999999999998</v>
      </c>
      <c r="E32">
        <v>10.3</v>
      </c>
      <c r="G32" s="119">
        <v>25</v>
      </c>
      <c r="H32">
        <f t="shared" si="3"/>
        <v>11.017654122967123</v>
      </c>
      <c r="J32" s="120">
        <f>(Data!$I$16+273.3)/(D32+273.3)*(Data!$I$15+(Data!$K$12/1000))/Data!$I$15*Data!$I$18</f>
        <v>0.69225933020978958</v>
      </c>
      <c r="K32" s="122">
        <f t="shared" si="4"/>
        <v>11.0316925</v>
      </c>
      <c r="L32" s="119"/>
      <c r="M32" s="122"/>
      <c r="S32" s="121">
        <f t="shared" si="2"/>
        <v>0.26000000000000006</v>
      </c>
      <c r="T32" s="122">
        <f t="shared" si="0"/>
        <v>11.152233733480715</v>
      </c>
      <c r="U32">
        <f t="shared" si="1"/>
        <v>0.11152233733480725</v>
      </c>
    </row>
    <row r="33" spans="1:23">
      <c r="A33" s="1">
        <v>0.48288194444444449</v>
      </c>
      <c r="B33">
        <v>4088</v>
      </c>
      <c r="C33">
        <v>43</v>
      </c>
      <c r="D33">
        <v>259.3</v>
      </c>
      <c r="E33">
        <v>10.3</v>
      </c>
      <c r="G33" s="119">
        <v>26</v>
      </c>
      <c r="H33">
        <f t="shared" si="3"/>
        <v>11.152233733480715</v>
      </c>
      <c r="J33" s="120">
        <f>(Data!$I$16+273.3)/(D33+273.3)*(Data!$I$15+(Data!$K$12/1000))/Data!$I$15*Data!$I$18</f>
        <v>0.69173942083674433</v>
      </c>
      <c r="K33" s="122">
        <f t="shared" si="4"/>
        <v>11.144075831999999</v>
      </c>
      <c r="L33" s="119"/>
      <c r="M33" s="122"/>
      <c r="S33" s="121">
        <f t="shared" si="2"/>
        <v>0.27000000000000007</v>
      </c>
      <c r="T33" s="122">
        <f t="shared" si="0"/>
        <v>11.283283506564381</v>
      </c>
      <c r="U33">
        <f t="shared" si="1"/>
        <v>0.11217758620022557</v>
      </c>
      <c r="W33">
        <f>(S34-S32)/6*(T32+4*T33+T34)</f>
        <v>0.22522883755434228</v>
      </c>
    </row>
    <row r="34" spans="1:23">
      <c r="A34" s="1">
        <v>0.48288194444444449</v>
      </c>
      <c r="B34">
        <v>4088</v>
      </c>
      <c r="C34">
        <v>43</v>
      </c>
      <c r="D34">
        <v>259.3</v>
      </c>
      <c r="E34">
        <v>10.3</v>
      </c>
      <c r="G34" s="119">
        <v>27</v>
      </c>
      <c r="H34">
        <f t="shared" si="3"/>
        <v>11.152233733480715</v>
      </c>
      <c r="J34" s="120">
        <f>(Data!$I$16+273.3)/(D34+273.3)*(Data!$I$15+(Data!$K$12/1000))/Data!$I$15*Data!$I$18</f>
        <v>0.69173942083674433</v>
      </c>
      <c r="K34" s="122">
        <f t="shared" si="4"/>
        <v>11.251086667999999</v>
      </c>
      <c r="L34" s="119"/>
      <c r="M34" s="122"/>
      <c r="S34" s="121">
        <f t="shared" si="2"/>
        <v>0.28000000000000008</v>
      </c>
      <c r="T34" s="122">
        <f t="shared" si="0"/>
        <v>11.283283506564381</v>
      </c>
      <c r="U34">
        <f t="shared" si="1"/>
        <v>0.11283283506564391</v>
      </c>
    </row>
    <row r="35" spans="1:23">
      <c r="A35" s="1">
        <v>0.48288194444444449</v>
      </c>
      <c r="B35">
        <v>4088</v>
      </c>
      <c r="C35">
        <v>44</v>
      </c>
      <c r="D35">
        <v>259.5</v>
      </c>
      <c r="E35">
        <v>10.3</v>
      </c>
      <c r="G35" s="119">
        <v>28</v>
      </c>
      <c r="H35">
        <f t="shared" si="3"/>
        <v>11.283283506564381</v>
      </c>
      <c r="J35" s="120">
        <f>(Data!$I$16+273.3)/(D35+273.3)*(Data!$I$15+(Data!$K$12/1000))/Data!$I$15*Data!$I$18</f>
        <v>0.69147975889198576</v>
      </c>
      <c r="K35" s="122">
        <f t="shared" si="4"/>
        <v>11.352855160000001</v>
      </c>
      <c r="L35" s="119"/>
      <c r="M35" s="122"/>
      <c r="S35" s="121">
        <f t="shared" si="2"/>
        <v>0.29000000000000009</v>
      </c>
      <c r="T35" s="122">
        <f t="shared" si="0"/>
        <v>11.412923744786289</v>
      </c>
      <c r="U35">
        <f t="shared" si="1"/>
        <v>0.11348103625675346</v>
      </c>
      <c r="W35">
        <f>(S36-S34)/6*(T34+4*T35+T36)</f>
        <v>0.22782990937009562</v>
      </c>
    </row>
    <row r="36" spans="1:23">
      <c r="A36" s="1">
        <v>0.48288194444444449</v>
      </c>
      <c r="B36">
        <v>4086</v>
      </c>
      <c r="C36">
        <v>44</v>
      </c>
      <c r="D36">
        <v>259.5</v>
      </c>
      <c r="E36">
        <v>10.3</v>
      </c>
      <c r="G36" s="119">
        <v>29</v>
      </c>
      <c r="H36">
        <f t="shared" si="3"/>
        <v>11.283283506564381</v>
      </c>
      <c r="J36" s="120">
        <f>(Data!$I$16+273.3)/(D36+273.3)*(Data!$I$15+(Data!$K$12/1000))/Data!$I$15*Data!$I$18</f>
        <v>0.69147975889198576</v>
      </c>
      <c r="K36" s="122">
        <f t="shared" si="4"/>
        <v>11.449510116000001</v>
      </c>
      <c r="L36" s="119"/>
      <c r="M36" s="122"/>
      <c r="S36" s="121">
        <f t="shared" si="2"/>
        <v>0.3000000000000001</v>
      </c>
      <c r="T36" s="122">
        <f t="shared" si="0"/>
        <v>11.41399432531909</v>
      </c>
      <c r="U36">
        <f t="shared" si="1"/>
        <v>0.11413459035052699</v>
      </c>
    </row>
    <row r="37" spans="1:23">
      <c r="A37" s="1">
        <v>0.48288194444444449</v>
      </c>
      <c r="B37">
        <v>4084</v>
      </c>
      <c r="C37">
        <v>45</v>
      </c>
      <c r="D37">
        <v>259.7</v>
      </c>
      <c r="E37">
        <v>10.3</v>
      </c>
      <c r="G37" s="119">
        <v>30</v>
      </c>
      <c r="H37">
        <f t="shared" si="3"/>
        <v>11.412923744786289</v>
      </c>
      <c r="J37" s="120">
        <f>(Data!$I$16+273.3)/(D37+273.3)*(Data!$I$15+(Data!$K$12/1000))/Data!$I$15*Data!$I$18</f>
        <v>0.6912202918154785</v>
      </c>
      <c r="K37" s="122">
        <f t="shared" si="4"/>
        <v>11.541179</v>
      </c>
      <c r="L37" s="119"/>
      <c r="M37" s="122"/>
      <c r="S37" s="121">
        <f t="shared" si="2"/>
        <v>0.31000000000000011</v>
      </c>
      <c r="T37" s="122">
        <f t="shared" si="0"/>
        <v>11.41399432531909</v>
      </c>
      <c r="U37">
        <f t="shared" si="1"/>
        <v>0.114139943253191</v>
      </c>
      <c r="W37">
        <f>(S38-S36)/6*(T36+4*T37+T38)</f>
        <v>0.2278512422261727</v>
      </c>
    </row>
    <row r="38" spans="1:23">
      <c r="A38" s="1">
        <v>0.48289351851851853</v>
      </c>
      <c r="B38">
        <v>4081</v>
      </c>
      <c r="C38">
        <v>45</v>
      </c>
      <c r="D38">
        <v>259.8</v>
      </c>
      <c r="E38">
        <v>10.3</v>
      </c>
      <c r="G38" s="119">
        <v>31</v>
      </c>
      <c r="H38">
        <f t="shared" si="3"/>
        <v>11.41399432531909</v>
      </c>
      <c r="J38" s="120">
        <f>(Data!$I$16+273.3)/(D38+273.3)*(Data!$I$15+(Data!$K$12/1000))/Data!$I$15*Data!$I$18</f>
        <v>0.6910906312842805</v>
      </c>
      <c r="K38" s="122">
        <f t="shared" si="4"/>
        <v>11.627987932</v>
      </c>
      <c r="L38" s="119"/>
      <c r="M38" s="122"/>
      <c r="S38" s="121">
        <f t="shared" si="2"/>
        <v>0.32000000000000012</v>
      </c>
      <c r="T38" s="122">
        <f t="shared" si="0"/>
        <v>11.285401041256302</v>
      </c>
      <c r="U38">
        <f t="shared" si="1"/>
        <v>0.11349697683287706</v>
      </c>
    </row>
    <row r="39" spans="1:23">
      <c r="A39" s="1">
        <v>0.48289351851851853</v>
      </c>
      <c r="B39">
        <v>4076</v>
      </c>
      <c r="C39">
        <v>45</v>
      </c>
      <c r="D39">
        <v>259.8</v>
      </c>
      <c r="E39">
        <v>10.3</v>
      </c>
      <c r="G39" s="119">
        <v>32</v>
      </c>
      <c r="H39">
        <f t="shared" si="3"/>
        <v>11.41399432531909</v>
      </c>
      <c r="J39" s="120">
        <f>(Data!$I$16+273.3)/(D39+273.3)*(Data!$I$15+(Data!$K$12/1000))/Data!$I$15*Data!$I$18</f>
        <v>0.6910906312842805</v>
      </c>
      <c r="K39" s="122">
        <f t="shared" si="4"/>
        <v>11.710061688</v>
      </c>
      <c r="L39" s="119"/>
      <c r="M39" s="122"/>
      <c r="S39" s="121">
        <f t="shared" si="2"/>
        <v>0.33000000000000013</v>
      </c>
      <c r="T39" s="122">
        <f t="shared" si="0"/>
        <v>11.41399432531909</v>
      </c>
      <c r="U39">
        <f t="shared" si="1"/>
        <v>0.11349697683287706</v>
      </c>
      <c r="W39">
        <f>(S40-S38)/6*(T38+4*T39+T40)</f>
        <v>0.2278512422261727</v>
      </c>
    </row>
    <row r="40" spans="1:23">
      <c r="A40" s="1">
        <v>0.48289351851851853</v>
      </c>
      <c r="B40">
        <v>4075</v>
      </c>
      <c r="C40">
        <v>44</v>
      </c>
      <c r="D40">
        <v>259.7</v>
      </c>
      <c r="E40">
        <v>10.3</v>
      </c>
      <c r="G40" s="119">
        <v>33</v>
      </c>
      <c r="H40">
        <f t="shared" si="3"/>
        <v>11.285401041256302</v>
      </c>
      <c r="J40" s="120">
        <f>(Data!$I$16+273.3)/(D40+273.3)*(Data!$I$15+(Data!$K$12/1000))/Data!$I$15*Data!$I$18</f>
        <v>0.6912202918154785</v>
      </c>
      <c r="K40" s="122">
        <f t="shared" si="4"/>
        <v>11.787523700000001</v>
      </c>
      <c r="L40" s="119"/>
      <c r="M40" s="122"/>
      <c r="S40" s="121">
        <f t="shared" si="2"/>
        <v>0.34000000000000014</v>
      </c>
      <c r="T40" s="122">
        <f t="shared" si="0"/>
        <v>11.41399432531909</v>
      </c>
      <c r="U40">
        <f t="shared" si="1"/>
        <v>0.114139943253191</v>
      </c>
    </row>
    <row r="41" spans="1:23">
      <c r="A41" s="1">
        <v>0.48289351851851853</v>
      </c>
      <c r="B41">
        <v>4059</v>
      </c>
      <c r="C41">
        <v>45</v>
      </c>
      <c r="D41">
        <v>259.8</v>
      </c>
      <c r="E41">
        <v>10.3</v>
      </c>
      <c r="G41" s="119">
        <v>34</v>
      </c>
      <c r="H41">
        <f t="shared" si="3"/>
        <v>11.41399432531909</v>
      </c>
      <c r="J41" s="120">
        <f>(Data!$I$16+273.3)/(D41+273.3)*(Data!$I$15+(Data!$K$12/1000))/Data!$I$15*Data!$I$18</f>
        <v>0.6910906312842805</v>
      </c>
      <c r="K41" s="122">
        <f t="shared" si="4"/>
        <v>11.860496055999999</v>
      </c>
      <c r="L41" s="119"/>
      <c r="M41" s="122"/>
      <c r="S41" s="121">
        <f t="shared" si="2"/>
        <v>0.35000000000000014</v>
      </c>
      <c r="T41" s="122">
        <f t="shared" si="0"/>
        <v>11.540119638400785</v>
      </c>
      <c r="U41">
        <f t="shared" si="1"/>
        <v>0.11477056981859948</v>
      </c>
      <c r="W41">
        <f>(S42-S40)/6*(T40+4*T41+T42)</f>
        <v>0.23079420026908418</v>
      </c>
    </row>
    <row r="42" spans="1:23">
      <c r="A42" s="1">
        <v>0.48289351851851853</v>
      </c>
      <c r="B42">
        <v>4059</v>
      </c>
      <c r="C42">
        <v>45</v>
      </c>
      <c r="D42">
        <v>259.8</v>
      </c>
      <c r="E42">
        <v>10.3</v>
      </c>
      <c r="G42" s="119">
        <v>35</v>
      </c>
      <c r="H42">
        <f t="shared" si="3"/>
        <v>11.41399432531909</v>
      </c>
      <c r="J42" s="120">
        <f>(Data!$I$16+273.3)/(D42+273.3)*(Data!$I$15+(Data!$K$12/1000))/Data!$I$15*Data!$I$18</f>
        <v>0.6910906312842805</v>
      </c>
      <c r="K42" s="122">
        <f t="shared" si="4"/>
        <v>11.9290995</v>
      </c>
      <c r="L42" s="119"/>
      <c r="M42" s="122"/>
      <c r="S42" s="121">
        <f t="shared" si="2"/>
        <v>0.36000000000000015</v>
      </c>
      <c r="T42" s="122">
        <f t="shared" si="0"/>
        <v>11.663787201802963</v>
      </c>
      <c r="U42">
        <f t="shared" si="1"/>
        <v>0.11601953420101885</v>
      </c>
    </row>
    <row r="43" spans="1:23">
      <c r="A43" s="1">
        <v>0.48290509259259262</v>
      </c>
      <c r="B43">
        <v>4060</v>
      </c>
      <c r="C43">
        <v>46</v>
      </c>
      <c r="D43">
        <v>259.8</v>
      </c>
      <c r="E43">
        <v>10.3</v>
      </c>
      <c r="G43" s="119">
        <v>36</v>
      </c>
      <c r="H43">
        <f t="shared" si="3"/>
        <v>11.540119638400785</v>
      </c>
      <c r="J43" s="120">
        <f>(Data!$I$16+273.3)/(D43+273.3)*(Data!$I$15+(Data!$K$12/1000))/Data!$I$15*Data!$I$18</f>
        <v>0.6910906312842805</v>
      </c>
      <c r="K43" s="122">
        <f t="shared" si="4"/>
        <v>11.993453431999999</v>
      </c>
      <c r="L43" s="119"/>
      <c r="M43" s="122"/>
      <c r="S43" s="121">
        <f t="shared" si="2"/>
        <v>0.37000000000000016</v>
      </c>
      <c r="T43" s="122">
        <f t="shared" si="0"/>
        <v>11.662692986574534</v>
      </c>
      <c r="U43">
        <f t="shared" si="1"/>
        <v>0.11663240094188758</v>
      </c>
      <c r="W43">
        <f>(S44-S42)/6*(T42+4*T43+T44)</f>
        <v>0.23566829451996887</v>
      </c>
    </row>
    <row r="44" spans="1:23">
      <c r="A44" s="1">
        <v>0.48290509259259262</v>
      </c>
      <c r="B44">
        <v>4060</v>
      </c>
      <c r="C44">
        <v>47</v>
      </c>
      <c r="D44">
        <v>259.7</v>
      </c>
      <c r="E44">
        <v>10.3</v>
      </c>
      <c r="G44" s="119">
        <v>37</v>
      </c>
      <c r="H44">
        <f t="shared" si="3"/>
        <v>11.663787201802963</v>
      </c>
      <c r="J44" s="120">
        <f>(Data!$I$16+273.3)/(D44+273.3)*(Data!$I$15+(Data!$K$12/1000))/Data!$I$15*Data!$I$18</f>
        <v>0.6912202918154785</v>
      </c>
      <c r="K44" s="122">
        <f t="shared" si="4"/>
        <v>12.053675908000001</v>
      </c>
      <c r="L44" s="119"/>
      <c r="M44" s="122"/>
      <c r="S44" s="121">
        <f t="shared" si="2"/>
        <v>0.38000000000000017</v>
      </c>
      <c r="T44" s="122">
        <f t="shared" si="0"/>
        <v>12.385929207889498</v>
      </c>
      <c r="U44">
        <f t="shared" si="1"/>
        <v>0.12024311097232027</v>
      </c>
    </row>
    <row r="45" spans="1:23">
      <c r="A45" s="1">
        <v>0.48290509259259262</v>
      </c>
      <c r="B45">
        <v>4067</v>
      </c>
      <c r="C45">
        <v>47</v>
      </c>
      <c r="D45">
        <v>259.60000000000002</v>
      </c>
      <c r="E45">
        <v>10.3</v>
      </c>
      <c r="G45" s="119">
        <v>38</v>
      </c>
      <c r="H45">
        <f t="shared" si="3"/>
        <v>11.662692986574534</v>
      </c>
      <c r="J45" s="120">
        <f>(Data!$I$16+273.3)/(D45+273.3)*(Data!$I$15+(Data!$K$12/1000))/Data!$I$15*Data!$I$18</f>
        <v>0.69135000100891342</v>
      </c>
      <c r="K45" s="122">
        <f t="shared" si="4"/>
        <v>12.109883640000001</v>
      </c>
      <c r="L45" s="119"/>
      <c r="M45" s="122"/>
      <c r="S45" s="121">
        <f t="shared" si="2"/>
        <v>0.39000000000000018</v>
      </c>
      <c r="T45" s="122">
        <f t="shared" si="0"/>
        <v>12.385929207889498</v>
      </c>
      <c r="U45">
        <f t="shared" si="1"/>
        <v>0.12385929207889509</v>
      </c>
      <c r="W45">
        <f>(S46-S44)/6*(T44+4*T45+T46)</f>
        <v>0.24810625867886374</v>
      </c>
    </row>
    <row r="46" spans="1:23">
      <c r="A46" s="1">
        <v>0.48290509259259262</v>
      </c>
      <c r="B46">
        <v>4072</v>
      </c>
      <c r="C46">
        <v>53</v>
      </c>
      <c r="D46">
        <v>259.7</v>
      </c>
      <c r="E46">
        <v>10.3</v>
      </c>
      <c r="G46" s="119">
        <v>39</v>
      </c>
      <c r="H46">
        <f t="shared" si="3"/>
        <v>12.385929207889498</v>
      </c>
      <c r="J46" s="120">
        <f>(Data!$I$16+273.3)/(D46+273.3)*(Data!$I$15+(Data!$K$12/1000))/Data!$I$15*Data!$I$18</f>
        <v>0.6912202918154785</v>
      </c>
      <c r="K46" s="122">
        <f t="shared" si="4"/>
        <v>12.162191996000001</v>
      </c>
      <c r="L46" s="119"/>
      <c r="M46" s="122"/>
      <c r="S46" s="121">
        <f t="shared" si="2"/>
        <v>0.40000000000000019</v>
      </c>
      <c r="T46" s="122">
        <f t="shared" si="0"/>
        <v>12.50223156421157</v>
      </c>
      <c r="U46">
        <f t="shared" si="1"/>
        <v>0.12444080386050545</v>
      </c>
    </row>
    <row r="47" spans="1:23">
      <c r="A47" s="1">
        <v>0.48290509259259262</v>
      </c>
      <c r="B47">
        <v>4068</v>
      </c>
      <c r="C47">
        <v>53</v>
      </c>
      <c r="D47">
        <v>259.7</v>
      </c>
      <c r="E47">
        <v>10.3</v>
      </c>
      <c r="G47" s="119">
        <v>40</v>
      </c>
      <c r="H47">
        <f t="shared" si="3"/>
        <v>12.385929207889498</v>
      </c>
      <c r="J47" s="120">
        <f>(Data!$I$16+273.3)/(D47+273.3)*(Data!$I$15+(Data!$K$12/1000))/Data!$I$15*Data!$I$18</f>
        <v>0.6912202918154785</v>
      </c>
      <c r="K47" s="122">
        <f t="shared" si="4"/>
        <v>12.210715</v>
      </c>
      <c r="L47" s="119"/>
      <c r="M47" s="122"/>
      <c r="S47" s="121">
        <f t="shared" si="2"/>
        <v>0.4100000000000002</v>
      </c>
      <c r="T47" s="122">
        <f t="shared" si="0"/>
        <v>12.617461940797998</v>
      </c>
      <c r="U47">
        <f t="shared" si="1"/>
        <v>0.12559846752504794</v>
      </c>
      <c r="W47">
        <f>(S48-S46)/6*(T46+4*T47+T48)</f>
        <v>0.25309695065019461</v>
      </c>
    </row>
    <row r="48" spans="1:23">
      <c r="A48" s="1">
        <v>0.48291666666666666</v>
      </c>
      <c r="B48">
        <v>4057</v>
      </c>
      <c r="C48">
        <v>54</v>
      </c>
      <c r="D48">
        <v>259.7</v>
      </c>
      <c r="E48">
        <v>10.3</v>
      </c>
      <c r="G48" s="119">
        <v>41</v>
      </c>
      <c r="H48">
        <f t="shared" si="3"/>
        <v>12.50223156421157</v>
      </c>
      <c r="J48" s="120">
        <f>(Data!$I$16+273.3)/(D48+273.3)*(Data!$I$15+(Data!$K$12/1000))/Data!$I$15*Data!$I$18</f>
        <v>0.6912202918154785</v>
      </c>
      <c r="K48" s="122">
        <f t="shared" si="4"/>
        <v>12.255565332</v>
      </c>
      <c r="L48" s="119"/>
      <c r="M48" s="122"/>
      <c r="S48" s="121">
        <f t="shared" si="2"/>
        <v>0.42000000000000021</v>
      </c>
      <c r="T48" s="122">
        <f t="shared" si="0"/>
        <v>12.957005867654757</v>
      </c>
      <c r="U48">
        <f t="shared" si="1"/>
        <v>0.12787233904226389</v>
      </c>
    </row>
    <row r="49" spans="1:23">
      <c r="A49" s="1">
        <v>0.48291666666666666</v>
      </c>
      <c r="B49">
        <v>4057</v>
      </c>
      <c r="C49">
        <v>55</v>
      </c>
      <c r="D49">
        <v>259.7</v>
      </c>
      <c r="E49">
        <v>10.3</v>
      </c>
      <c r="G49" s="119">
        <v>42</v>
      </c>
      <c r="H49">
        <f t="shared" si="3"/>
        <v>12.617461940797998</v>
      </c>
      <c r="J49" s="120">
        <f>(Data!$I$16+273.3)/(D49+273.3)*(Data!$I$15+(Data!$K$12/1000))/Data!$I$15*Data!$I$18</f>
        <v>0.6912202918154785</v>
      </c>
      <c r="K49" s="122">
        <f t="shared" si="4"/>
        <v>12.296854328</v>
      </c>
      <c r="L49" s="119"/>
      <c r="M49" s="122"/>
      <c r="S49" s="121">
        <f t="shared" si="2"/>
        <v>0.43000000000000022</v>
      </c>
      <c r="T49" s="122">
        <f t="shared" si="0"/>
        <v>13.178509192586073</v>
      </c>
      <c r="U49">
        <f t="shared" si="1"/>
        <v>0.13067757530120427</v>
      </c>
      <c r="W49">
        <f>(S50-S48)/6*(T48+4*T49+T50)</f>
        <v>0.26283183943528399</v>
      </c>
    </row>
    <row r="50" spans="1:23">
      <c r="A50" s="1">
        <v>0.48291666666666666</v>
      </c>
      <c r="B50">
        <v>4044</v>
      </c>
      <c r="C50">
        <v>58</v>
      </c>
      <c r="D50">
        <v>259.7</v>
      </c>
      <c r="E50">
        <v>10.3</v>
      </c>
      <c r="G50" s="119">
        <v>43</v>
      </c>
      <c r="H50">
        <f t="shared" si="3"/>
        <v>12.957005867654757</v>
      </c>
      <c r="J50" s="120">
        <f>(Data!$I$16+273.3)/(D50+273.3)*(Data!$I$15+(Data!$K$12/1000))/Data!$I$15*Data!$I$18</f>
        <v>0.6912202918154785</v>
      </c>
      <c r="K50" s="122">
        <f t="shared" si="4"/>
        <v>12.334691979999999</v>
      </c>
      <c r="L50" s="119"/>
      <c r="M50" s="122"/>
      <c r="S50" s="121">
        <f t="shared" si="2"/>
        <v>0.44000000000000022</v>
      </c>
      <c r="T50" s="122">
        <f t="shared" si="0"/>
        <v>13.178509192586073</v>
      </c>
      <c r="U50">
        <f t="shared" si="1"/>
        <v>0.13178509192586085</v>
      </c>
    </row>
    <row r="51" spans="1:23">
      <c r="A51" s="1">
        <v>0.48291666666666666</v>
      </c>
      <c r="B51">
        <v>4044</v>
      </c>
      <c r="C51">
        <v>60</v>
      </c>
      <c r="D51">
        <v>259.7</v>
      </c>
      <c r="E51">
        <v>10.3</v>
      </c>
      <c r="G51" s="119">
        <v>44</v>
      </c>
      <c r="H51">
        <f t="shared" si="3"/>
        <v>13.178509192586073</v>
      </c>
      <c r="J51" s="120">
        <f>(Data!$I$16+273.3)/(D51+273.3)*(Data!$I$15+(Data!$K$12/1000))/Data!$I$15*Data!$I$18</f>
        <v>0.6912202918154785</v>
      </c>
      <c r="K51" s="122">
        <f t="shared" si="4"/>
        <v>12.369186936000002</v>
      </c>
      <c r="L51" s="119"/>
      <c r="M51" s="122"/>
      <c r="S51" s="121">
        <f t="shared" si="2"/>
        <v>0.45000000000000023</v>
      </c>
      <c r="T51" s="122">
        <f t="shared" si="0"/>
        <v>13.396350548702117</v>
      </c>
      <c r="U51">
        <f t="shared" si="1"/>
        <v>0.13287429870644107</v>
      </c>
      <c r="W51">
        <f>(S52-S50)/6*(T50+4*T51+T52)</f>
        <v>0.26720087312032242</v>
      </c>
    </row>
    <row r="52" spans="1:23">
      <c r="A52" s="1">
        <v>0.48291666666666666</v>
      </c>
      <c r="B52">
        <v>4032</v>
      </c>
      <c r="C52">
        <v>60</v>
      </c>
      <c r="D52">
        <v>259.7</v>
      </c>
      <c r="E52">
        <v>10.4</v>
      </c>
      <c r="G52" s="119">
        <v>45</v>
      </c>
      <c r="H52">
        <f t="shared" si="3"/>
        <v>13.178509192586073</v>
      </c>
      <c r="J52" s="120">
        <f>(Data!$I$16+273.3)/(D52+273.3)*(Data!$I$15+(Data!$K$12/1000))/Data!$I$15*Data!$I$18</f>
        <v>0.6912202918154785</v>
      </c>
      <c r="K52" s="122">
        <f t="shared" si="4"/>
        <v>12.400446500000001</v>
      </c>
      <c r="L52" s="119"/>
      <c r="M52" s="122"/>
      <c r="S52" s="121">
        <f t="shared" si="2"/>
        <v>0.46000000000000024</v>
      </c>
      <c r="T52" s="122">
        <f t="shared" si="0"/>
        <v>13.396350548702117</v>
      </c>
      <c r="U52">
        <f t="shared" si="1"/>
        <v>0.13396350548702129</v>
      </c>
    </row>
    <row r="53" spans="1:23">
      <c r="A53" s="1">
        <v>0.48292824074074076</v>
      </c>
      <c r="B53">
        <v>4027</v>
      </c>
      <c r="C53">
        <v>62</v>
      </c>
      <c r="D53">
        <v>259.7</v>
      </c>
      <c r="E53">
        <v>10.4</v>
      </c>
      <c r="G53" s="119">
        <v>46</v>
      </c>
      <c r="H53">
        <f t="shared" si="3"/>
        <v>13.396350548702117</v>
      </c>
      <c r="J53" s="120">
        <f>(Data!$I$16+273.3)/(D53+273.3)*(Data!$I$15+(Data!$K$12/1000))/Data!$I$15*Data!$I$18</f>
        <v>0.6912202918154785</v>
      </c>
      <c r="K53" s="122">
        <f t="shared" si="4"/>
        <v>12.428576632000002</v>
      </c>
      <c r="L53" s="119"/>
      <c r="M53" s="122"/>
      <c r="S53" s="121">
        <f t="shared" si="2"/>
        <v>0.47000000000000025</v>
      </c>
      <c r="T53" s="122">
        <f t="shared" si="0"/>
        <v>12.957005867654757</v>
      </c>
      <c r="U53">
        <f t="shared" si="1"/>
        <v>0.13176678208178449</v>
      </c>
      <c r="W53">
        <f>(S54-S52)/6*(T52+4*T53+T54)</f>
        <v>0.26060459962325322</v>
      </c>
    </row>
    <row r="54" spans="1:23">
      <c r="A54" s="1">
        <v>0.48292824074074076</v>
      </c>
      <c r="B54">
        <v>4017</v>
      </c>
      <c r="C54">
        <v>62</v>
      </c>
      <c r="D54">
        <v>259.7</v>
      </c>
      <c r="E54">
        <v>10.4</v>
      </c>
      <c r="G54" s="119">
        <v>47</v>
      </c>
      <c r="H54">
        <f t="shared" si="3"/>
        <v>13.396350548702117</v>
      </c>
      <c r="J54" s="120">
        <f>(Data!$I$16+273.3)/(D54+273.3)*(Data!$I$15+(Data!$K$12/1000))/Data!$I$15*Data!$I$18</f>
        <v>0.6912202918154785</v>
      </c>
      <c r="K54" s="122">
        <f t="shared" si="4"/>
        <v>12.453681948000003</v>
      </c>
      <c r="L54" s="119"/>
      <c r="M54" s="122"/>
      <c r="S54" s="121">
        <f t="shared" si="2"/>
        <v>0.48000000000000026</v>
      </c>
      <c r="T54" s="122">
        <f t="shared" si="0"/>
        <v>12.957005867654757</v>
      </c>
      <c r="U54">
        <f t="shared" si="1"/>
        <v>0.12957005867654769</v>
      </c>
    </row>
    <row r="55" spans="1:23">
      <c r="A55" s="1">
        <v>0.48292824074074076</v>
      </c>
      <c r="B55">
        <v>4007</v>
      </c>
      <c r="C55">
        <v>58</v>
      </c>
      <c r="D55">
        <v>259.7</v>
      </c>
      <c r="E55">
        <v>10.4</v>
      </c>
      <c r="G55" s="119">
        <v>48</v>
      </c>
      <c r="H55">
        <f t="shared" si="3"/>
        <v>12.957005867654757</v>
      </c>
      <c r="J55" s="120">
        <f>(Data!$I$16+273.3)/(D55+273.3)*(Data!$I$15+(Data!$K$12/1000))/Data!$I$15*Data!$I$18</f>
        <v>0.6912202918154785</v>
      </c>
      <c r="K55" s="122">
        <f t="shared" si="4"/>
        <v>12.475865720000002</v>
      </c>
      <c r="L55" s="119"/>
      <c r="M55" s="122"/>
      <c r="S55" s="121">
        <f t="shared" si="2"/>
        <v>0.49000000000000027</v>
      </c>
      <c r="T55" s="122">
        <f t="shared" si="0"/>
        <v>12.503404326426452</v>
      </c>
      <c r="U55">
        <f t="shared" si="1"/>
        <v>0.12730205097040617</v>
      </c>
      <c r="W55">
        <f>(S56-S54)/6*(T54+4*T55+T56)</f>
        <v>0.25080483043343915</v>
      </c>
    </row>
    <row r="56" spans="1:23">
      <c r="A56" s="1">
        <v>0.48292824074074076</v>
      </c>
      <c r="B56">
        <v>4008</v>
      </c>
      <c r="C56">
        <v>58</v>
      </c>
      <c r="D56">
        <v>259.7</v>
      </c>
      <c r="E56">
        <v>10.4</v>
      </c>
      <c r="G56" s="119">
        <v>49</v>
      </c>
      <c r="H56">
        <f t="shared" si="3"/>
        <v>12.957005867654757</v>
      </c>
      <c r="J56" s="120">
        <f>(Data!$I$16+273.3)/(D56+273.3)*(Data!$I$15+(Data!$K$12/1000))/Data!$I$15*Data!$I$18</f>
        <v>0.6912202918154785</v>
      </c>
      <c r="K56" s="122">
        <f t="shared" si="4"/>
        <v>12.495229876</v>
      </c>
      <c r="L56" s="119"/>
      <c r="M56" s="122"/>
      <c r="S56" s="121">
        <f t="shared" si="2"/>
        <v>0.50000000000000022</v>
      </c>
      <c r="T56" s="122">
        <f t="shared" si="0"/>
        <v>12.270825956671334</v>
      </c>
      <c r="U56">
        <f t="shared" si="1"/>
        <v>0.12387115141548835</v>
      </c>
    </row>
    <row r="57" spans="1:23">
      <c r="A57" s="1">
        <v>0.48292824074074076</v>
      </c>
      <c r="B57">
        <v>4012</v>
      </c>
      <c r="C57">
        <v>54</v>
      </c>
      <c r="D57">
        <v>259.8</v>
      </c>
      <c r="E57">
        <v>10.4</v>
      </c>
      <c r="G57" s="119">
        <v>50</v>
      </c>
      <c r="H57">
        <f t="shared" si="3"/>
        <v>12.503404326426452</v>
      </c>
      <c r="J57" s="120">
        <f>(Data!$I$16+273.3)/(D57+273.3)*(Data!$I$15+(Data!$K$12/1000))/Data!$I$15*Data!$I$18</f>
        <v>0.6910906312842805</v>
      </c>
      <c r="K57" s="122">
        <f t="shared" si="4"/>
        <v>12.511875</v>
      </c>
      <c r="L57" s="119"/>
      <c r="M57" s="122"/>
      <c r="S57" s="121">
        <f t="shared" si="2"/>
        <v>0.51000000000000023</v>
      </c>
      <c r="T57" s="122">
        <f t="shared" si="0"/>
        <v>12.388252804046868</v>
      </c>
      <c r="U57">
        <f t="shared" si="1"/>
        <v>0.12329539380359113</v>
      </c>
      <c r="W57">
        <f>(S58-S56)/6*(T56+4*T57+T58)</f>
        <v>0.24737363325635245</v>
      </c>
    </row>
    <row r="58" spans="1:23">
      <c r="A58" s="1">
        <v>0.48293981481481479</v>
      </c>
      <c r="B58">
        <v>4012</v>
      </c>
      <c r="C58">
        <v>52</v>
      </c>
      <c r="D58">
        <v>259.89999999999998</v>
      </c>
      <c r="E58">
        <v>10.4</v>
      </c>
      <c r="G58" s="119">
        <v>51</v>
      </c>
      <c r="H58">
        <f t="shared" si="3"/>
        <v>12.270825956671334</v>
      </c>
      <c r="J58" s="120">
        <f>(Data!$I$16+273.3)/(D58+273.3)*(Data!$I$15+(Data!$K$12/1000))/Data!$I$15*Data!$I$18</f>
        <v>0.69096101938794063</v>
      </c>
      <c r="K58" s="122">
        <f t="shared" si="4"/>
        <v>12.525900331999999</v>
      </c>
      <c r="L58" s="119"/>
      <c r="M58" s="122"/>
      <c r="S58" s="121">
        <f t="shared" si="2"/>
        <v>0.52000000000000024</v>
      </c>
      <c r="T58" s="122">
        <f t="shared" si="0"/>
        <v>12.388252804046868</v>
      </c>
      <c r="U58">
        <f t="shared" si="1"/>
        <v>0.12388252804046879</v>
      </c>
    </row>
    <row r="59" spans="1:23">
      <c r="A59" s="1">
        <v>0.48293981481481479</v>
      </c>
      <c r="B59">
        <v>4015</v>
      </c>
      <c r="C59">
        <v>53</v>
      </c>
      <c r="D59">
        <v>259.89999999999998</v>
      </c>
      <c r="E59">
        <v>10.4</v>
      </c>
      <c r="G59" s="119">
        <v>52</v>
      </c>
      <c r="H59">
        <f t="shared" si="3"/>
        <v>12.388252804046868</v>
      </c>
      <c r="J59" s="120">
        <f>(Data!$I$16+273.3)/(D59+273.3)*(Data!$I$15+(Data!$K$12/1000))/Data!$I$15*Data!$I$18</f>
        <v>0.69096101938794063</v>
      </c>
      <c r="K59" s="122">
        <f t="shared" si="4"/>
        <v>12.537403768000001</v>
      </c>
      <c r="L59" s="119"/>
      <c r="M59" s="122"/>
      <c r="S59" s="121">
        <f t="shared" si="2"/>
        <v>0.53000000000000025</v>
      </c>
      <c r="T59" s="122">
        <f t="shared" si="0"/>
        <v>12.388252804046868</v>
      </c>
      <c r="U59">
        <f t="shared" si="1"/>
        <v>0.12388252804046879</v>
      </c>
      <c r="W59">
        <f>(S60-S58)/6*(T58+4*T59+T60)</f>
        <v>0.24853697664217556</v>
      </c>
    </row>
    <row r="60" spans="1:23">
      <c r="A60" s="1">
        <v>0.48293981481481479</v>
      </c>
      <c r="B60">
        <v>4015</v>
      </c>
      <c r="C60">
        <v>53</v>
      </c>
      <c r="D60">
        <v>259.89999999999998</v>
      </c>
      <c r="E60">
        <v>10.4</v>
      </c>
      <c r="G60" s="119">
        <v>53</v>
      </c>
      <c r="H60">
        <f t="shared" si="3"/>
        <v>12.388252804046868</v>
      </c>
      <c r="J60" s="120">
        <f>(Data!$I$16+273.3)/(D60+273.3)*(Data!$I$15+(Data!$K$12/1000))/Data!$I$15*Data!$I$18</f>
        <v>0.69096101938794063</v>
      </c>
      <c r="K60" s="122">
        <f t="shared" si="4"/>
        <v>12.54648186</v>
      </c>
      <c r="L60" s="119"/>
      <c r="M60" s="122"/>
      <c r="S60" s="121">
        <f t="shared" si="2"/>
        <v>0.54000000000000026</v>
      </c>
      <c r="T60" s="122">
        <f t="shared" si="0"/>
        <v>12.619828972418263</v>
      </c>
      <c r="U60">
        <f t="shared" si="1"/>
        <v>0.12504040888232579</v>
      </c>
    </row>
    <row r="61" spans="1:23">
      <c r="A61" s="1">
        <v>0.48293981481481479</v>
      </c>
      <c r="B61">
        <v>4015</v>
      </c>
      <c r="C61">
        <v>53</v>
      </c>
      <c r="D61">
        <v>259.89999999999998</v>
      </c>
      <c r="E61">
        <v>10.4</v>
      </c>
      <c r="G61" s="119">
        <v>54</v>
      </c>
      <c r="H61">
        <f t="shared" si="3"/>
        <v>12.388252804046868</v>
      </c>
      <c r="J61" s="120">
        <f>(Data!$I$16+273.3)/(D61+273.3)*(Data!$I$15+(Data!$K$12/1000))/Data!$I$15*Data!$I$18</f>
        <v>0.69096101938794063</v>
      </c>
      <c r="K61" s="122">
        <f t="shared" si="4"/>
        <v>12.553229816000002</v>
      </c>
      <c r="L61" s="119"/>
      <c r="M61" s="122"/>
      <c r="S61" s="121">
        <f t="shared" si="2"/>
        <v>0.55000000000000027</v>
      </c>
      <c r="T61" s="122">
        <f t="shared" si="0"/>
        <v>12.618645512109717</v>
      </c>
      <c r="U61">
        <f t="shared" si="1"/>
        <v>0.12619237242264</v>
      </c>
      <c r="W61">
        <f>(S62-S60)/6*(T60+4*T61+T62)</f>
        <v>0.25388363152642723</v>
      </c>
    </row>
    <row r="62" spans="1:23">
      <c r="A62" s="1">
        <v>0.48293981481481479</v>
      </c>
      <c r="B62">
        <v>4014</v>
      </c>
      <c r="C62">
        <v>55</v>
      </c>
      <c r="D62">
        <v>259.89999999999998</v>
      </c>
      <c r="E62">
        <v>10.4</v>
      </c>
      <c r="G62" s="119">
        <v>55</v>
      </c>
      <c r="H62">
        <f t="shared" si="3"/>
        <v>12.619828972418263</v>
      </c>
      <c r="J62" s="120">
        <f>(Data!$I$16+273.3)/(D62+273.3)*(Data!$I$15+(Data!$K$12/1000))/Data!$I$15*Data!$I$18</f>
        <v>0.69096101938794063</v>
      </c>
      <c r="K62" s="122">
        <f t="shared" si="4"/>
        <v>12.557741499999999</v>
      </c>
      <c r="L62" s="119"/>
      <c r="M62" s="122"/>
      <c r="S62" s="121">
        <f t="shared" si="2"/>
        <v>0.56000000000000028</v>
      </c>
      <c r="T62" s="122">
        <f t="shared" si="0"/>
        <v>13.070678437070967</v>
      </c>
      <c r="U62">
        <f t="shared" si="1"/>
        <v>0.12844661974590352</v>
      </c>
    </row>
    <row r="63" spans="1:23">
      <c r="A63" s="1">
        <v>0.48295138888888894</v>
      </c>
      <c r="B63">
        <v>4009</v>
      </c>
      <c r="C63">
        <v>55</v>
      </c>
      <c r="D63">
        <v>259.8</v>
      </c>
      <c r="E63">
        <v>10.4</v>
      </c>
      <c r="G63" s="119">
        <v>56</v>
      </c>
      <c r="H63">
        <f t="shared" si="3"/>
        <v>12.618645512109717</v>
      </c>
      <c r="J63" s="120">
        <f>(Data!$I$16+273.3)/(D63+273.3)*(Data!$I$15+(Data!$K$12/1000))/Data!$I$15*Data!$I$18</f>
        <v>0.6910906312842805</v>
      </c>
      <c r="K63" s="122">
        <f t="shared" si="4"/>
        <v>12.560109432000004</v>
      </c>
      <c r="L63" s="119"/>
      <c r="M63" s="122"/>
      <c r="S63" s="121">
        <f t="shared" si="2"/>
        <v>0.57000000000000028</v>
      </c>
      <c r="T63" s="122">
        <f t="shared" si="0"/>
        <v>13.070678437070967</v>
      </c>
      <c r="U63">
        <f t="shared" si="1"/>
        <v>0.13070678437070979</v>
      </c>
      <c r="W63">
        <f>(S64-S62)/6*(T62+4*T63+T64)</f>
        <v>0.25991073719257723</v>
      </c>
    </row>
    <row r="64" spans="1:23">
      <c r="A64" s="1">
        <v>0.48295138888888894</v>
      </c>
      <c r="B64">
        <v>4003</v>
      </c>
      <c r="C64">
        <v>59</v>
      </c>
      <c r="D64">
        <v>259.89999999999998</v>
      </c>
      <c r="E64">
        <v>10.4</v>
      </c>
      <c r="G64" s="119">
        <v>57</v>
      </c>
      <c r="H64">
        <f t="shared" si="3"/>
        <v>13.070678437070967</v>
      </c>
      <c r="J64" s="120">
        <f>(Data!$I$16+273.3)/(D64+273.3)*(Data!$I$15+(Data!$K$12/1000))/Data!$I$15*Data!$I$18</f>
        <v>0.69096101938794063</v>
      </c>
      <c r="K64" s="122">
        <f t="shared" si="4"/>
        <v>12.560424788000002</v>
      </c>
      <c r="L64" s="119"/>
      <c r="M64" s="122"/>
      <c r="S64" s="121">
        <f t="shared" si="2"/>
        <v>0.58000000000000029</v>
      </c>
      <c r="T64" s="122">
        <f t="shared" si="0"/>
        <v>12.619828972418263</v>
      </c>
      <c r="U64">
        <f t="shared" si="1"/>
        <v>0.12845253704744625</v>
      </c>
    </row>
    <row r="65" spans="1:23">
      <c r="A65" s="1">
        <v>0.48295138888888894</v>
      </c>
      <c r="B65">
        <v>4001</v>
      </c>
      <c r="C65">
        <v>59</v>
      </c>
      <c r="D65">
        <v>259.89999999999998</v>
      </c>
      <c r="E65">
        <v>10.4</v>
      </c>
      <c r="G65" s="119">
        <v>58</v>
      </c>
      <c r="H65">
        <f t="shared" si="3"/>
        <v>13.070678437070967</v>
      </c>
      <c r="J65" s="120">
        <f>(Data!$I$16+273.3)/(D65+273.3)*(Data!$I$15+(Data!$K$12/1000))/Data!$I$15*Data!$I$18</f>
        <v>0.69096101938794063</v>
      </c>
      <c r="K65" s="122">
        <f t="shared" si="4"/>
        <v>12.5587774</v>
      </c>
      <c r="L65" s="119"/>
      <c r="M65" s="122"/>
      <c r="S65" s="121">
        <f t="shared" si="2"/>
        <v>0.5900000000000003</v>
      </c>
      <c r="T65" s="122">
        <f t="shared" si="0"/>
        <v>12.504576978651906</v>
      </c>
      <c r="U65">
        <f t="shared" si="1"/>
        <v>0.12562202975535097</v>
      </c>
      <c r="W65">
        <f>(S66-S64)/6*(T64+4*T65+T66)</f>
        <v>0.24969654281232428</v>
      </c>
    </row>
    <row r="66" spans="1:23">
      <c r="A66" s="1">
        <v>0.48295138888888894</v>
      </c>
      <c r="B66">
        <v>3995</v>
      </c>
      <c r="C66">
        <v>55</v>
      </c>
      <c r="D66">
        <v>259.89999999999998</v>
      </c>
      <c r="E66">
        <v>10.4</v>
      </c>
      <c r="G66" s="119">
        <v>59</v>
      </c>
      <c r="H66">
        <f t="shared" si="3"/>
        <v>12.619828972418263</v>
      </c>
      <c r="J66" s="120">
        <f>(Data!$I$16+273.3)/(D66+273.3)*(Data!$I$15+(Data!$K$12/1000))/Data!$I$15*Data!$I$18</f>
        <v>0.69096101938794063</v>
      </c>
      <c r="K66" s="122">
        <f t="shared" si="4"/>
        <v>12.555255756000005</v>
      </c>
      <c r="L66" s="119"/>
      <c r="M66" s="122"/>
      <c r="S66" s="121">
        <f t="shared" si="2"/>
        <v>0.60000000000000031</v>
      </c>
      <c r="T66" s="122">
        <f t="shared" si="0"/>
        <v>12.270825956671334</v>
      </c>
      <c r="U66">
        <f t="shared" si="1"/>
        <v>0.12387701467661633</v>
      </c>
    </row>
    <row r="67" spans="1:23">
      <c r="A67" s="1">
        <v>0.48295138888888894</v>
      </c>
      <c r="B67">
        <v>3995</v>
      </c>
      <c r="C67">
        <v>54</v>
      </c>
      <c r="D67">
        <v>259.89999999999998</v>
      </c>
      <c r="E67">
        <v>10.3</v>
      </c>
      <c r="G67" s="119">
        <v>60</v>
      </c>
      <c r="H67">
        <f t="shared" si="3"/>
        <v>12.504576978651906</v>
      </c>
      <c r="J67" s="120">
        <f>(Data!$I$16+273.3)/(D67+273.3)*(Data!$I$15+(Data!$K$12/1000))/Data!$I$15*Data!$I$18</f>
        <v>0.69096101938794063</v>
      </c>
      <c r="K67" s="122">
        <f t="shared" si="4"/>
        <v>12.549947</v>
      </c>
      <c r="L67" s="119"/>
      <c r="M67" s="122"/>
      <c r="S67" s="121">
        <f t="shared" si="2"/>
        <v>0.61000000000000032</v>
      </c>
      <c r="T67" s="122">
        <f t="shared" si="0"/>
        <v>12.031406422748406</v>
      </c>
      <c r="U67">
        <f t="shared" si="1"/>
        <v>0.12151116189709882</v>
      </c>
      <c r="W67">
        <f>(S68-S66)/6*(T66+4*T67+T68)</f>
        <v>0.24222042290925655</v>
      </c>
    </row>
    <row r="68" spans="1:23">
      <c r="A68" s="1">
        <v>0.48296296296296298</v>
      </c>
      <c r="B68">
        <v>3992</v>
      </c>
      <c r="C68">
        <v>52</v>
      </c>
      <c r="D68">
        <v>259.89999999999998</v>
      </c>
      <c r="E68">
        <v>10.3</v>
      </c>
      <c r="G68" s="119">
        <v>61</v>
      </c>
      <c r="H68">
        <f t="shared" si="3"/>
        <v>12.270825956671334</v>
      </c>
      <c r="J68" s="120">
        <f>(Data!$I$16+273.3)/(D68+273.3)*(Data!$I$15+(Data!$K$12/1000))/Data!$I$15*Data!$I$18</f>
        <v>0.69096101938794063</v>
      </c>
      <c r="K68" s="122">
        <f t="shared" si="4"/>
        <v>12.542936932</v>
      </c>
      <c r="L68" s="119"/>
      <c r="M68" s="122"/>
      <c r="S68" s="121">
        <f t="shared" si="2"/>
        <v>0.62000000000000033</v>
      </c>
      <c r="T68" s="122">
        <f t="shared" si="0"/>
        <v>12.269675225111936</v>
      </c>
      <c r="U68">
        <f t="shared" si="1"/>
        <v>0.12150540823930182</v>
      </c>
    </row>
    <row r="69" spans="1:23">
      <c r="A69" s="1">
        <v>0.48296296296296298</v>
      </c>
      <c r="B69">
        <v>3992</v>
      </c>
      <c r="C69">
        <v>50</v>
      </c>
      <c r="D69">
        <v>259.8</v>
      </c>
      <c r="E69">
        <v>10.3</v>
      </c>
      <c r="G69" s="119">
        <v>62</v>
      </c>
      <c r="H69">
        <f t="shared" si="3"/>
        <v>12.031406422748406</v>
      </c>
      <c r="J69" s="120">
        <f>(Data!$I$16+273.3)/(D69+273.3)*(Data!$I$15+(Data!$K$12/1000))/Data!$I$15*Data!$I$18</f>
        <v>0.6910906312842805</v>
      </c>
      <c r="K69" s="122">
        <f t="shared" si="4"/>
        <v>12.534310008000002</v>
      </c>
      <c r="L69" s="119"/>
      <c r="M69" s="122"/>
      <c r="S69" s="121">
        <f t="shared" si="2"/>
        <v>0.63000000000000034</v>
      </c>
      <c r="T69" s="122">
        <f t="shared" si="0"/>
        <v>13.070678437070967</v>
      </c>
      <c r="U69">
        <f t="shared" si="1"/>
        <v>0.12670176831091462</v>
      </c>
      <c r="W69">
        <f>(S70-S68)/6*(T68+4*T69+T70)</f>
        <v>0.25874764345176032</v>
      </c>
    </row>
    <row r="70" spans="1:23">
      <c r="A70" s="1">
        <v>0.48296296296296298</v>
      </c>
      <c r="B70">
        <v>3997</v>
      </c>
      <c r="C70">
        <v>52</v>
      </c>
      <c r="D70">
        <v>259.8</v>
      </c>
      <c r="E70">
        <v>10.3</v>
      </c>
      <c r="G70" s="119">
        <v>63</v>
      </c>
      <c r="H70">
        <f t="shared" si="3"/>
        <v>12.269675225111936</v>
      </c>
      <c r="J70" s="120">
        <f>(Data!$I$16+273.3)/(D70+273.3)*(Data!$I$15+(Data!$K$12/1000))/Data!$I$15*Data!$I$18</f>
        <v>0.6910906312842805</v>
      </c>
      <c r="K70" s="122">
        <f t="shared" si="4"/>
        <v>12.524149340000001</v>
      </c>
      <c r="L70" s="119"/>
      <c r="M70" s="122"/>
      <c r="S70" s="121">
        <f t="shared" si="2"/>
        <v>0.64000000000000035</v>
      </c>
      <c r="T70" s="122">
        <f t="shared" si="0"/>
        <v>13.071904062132223</v>
      </c>
      <c r="U70">
        <f t="shared" si="1"/>
        <v>0.13071291249601608</v>
      </c>
    </row>
    <row r="71" spans="1:23">
      <c r="A71" s="1">
        <v>0.48296296296296298</v>
      </c>
      <c r="B71">
        <v>4000</v>
      </c>
      <c r="C71">
        <v>59</v>
      </c>
      <c r="D71">
        <v>259.89999999999998</v>
      </c>
      <c r="E71">
        <v>10.3</v>
      </c>
      <c r="G71" s="119">
        <v>64</v>
      </c>
      <c r="H71">
        <f t="shared" si="3"/>
        <v>13.070678437070967</v>
      </c>
      <c r="J71" s="120">
        <f>(Data!$I$16+273.3)/(D71+273.3)*(Data!$I$15+(Data!$K$12/1000))/Data!$I$15*Data!$I$18</f>
        <v>0.69096101938794063</v>
      </c>
      <c r="K71" s="122">
        <f t="shared" si="4"/>
        <v>12.512536696000002</v>
      </c>
      <c r="L71" s="119"/>
      <c r="M71" s="122"/>
      <c r="S71" s="121">
        <f t="shared" si="2"/>
        <v>0.65000000000000036</v>
      </c>
      <c r="T71" s="122">
        <f t="shared" ref="T71:T134" si="5">H73</f>
        <v>12.38941443870684</v>
      </c>
      <c r="U71">
        <f t="shared" ref="U71:U134" si="6">(S71-S70)/2*(T70+T71)</f>
        <v>0.12730659250419543</v>
      </c>
      <c r="W71">
        <f>(S72-S70)/6*(T70+4*T71+T72)</f>
        <v>0.25006325418555492</v>
      </c>
    </row>
    <row r="72" spans="1:23">
      <c r="A72" s="1">
        <v>0.48296296296296298</v>
      </c>
      <c r="B72">
        <v>3998</v>
      </c>
      <c r="C72">
        <v>59</v>
      </c>
      <c r="D72">
        <v>260</v>
      </c>
      <c r="E72">
        <v>10.3</v>
      </c>
      <c r="G72" s="119">
        <v>65</v>
      </c>
      <c r="H72">
        <f t="shared" si="3"/>
        <v>13.071904062132223</v>
      </c>
      <c r="J72" s="120">
        <f>(Data!$I$16+273.3)/(D72+273.3)*(Data!$I$15+(Data!$K$12/1000))/Data!$I$15*Data!$I$18</f>
        <v>0.69083145609910002</v>
      </c>
      <c r="K72" s="122">
        <f t="shared" si="4"/>
        <v>12.4995525</v>
      </c>
      <c r="L72" s="119"/>
      <c r="M72" s="122"/>
      <c r="S72" s="121">
        <f t="shared" ref="S72:S135" si="7">IF(S71&gt;=$P$6,$S$6,S71+$R$6)</f>
        <v>0.66000000000000036</v>
      </c>
      <c r="T72" s="122">
        <f t="shared" si="5"/>
        <v>12.38941443870684</v>
      </c>
      <c r="U72">
        <f t="shared" si="6"/>
        <v>0.12389414438706851</v>
      </c>
    </row>
    <row r="73" spans="1:23">
      <c r="A73" s="1">
        <v>0.48297453703703702</v>
      </c>
      <c r="B73">
        <v>3997</v>
      </c>
      <c r="C73">
        <v>53</v>
      </c>
      <c r="D73">
        <v>260</v>
      </c>
      <c r="E73">
        <v>10.3</v>
      </c>
      <c r="G73" s="119">
        <v>66</v>
      </c>
      <c r="H73">
        <f t="shared" ref="H73:H136" si="8">44.73*SQRT(C73/1000/J73)</f>
        <v>12.38941443870684</v>
      </c>
      <c r="J73" s="120">
        <f>(Data!$I$16+273.3)/(D73+273.3)*(Data!$I$15+(Data!$K$12/1000))/Data!$I$15*Data!$I$18</f>
        <v>0.69083145609910002</v>
      </c>
      <c r="K73" s="122">
        <f t="shared" ref="K73:K136" si="9">-0.000000056*G73^4+0.000027628*G73^3-0.00461404*G73^2+0.2975128*G73+6.067835</f>
        <v>12.485275832000003</v>
      </c>
      <c r="L73" s="119"/>
      <c r="M73" s="122"/>
      <c r="S73" s="121">
        <f t="shared" si="7"/>
        <v>0.67000000000000037</v>
      </c>
      <c r="T73" s="122">
        <f t="shared" si="5"/>
        <v>12.62101232175486</v>
      </c>
      <c r="U73">
        <f t="shared" si="6"/>
        <v>0.12505213380230859</v>
      </c>
      <c r="W73">
        <f>(S74-S72)/6*(T72+4*T73+T74)</f>
        <v>0.25203694487689821</v>
      </c>
    </row>
    <row r="74" spans="1:23">
      <c r="A74" s="1">
        <v>0.48297453703703702</v>
      </c>
      <c r="B74">
        <v>3989</v>
      </c>
      <c r="C74">
        <v>53</v>
      </c>
      <c r="D74">
        <v>260</v>
      </c>
      <c r="E74">
        <v>10.4</v>
      </c>
      <c r="G74" s="119">
        <v>67</v>
      </c>
      <c r="H74">
        <f t="shared" si="8"/>
        <v>12.38941443870684</v>
      </c>
      <c r="J74" s="120">
        <f>(Data!$I$16+273.3)/(D74+273.3)*(Data!$I$15+(Data!$K$12/1000))/Data!$I$15*Data!$I$18</f>
        <v>0.69083145609910002</v>
      </c>
      <c r="K74" s="122">
        <f t="shared" si="9"/>
        <v>12.469784428000001</v>
      </c>
      <c r="L74" s="119"/>
      <c r="M74" s="122"/>
      <c r="S74" s="121">
        <f t="shared" si="7"/>
        <v>0.68000000000000038</v>
      </c>
      <c r="T74" s="122">
        <f t="shared" si="5"/>
        <v>12.73761973734311</v>
      </c>
      <c r="U74">
        <f t="shared" si="6"/>
        <v>0.12679316029548995</v>
      </c>
    </row>
    <row r="75" spans="1:23">
      <c r="A75" s="1">
        <v>0.48297453703703702</v>
      </c>
      <c r="B75">
        <v>3966</v>
      </c>
      <c r="C75">
        <v>55</v>
      </c>
      <c r="D75">
        <v>260</v>
      </c>
      <c r="E75">
        <v>10.4</v>
      </c>
      <c r="G75" s="119">
        <v>68</v>
      </c>
      <c r="H75">
        <f t="shared" si="8"/>
        <v>12.62101232175486</v>
      </c>
      <c r="J75" s="120">
        <f>(Data!$I$16+273.3)/(D75+273.3)*(Data!$I$15+(Data!$K$12/1000))/Data!$I$15*Data!$I$18</f>
        <v>0.69083145609910002</v>
      </c>
      <c r="K75" s="122">
        <f t="shared" si="9"/>
        <v>12.453154680000001</v>
      </c>
      <c r="L75" s="119"/>
      <c r="M75" s="122"/>
      <c r="S75" s="121">
        <f t="shared" si="7"/>
        <v>0.69000000000000039</v>
      </c>
      <c r="T75" s="122">
        <f t="shared" si="5"/>
        <v>13.294107415748902</v>
      </c>
      <c r="U75">
        <f t="shared" si="6"/>
        <v>0.13015863576546019</v>
      </c>
      <c r="W75">
        <f>(S76-S74)/6*(T74+4*T75+T76)</f>
        <v>0.26510379226793629</v>
      </c>
    </row>
    <row r="76" spans="1:23">
      <c r="A76" s="1">
        <v>0.48297453703703702</v>
      </c>
      <c r="B76">
        <v>3964</v>
      </c>
      <c r="C76">
        <v>56</v>
      </c>
      <c r="D76">
        <v>260.2</v>
      </c>
      <c r="E76">
        <v>10.4</v>
      </c>
      <c r="G76" s="119">
        <v>69</v>
      </c>
      <c r="H76">
        <f t="shared" si="8"/>
        <v>12.73761973734311</v>
      </c>
      <c r="J76" s="120">
        <f>(Data!$I$16+273.3)/(D76+273.3)*(Data!$I$15+(Data!$K$12/1000))/Data!$I$15*Data!$I$18</f>
        <v>0.69057247523458287</v>
      </c>
      <c r="K76" s="122">
        <f t="shared" si="9"/>
        <v>12.435461636000003</v>
      </c>
      <c r="L76" s="119"/>
      <c r="M76" s="122"/>
      <c r="S76" s="121">
        <f t="shared" si="7"/>
        <v>0.7000000000000004</v>
      </c>
      <c r="T76" s="122">
        <f t="shared" si="5"/>
        <v>13.617088280042115</v>
      </c>
      <c r="U76">
        <f t="shared" si="6"/>
        <v>0.1345559784789552</v>
      </c>
    </row>
    <row r="77" spans="1:23">
      <c r="A77" s="1">
        <v>0.48297453703703702</v>
      </c>
      <c r="B77">
        <v>3924</v>
      </c>
      <c r="C77">
        <v>61</v>
      </c>
      <c r="D77">
        <v>260.2</v>
      </c>
      <c r="E77">
        <v>10.4</v>
      </c>
      <c r="G77" s="119">
        <v>70</v>
      </c>
      <c r="H77">
        <f t="shared" si="8"/>
        <v>13.294107415748902</v>
      </c>
      <c r="J77" s="120">
        <f>(Data!$I$16+273.3)/(D77+273.3)*(Data!$I$15+(Data!$K$12/1000))/Data!$I$15*Data!$I$18</f>
        <v>0.69057247523458287</v>
      </c>
      <c r="K77" s="122">
        <f t="shared" si="9"/>
        <v>12.416779000000002</v>
      </c>
      <c r="L77" s="119"/>
      <c r="M77" s="122"/>
      <c r="S77" s="121">
        <f t="shared" si="7"/>
        <v>0.71000000000000041</v>
      </c>
      <c r="T77" s="122">
        <f t="shared" si="5"/>
        <v>13.510285938676386</v>
      </c>
      <c r="U77">
        <f t="shared" si="6"/>
        <v>0.13563687109359263</v>
      </c>
      <c r="W77">
        <f>(S78-S76)/6*(T76+4*T77+T78)</f>
        <v>0.26874176241666686</v>
      </c>
    </row>
    <row r="78" spans="1:23">
      <c r="A78" s="1">
        <v>0.48298611111111112</v>
      </c>
      <c r="B78">
        <v>3924</v>
      </c>
      <c r="C78">
        <v>64</v>
      </c>
      <c r="D78">
        <v>260.2</v>
      </c>
      <c r="E78">
        <v>10.4</v>
      </c>
      <c r="G78" s="119">
        <v>71</v>
      </c>
      <c r="H78">
        <f t="shared" si="8"/>
        <v>13.617088280042115</v>
      </c>
      <c r="J78" s="120">
        <f>(Data!$I$16+273.3)/(D78+273.3)*(Data!$I$15+(Data!$K$12/1000))/Data!$I$15*Data!$I$18</f>
        <v>0.69057247523458287</v>
      </c>
      <c r="K78" s="122">
        <f t="shared" si="9"/>
        <v>12.397179132000002</v>
      </c>
      <c r="L78" s="119"/>
      <c r="M78" s="122"/>
      <c r="S78" s="121">
        <f t="shared" si="7"/>
        <v>0.72000000000000042</v>
      </c>
      <c r="T78" s="122">
        <f t="shared" si="5"/>
        <v>12.964296690252334</v>
      </c>
      <c r="U78">
        <f t="shared" si="6"/>
        <v>0.13237291314464372</v>
      </c>
    </row>
    <row r="79" spans="1:23">
      <c r="A79" s="1">
        <v>0.48298611111111112</v>
      </c>
      <c r="B79">
        <v>3908</v>
      </c>
      <c r="C79">
        <v>63</v>
      </c>
      <c r="D79">
        <v>260.2</v>
      </c>
      <c r="E79">
        <v>10.4</v>
      </c>
      <c r="G79" s="119">
        <v>72</v>
      </c>
      <c r="H79">
        <f t="shared" si="8"/>
        <v>13.510285938676386</v>
      </c>
      <c r="J79" s="120">
        <f>(Data!$I$16+273.3)/(D79+273.3)*(Data!$I$15+(Data!$K$12/1000))/Data!$I$15*Data!$I$18</f>
        <v>0.69057247523458287</v>
      </c>
      <c r="K79" s="122">
        <f t="shared" si="9"/>
        <v>12.376733048000002</v>
      </c>
      <c r="L79" s="119"/>
      <c r="M79" s="122"/>
      <c r="S79" s="121">
        <f t="shared" si="7"/>
        <v>0.73000000000000043</v>
      </c>
      <c r="T79" s="122">
        <f t="shared" si="5"/>
        <v>12.964296690252334</v>
      </c>
      <c r="U79">
        <f t="shared" si="6"/>
        <v>0.12964296690252347</v>
      </c>
      <c r="W79">
        <f>(S80-S78)/6*(T78+4*T79+T80)</f>
        <v>0.25619510247293981</v>
      </c>
    </row>
    <row r="80" spans="1:23">
      <c r="A80" s="1">
        <v>0.48298611111111112</v>
      </c>
      <c r="B80">
        <v>3899</v>
      </c>
      <c r="C80">
        <v>58</v>
      </c>
      <c r="D80">
        <v>260.3</v>
      </c>
      <c r="E80">
        <v>10.4</v>
      </c>
      <c r="G80" s="119">
        <v>73</v>
      </c>
      <c r="H80">
        <f t="shared" si="8"/>
        <v>12.964296690252334</v>
      </c>
      <c r="J80" s="120">
        <f>(Data!$I$16+273.3)/(D80+273.3)*(Data!$I$15+(Data!$K$12/1000))/Data!$I$15*Data!$I$18</f>
        <v>0.69044305760429148</v>
      </c>
      <c r="K80" s="122">
        <f t="shared" si="9"/>
        <v>12.355510420000005</v>
      </c>
      <c r="L80" s="119"/>
      <c r="M80" s="122"/>
      <c r="S80" s="121">
        <f t="shared" si="7"/>
        <v>0.74000000000000044</v>
      </c>
      <c r="T80" s="122">
        <f t="shared" si="5"/>
        <v>12.037047290620206</v>
      </c>
      <c r="U80">
        <f t="shared" si="6"/>
        <v>0.12500671990436282</v>
      </c>
    </row>
    <row r="81" spans="1:23">
      <c r="A81" s="1">
        <v>0.48298611111111112</v>
      </c>
      <c r="B81">
        <v>3903</v>
      </c>
      <c r="C81">
        <v>58</v>
      </c>
      <c r="D81">
        <v>260.3</v>
      </c>
      <c r="E81">
        <v>10.4</v>
      </c>
      <c r="G81" s="119">
        <v>74</v>
      </c>
      <c r="H81">
        <f t="shared" si="8"/>
        <v>12.964296690252334</v>
      </c>
      <c r="J81" s="120">
        <f>(Data!$I$16+273.3)/(D81+273.3)*(Data!$I$15+(Data!$K$12/1000))/Data!$I$15*Data!$I$18</f>
        <v>0.69044305760429148</v>
      </c>
      <c r="K81" s="122">
        <f t="shared" si="9"/>
        <v>12.333579576000002</v>
      </c>
      <c r="L81" s="119"/>
      <c r="M81" s="122"/>
      <c r="S81" s="121">
        <f t="shared" si="7"/>
        <v>0.75000000000000044</v>
      </c>
      <c r="T81" s="122">
        <f t="shared" si="5"/>
        <v>12.03591932854205</v>
      </c>
      <c r="U81">
        <f t="shared" si="6"/>
        <v>0.1203648330958114</v>
      </c>
      <c r="W81">
        <f>(S82-S80)/6*(T80+4*T81+T82)</f>
        <v>0.23991156326960095</v>
      </c>
    </row>
    <row r="82" spans="1:23">
      <c r="A82" s="1">
        <v>0.48298611111111112</v>
      </c>
      <c r="B82">
        <v>3908</v>
      </c>
      <c r="C82">
        <v>50</v>
      </c>
      <c r="D82">
        <v>260.3</v>
      </c>
      <c r="E82">
        <v>10.4</v>
      </c>
      <c r="G82" s="119">
        <v>75</v>
      </c>
      <c r="H82">
        <f t="shared" si="8"/>
        <v>12.037047290620206</v>
      </c>
      <c r="J82" s="120">
        <f>(Data!$I$16+273.3)/(D82+273.3)*(Data!$I$15+(Data!$K$12/1000))/Data!$I$15*Data!$I$18</f>
        <v>0.69044305760429148</v>
      </c>
      <c r="K82" s="122">
        <f t="shared" si="9"/>
        <v>12.311007500000002</v>
      </c>
      <c r="L82" s="119"/>
      <c r="M82" s="122"/>
      <c r="S82" s="121">
        <f t="shared" si="7"/>
        <v>0.76000000000000045</v>
      </c>
      <c r="T82" s="122">
        <f t="shared" si="5"/>
        <v>11.792744376091818</v>
      </c>
      <c r="U82">
        <f t="shared" si="6"/>
        <v>0.11914331852316945</v>
      </c>
    </row>
    <row r="83" spans="1:23">
      <c r="A83" s="1">
        <v>0.48299768518518515</v>
      </c>
      <c r="B83">
        <v>3909</v>
      </c>
      <c r="C83">
        <v>50</v>
      </c>
      <c r="D83">
        <v>260.2</v>
      </c>
      <c r="E83">
        <v>10.4</v>
      </c>
      <c r="G83" s="119">
        <v>76</v>
      </c>
      <c r="H83">
        <f t="shared" si="8"/>
        <v>12.03591932854205</v>
      </c>
      <c r="J83" s="120">
        <f>(Data!$I$16+273.3)/(D83+273.3)*(Data!$I$15+(Data!$K$12/1000))/Data!$I$15*Data!$I$18</f>
        <v>0.69057247523458287</v>
      </c>
      <c r="K83" s="122">
        <f t="shared" si="9"/>
        <v>12.287859832000002</v>
      </c>
      <c r="L83" s="119"/>
      <c r="M83" s="122"/>
      <c r="S83" s="121">
        <f t="shared" si="7"/>
        <v>0.77000000000000046</v>
      </c>
      <c r="T83" s="122">
        <f t="shared" si="5"/>
        <v>11.668163036585234</v>
      </c>
      <c r="U83">
        <f t="shared" si="6"/>
        <v>0.11730453706338537</v>
      </c>
      <c r="W83">
        <f>(S84-S82)/6*(T82+4*T83+T84)</f>
        <v>0.23500062594392784</v>
      </c>
    </row>
    <row r="84" spans="1:23">
      <c r="A84" s="1">
        <v>0.48299768518518515</v>
      </c>
      <c r="B84">
        <v>3916</v>
      </c>
      <c r="C84">
        <v>48</v>
      </c>
      <c r="D84">
        <v>260.2</v>
      </c>
      <c r="E84">
        <v>10.4</v>
      </c>
      <c r="G84" s="119">
        <v>77</v>
      </c>
      <c r="H84">
        <f t="shared" si="8"/>
        <v>11.792744376091818</v>
      </c>
      <c r="J84" s="120">
        <f>(Data!$I$16+273.3)/(D84+273.3)*(Data!$I$15+(Data!$K$12/1000))/Data!$I$15*Data!$I$18</f>
        <v>0.69057247523458287</v>
      </c>
      <c r="K84" s="122">
        <f t="shared" si="9"/>
        <v>12.264200868000003</v>
      </c>
      <c r="L84" s="119"/>
      <c r="M84" s="122"/>
      <c r="S84" s="121">
        <f t="shared" si="7"/>
        <v>0.78000000000000047</v>
      </c>
      <c r="T84" s="122">
        <f t="shared" si="5"/>
        <v>12.03479126074553</v>
      </c>
      <c r="U84">
        <f t="shared" si="6"/>
        <v>0.11851477148665392</v>
      </c>
    </row>
    <row r="85" spans="1:23">
      <c r="A85" s="1">
        <v>0.48299768518518515</v>
      </c>
      <c r="B85">
        <v>3917</v>
      </c>
      <c r="C85">
        <v>47</v>
      </c>
      <c r="D85">
        <v>260.10000000000002</v>
      </c>
      <c r="E85">
        <v>10.4</v>
      </c>
      <c r="G85" s="119">
        <v>78</v>
      </c>
      <c r="H85">
        <f t="shared" si="8"/>
        <v>11.668163036585234</v>
      </c>
      <c r="J85" s="120">
        <f>(Data!$I$16+273.3)/(D85+273.3)*(Data!$I$15+(Data!$K$12/1000))/Data!$I$15*Data!$I$18</f>
        <v>0.69070194139041974</v>
      </c>
      <c r="K85" s="122">
        <f t="shared" si="9"/>
        <v>12.240093560000002</v>
      </c>
      <c r="L85" s="119"/>
      <c r="M85" s="122"/>
      <c r="S85" s="121">
        <f t="shared" si="7"/>
        <v>0.79000000000000048</v>
      </c>
      <c r="T85" s="122">
        <f t="shared" si="5"/>
        <v>12.274277504052897</v>
      </c>
      <c r="U85">
        <f t="shared" si="6"/>
        <v>0.12154534382399224</v>
      </c>
      <c r="W85">
        <f>(S86-S84)/6*(T84+4*T85+T86)</f>
        <v>0.24468726260336693</v>
      </c>
    </row>
    <row r="86" spans="1:23">
      <c r="A86" s="1">
        <v>0.48299768518518515</v>
      </c>
      <c r="B86">
        <v>3928</v>
      </c>
      <c r="C86">
        <v>50</v>
      </c>
      <c r="D86">
        <v>260.10000000000002</v>
      </c>
      <c r="E86">
        <v>10.4</v>
      </c>
      <c r="G86" s="119">
        <v>79</v>
      </c>
      <c r="H86">
        <f t="shared" si="8"/>
        <v>12.03479126074553</v>
      </c>
      <c r="J86" s="120">
        <f>(Data!$I$16+273.3)/(D86+273.3)*(Data!$I$15+(Data!$K$12/1000))/Data!$I$15*Data!$I$18</f>
        <v>0.69070194139041974</v>
      </c>
      <c r="K86" s="122">
        <f t="shared" si="9"/>
        <v>12.215599516000005</v>
      </c>
      <c r="L86" s="119"/>
      <c r="M86" s="122"/>
      <c r="S86" s="121">
        <f t="shared" si="7"/>
        <v>0.80000000000000049</v>
      </c>
      <c r="T86" s="122">
        <f t="shared" si="5"/>
        <v>12.274277504052897</v>
      </c>
      <c r="U86">
        <f t="shared" si="6"/>
        <v>0.12274277504052908</v>
      </c>
    </row>
    <row r="87" spans="1:23">
      <c r="A87" s="1">
        <v>0.48299768518518515</v>
      </c>
      <c r="B87">
        <v>3928</v>
      </c>
      <c r="C87">
        <v>52</v>
      </c>
      <c r="D87">
        <v>260.2</v>
      </c>
      <c r="E87">
        <v>10.4</v>
      </c>
      <c r="G87" s="119">
        <v>80</v>
      </c>
      <c r="H87">
        <f t="shared" si="8"/>
        <v>12.274277504052897</v>
      </c>
      <c r="J87" s="120">
        <f>(Data!$I$16+273.3)/(D87+273.3)*(Data!$I$15+(Data!$K$12/1000))/Data!$I$15*Data!$I$18</f>
        <v>0.69057247523458287</v>
      </c>
      <c r="K87" s="122">
        <f t="shared" si="9"/>
        <v>12.190779000000003</v>
      </c>
      <c r="L87" s="119"/>
      <c r="M87" s="122"/>
      <c r="S87" s="121">
        <f t="shared" si="7"/>
        <v>0.8100000000000005</v>
      </c>
      <c r="T87" s="122">
        <f t="shared" si="5"/>
        <v>12.03591932854205</v>
      </c>
      <c r="U87">
        <f t="shared" si="6"/>
        <v>0.12155098416297484</v>
      </c>
      <c r="W87">
        <f>(S88-S86)/6*(T86+4*T87+T88)</f>
        <v>0.24151291382254406</v>
      </c>
    </row>
    <row r="88" spans="1:23">
      <c r="A88" s="1">
        <v>0.48300925925925925</v>
      </c>
      <c r="B88">
        <v>3931</v>
      </c>
      <c r="C88">
        <v>52</v>
      </c>
      <c r="D88">
        <v>260.2</v>
      </c>
      <c r="E88">
        <v>10.4</v>
      </c>
      <c r="G88" s="119">
        <v>81</v>
      </c>
      <c r="H88">
        <f t="shared" si="8"/>
        <v>12.274277504052897</v>
      </c>
      <c r="J88" s="120">
        <f>(Data!$I$16+273.3)/(D88+273.3)*(Data!$I$15+(Data!$K$12/1000))/Data!$I$15*Data!$I$18</f>
        <v>0.69057247523458287</v>
      </c>
      <c r="K88" s="122">
        <f t="shared" si="9"/>
        <v>12.165690932</v>
      </c>
      <c r="L88" s="119"/>
      <c r="M88" s="122"/>
      <c r="S88" s="121">
        <f t="shared" si="7"/>
        <v>0.82000000000000051</v>
      </c>
      <c r="T88" s="122">
        <f t="shared" si="5"/>
        <v>12.03591932854205</v>
      </c>
      <c r="U88">
        <f t="shared" si="6"/>
        <v>0.12035919328542061</v>
      </c>
    </row>
    <row r="89" spans="1:23">
      <c r="A89" s="1">
        <v>0.48300925925925925</v>
      </c>
      <c r="B89">
        <v>3932</v>
      </c>
      <c r="C89">
        <v>50</v>
      </c>
      <c r="D89">
        <v>260.2</v>
      </c>
      <c r="E89">
        <v>10.4</v>
      </c>
      <c r="G89" s="119">
        <v>82</v>
      </c>
      <c r="H89">
        <f t="shared" si="8"/>
        <v>12.03591932854205</v>
      </c>
      <c r="J89" s="120">
        <f>(Data!$I$16+273.3)/(D89+273.3)*(Data!$I$15+(Data!$K$12/1000))/Data!$I$15*Data!$I$18</f>
        <v>0.69057247523458287</v>
      </c>
      <c r="K89" s="122">
        <f t="shared" si="9"/>
        <v>12.140392888000001</v>
      </c>
      <c r="L89" s="119"/>
      <c r="M89" s="122"/>
      <c r="S89" s="121">
        <f t="shared" si="7"/>
        <v>0.83000000000000052</v>
      </c>
      <c r="T89" s="122">
        <f t="shared" si="5"/>
        <v>11.670350338701475</v>
      </c>
      <c r="U89">
        <f t="shared" si="6"/>
        <v>0.11853134833621773</v>
      </c>
      <c r="W89">
        <f>(S90-S88)/6*(T88+4*T89+T90)</f>
        <v>0.2346255700734983</v>
      </c>
    </row>
    <row r="90" spans="1:23">
      <c r="A90" s="1">
        <v>0.48300925925925925</v>
      </c>
      <c r="B90">
        <v>3933</v>
      </c>
      <c r="C90">
        <v>50</v>
      </c>
      <c r="D90">
        <v>260.2</v>
      </c>
      <c r="E90">
        <v>10.4</v>
      </c>
      <c r="G90" s="119">
        <v>83</v>
      </c>
      <c r="H90">
        <f t="shared" si="8"/>
        <v>12.03591932854205</v>
      </c>
      <c r="J90" s="120">
        <f>(Data!$I$16+273.3)/(D90+273.3)*(Data!$I$15+(Data!$K$12/1000))/Data!$I$15*Data!$I$18</f>
        <v>0.69057247523458287</v>
      </c>
      <c r="K90" s="122">
        <f t="shared" si="9"/>
        <v>12.114941100000003</v>
      </c>
      <c r="L90" s="119"/>
      <c r="M90" s="122"/>
      <c r="S90" s="121">
        <f t="shared" si="7"/>
        <v>0.84000000000000052</v>
      </c>
      <c r="T90" s="122">
        <f t="shared" si="5"/>
        <v>11.670350338701475</v>
      </c>
      <c r="U90">
        <f t="shared" si="6"/>
        <v>0.11670350338701485</v>
      </c>
    </row>
    <row r="91" spans="1:23">
      <c r="A91" s="1">
        <v>0.48300925925925925</v>
      </c>
      <c r="B91">
        <v>3934</v>
      </c>
      <c r="C91">
        <v>47</v>
      </c>
      <c r="D91">
        <v>260.3</v>
      </c>
      <c r="E91">
        <v>10.4</v>
      </c>
      <c r="G91" s="119">
        <v>84</v>
      </c>
      <c r="H91">
        <f t="shared" si="8"/>
        <v>11.670350338701475</v>
      </c>
      <c r="J91" s="120">
        <f>(Data!$I$16+273.3)/(D91+273.3)*(Data!$I$15+(Data!$K$12/1000))/Data!$I$15*Data!$I$18</f>
        <v>0.69044305760429148</v>
      </c>
      <c r="K91" s="122">
        <f t="shared" si="9"/>
        <v>12.089390456</v>
      </c>
      <c r="L91" s="119"/>
      <c r="M91" s="122"/>
      <c r="S91" s="121">
        <f t="shared" si="7"/>
        <v>0.85000000000000053</v>
      </c>
      <c r="T91" s="122">
        <f t="shared" si="5"/>
        <v>12.037047290620206</v>
      </c>
      <c r="U91">
        <f t="shared" si="6"/>
        <v>0.11853698814660853</v>
      </c>
      <c r="W91">
        <f>(S92-S90)/6*(T90+4*T91+T92)</f>
        <v>0.2403055553243128</v>
      </c>
    </row>
    <row r="92" spans="1:23">
      <c r="A92" s="1">
        <v>0.48300925925925925</v>
      </c>
      <c r="B92">
        <v>3935</v>
      </c>
      <c r="C92">
        <v>47</v>
      </c>
      <c r="D92">
        <v>260.3</v>
      </c>
      <c r="E92">
        <v>10.4</v>
      </c>
      <c r="G92" s="119">
        <v>85</v>
      </c>
      <c r="H92">
        <f t="shared" si="8"/>
        <v>11.670350338701475</v>
      </c>
      <c r="J92" s="120">
        <f>(Data!$I$16+273.3)/(D92+273.3)*(Data!$I$15+(Data!$K$12/1000))/Data!$I$15*Data!$I$18</f>
        <v>0.69044305760429148</v>
      </c>
      <c r="K92" s="122">
        <f t="shared" si="9"/>
        <v>12.0637945</v>
      </c>
      <c r="L92" s="119"/>
      <c r="M92" s="122"/>
      <c r="S92" s="121">
        <f t="shared" si="7"/>
        <v>0.86000000000000054</v>
      </c>
      <c r="T92" s="122">
        <f t="shared" si="5"/>
        <v>12.273127096111475</v>
      </c>
      <c r="U92">
        <f t="shared" si="6"/>
        <v>0.12155087193365852</v>
      </c>
    </row>
    <row r="93" spans="1:23">
      <c r="A93" s="1">
        <v>0.48302083333333329</v>
      </c>
      <c r="B93">
        <v>3937</v>
      </c>
      <c r="C93">
        <v>50</v>
      </c>
      <c r="D93">
        <v>260.3</v>
      </c>
      <c r="E93">
        <v>10.4</v>
      </c>
      <c r="G93" s="119">
        <v>86</v>
      </c>
      <c r="H93">
        <f t="shared" si="8"/>
        <v>12.037047290620206</v>
      </c>
      <c r="J93" s="120">
        <f>(Data!$I$16+273.3)/(D93+273.3)*(Data!$I$15+(Data!$K$12/1000))/Data!$I$15*Data!$I$18</f>
        <v>0.69044305760429148</v>
      </c>
      <c r="K93" s="122">
        <f t="shared" si="9"/>
        <v>12.038205432000002</v>
      </c>
      <c r="L93" s="119"/>
      <c r="M93" s="122"/>
      <c r="S93" s="121">
        <f t="shared" si="7"/>
        <v>0.87000000000000055</v>
      </c>
      <c r="T93" s="122">
        <f t="shared" si="5"/>
        <v>12.623378687637052</v>
      </c>
      <c r="U93">
        <f t="shared" si="6"/>
        <v>0.12448252891874274</v>
      </c>
      <c r="W93">
        <f>(S94-S92)/6*(T92+4*T93+T94)</f>
        <v>0.25207434585355498</v>
      </c>
    </row>
    <row r="94" spans="1:23">
      <c r="A94" s="1">
        <v>0.48302083333333329</v>
      </c>
      <c r="B94">
        <v>3937</v>
      </c>
      <c r="C94">
        <v>52</v>
      </c>
      <c r="D94">
        <v>260.10000000000002</v>
      </c>
      <c r="E94">
        <v>10.4</v>
      </c>
      <c r="G94" s="119">
        <v>87</v>
      </c>
      <c r="H94">
        <f t="shared" si="8"/>
        <v>12.273127096111475</v>
      </c>
      <c r="J94" s="120">
        <f>(Data!$I$16+273.3)/(D94+273.3)*(Data!$I$15+(Data!$K$12/1000))/Data!$I$15*Data!$I$18</f>
        <v>0.69070194139041974</v>
      </c>
      <c r="K94" s="122">
        <f t="shared" si="9"/>
        <v>12.012674107999999</v>
      </c>
      <c r="L94" s="119"/>
      <c r="M94" s="122"/>
      <c r="S94" s="121">
        <f t="shared" si="7"/>
        <v>0.88000000000000056</v>
      </c>
      <c r="T94" s="122">
        <f t="shared" si="5"/>
        <v>12.85566190940675</v>
      </c>
      <c r="U94">
        <f t="shared" si="6"/>
        <v>0.12739520298521911</v>
      </c>
    </row>
    <row r="95" spans="1:23">
      <c r="A95" s="1">
        <v>0.48302083333333329</v>
      </c>
      <c r="B95">
        <v>3939</v>
      </c>
      <c r="C95">
        <v>55</v>
      </c>
      <c r="D95">
        <v>260.2</v>
      </c>
      <c r="E95">
        <v>10.4</v>
      </c>
      <c r="G95" s="119">
        <v>88</v>
      </c>
      <c r="H95">
        <f t="shared" si="8"/>
        <v>12.623378687637052</v>
      </c>
      <c r="J95" s="120">
        <f>(Data!$I$16+273.3)/(D95+273.3)*(Data!$I$15+(Data!$K$12/1000))/Data!$I$15*Data!$I$18</f>
        <v>0.69057247523458287</v>
      </c>
      <c r="K95" s="122">
        <f t="shared" si="9"/>
        <v>11.987250040000003</v>
      </c>
      <c r="L95" s="119"/>
      <c r="M95" s="122"/>
      <c r="S95" s="121">
        <f t="shared" si="7"/>
        <v>0.89000000000000057</v>
      </c>
      <c r="T95" s="122">
        <f t="shared" si="5"/>
        <v>12.85566190940675</v>
      </c>
      <c r="U95">
        <f t="shared" si="6"/>
        <v>0.12855661909406763</v>
      </c>
      <c r="W95">
        <f>(S96-S94)/6*(T94+4*T95+T96)</f>
        <v>0.25710521117553986</v>
      </c>
    </row>
    <row r="96" spans="1:23">
      <c r="A96" s="1">
        <v>0.48302083333333329</v>
      </c>
      <c r="B96">
        <v>3939</v>
      </c>
      <c r="C96">
        <v>57</v>
      </c>
      <c r="D96">
        <v>260.60000000000002</v>
      </c>
      <c r="E96">
        <v>10.4</v>
      </c>
      <c r="G96" s="119">
        <v>89</v>
      </c>
      <c r="H96">
        <f t="shared" si="8"/>
        <v>12.85566190940675</v>
      </c>
      <c r="J96" s="120">
        <f>(Data!$I$16+273.3)/(D96+273.3)*(Data!$I$15+(Data!$K$12/1000))/Data!$I$15*Data!$I$18</f>
        <v>0.690055095594025</v>
      </c>
      <c r="K96" s="122">
        <f t="shared" si="9"/>
        <v>11.961981396000002</v>
      </c>
      <c r="L96" s="119"/>
      <c r="M96" s="122"/>
      <c r="S96" s="121">
        <f t="shared" si="7"/>
        <v>0.90000000000000058</v>
      </c>
      <c r="T96" s="122">
        <f t="shared" si="5"/>
        <v>12.853253805628126</v>
      </c>
      <c r="U96">
        <f t="shared" si="6"/>
        <v>0.12854457857517451</v>
      </c>
    </row>
    <row r="97" spans="1:23">
      <c r="A97" s="1">
        <v>0.48302083333333329</v>
      </c>
      <c r="B97">
        <v>3941</v>
      </c>
      <c r="C97">
        <v>57</v>
      </c>
      <c r="D97">
        <v>260.60000000000002</v>
      </c>
      <c r="E97">
        <v>10.4</v>
      </c>
      <c r="G97" s="119">
        <v>90</v>
      </c>
      <c r="H97">
        <f t="shared" si="8"/>
        <v>12.85566190940675</v>
      </c>
      <c r="J97" s="120">
        <f>(Data!$I$16+273.3)/(D97+273.3)*(Data!$I$15+(Data!$K$12/1000))/Data!$I$15*Data!$I$18</f>
        <v>0.690055095594025</v>
      </c>
      <c r="K97" s="122">
        <f t="shared" si="9"/>
        <v>11.936915000000006</v>
      </c>
      <c r="L97" s="119"/>
      <c r="M97" s="122"/>
      <c r="S97" s="121">
        <f t="shared" si="7"/>
        <v>0.91000000000000059</v>
      </c>
      <c r="T97" s="122">
        <f t="shared" si="5"/>
        <v>12.73761973734311</v>
      </c>
      <c r="U97">
        <f t="shared" si="6"/>
        <v>0.1279543677148563</v>
      </c>
      <c r="W97">
        <f>(S98-S96)/6*(T96+4*T97+T98)</f>
        <v>0.25280260015206946</v>
      </c>
    </row>
    <row r="98" spans="1:23">
      <c r="A98" s="1">
        <v>0.48303240740740744</v>
      </c>
      <c r="B98">
        <v>3942</v>
      </c>
      <c r="C98">
        <v>57</v>
      </c>
      <c r="D98">
        <v>260.39999999999998</v>
      </c>
      <c r="E98">
        <v>10.4</v>
      </c>
      <c r="G98" s="119">
        <v>91</v>
      </c>
      <c r="H98">
        <f t="shared" si="8"/>
        <v>12.853253805628126</v>
      </c>
      <c r="J98" s="120">
        <f>(Data!$I$16+273.3)/(D98+273.3)*(Data!$I$15+(Data!$K$12/1000))/Data!$I$15*Data!$I$18</f>
        <v>0.69031368847226904</v>
      </c>
      <c r="K98" s="122">
        <f t="shared" si="9"/>
        <v>11.912096332000001</v>
      </c>
      <c r="L98" s="119"/>
      <c r="M98" s="122"/>
      <c r="S98" s="121">
        <f t="shared" si="7"/>
        <v>0.9200000000000006</v>
      </c>
      <c r="T98" s="122">
        <f t="shared" si="5"/>
        <v>12.037047290620206</v>
      </c>
      <c r="U98">
        <f t="shared" si="6"/>
        <v>0.1238733351398167</v>
      </c>
    </row>
    <row r="99" spans="1:23">
      <c r="A99" s="1">
        <v>0.48303240740740744</v>
      </c>
      <c r="B99">
        <v>3941</v>
      </c>
      <c r="C99">
        <v>56</v>
      </c>
      <c r="D99">
        <v>260.2</v>
      </c>
      <c r="E99">
        <v>10.4</v>
      </c>
      <c r="G99" s="119">
        <v>92</v>
      </c>
      <c r="H99">
        <f t="shared" si="8"/>
        <v>12.73761973734311</v>
      </c>
      <c r="J99" s="120">
        <f>(Data!$I$16+273.3)/(D99+273.3)*(Data!$I$15+(Data!$K$12/1000))/Data!$I$15*Data!$I$18</f>
        <v>0.69057247523458287</v>
      </c>
      <c r="K99" s="122">
        <f t="shared" si="9"/>
        <v>11.887569528000004</v>
      </c>
      <c r="L99" s="119"/>
      <c r="M99" s="122"/>
      <c r="S99" s="121">
        <f t="shared" si="7"/>
        <v>0.9300000000000006</v>
      </c>
      <c r="T99" s="122">
        <f t="shared" si="5"/>
        <v>12.038175147009715</v>
      </c>
      <c r="U99">
        <f t="shared" si="6"/>
        <v>0.12037611218814971</v>
      </c>
      <c r="W99">
        <f>(S100-S98)/6*(T98+4*T99+T100)</f>
        <v>0.24075974341889617</v>
      </c>
    </row>
    <row r="100" spans="1:23">
      <c r="A100" s="1">
        <v>0.48303240740740744</v>
      </c>
      <c r="B100">
        <v>3940</v>
      </c>
      <c r="C100">
        <v>50</v>
      </c>
      <c r="D100">
        <v>260.3</v>
      </c>
      <c r="E100">
        <v>10.4</v>
      </c>
      <c r="G100" s="119">
        <v>93</v>
      </c>
      <c r="H100">
        <f t="shared" si="8"/>
        <v>12.037047290620206</v>
      </c>
      <c r="J100" s="120">
        <f>(Data!$I$16+273.3)/(D100+273.3)*(Data!$I$15+(Data!$K$12/1000))/Data!$I$15*Data!$I$18</f>
        <v>0.69044305760429148</v>
      </c>
      <c r="K100" s="122">
        <f t="shared" si="9"/>
        <v>11.863377380000003</v>
      </c>
      <c r="L100" s="119"/>
      <c r="M100" s="122"/>
      <c r="S100" s="121">
        <f t="shared" si="7"/>
        <v>0.94000000000000061</v>
      </c>
      <c r="T100" s="122">
        <f t="shared" si="5"/>
        <v>12.038175147009715</v>
      </c>
      <c r="U100">
        <f t="shared" si="6"/>
        <v>0.12038175147009726</v>
      </c>
    </row>
    <row r="101" spans="1:23">
      <c r="A101" s="1">
        <v>0.48303240740740744</v>
      </c>
      <c r="B101">
        <v>3938</v>
      </c>
      <c r="C101">
        <v>50</v>
      </c>
      <c r="D101">
        <v>260.39999999999998</v>
      </c>
      <c r="E101">
        <v>10.4</v>
      </c>
      <c r="G101" s="119">
        <v>94</v>
      </c>
      <c r="H101">
        <f t="shared" si="8"/>
        <v>12.038175147009715</v>
      </c>
      <c r="J101" s="120">
        <f>(Data!$I$16+273.3)/(D101+273.3)*(Data!$I$15+(Data!$K$12/1000))/Data!$I$15*Data!$I$18</f>
        <v>0.69031368847226904</v>
      </c>
      <c r="K101" s="122">
        <f t="shared" si="9"/>
        <v>11.839561336000006</v>
      </c>
      <c r="L101" s="119"/>
      <c r="M101" s="122"/>
      <c r="S101" s="121">
        <f t="shared" si="7"/>
        <v>0.95000000000000062</v>
      </c>
      <c r="T101" s="122">
        <f t="shared" si="5"/>
        <v>12.157960934609227</v>
      </c>
      <c r="U101">
        <f t="shared" si="6"/>
        <v>0.12098068040809482</v>
      </c>
      <c r="W101">
        <f>(S102-S100)/6*(T100+4*T101+T102)</f>
        <v>0.24154991167739251</v>
      </c>
    </row>
    <row r="102" spans="1:23">
      <c r="A102" s="1">
        <v>0.48303240740740744</v>
      </c>
      <c r="B102">
        <v>3926</v>
      </c>
      <c r="C102">
        <v>50</v>
      </c>
      <c r="D102">
        <v>260.39999999999998</v>
      </c>
      <c r="E102">
        <v>10.4</v>
      </c>
      <c r="G102" s="119">
        <v>95</v>
      </c>
      <c r="H102">
        <f t="shared" si="8"/>
        <v>12.038175147009715</v>
      </c>
      <c r="J102" s="120">
        <f>(Data!$I$16+273.3)/(D102+273.3)*(Data!$I$15+(Data!$K$12/1000))/Data!$I$15*Data!$I$18</f>
        <v>0.69031368847226904</v>
      </c>
      <c r="K102" s="122">
        <f t="shared" si="9"/>
        <v>11.8161615</v>
      </c>
      <c r="L102" s="119"/>
      <c r="M102" s="122"/>
      <c r="S102" s="121">
        <f t="shared" si="7"/>
        <v>0.96000000000000063</v>
      </c>
      <c r="T102" s="122">
        <f t="shared" si="5"/>
        <v>11.79495461777107</v>
      </c>
      <c r="U102">
        <f t="shared" si="6"/>
        <v>0.11976457776190159</v>
      </c>
    </row>
    <row r="103" spans="1:23">
      <c r="A103" s="1">
        <v>0.48304398148148148</v>
      </c>
      <c r="B103">
        <v>3926</v>
      </c>
      <c r="C103">
        <v>51</v>
      </c>
      <c r="D103">
        <v>260.39999999999998</v>
      </c>
      <c r="E103">
        <v>10.4</v>
      </c>
      <c r="G103" s="119">
        <v>96</v>
      </c>
      <c r="H103">
        <f t="shared" si="8"/>
        <v>12.157960934609227</v>
      </c>
      <c r="J103" s="120">
        <f>(Data!$I$16+273.3)/(D103+273.3)*(Data!$I$15+(Data!$K$12/1000))/Data!$I$15*Data!$I$18</f>
        <v>0.69031368847226904</v>
      </c>
      <c r="K103" s="122">
        <f t="shared" si="9"/>
        <v>11.793216632</v>
      </c>
      <c r="L103" s="119"/>
      <c r="M103" s="122"/>
      <c r="S103" s="121">
        <f t="shared" si="7"/>
        <v>0.97000000000000064</v>
      </c>
      <c r="T103" s="122">
        <f t="shared" si="5"/>
        <v>11.423625035224283</v>
      </c>
      <c r="U103">
        <f t="shared" si="6"/>
        <v>0.11609289826497686</v>
      </c>
      <c r="W103">
        <f>(S104-S102)/6*(T102+4*T103+T104)</f>
        <v>0.22971026597964178</v>
      </c>
    </row>
    <row r="104" spans="1:23">
      <c r="A104" s="1">
        <v>0.48304398148148148</v>
      </c>
      <c r="B104">
        <v>3912</v>
      </c>
      <c r="C104">
        <v>48</v>
      </c>
      <c r="D104">
        <v>260.39999999999998</v>
      </c>
      <c r="E104">
        <v>10.3</v>
      </c>
      <c r="G104" s="119">
        <v>97</v>
      </c>
      <c r="H104">
        <f t="shared" si="8"/>
        <v>11.79495461777107</v>
      </c>
      <c r="J104" s="120">
        <f>(Data!$I$16+273.3)/(D104+273.3)*(Data!$I$15+(Data!$K$12/1000))/Data!$I$15*Data!$I$18</f>
        <v>0.69031368847226904</v>
      </c>
      <c r="K104" s="122">
        <f t="shared" si="9"/>
        <v>11.770764148000005</v>
      </c>
      <c r="L104" s="119"/>
      <c r="M104" s="122"/>
      <c r="S104" s="121">
        <f t="shared" si="7"/>
        <v>0.98000000000000065</v>
      </c>
      <c r="T104" s="122">
        <f t="shared" si="5"/>
        <v>11.423625035224283</v>
      </c>
      <c r="U104">
        <f t="shared" si="6"/>
        <v>0.11423625035224294</v>
      </c>
    </row>
    <row r="105" spans="1:23">
      <c r="A105" s="1">
        <v>0.48304398148148148</v>
      </c>
      <c r="B105">
        <v>3912</v>
      </c>
      <c r="C105">
        <v>45</v>
      </c>
      <c r="D105">
        <v>260.7</v>
      </c>
      <c r="E105">
        <v>10.3</v>
      </c>
      <c r="G105" s="119">
        <v>98</v>
      </c>
      <c r="H105">
        <f t="shared" si="8"/>
        <v>11.423625035224283</v>
      </c>
      <c r="J105" s="120">
        <f>(Data!$I$16+273.3)/(D105+273.3)*(Data!$I$15+(Data!$K$12/1000))/Data!$I$15*Data!$I$18</f>
        <v>0.68992587179335207</v>
      </c>
      <c r="K105" s="122">
        <f t="shared" si="9"/>
        <v>11.748840120000001</v>
      </c>
      <c r="L105" s="119"/>
      <c r="M105" s="122"/>
      <c r="S105" s="121">
        <f t="shared" si="7"/>
        <v>0.99000000000000066</v>
      </c>
      <c r="T105" s="122">
        <f t="shared" si="5"/>
        <v>11.423625035224283</v>
      </c>
      <c r="U105">
        <f t="shared" si="6"/>
        <v>0.11423625035224294</v>
      </c>
      <c r="W105">
        <f>(S106-S104)/6*(T104+4*T105+T106)</f>
        <v>0.22847606596362174</v>
      </c>
    </row>
    <row r="106" spans="1:23">
      <c r="A106" s="1">
        <v>0.48304398148148148</v>
      </c>
      <c r="B106">
        <v>3914</v>
      </c>
      <c r="C106">
        <v>45</v>
      </c>
      <c r="D106">
        <v>260.7</v>
      </c>
      <c r="E106">
        <v>10.3</v>
      </c>
      <c r="G106" s="119">
        <v>99</v>
      </c>
      <c r="H106">
        <f t="shared" si="8"/>
        <v>11.423625035224283</v>
      </c>
      <c r="J106" s="120">
        <f>(Data!$I$16+273.3)/(D106+273.3)*(Data!$I$15+(Data!$K$12/1000))/Data!$I$15*Data!$I$18</f>
        <v>0.68992587179335207</v>
      </c>
      <c r="K106" s="122">
        <f t="shared" si="9"/>
        <v>11.727479276000004</v>
      </c>
      <c r="L106" s="119"/>
      <c r="M106" s="122"/>
      <c r="S106" s="121">
        <f t="shared" si="7"/>
        <v>1.0000000000000007</v>
      </c>
      <c r="T106" s="122">
        <f t="shared" si="5"/>
        <v>11.424694612965048</v>
      </c>
      <c r="U106">
        <f t="shared" si="6"/>
        <v>0.11424159824094676</v>
      </c>
    </row>
    <row r="107" spans="1:23">
      <c r="A107" s="1">
        <v>0.48304398148148148</v>
      </c>
      <c r="B107">
        <v>3916</v>
      </c>
      <c r="C107">
        <v>45</v>
      </c>
      <c r="D107">
        <v>260.7</v>
      </c>
      <c r="E107">
        <v>10.3</v>
      </c>
      <c r="G107" s="119">
        <v>100</v>
      </c>
      <c r="H107">
        <f t="shared" si="8"/>
        <v>11.423625035224283</v>
      </c>
      <c r="J107" s="120">
        <f>(Data!$I$16+273.3)/(D107+273.3)*(Data!$I$15+(Data!$K$12/1000))/Data!$I$15*Data!$I$18</f>
        <v>0.68992587179335207</v>
      </c>
      <c r="K107" s="122">
        <f t="shared" si="9"/>
        <v>11.706714999999999</v>
      </c>
      <c r="L107" s="119"/>
      <c r="M107" s="122"/>
      <c r="S107" s="121">
        <f t="shared" si="7"/>
        <v>0</v>
      </c>
      <c r="T107" s="122">
        <f t="shared" si="5"/>
        <v>11.552019460266219</v>
      </c>
      <c r="U107">
        <f t="shared" si="6"/>
        <v>-11.488357036615641</v>
      </c>
      <c r="W107">
        <f>(S108-S106)/6*(T106+4*T107+T108)</f>
        <v>-11.415669062902731</v>
      </c>
    </row>
    <row r="108" spans="1:23">
      <c r="A108" s="1">
        <v>0.48305555555555557</v>
      </c>
      <c r="B108">
        <v>3920</v>
      </c>
      <c r="C108">
        <v>45</v>
      </c>
      <c r="D108">
        <v>260.8</v>
      </c>
      <c r="E108">
        <v>10.3</v>
      </c>
      <c r="G108" s="119">
        <v>101</v>
      </c>
      <c r="H108">
        <f t="shared" si="8"/>
        <v>11.424694612965048</v>
      </c>
      <c r="J108" s="120">
        <f>(Data!$I$16+273.3)/(D108+273.3)*(Data!$I$15+(Data!$K$12/1000))/Data!$I$15*Data!$I$18</f>
        <v>0.68979669638204455</v>
      </c>
      <c r="K108" s="122">
        <f t="shared" si="9"/>
        <v>11.686579332000004</v>
      </c>
      <c r="L108" s="119"/>
      <c r="M108" s="122"/>
      <c r="S108" s="121">
        <f t="shared" si="7"/>
        <v>0.01</v>
      </c>
      <c r="T108" s="122">
        <f t="shared" si="5"/>
        <v>11.553100654471429</v>
      </c>
      <c r="U108">
        <f t="shared" si="6"/>
        <v>0.11552560057368824</v>
      </c>
    </row>
    <row r="109" spans="1:23">
      <c r="A109" s="1">
        <v>0.48305555555555557</v>
      </c>
      <c r="B109">
        <v>3924</v>
      </c>
      <c r="C109">
        <v>46</v>
      </c>
      <c r="D109">
        <v>260.89999999999998</v>
      </c>
      <c r="E109">
        <v>10.3</v>
      </c>
      <c r="G109" s="119">
        <v>102</v>
      </c>
      <c r="H109">
        <f t="shared" si="8"/>
        <v>11.552019460266219</v>
      </c>
      <c r="J109" s="120">
        <f>(Data!$I$16+273.3)/(D109+273.3)*(Data!$I$15+(Data!$K$12/1000))/Data!$I$15*Data!$I$18</f>
        <v>0.68966756933292783</v>
      </c>
      <c r="K109" s="122">
        <f t="shared" si="9"/>
        <v>11.667102968000002</v>
      </c>
      <c r="L109" s="119"/>
      <c r="M109" s="122"/>
      <c r="S109" s="121">
        <f t="shared" si="7"/>
        <v>0.02</v>
      </c>
      <c r="T109" s="122">
        <f t="shared" si="5"/>
        <v>11.170017898754654</v>
      </c>
      <c r="U109">
        <f t="shared" si="6"/>
        <v>0.11361559276613042</v>
      </c>
      <c r="W109">
        <f>(S110-S108)/6*(T108+4*T109+T110)</f>
        <v>0.22380109792410888</v>
      </c>
    </row>
    <row r="110" spans="1:23">
      <c r="A110" s="1">
        <v>0.48305555555555557</v>
      </c>
      <c r="B110">
        <v>3924</v>
      </c>
      <c r="C110">
        <v>46</v>
      </c>
      <c r="D110">
        <v>261</v>
      </c>
      <c r="E110">
        <v>10.3</v>
      </c>
      <c r="G110" s="119">
        <v>103</v>
      </c>
      <c r="H110">
        <f t="shared" si="8"/>
        <v>11.553100654471429</v>
      </c>
      <c r="J110" s="120">
        <f>(Data!$I$16+273.3)/(D110+273.3)*(Data!$I$15+(Data!$K$12/1000))/Data!$I$15*Data!$I$18</f>
        <v>0.6895384906188472</v>
      </c>
      <c r="K110" s="122">
        <f t="shared" si="9"/>
        <v>11.648315260000007</v>
      </c>
      <c r="L110" s="119"/>
      <c r="M110" s="122"/>
      <c r="S110" s="121">
        <f t="shared" si="7"/>
        <v>0.03</v>
      </c>
      <c r="T110" s="122">
        <f t="shared" si="5"/>
        <v>10.907157127742629</v>
      </c>
      <c r="U110">
        <f t="shared" si="6"/>
        <v>0.11038587513248641</v>
      </c>
    </row>
    <row r="111" spans="1:23">
      <c r="A111" s="1">
        <v>0.48305555555555557</v>
      </c>
      <c r="B111">
        <v>3927</v>
      </c>
      <c r="C111">
        <v>43</v>
      </c>
      <c r="D111">
        <v>261</v>
      </c>
      <c r="E111">
        <v>10.3</v>
      </c>
      <c r="G111" s="119">
        <v>104</v>
      </c>
      <c r="H111">
        <f t="shared" si="8"/>
        <v>11.170017898754654</v>
      </c>
      <c r="J111" s="120">
        <f>(Data!$I$16+273.3)/(D111+273.3)*(Data!$I$15+(Data!$K$12/1000))/Data!$I$15*Data!$I$18</f>
        <v>0.6895384906188472</v>
      </c>
      <c r="K111" s="122">
        <f t="shared" si="9"/>
        <v>11.630244216000001</v>
      </c>
      <c r="L111" s="119"/>
      <c r="M111" s="122"/>
      <c r="S111" s="121">
        <f t="shared" si="7"/>
        <v>0.04</v>
      </c>
      <c r="T111" s="122">
        <f t="shared" si="5"/>
        <v>10.774330034828834</v>
      </c>
      <c r="U111">
        <f t="shared" si="6"/>
        <v>0.10840743581285735</v>
      </c>
      <c r="W111">
        <f>(S112-S110)/6*(T110+4*T111+T112)</f>
        <v>0.21593271777339371</v>
      </c>
    </row>
    <row r="112" spans="1:23">
      <c r="A112" s="1">
        <v>0.48305555555555557</v>
      </c>
      <c r="B112">
        <v>3927</v>
      </c>
      <c r="C112">
        <v>41</v>
      </c>
      <c r="D112">
        <v>261</v>
      </c>
      <c r="E112">
        <v>10.3</v>
      </c>
      <c r="G112" s="119">
        <v>105</v>
      </c>
      <c r="H112">
        <f t="shared" si="8"/>
        <v>10.907157127742629</v>
      </c>
      <c r="J112" s="120">
        <f>(Data!$I$16+273.3)/(D112+273.3)*(Data!$I$15+(Data!$K$12/1000))/Data!$I$15*Data!$I$18</f>
        <v>0.6895384906188472</v>
      </c>
      <c r="K112" s="122">
        <f t="shared" si="9"/>
        <v>11.612916500000004</v>
      </c>
      <c r="L112" s="119"/>
      <c r="M112" s="122"/>
      <c r="S112" s="121">
        <f t="shared" si="7"/>
        <v>0.05</v>
      </c>
      <c r="T112" s="122">
        <f t="shared" si="5"/>
        <v>10.775338064960133</v>
      </c>
      <c r="U112">
        <f t="shared" si="6"/>
        <v>0.10774834049894486</v>
      </c>
    </row>
    <row r="113" spans="1:23">
      <c r="A113" s="1">
        <v>0.48306712962962961</v>
      </c>
      <c r="B113">
        <v>3931</v>
      </c>
      <c r="C113">
        <v>40</v>
      </c>
      <c r="D113">
        <v>261.10000000000002</v>
      </c>
      <c r="E113">
        <v>10.3</v>
      </c>
      <c r="G113" s="119">
        <v>106</v>
      </c>
      <c r="H113">
        <f t="shared" si="8"/>
        <v>10.774330034828834</v>
      </c>
      <c r="J113" s="120">
        <f>(Data!$I$16+273.3)/(D113+273.3)*(Data!$I$15+(Data!$K$12/1000))/Data!$I$15*Data!$I$18</f>
        <v>0.68940946021266825</v>
      </c>
      <c r="K113" s="122">
        <f t="shared" si="9"/>
        <v>11.596357432000001</v>
      </c>
      <c r="L113" s="119"/>
      <c r="M113" s="122"/>
      <c r="S113" s="121">
        <f t="shared" si="7"/>
        <v>6.0000000000000005E-2</v>
      </c>
      <c r="T113" s="122">
        <f t="shared" si="5"/>
        <v>10.775338064960133</v>
      </c>
      <c r="U113">
        <f t="shared" si="6"/>
        <v>0.10775338064960135</v>
      </c>
      <c r="W113">
        <f>(S114-S112)/6*(T112+4*T113+T114)</f>
        <v>0.21682932872372318</v>
      </c>
    </row>
    <row r="114" spans="1:23">
      <c r="A114" s="1">
        <v>0.48306712962962961</v>
      </c>
      <c r="B114">
        <v>3931</v>
      </c>
      <c r="C114">
        <v>40</v>
      </c>
      <c r="D114">
        <v>261.2</v>
      </c>
      <c r="E114">
        <v>10.3</v>
      </c>
      <c r="G114" s="119">
        <v>107</v>
      </c>
      <c r="H114">
        <f t="shared" si="8"/>
        <v>10.775338064960133</v>
      </c>
      <c r="J114" s="120">
        <f>(Data!$I$16+273.3)/(D114+273.3)*(Data!$I$15+(Data!$K$12/1000))/Data!$I$15*Data!$I$18</f>
        <v>0.68928047808727788</v>
      </c>
      <c r="K114" s="122">
        <f t="shared" si="9"/>
        <v>11.580590988000012</v>
      </c>
      <c r="L114" s="119"/>
      <c r="M114" s="122"/>
      <c r="S114" s="121">
        <f t="shared" si="7"/>
        <v>7.0000000000000007E-2</v>
      </c>
      <c r="T114" s="122">
        <f t="shared" si="5"/>
        <v>11.172108292316281</v>
      </c>
      <c r="U114">
        <f t="shared" si="6"/>
        <v>0.10973723178638209</v>
      </c>
    </row>
    <row r="115" spans="1:23">
      <c r="A115" s="1">
        <v>0.48306712962962961</v>
      </c>
      <c r="B115">
        <v>3932</v>
      </c>
      <c r="C115">
        <v>40</v>
      </c>
      <c r="D115">
        <v>261.2</v>
      </c>
      <c r="E115">
        <v>10.3</v>
      </c>
      <c r="G115" s="119">
        <v>108</v>
      </c>
      <c r="H115">
        <f t="shared" si="8"/>
        <v>10.775338064960133</v>
      </c>
      <c r="J115" s="120">
        <f>(Data!$I$16+273.3)/(D115+273.3)*(Data!$I$15+(Data!$K$12/1000))/Data!$I$15*Data!$I$18</f>
        <v>0.68928047808727788</v>
      </c>
      <c r="K115" s="122">
        <f t="shared" si="9"/>
        <v>11.565639800000003</v>
      </c>
      <c r="L115" s="119"/>
      <c r="M115" s="122"/>
      <c r="S115" s="121">
        <f t="shared" si="7"/>
        <v>0.08</v>
      </c>
      <c r="T115" s="122">
        <f t="shared" si="5"/>
        <v>11.042468690713596</v>
      </c>
      <c r="U115">
        <f t="shared" si="6"/>
        <v>0.11107288491514934</v>
      </c>
      <c r="W115">
        <f>(S116-S114)/6*(T114+4*T115+T116)</f>
        <v>0.22127806306330772</v>
      </c>
    </row>
    <row r="116" spans="1:23">
      <c r="A116" s="1">
        <v>0.48306712962962961</v>
      </c>
      <c r="B116">
        <v>3933</v>
      </c>
      <c r="C116">
        <v>43</v>
      </c>
      <c r="D116">
        <v>261.2</v>
      </c>
      <c r="E116">
        <v>10.3</v>
      </c>
      <c r="G116" s="119">
        <v>109</v>
      </c>
      <c r="H116">
        <f t="shared" si="8"/>
        <v>11.172108292316281</v>
      </c>
      <c r="J116" s="120">
        <f>(Data!$I$16+273.3)/(D116+273.3)*(Data!$I$15+(Data!$K$12/1000))/Data!$I$15*Data!$I$18</f>
        <v>0.68928047808727788</v>
      </c>
      <c r="K116" s="122">
        <f t="shared" si="9"/>
        <v>11.551525156</v>
      </c>
      <c r="L116" s="119"/>
      <c r="M116" s="122"/>
      <c r="S116" s="121">
        <f t="shared" si="7"/>
        <v>0.09</v>
      </c>
      <c r="T116" s="122">
        <f t="shared" si="5"/>
        <v>11.041435863821686</v>
      </c>
      <c r="U116">
        <f t="shared" si="6"/>
        <v>0.11041952277267635</v>
      </c>
    </row>
    <row r="117" spans="1:23">
      <c r="A117" s="1">
        <v>0.48306712962962961</v>
      </c>
      <c r="B117">
        <v>3942</v>
      </c>
      <c r="C117">
        <v>42</v>
      </c>
      <c r="D117">
        <v>261.3</v>
      </c>
      <c r="E117">
        <v>10.3</v>
      </c>
      <c r="G117" s="119">
        <v>110</v>
      </c>
      <c r="H117">
        <f t="shared" si="8"/>
        <v>11.042468690713596</v>
      </c>
      <c r="J117" s="120">
        <f>(Data!$I$16+273.3)/(D117+273.3)*(Data!$I$15+(Data!$K$12/1000))/Data!$I$15*Data!$I$18</f>
        <v>0.68915154421558178</v>
      </c>
      <c r="K117" s="122">
        <f t="shared" si="9"/>
        <v>11.538267000000001</v>
      </c>
      <c r="L117" s="119"/>
      <c r="M117" s="122"/>
      <c r="S117" s="121">
        <f t="shared" si="7"/>
        <v>9.9999999999999992E-2</v>
      </c>
      <c r="T117" s="122">
        <f t="shared" si="5"/>
        <v>11.041435863821686</v>
      </c>
      <c r="U117">
        <f t="shared" si="6"/>
        <v>0.1104143586382168</v>
      </c>
      <c r="W117">
        <f>(S118-S116)/6*(T116+4*T117+T118)</f>
        <v>0.22126429203808229</v>
      </c>
    </row>
    <row r="118" spans="1:23">
      <c r="A118" s="1">
        <v>0.4830787037037037</v>
      </c>
      <c r="B118">
        <v>3951</v>
      </c>
      <c r="C118">
        <v>42</v>
      </c>
      <c r="D118">
        <v>261.2</v>
      </c>
      <c r="E118">
        <v>10.3</v>
      </c>
      <c r="G118" s="119">
        <v>111</v>
      </c>
      <c r="H118">
        <f t="shared" si="8"/>
        <v>11.041435863821686</v>
      </c>
      <c r="J118" s="120">
        <f>(Data!$I$16+273.3)/(D118+273.3)*(Data!$I$15+(Data!$K$12/1000))/Data!$I$15*Data!$I$18</f>
        <v>0.68928047808727788</v>
      </c>
      <c r="K118" s="122">
        <f t="shared" si="9"/>
        <v>11.525883931999996</v>
      </c>
      <c r="L118" s="119"/>
      <c r="M118" s="122"/>
      <c r="S118" s="121">
        <f t="shared" si="7"/>
        <v>0.10999999999999999</v>
      </c>
      <c r="T118" s="122">
        <f t="shared" si="5"/>
        <v>11.172108292316281</v>
      </c>
      <c r="U118">
        <f t="shared" si="6"/>
        <v>0.11106772078068979</v>
      </c>
    </row>
    <row r="119" spans="1:23">
      <c r="A119" s="1">
        <v>0.4830787037037037</v>
      </c>
      <c r="B119">
        <v>3952</v>
      </c>
      <c r="C119">
        <v>42</v>
      </c>
      <c r="D119">
        <v>261.2</v>
      </c>
      <c r="E119">
        <v>10.3</v>
      </c>
      <c r="G119" s="119">
        <v>112</v>
      </c>
      <c r="H119">
        <f t="shared" si="8"/>
        <v>11.041435863821686</v>
      </c>
      <c r="J119" s="120">
        <f>(Data!$I$16+273.3)/(D119+273.3)*(Data!$I$15+(Data!$K$12/1000))/Data!$I$15*Data!$I$18</f>
        <v>0.68928047808727788</v>
      </c>
      <c r="K119" s="122">
        <f t="shared" si="9"/>
        <v>11.514393208000012</v>
      </c>
      <c r="L119" s="119"/>
      <c r="M119" s="122"/>
      <c r="S119" s="121">
        <f t="shared" si="7"/>
        <v>0.11999999999999998</v>
      </c>
      <c r="T119" s="122">
        <f t="shared" si="5"/>
        <v>11.304441004061999</v>
      </c>
      <c r="U119">
        <f t="shared" si="6"/>
        <v>0.11238274648189135</v>
      </c>
      <c r="W119">
        <f>(S120-S118)/6*(T118+4*T119+T120)</f>
        <v>0.2256477110420875</v>
      </c>
    </row>
    <row r="120" spans="1:23">
      <c r="A120" s="1">
        <v>0.4830787037037037</v>
      </c>
      <c r="B120">
        <v>3962</v>
      </c>
      <c r="C120">
        <v>43</v>
      </c>
      <c r="D120">
        <v>261.2</v>
      </c>
      <c r="E120">
        <v>10.3</v>
      </c>
      <c r="G120" s="119">
        <v>113</v>
      </c>
      <c r="H120">
        <f t="shared" si="8"/>
        <v>11.172108292316281</v>
      </c>
      <c r="J120" s="120">
        <f>(Data!$I$16+273.3)/(D120+273.3)*(Data!$I$15+(Data!$K$12/1000))/Data!$I$15*Data!$I$18</f>
        <v>0.68928047808727788</v>
      </c>
      <c r="K120" s="122">
        <f t="shared" si="9"/>
        <v>11.503810740000009</v>
      </c>
      <c r="L120" s="119"/>
      <c r="M120" s="122"/>
      <c r="S120" s="121">
        <f t="shared" si="7"/>
        <v>0.12999999999999998</v>
      </c>
      <c r="T120" s="122">
        <f t="shared" si="5"/>
        <v>11.304441004061999</v>
      </c>
      <c r="U120">
        <f t="shared" si="6"/>
        <v>0.11304441004061994</v>
      </c>
    </row>
    <row r="121" spans="1:23">
      <c r="A121" s="1">
        <v>0.4830787037037037</v>
      </c>
      <c r="B121">
        <v>3962</v>
      </c>
      <c r="C121">
        <v>44</v>
      </c>
      <c r="D121">
        <v>261.5</v>
      </c>
      <c r="E121">
        <v>10.3</v>
      </c>
      <c r="G121" s="119">
        <v>114</v>
      </c>
      <c r="H121">
        <f t="shared" si="8"/>
        <v>11.304441004061999</v>
      </c>
      <c r="J121" s="120">
        <f>(Data!$I$16+273.3)/(D121+273.3)*(Data!$I$15+(Data!$K$12/1000))/Data!$I$15*Data!$I$18</f>
        <v>0.68889382112499997</v>
      </c>
      <c r="K121" s="122">
        <f t="shared" si="9"/>
        <v>11.494151096000014</v>
      </c>
      <c r="L121" s="119"/>
      <c r="M121" s="122"/>
      <c r="S121" s="121">
        <f t="shared" si="7"/>
        <v>0.13999999999999999</v>
      </c>
      <c r="T121" s="122">
        <f t="shared" si="5"/>
        <v>11.305497839571631</v>
      </c>
      <c r="U121">
        <f t="shared" si="6"/>
        <v>0.11304969421816824</v>
      </c>
      <c r="W121">
        <f>(S122-S120)/6*(T120+4*T121+T122)</f>
        <v>0.22610643400640071</v>
      </c>
    </row>
    <row r="122" spans="1:23">
      <c r="A122" s="1">
        <v>0.4830787037037037</v>
      </c>
      <c r="B122">
        <v>3963</v>
      </c>
      <c r="C122">
        <v>44</v>
      </c>
      <c r="D122">
        <v>261.5</v>
      </c>
      <c r="E122">
        <v>10.3</v>
      </c>
      <c r="G122" s="119">
        <v>115</v>
      </c>
      <c r="H122">
        <f t="shared" si="8"/>
        <v>11.304441004061999</v>
      </c>
      <c r="J122" s="120">
        <f>(Data!$I$16+273.3)/(D122+273.3)*(Data!$I$15+(Data!$K$12/1000))/Data!$I$15*Data!$I$18</f>
        <v>0.68889382112499997</v>
      </c>
      <c r="K122" s="122">
        <f t="shared" si="9"/>
        <v>11.485427500000011</v>
      </c>
      <c r="L122" s="119"/>
      <c r="M122" s="122"/>
      <c r="S122" s="121">
        <f t="shared" si="7"/>
        <v>0.15</v>
      </c>
      <c r="T122" s="122">
        <f t="shared" si="5"/>
        <v>11.305497839571631</v>
      </c>
      <c r="U122">
        <f t="shared" si="6"/>
        <v>0.1130549783957164</v>
      </c>
    </row>
    <row r="123" spans="1:23">
      <c r="A123" s="1">
        <v>0.48309027777777774</v>
      </c>
      <c r="B123">
        <v>3963</v>
      </c>
      <c r="C123">
        <v>44</v>
      </c>
      <c r="D123">
        <v>261.60000000000002</v>
      </c>
      <c r="E123">
        <v>10.3</v>
      </c>
      <c r="G123" s="119">
        <v>116</v>
      </c>
      <c r="H123">
        <f t="shared" si="8"/>
        <v>11.305497839571631</v>
      </c>
      <c r="J123" s="120">
        <f>(Data!$I$16+273.3)/(D123+273.3)*(Data!$I$15+(Data!$K$12/1000))/Data!$I$15*Data!$I$18</f>
        <v>0.68876503185202831</v>
      </c>
      <c r="K123" s="122">
        <f t="shared" si="9"/>
        <v>11.477651832000003</v>
      </c>
      <c r="L123" s="119"/>
      <c r="M123" s="122"/>
      <c r="S123" s="121">
        <f t="shared" si="7"/>
        <v>0.16</v>
      </c>
      <c r="T123" s="122">
        <f t="shared" si="5"/>
        <v>11.306554576297737</v>
      </c>
      <c r="U123">
        <f t="shared" si="6"/>
        <v>0.11306026207934694</v>
      </c>
      <c r="W123">
        <f>(S124-S122)/6*(T122+4*T123+T124)</f>
        <v>0.22612756907020123</v>
      </c>
    </row>
    <row r="124" spans="1:23">
      <c r="A124" s="1">
        <v>0.48309027777777774</v>
      </c>
      <c r="B124">
        <v>3961</v>
      </c>
      <c r="C124">
        <v>44</v>
      </c>
      <c r="D124">
        <v>261.60000000000002</v>
      </c>
      <c r="E124">
        <v>10.3</v>
      </c>
      <c r="G124" s="119">
        <v>117</v>
      </c>
      <c r="H124">
        <f t="shared" si="8"/>
        <v>11.305497839571631</v>
      </c>
      <c r="J124" s="120">
        <f>(Data!$I$16+273.3)/(D124+273.3)*(Data!$I$15+(Data!$K$12/1000))/Data!$I$15*Data!$I$18</f>
        <v>0.68876503185202831</v>
      </c>
      <c r="K124" s="122">
        <f t="shared" si="9"/>
        <v>11.470834628000009</v>
      </c>
      <c r="L124" s="119"/>
      <c r="M124" s="122"/>
      <c r="S124" s="121">
        <f t="shared" si="7"/>
        <v>0.17</v>
      </c>
      <c r="T124" s="122">
        <f t="shared" si="5"/>
        <v>11.306554576297737</v>
      </c>
      <c r="U124">
        <f t="shared" si="6"/>
        <v>0.11306554576297746</v>
      </c>
    </row>
    <row r="125" spans="1:23">
      <c r="A125" s="1">
        <v>0.48309027777777774</v>
      </c>
      <c r="B125">
        <v>3960</v>
      </c>
      <c r="C125">
        <v>44</v>
      </c>
      <c r="D125">
        <v>261.7</v>
      </c>
      <c r="E125">
        <v>10.3</v>
      </c>
      <c r="G125" s="119">
        <v>118</v>
      </c>
      <c r="H125">
        <f t="shared" si="8"/>
        <v>11.306554576297737</v>
      </c>
      <c r="J125" s="120">
        <f>(Data!$I$16+273.3)/(D125+273.3)*(Data!$I$15+(Data!$K$12/1000))/Data!$I$15*Data!$I$18</f>
        <v>0.68863629072457944</v>
      </c>
      <c r="K125" s="122">
        <f t="shared" si="9"/>
        <v>11.464985080000009</v>
      </c>
      <c r="L125" s="119"/>
      <c r="M125" s="122"/>
      <c r="S125" s="121">
        <f t="shared" si="7"/>
        <v>0.18000000000000002</v>
      </c>
      <c r="T125" s="122">
        <f t="shared" si="5"/>
        <v>11.305497839571631</v>
      </c>
      <c r="U125">
        <f t="shared" si="6"/>
        <v>0.11306026207934694</v>
      </c>
      <c r="W125">
        <f>(S126-S124)/6*(T124+4*T125+T126)</f>
        <v>0.22611347924718647</v>
      </c>
    </row>
    <row r="126" spans="1:23">
      <c r="A126" s="1">
        <v>0.48309027777777774</v>
      </c>
      <c r="B126">
        <v>3959</v>
      </c>
      <c r="C126">
        <v>44</v>
      </c>
      <c r="D126">
        <v>261.7</v>
      </c>
      <c r="E126">
        <v>10.3</v>
      </c>
      <c r="G126" s="119">
        <v>119</v>
      </c>
      <c r="H126">
        <f t="shared" si="8"/>
        <v>11.306554576297737</v>
      </c>
      <c r="J126" s="120">
        <f>(Data!$I$16+273.3)/(D126+273.3)*(Data!$I$15+(Data!$K$12/1000))/Data!$I$15*Data!$I$18</f>
        <v>0.68863629072457944</v>
      </c>
      <c r="K126" s="122">
        <f t="shared" si="9"/>
        <v>11.460111036000004</v>
      </c>
      <c r="L126" s="119"/>
      <c r="M126" s="122"/>
      <c r="S126" s="121">
        <f t="shared" si="7"/>
        <v>0.19000000000000003</v>
      </c>
      <c r="T126" s="122">
        <f t="shared" si="5"/>
        <v>11.305497839571631</v>
      </c>
      <c r="U126">
        <f t="shared" si="6"/>
        <v>0.1130549783957164</v>
      </c>
    </row>
    <row r="127" spans="1:23">
      <c r="A127" s="1">
        <v>0.48309027777777774</v>
      </c>
      <c r="B127">
        <v>3958</v>
      </c>
      <c r="C127">
        <v>44</v>
      </c>
      <c r="D127">
        <v>261.60000000000002</v>
      </c>
      <c r="E127">
        <v>10.3</v>
      </c>
      <c r="G127" s="119">
        <v>120</v>
      </c>
      <c r="H127">
        <f t="shared" si="8"/>
        <v>11.305497839571631</v>
      </c>
      <c r="J127" s="120">
        <f>(Data!$I$16+273.3)/(D127+273.3)*(Data!$I$15+(Data!$K$12/1000))/Data!$I$15*Data!$I$18</f>
        <v>0.68876503185202831</v>
      </c>
      <c r="K127" s="122">
        <f t="shared" si="9"/>
        <v>11.456219000000001</v>
      </c>
      <c r="L127" s="119"/>
      <c r="M127" s="122"/>
      <c r="S127" s="121">
        <f t="shared" si="7"/>
        <v>0.20000000000000004</v>
      </c>
      <c r="T127" s="122">
        <f t="shared" si="5"/>
        <v>11.305497839571631</v>
      </c>
      <c r="U127">
        <f t="shared" si="6"/>
        <v>0.1130549783957164</v>
      </c>
      <c r="W127">
        <f>(S128-S126)/6*(T126+4*T127+T128)</f>
        <v>0.22610643400640071</v>
      </c>
    </row>
    <row r="128" spans="1:23">
      <c r="A128" s="1">
        <v>0.48310185185185189</v>
      </c>
      <c r="B128">
        <v>3958</v>
      </c>
      <c r="C128">
        <v>44</v>
      </c>
      <c r="D128">
        <v>261.60000000000002</v>
      </c>
      <c r="E128">
        <v>10.3</v>
      </c>
      <c r="G128" s="119">
        <v>121</v>
      </c>
      <c r="H128">
        <f t="shared" si="8"/>
        <v>11.305497839571631</v>
      </c>
      <c r="J128" s="120">
        <f>(Data!$I$16+273.3)/(D128+273.3)*(Data!$I$15+(Data!$K$12/1000))/Data!$I$15*Data!$I$18</f>
        <v>0.68876503185202831</v>
      </c>
      <c r="K128" s="122">
        <f t="shared" si="9"/>
        <v>11.453314132000006</v>
      </c>
      <c r="L128" s="119"/>
      <c r="M128" s="122"/>
      <c r="S128" s="121">
        <f t="shared" si="7"/>
        <v>0.21000000000000005</v>
      </c>
      <c r="T128" s="122">
        <f t="shared" si="5"/>
        <v>11.304441004061999</v>
      </c>
      <c r="U128">
        <f t="shared" si="6"/>
        <v>0.11304969421816824</v>
      </c>
    </row>
    <row r="129" spans="1:23">
      <c r="A129" s="1">
        <v>0.48310185185185189</v>
      </c>
      <c r="B129">
        <v>3961</v>
      </c>
      <c r="C129">
        <v>44</v>
      </c>
      <c r="D129">
        <v>261.60000000000002</v>
      </c>
      <c r="E129">
        <v>10.3</v>
      </c>
      <c r="G129" s="119">
        <v>122</v>
      </c>
      <c r="H129">
        <f t="shared" si="8"/>
        <v>11.305497839571631</v>
      </c>
      <c r="J129" s="120">
        <f>(Data!$I$16+273.3)/(D129+273.3)*(Data!$I$15+(Data!$K$12/1000))/Data!$I$15*Data!$I$18</f>
        <v>0.68876503185202831</v>
      </c>
      <c r="K129" s="122">
        <f t="shared" si="9"/>
        <v>11.451400248000002</v>
      </c>
      <c r="L129" s="119"/>
      <c r="M129" s="122"/>
      <c r="S129" s="121">
        <f t="shared" si="7"/>
        <v>0.22000000000000006</v>
      </c>
      <c r="T129" s="122">
        <f t="shared" si="5"/>
        <v>11.304441004061999</v>
      </c>
      <c r="U129">
        <f t="shared" si="6"/>
        <v>0.11304441004062009</v>
      </c>
      <c r="W129">
        <f>(S130-S128)/6*(T128+4*T129+T130)</f>
        <v>0.22565467771710415</v>
      </c>
    </row>
    <row r="130" spans="1:23">
      <c r="A130" s="1">
        <v>0.48310185185185189</v>
      </c>
      <c r="B130">
        <v>3961</v>
      </c>
      <c r="C130">
        <v>44</v>
      </c>
      <c r="D130">
        <v>261.5</v>
      </c>
      <c r="E130">
        <v>10.3</v>
      </c>
      <c r="G130" s="119">
        <v>123</v>
      </c>
      <c r="H130">
        <f t="shared" si="8"/>
        <v>11.304441004061999</v>
      </c>
      <c r="J130" s="120">
        <f>(Data!$I$16+273.3)/(D130+273.3)*(Data!$I$15+(Data!$K$12/1000))/Data!$I$15*Data!$I$18</f>
        <v>0.68889382112499997</v>
      </c>
      <c r="K130" s="122">
        <f t="shared" si="9"/>
        <v>11.450479820000009</v>
      </c>
      <c r="L130" s="119"/>
      <c r="M130" s="122"/>
      <c r="S130" s="121">
        <f t="shared" si="7"/>
        <v>0.23000000000000007</v>
      </c>
      <c r="T130" s="122">
        <f t="shared" si="5"/>
        <v>11.174198294821203</v>
      </c>
      <c r="U130">
        <f t="shared" si="6"/>
        <v>0.11239319649441611</v>
      </c>
    </row>
    <row r="131" spans="1:23">
      <c r="A131" s="1">
        <v>0.48310185185185189</v>
      </c>
      <c r="B131">
        <v>3982</v>
      </c>
      <c r="C131">
        <v>44</v>
      </c>
      <c r="D131">
        <v>261.5</v>
      </c>
      <c r="E131">
        <v>10.3</v>
      </c>
      <c r="G131" s="119">
        <v>124</v>
      </c>
      <c r="H131">
        <f t="shared" si="8"/>
        <v>11.304441004061999</v>
      </c>
      <c r="J131" s="120">
        <f>(Data!$I$16+273.3)/(D131+273.3)*(Data!$I$15+(Data!$K$12/1000))/Data!$I$15*Data!$I$18</f>
        <v>0.68889382112499997</v>
      </c>
      <c r="K131" s="122">
        <f t="shared" si="9"/>
        <v>11.450553976000005</v>
      </c>
      <c r="L131" s="119"/>
      <c r="M131" s="122"/>
      <c r="S131" s="121">
        <f t="shared" si="7"/>
        <v>0.24000000000000007</v>
      </c>
      <c r="T131" s="122">
        <f t="shared" si="5"/>
        <v>11.303384069741139</v>
      </c>
      <c r="U131">
        <f t="shared" si="6"/>
        <v>0.11238791182281181</v>
      </c>
      <c r="W131">
        <f>(S132-S130)/6*(T130+4*T131+T132)</f>
        <v>0.22689671759844968</v>
      </c>
    </row>
    <row r="132" spans="1:23">
      <c r="A132" s="1">
        <v>0.48310185185185189</v>
      </c>
      <c r="B132">
        <v>3982</v>
      </c>
      <c r="C132">
        <v>43</v>
      </c>
      <c r="D132">
        <v>261.39999999999998</v>
      </c>
      <c r="E132">
        <v>10.3</v>
      </c>
      <c r="G132" s="119">
        <v>125</v>
      </c>
      <c r="H132">
        <f t="shared" si="8"/>
        <v>11.174198294821203</v>
      </c>
      <c r="J132" s="120">
        <f>(Data!$I$16+273.3)/(D132+273.3)*(Data!$I$15+(Data!$K$12/1000))/Data!$I$15*Data!$I$18</f>
        <v>0.68902265857050682</v>
      </c>
      <c r="K132" s="122">
        <f t="shared" si="9"/>
        <v>11.451622500000003</v>
      </c>
      <c r="L132" s="119"/>
      <c r="M132" s="122"/>
      <c r="S132" s="121">
        <f t="shared" si="7"/>
        <v>0.25000000000000006</v>
      </c>
      <c r="T132" s="122">
        <f t="shared" si="5"/>
        <v>11.681280705749174</v>
      </c>
      <c r="U132">
        <f t="shared" si="6"/>
        <v>0.11492332387745134</v>
      </c>
    </row>
    <row r="133" spans="1:23">
      <c r="A133" s="1">
        <v>0.48311342592592593</v>
      </c>
      <c r="B133">
        <v>3986</v>
      </c>
      <c r="C133">
        <v>44</v>
      </c>
      <c r="D133">
        <v>261.39999999999998</v>
      </c>
      <c r="E133">
        <v>10.3</v>
      </c>
      <c r="G133" s="119">
        <v>126</v>
      </c>
      <c r="H133">
        <f t="shared" si="8"/>
        <v>11.303384069741139</v>
      </c>
      <c r="J133" s="120">
        <f>(Data!$I$16+273.3)/(D133+273.3)*(Data!$I$15+(Data!$K$12/1000))/Data!$I$15*Data!$I$18</f>
        <v>0.68902265857050682</v>
      </c>
      <c r="K133" s="122">
        <f t="shared" si="9"/>
        <v>11.453683831999999</v>
      </c>
      <c r="L133" s="119"/>
      <c r="M133" s="122"/>
      <c r="S133" s="121">
        <f t="shared" si="7"/>
        <v>0.26000000000000006</v>
      </c>
      <c r="T133" s="122">
        <f t="shared" si="5"/>
        <v>11.680188129335079</v>
      </c>
      <c r="U133">
        <f t="shared" si="6"/>
        <v>0.11680734417542137</v>
      </c>
      <c r="W133">
        <f>(S134-S132)/6*(T132+4*T133+T134)</f>
        <v>0.23147478721132875</v>
      </c>
    </row>
    <row r="134" spans="1:23">
      <c r="A134" s="1">
        <v>0.48311342592592593</v>
      </c>
      <c r="B134">
        <v>3990</v>
      </c>
      <c r="C134">
        <v>47</v>
      </c>
      <c r="D134">
        <v>261.3</v>
      </c>
      <c r="E134">
        <v>10.3</v>
      </c>
      <c r="G134" s="119">
        <v>127</v>
      </c>
      <c r="H134">
        <f t="shared" si="8"/>
        <v>11.681280705749174</v>
      </c>
      <c r="J134" s="120">
        <f>(Data!$I$16+273.3)/(D134+273.3)*(Data!$I$15+(Data!$K$12/1000))/Data!$I$15*Data!$I$18</f>
        <v>0.68915154421558178</v>
      </c>
      <c r="K134" s="122">
        <f t="shared" si="9"/>
        <v>11.456735068000011</v>
      </c>
      <c r="L134" s="119"/>
      <c r="M134" s="122"/>
      <c r="S134" s="121">
        <f t="shared" si="7"/>
        <v>0.27000000000000007</v>
      </c>
      <c r="T134" s="122">
        <f t="shared" si="5"/>
        <v>11.040402940309084</v>
      </c>
      <c r="U134">
        <f t="shared" si="6"/>
        <v>0.11360295534822093</v>
      </c>
    </row>
    <row r="135" spans="1:23">
      <c r="A135" s="1">
        <v>0.48311342592592593</v>
      </c>
      <c r="B135">
        <v>3983</v>
      </c>
      <c r="C135">
        <v>47</v>
      </c>
      <c r="D135">
        <v>261.2</v>
      </c>
      <c r="E135">
        <v>10.3</v>
      </c>
      <c r="G135" s="119">
        <v>128</v>
      </c>
      <c r="H135">
        <f t="shared" si="8"/>
        <v>11.680188129335079</v>
      </c>
      <c r="J135" s="120">
        <f>(Data!$I$16+273.3)/(D135+273.3)*(Data!$I$15+(Data!$K$12/1000))/Data!$I$15*Data!$I$18</f>
        <v>0.68928047808727788</v>
      </c>
      <c r="K135" s="122">
        <f t="shared" si="9"/>
        <v>11.460771960000006</v>
      </c>
      <c r="L135" s="119"/>
      <c r="M135" s="122"/>
      <c r="S135" s="121">
        <f t="shared" si="7"/>
        <v>0.28000000000000008</v>
      </c>
      <c r="T135" s="122">
        <f t="shared" ref="T135:T198" si="10">H137</f>
        <v>11.039369920148662</v>
      </c>
      <c r="U135">
        <f t="shared" ref="U135:U198" si="11">(S135-S134)/2*(T134+T135)</f>
        <v>0.11039886430228882</v>
      </c>
      <c r="W135">
        <f>(S136-S134)/6*(T134+4*T135+T136)</f>
        <v>0.21990401510427568</v>
      </c>
    </row>
    <row r="136" spans="1:23">
      <c r="A136" s="1">
        <v>0.48311342592592593</v>
      </c>
      <c r="B136">
        <v>3975</v>
      </c>
      <c r="C136">
        <v>42</v>
      </c>
      <c r="D136">
        <v>261.10000000000002</v>
      </c>
      <c r="E136">
        <v>10.3</v>
      </c>
      <c r="G136" s="119">
        <v>129</v>
      </c>
      <c r="H136">
        <f t="shared" si="8"/>
        <v>11.040402940309084</v>
      </c>
      <c r="J136" s="120">
        <f>(Data!$I$16+273.3)/(D136+273.3)*(Data!$I$15+(Data!$K$12/1000))/Data!$I$15*Data!$I$18</f>
        <v>0.68940946021266825</v>
      </c>
      <c r="K136" s="122">
        <f t="shared" si="9"/>
        <v>11.465788916000005</v>
      </c>
      <c r="L136" s="119"/>
      <c r="M136" s="122"/>
      <c r="S136" s="121">
        <f t="shared" ref="S136:S199" si="12">IF(S135&gt;=$P$6,$S$6,S135+$R$6)</f>
        <v>0.29000000000000009</v>
      </c>
      <c r="T136" s="122">
        <f t="shared" si="10"/>
        <v>10.773321910378922</v>
      </c>
      <c r="U136">
        <f t="shared" si="11"/>
        <v>0.10906345915263801</v>
      </c>
    </row>
    <row r="137" spans="1:23">
      <c r="A137" s="1">
        <v>0.48311342592592593</v>
      </c>
      <c r="B137">
        <v>3974</v>
      </c>
      <c r="C137">
        <v>42</v>
      </c>
      <c r="D137">
        <v>261</v>
      </c>
      <c r="E137">
        <v>10.3</v>
      </c>
      <c r="G137" s="119">
        <v>130</v>
      </c>
      <c r="H137">
        <f t="shared" ref="H137:H200" si="13">44.73*SQRT(C137/1000/J137)</f>
        <v>11.039369920148662</v>
      </c>
      <c r="J137" s="120">
        <f>(Data!$I$16+273.3)/(D137+273.3)*(Data!$I$15+(Data!$K$12/1000))/Data!$I$15*Data!$I$18</f>
        <v>0.6895384906188472</v>
      </c>
      <c r="K137" s="122">
        <f t="shared" ref="K137:K200" si="14">-0.000000056*G137^4+0.000027628*G137^3-0.00461404*G137^2+0.2975128*G137+6.067835</f>
        <v>11.471778999999994</v>
      </c>
      <c r="L137" s="119"/>
      <c r="M137" s="122"/>
      <c r="S137" s="121">
        <f t="shared" si="12"/>
        <v>0.3000000000000001</v>
      </c>
      <c r="T137" s="122">
        <f t="shared" si="10"/>
        <v>10.36047955452087</v>
      </c>
      <c r="U137">
        <f t="shared" si="11"/>
        <v>0.10566900732449905</v>
      </c>
      <c r="W137">
        <f>(S138-S136)/6*(T136+4*T137+T138)</f>
        <v>0.20995851273348792</v>
      </c>
    </row>
    <row r="138" spans="1:23">
      <c r="A138" s="1">
        <v>0.48312500000000003</v>
      </c>
      <c r="B138">
        <v>3956</v>
      </c>
      <c r="C138">
        <v>40</v>
      </c>
      <c r="D138">
        <v>261</v>
      </c>
      <c r="E138">
        <v>10.3</v>
      </c>
      <c r="G138" s="119">
        <v>131</v>
      </c>
      <c r="H138">
        <f t="shared" si="13"/>
        <v>10.773321910378922</v>
      </c>
      <c r="J138" s="120">
        <f>(Data!$I$16+273.3)/(D138+273.3)*(Data!$I$15+(Data!$K$12/1000))/Data!$I$15*Data!$I$18</f>
        <v>0.6895384906188472</v>
      </c>
      <c r="K138" s="122">
        <f t="shared" si="14"/>
        <v>11.478733932000008</v>
      </c>
      <c r="L138" s="119"/>
      <c r="M138" s="122"/>
      <c r="S138" s="121">
        <f t="shared" si="12"/>
        <v>0.31000000000000011</v>
      </c>
      <c r="T138" s="122">
        <f t="shared" si="10"/>
        <v>10.772313691583923</v>
      </c>
      <c r="U138">
        <f t="shared" si="11"/>
        <v>0.10566396623052406</v>
      </c>
    </row>
    <row r="139" spans="1:23">
      <c r="A139" s="1">
        <v>0.48312500000000003</v>
      </c>
      <c r="B139">
        <v>3956</v>
      </c>
      <c r="C139">
        <v>37</v>
      </c>
      <c r="D139">
        <v>260.89999999999998</v>
      </c>
      <c r="E139">
        <v>10.3</v>
      </c>
      <c r="G139" s="119">
        <v>132</v>
      </c>
      <c r="H139">
        <f t="shared" si="13"/>
        <v>10.36047955452087</v>
      </c>
      <c r="J139" s="120">
        <f>(Data!$I$16+273.3)/(D139+273.3)*(Data!$I$15+(Data!$K$12/1000))/Data!$I$15*Data!$I$18</f>
        <v>0.68966756933292783</v>
      </c>
      <c r="K139" s="122">
        <f t="shared" si="14"/>
        <v>11.486644088000009</v>
      </c>
      <c r="L139" s="119"/>
      <c r="M139" s="122"/>
      <c r="S139" s="121">
        <f t="shared" si="12"/>
        <v>0.32000000000000012</v>
      </c>
      <c r="T139" s="122">
        <f t="shared" si="10"/>
        <v>11.171063144431278</v>
      </c>
      <c r="U139">
        <f t="shared" si="11"/>
        <v>0.10971688418007611</v>
      </c>
      <c r="W139">
        <f>(S140-S138)/6*(T138+4*T139+T140)</f>
        <v>0.22209209804580121</v>
      </c>
    </row>
    <row r="140" spans="1:23">
      <c r="A140" s="1">
        <v>0.48312500000000003</v>
      </c>
      <c r="B140">
        <v>3955</v>
      </c>
      <c r="C140">
        <v>40</v>
      </c>
      <c r="D140">
        <v>260.89999999999998</v>
      </c>
      <c r="E140">
        <v>10.3</v>
      </c>
      <c r="G140" s="119">
        <v>133</v>
      </c>
      <c r="H140">
        <f t="shared" si="13"/>
        <v>10.772313691583923</v>
      </c>
      <c r="J140" s="120">
        <f>(Data!$I$16+273.3)/(D140+273.3)*(Data!$I$15+(Data!$K$12/1000))/Data!$I$15*Data!$I$18</f>
        <v>0.68966756933292783</v>
      </c>
      <c r="K140" s="122">
        <f t="shared" si="14"/>
        <v>11.495498500000007</v>
      </c>
      <c r="L140" s="119"/>
      <c r="M140" s="122"/>
      <c r="S140" s="121">
        <f t="shared" si="12"/>
        <v>0.33000000000000013</v>
      </c>
      <c r="T140" s="122">
        <f t="shared" si="10"/>
        <v>11.171063144431278</v>
      </c>
      <c r="U140">
        <f t="shared" si="11"/>
        <v>0.11171063144431288</v>
      </c>
    </row>
    <row r="141" spans="1:23">
      <c r="A141" s="1">
        <v>0.48312500000000003</v>
      </c>
      <c r="B141">
        <v>3955</v>
      </c>
      <c r="C141">
        <v>43</v>
      </c>
      <c r="D141">
        <v>261.10000000000002</v>
      </c>
      <c r="E141">
        <v>10.3</v>
      </c>
      <c r="G141" s="119">
        <v>134</v>
      </c>
      <c r="H141">
        <f t="shared" si="13"/>
        <v>11.171063144431278</v>
      </c>
      <c r="J141" s="120">
        <f>(Data!$I$16+273.3)/(D141+273.3)*(Data!$I$15+(Data!$K$12/1000))/Data!$I$15*Data!$I$18</f>
        <v>0.68940946021266825</v>
      </c>
      <c r="K141" s="122">
        <f t="shared" si="14"/>
        <v>11.505284855999999</v>
      </c>
      <c r="L141" s="119"/>
      <c r="M141" s="122"/>
      <c r="S141" s="121">
        <f t="shared" si="12"/>
        <v>0.34000000000000014</v>
      </c>
      <c r="T141" s="122">
        <f t="shared" si="10"/>
        <v>11.301269904554825</v>
      </c>
      <c r="U141">
        <f t="shared" si="11"/>
        <v>0.1123616652449306</v>
      </c>
      <c r="W141">
        <f>(S142-S140)/6*(T140+4*T141+T142)</f>
        <v>0.2255948993307732</v>
      </c>
    </row>
    <row r="142" spans="1:23">
      <c r="A142" s="1">
        <v>0.48312500000000003</v>
      </c>
      <c r="B142">
        <v>3965</v>
      </c>
      <c r="C142">
        <v>43</v>
      </c>
      <c r="D142">
        <v>261.10000000000002</v>
      </c>
      <c r="E142">
        <v>10.3</v>
      </c>
      <c r="G142" s="119">
        <v>135</v>
      </c>
      <c r="H142">
        <f t="shared" si="13"/>
        <v>11.171063144431278</v>
      </c>
      <c r="J142" s="120">
        <f>(Data!$I$16+273.3)/(D142+273.3)*(Data!$I$15+(Data!$K$12/1000))/Data!$I$15*Data!$I$18</f>
        <v>0.68940946021266825</v>
      </c>
      <c r="K142" s="122">
        <f t="shared" si="14"/>
        <v>11.515989499999993</v>
      </c>
      <c r="L142" s="119"/>
      <c r="M142" s="122"/>
      <c r="S142" s="121">
        <f t="shared" si="12"/>
        <v>0.35000000000000014</v>
      </c>
      <c r="T142" s="122">
        <f t="shared" si="10"/>
        <v>11.302327036581325</v>
      </c>
      <c r="U142">
        <f t="shared" si="11"/>
        <v>0.11301798470568085</v>
      </c>
    </row>
    <row r="143" spans="1:23">
      <c r="A143" s="1">
        <v>0.48313657407407407</v>
      </c>
      <c r="B143">
        <v>3973</v>
      </c>
      <c r="C143">
        <v>44</v>
      </c>
      <c r="D143">
        <v>261.2</v>
      </c>
      <c r="E143">
        <v>10.3</v>
      </c>
      <c r="G143" s="119">
        <v>136</v>
      </c>
      <c r="H143">
        <f t="shared" si="13"/>
        <v>11.301269904554825</v>
      </c>
      <c r="J143" s="120">
        <f>(Data!$I$16+273.3)/(D143+273.3)*(Data!$I$15+(Data!$K$12/1000))/Data!$I$15*Data!$I$18</f>
        <v>0.68928047808727788</v>
      </c>
      <c r="K143" s="122">
        <f t="shared" si="14"/>
        <v>11.527597431999997</v>
      </c>
      <c r="L143" s="119"/>
      <c r="M143" s="122"/>
      <c r="S143" s="121">
        <f t="shared" si="12"/>
        <v>0.36000000000000015</v>
      </c>
      <c r="T143" s="122">
        <f t="shared" si="10"/>
        <v>12.168207848298868</v>
      </c>
      <c r="U143">
        <f t="shared" si="11"/>
        <v>0.11735267442440107</v>
      </c>
      <c r="W143">
        <f>(S144-S142)/6*(T142+4*T143+T144)</f>
        <v>0.24047788759358574</v>
      </c>
    </row>
    <row r="144" spans="1:23">
      <c r="A144" s="1">
        <v>0.48313657407407407</v>
      </c>
      <c r="B144">
        <v>3984</v>
      </c>
      <c r="C144">
        <v>44</v>
      </c>
      <c r="D144">
        <v>261.3</v>
      </c>
      <c r="E144">
        <v>10.3</v>
      </c>
      <c r="G144" s="119">
        <v>137</v>
      </c>
      <c r="H144">
        <f t="shared" si="13"/>
        <v>11.302327036581325</v>
      </c>
      <c r="J144" s="120">
        <f>(Data!$I$16+273.3)/(D144+273.3)*(Data!$I$15+(Data!$K$12/1000))/Data!$I$15*Data!$I$18</f>
        <v>0.68915154421558178</v>
      </c>
      <c r="K144" s="122">
        <f t="shared" si="14"/>
        <v>11.540092308000016</v>
      </c>
      <c r="L144" s="119"/>
      <c r="M144" s="122"/>
      <c r="S144" s="121">
        <f t="shared" si="12"/>
        <v>0.37000000000000016</v>
      </c>
      <c r="T144" s="122">
        <f t="shared" si="10"/>
        <v>12.168207848298868</v>
      </c>
      <c r="U144">
        <f t="shared" si="11"/>
        <v>0.12168207848298879</v>
      </c>
    </row>
    <row r="145" spans="1:23">
      <c r="A145" s="1">
        <v>0.48313657407407407</v>
      </c>
      <c r="B145">
        <v>3995</v>
      </c>
      <c r="C145">
        <v>51</v>
      </c>
      <c r="D145">
        <v>261.3</v>
      </c>
      <c r="E145">
        <v>10.3</v>
      </c>
      <c r="G145" s="119">
        <v>138</v>
      </c>
      <c r="H145">
        <f t="shared" si="13"/>
        <v>12.168207848298868</v>
      </c>
      <c r="J145" s="120">
        <f>(Data!$I$16+273.3)/(D145+273.3)*(Data!$I$15+(Data!$K$12/1000))/Data!$I$15*Data!$I$18</f>
        <v>0.68915154421558178</v>
      </c>
      <c r="K145" s="122">
        <f t="shared" si="14"/>
        <v>11.553456440000016</v>
      </c>
      <c r="L145" s="119"/>
      <c r="M145" s="122"/>
      <c r="S145" s="121">
        <f t="shared" si="12"/>
        <v>0.38000000000000017</v>
      </c>
      <c r="T145" s="122">
        <f t="shared" si="10"/>
        <v>12.286924882476727</v>
      </c>
      <c r="U145">
        <f t="shared" si="11"/>
        <v>0.12227566365387808</v>
      </c>
      <c r="W145">
        <f>(S146-S144)/6*(T144+4*T145+T146)</f>
        <v>0.24611906280269827</v>
      </c>
    </row>
    <row r="146" spans="1:23">
      <c r="A146" s="1">
        <v>0.48313657407407407</v>
      </c>
      <c r="B146">
        <v>3996</v>
      </c>
      <c r="C146">
        <v>51</v>
      </c>
      <c r="D146">
        <v>261.3</v>
      </c>
      <c r="E146">
        <v>10.3</v>
      </c>
      <c r="G146" s="119">
        <v>139</v>
      </c>
      <c r="H146">
        <f t="shared" si="13"/>
        <v>12.168207848298868</v>
      </c>
      <c r="J146" s="120">
        <f>(Data!$I$16+273.3)/(D146+273.3)*(Data!$I$15+(Data!$K$12/1000))/Data!$I$15*Data!$I$18</f>
        <v>0.68915154421558178</v>
      </c>
      <c r="K146" s="122">
        <f t="shared" si="14"/>
        <v>11.567670796000005</v>
      </c>
      <c r="L146" s="119"/>
      <c r="M146" s="122"/>
      <c r="S146" s="121">
        <f t="shared" si="12"/>
        <v>0.39000000000000018</v>
      </c>
      <c r="T146" s="122">
        <f t="shared" si="10"/>
        <v>12.519811462603636</v>
      </c>
      <c r="U146">
        <f t="shared" si="11"/>
        <v>0.12403368172540193</v>
      </c>
    </row>
    <row r="147" spans="1:23">
      <c r="A147" s="1">
        <v>0.48313657407407407</v>
      </c>
      <c r="B147">
        <v>4006</v>
      </c>
      <c r="C147">
        <v>52</v>
      </c>
      <c r="D147">
        <v>261.3</v>
      </c>
      <c r="E147">
        <v>10.3</v>
      </c>
      <c r="G147" s="119">
        <v>140</v>
      </c>
      <c r="H147">
        <f t="shared" si="13"/>
        <v>12.286924882476727</v>
      </c>
      <c r="J147" s="120">
        <f>(Data!$I$16+273.3)/(D147+273.3)*(Data!$I$15+(Data!$K$12/1000))/Data!$I$15*Data!$I$18</f>
        <v>0.68915154421558178</v>
      </c>
      <c r="K147" s="122">
        <f t="shared" si="14"/>
        <v>11.582715000000011</v>
      </c>
      <c r="L147" s="119"/>
      <c r="M147" s="122"/>
      <c r="S147" s="121">
        <f t="shared" si="12"/>
        <v>0.40000000000000019</v>
      </c>
      <c r="T147" s="122">
        <f t="shared" si="10"/>
        <v>12.403345568788563</v>
      </c>
      <c r="U147">
        <f t="shared" si="11"/>
        <v>0.12461578515696112</v>
      </c>
      <c r="W147">
        <f>(S148-S146)/6*(T146+4*T147+T148)</f>
        <v>0.2480632313218693</v>
      </c>
    </row>
    <row r="148" spans="1:23">
      <c r="A148" s="1">
        <v>0.48314814814814816</v>
      </c>
      <c r="B148">
        <v>4006</v>
      </c>
      <c r="C148">
        <v>54</v>
      </c>
      <c r="D148">
        <v>261.2</v>
      </c>
      <c r="E148">
        <v>10.3</v>
      </c>
      <c r="G148" s="119">
        <v>141</v>
      </c>
      <c r="H148">
        <f t="shared" si="13"/>
        <v>12.519811462603636</v>
      </c>
      <c r="J148" s="120">
        <f>(Data!$I$16+273.3)/(D148+273.3)*(Data!$I$15+(Data!$K$12/1000))/Data!$I$15*Data!$I$18</f>
        <v>0.68928047808727788</v>
      </c>
      <c r="K148" s="122">
        <f t="shared" si="14"/>
        <v>11.598567332000005</v>
      </c>
      <c r="L148" s="119"/>
      <c r="M148" s="122"/>
      <c r="S148" s="121">
        <f t="shared" si="12"/>
        <v>0.4100000000000002</v>
      </c>
      <c r="T148" s="122">
        <f t="shared" si="10"/>
        <v>12.285775658802844</v>
      </c>
      <c r="U148">
        <f t="shared" si="11"/>
        <v>0.12344560613795715</v>
      </c>
    </row>
    <row r="149" spans="1:23">
      <c r="A149" s="1">
        <v>0.48314814814814816</v>
      </c>
      <c r="B149">
        <v>4007</v>
      </c>
      <c r="C149">
        <v>53</v>
      </c>
      <c r="D149">
        <v>261.2</v>
      </c>
      <c r="E149">
        <v>10.3</v>
      </c>
      <c r="G149" s="119">
        <v>142</v>
      </c>
      <c r="H149">
        <f t="shared" si="13"/>
        <v>12.403345568788563</v>
      </c>
      <c r="J149" s="120">
        <f>(Data!$I$16+273.3)/(D149+273.3)*(Data!$I$15+(Data!$K$12/1000))/Data!$I$15*Data!$I$18</f>
        <v>0.68928047808727788</v>
      </c>
      <c r="K149" s="122">
        <f t="shared" si="14"/>
        <v>11.615204728000005</v>
      </c>
      <c r="L149" s="119"/>
      <c r="M149" s="122"/>
      <c r="S149" s="121">
        <f t="shared" si="12"/>
        <v>0.42000000000000021</v>
      </c>
      <c r="T149" s="122">
        <f t="shared" si="10"/>
        <v>12.285775658802844</v>
      </c>
      <c r="U149">
        <f t="shared" si="11"/>
        <v>0.12285775658802855</v>
      </c>
      <c r="W149">
        <f>(S150-S148)/6*(T148+4*T149+T150)</f>
        <v>0.24688421357626361</v>
      </c>
    </row>
    <row r="150" spans="1:23">
      <c r="A150" s="1">
        <v>0.48314814814814816</v>
      </c>
      <c r="B150">
        <v>4007</v>
      </c>
      <c r="C150">
        <v>52</v>
      </c>
      <c r="D150">
        <v>261.2</v>
      </c>
      <c r="E150">
        <v>10.3</v>
      </c>
      <c r="G150" s="119">
        <v>143</v>
      </c>
      <c r="H150">
        <f t="shared" si="13"/>
        <v>12.285775658802844</v>
      </c>
      <c r="J150" s="120">
        <f>(Data!$I$16+273.3)/(D150+273.3)*(Data!$I$15+(Data!$K$12/1000))/Data!$I$15*Data!$I$18</f>
        <v>0.68928047808727788</v>
      </c>
      <c r="K150" s="122">
        <f t="shared" si="14"/>
        <v>11.632602780000003</v>
      </c>
      <c r="L150" s="119"/>
      <c r="M150" s="122"/>
      <c r="S150" s="121">
        <f t="shared" si="12"/>
        <v>0.43000000000000022</v>
      </c>
      <c r="T150" s="122">
        <f t="shared" si="10"/>
        <v>12.636385778864797</v>
      </c>
      <c r="U150">
        <f t="shared" si="11"/>
        <v>0.12461080718833831</v>
      </c>
    </row>
    <row r="151" spans="1:23">
      <c r="A151" s="1">
        <v>0.48314814814814816</v>
      </c>
      <c r="B151">
        <v>4005</v>
      </c>
      <c r="C151">
        <v>52</v>
      </c>
      <c r="D151">
        <v>261.2</v>
      </c>
      <c r="E151">
        <v>10.3</v>
      </c>
      <c r="G151" s="119">
        <v>144</v>
      </c>
      <c r="H151">
        <f t="shared" si="13"/>
        <v>12.285775658802844</v>
      </c>
      <c r="J151" s="120">
        <f>(Data!$I$16+273.3)/(D151+273.3)*(Data!$I$15+(Data!$K$12/1000))/Data!$I$15*Data!$I$18</f>
        <v>0.68928047808727788</v>
      </c>
      <c r="K151" s="122">
        <f t="shared" si="14"/>
        <v>11.650735736000012</v>
      </c>
      <c r="L151" s="119"/>
      <c r="M151" s="122"/>
      <c r="S151" s="121">
        <f t="shared" si="12"/>
        <v>0.44000000000000022</v>
      </c>
      <c r="T151" s="122">
        <f t="shared" si="10"/>
        <v>12.636385778864797</v>
      </c>
      <c r="U151">
        <f t="shared" si="11"/>
        <v>0.12636385778864809</v>
      </c>
      <c r="W151">
        <f>(S152-S150)/6*(T150+4*T151+T152)</f>
        <v>0.25077125599627026</v>
      </c>
    </row>
    <row r="152" spans="1:23">
      <c r="A152" s="1">
        <v>0.48314814814814816</v>
      </c>
      <c r="B152">
        <v>4004</v>
      </c>
      <c r="C152">
        <v>55</v>
      </c>
      <c r="D152">
        <v>261.3</v>
      </c>
      <c r="E152">
        <v>10.3</v>
      </c>
      <c r="G152" s="119">
        <v>145</v>
      </c>
      <c r="H152">
        <f t="shared" si="13"/>
        <v>12.636385778864797</v>
      </c>
      <c r="J152" s="120">
        <f>(Data!$I$16+273.3)/(D152+273.3)*(Data!$I$15+(Data!$K$12/1000))/Data!$I$15*Data!$I$18</f>
        <v>0.68915154421558178</v>
      </c>
      <c r="K152" s="122">
        <f t="shared" si="14"/>
        <v>11.669576500000016</v>
      </c>
      <c r="L152" s="119"/>
      <c r="M152" s="122"/>
      <c r="S152" s="121">
        <f t="shared" si="12"/>
        <v>0.45000000000000023</v>
      </c>
      <c r="T152" s="122">
        <f t="shared" si="10"/>
        <v>12.049447904557029</v>
      </c>
      <c r="U152">
        <f t="shared" si="11"/>
        <v>0.12342916841710924</v>
      </c>
    </row>
    <row r="153" spans="1:23">
      <c r="A153" s="1">
        <v>0.4831597222222222</v>
      </c>
      <c r="B153">
        <v>4001</v>
      </c>
      <c r="C153">
        <v>55</v>
      </c>
      <c r="D153">
        <v>261.3</v>
      </c>
      <c r="E153">
        <v>10.3</v>
      </c>
      <c r="G153" s="119">
        <v>146</v>
      </c>
      <c r="H153">
        <f t="shared" si="13"/>
        <v>12.636385778864797</v>
      </c>
      <c r="J153" s="120">
        <f>(Data!$I$16+273.3)/(D153+273.3)*(Data!$I$15+(Data!$K$12/1000))/Data!$I$15*Data!$I$18</f>
        <v>0.68915154421558178</v>
      </c>
      <c r="K153" s="122">
        <f t="shared" si="14"/>
        <v>11.689096632000012</v>
      </c>
      <c r="L153" s="119"/>
      <c r="M153" s="122"/>
      <c r="S153" s="121">
        <f t="shared" si="12"/>
        <v>0.46000000000000024</v>
      </c>
      <c r="T153" s="122">
        <f t="shared" si="10"/>
        <v>11.928344852012836</v>
      </c>
      <c r="U153">
        <f t="shared" si="11"/>
        <v>0.11988896378284944</v>
      </c>
      <c r="W153">
        <f>(S154-S152)/6*(T152+4*T153+T154)</f>
        <v>0.23856275643991173</v>
      </c>
    </row>
    <row r="154" spans="1:23">
      <c r="A154" s="1">
        <v>0.4831597222222222</v>
      </c>
      <c r="B154">
        <v>3998</v>
      </c>
      <c r="C154">
        <v>50</v>
      </c>
      <c r="D154">
        <v>261.39999999999998</v>
      </c>
      <c r="E154">
        <v>10.3</v>
      </c>
      <c r="G154" s="119">
        <v>147</v>
      </c>
      <c r="H154">
        <f t="shared" si="13"/>
        <v>12.049447904557029</v>
      </c>
      <c r="J154" s="120">
        <f>(Data!$I$16+273.3)/(D154+273.3)*(Data!$I$15+(Data!$K$12/1000))/Data!$I$15*Data!$I$18</f>
        <v>0.68902265857050682</v>
      </c>
      <c r="K154" s="122">
        <f t="shared" si="14"/>
        <v>11.709266348000025</v>
      </c>
      <c r="L154" s="119"/>
      <c r="M154" s="122"/>
      <c r="S154" s="121">
        <f t="shared" si="12"/>
        <v>0.47000000000000025</v>
      </c>
      <c r="T154" s="122">
        <f t="shared" si="10"/>
        <v>11.805999619365082</v>
      </c>
      <c r="U154">
        <f t="shared" si="11"/>
        <v>0.11867172235688969</v>
      </c>
    </row>
    <row r="155" spans="1:23">
      <c r="A155" s="1">
        <v>0.4831597222222222</v>
      </c>
      <c r="B155">
        <v>3997</v>
      </c>
      <c r="C155">
        <v>49</v>
      </c>
      <c r="D155">
        <v>261.39999999999998</v>
      </c>
      <c r="E155">
        <v>10.3</v>
      </c>
      <c r="G155" s="119">
        <v>148</v>
      </c>
      <c r="H155">
        <f t="shared" si="13"/>
        <v>11.928344852012836</v>
      </c>
      <c r="J155" s="120">
        <f>(Data!$I$16+273.3)/(D155+273.3)*(Data!$I$15+(Data!$K$12/1000))/Data!$I$15*Data!$I$18</f>
        <v>0.68902265857050682</v>
      </c>
      <c r="K155" s="122">
        <f t="shared" si="14"/>
        <v>11.730054519999999</v>
      </c>
      <c r="L155" s="119"/>
      <c r="M155" s="122"/>
      <c r="S155" s="121">
        <f t="shared" si="12"/>
        <v>0.48000000000000026</v>
      </c>
      <c r="T155" s="122">
        <f t="shared" si="10"/>
        <v>11.683465552061323</v>
      </c>
      <c r="U155">
        <f t="shared" si="11"/>
        <v>0.11744732585713212</v>
      </c>
      <c r="W155">
        <f>(S156-S154)/6*(T154+4*T155+T156)</f>
        <v>0.2340777579322392</v>
      </c>
    </row>
    <row r="156" spans="1:23">
      <c r="A156" s="1">
        <v>0.4831597222222222</v>
      </c>
      <c r="B156">
        <v>3990</v>
      </c>
      <c r="C156">
        <v>48</v>
      </c>
      <c r="D156">
        <v>261.39999999999998</v>
      </c>
      <c r="E156">
        <v>10.3</v>
      </c>
      <c r="G156" s="119">
        <v>149</v>
      </c>
      <c r="H156">
        <f t="shared" si="13"/>
        <v>11.805999619365082</v>
      </c>
      <c r="J156" s="120">
        <f>(Data!$I$16+273.3)/(D156+273.3)*(Data!$I$15+(Data!$K$12/1000))/Data!$I$15*Data!$I$18</f>
        <v>0.68902265857050682</v>
      </c>
      <c r="K156" s="122">
        <f t="shared" si="14"/>
        <v>11.751428676</v>
      </c>
      <c r="L156" s="119"/>
      <c r="M156" s="122"/>
      <c r="S156" s="121">
        <f t="shared" si="12"/>
        <v>0.49000000000000027</v>
      </c>
      <c r="T156" s="122">
        <f t="shared" si="10"/>
        <v>11.683465552061323</v>
      </c>
      <c r="U156">
        <f t="shared" si="11"/>
        <v>0.11683465552061333</v>
      </c>
    </row>
    <row r="157" spans="1:23">
      <c r="A157" s="1">
        <v>0.4831597222222222</v>
      </c>
      <c r="B157">
        <v>3990</v>
      </c>
      <c r="C157">
        <v>47</v>
      </c>
      <c r="D157">
        <v>261.5</v>
      </c>
      <c r="E157">
        <v>10.3</v>
      </c>
      <c r="G157" s="119">
        <v>150</v>
      </c>
      <c r="H157">
        <f t="shared" si="13"/>
        <v>11.683465552061323</v>
      </c>
      <c r="J157" s="120">
        <f>(Data!$I$16+273.3)/(D157+273.3)*(Data!$I$15+(Data!$K$12/1000))/Data!$I$15*Data!$I$18</f>
        <v>0.68889382112499997</v>
      </c>
      <c r="K157" s="122">
        <f t="shared" si="14"/>
        <v>11.773355000000013</v>
      </c>
      <c r="L157" s="119"/>
      <c r="M157" s="122"/>
      <c r="S157" s="121">
        <f t="shared" si="12"/>
        <v>0.50000000000000022</v>
      </c>
      <c r="T157" s="122">
        <f t="shared" si="10"/>
        <v>11.684557822016691</v>
      </c>
      <c r="U157">
        <f t="shared" si="11"/>
        <v>0.11684011687038952</v>
      </c>
      <c r="W157">
        <f>(S158-S156)/6*(T156+4*T157+T158)</f>
        <v>0.23368751554048214</v>
      </c>
    </row>
    <row r="158" spans="1:23">
      <c r="A158" s="1">
        <v>0.48317129629629635</v>
      </c>
      <c r="B158">
        <v>3966</v>
      </c>
      <c r="C158">
        <v>47</v>
      </c>
      <c r="D158">
        <v>261.5</v>
      </c>
      <c r="E158">
        <v>10.3</v>
      </c>
      <c r="G158" s="119">
        <v>151</v>
      </c>
      <c r="H158">
        <f t="shared" si="13"/>
        <v>11.683465552061323</v>
      </c>
      <c r="J158" s="120">
        <f>(Data!$I$16+273.3)/(D158+273.3)*(Data!$I$15+(Data!$K$12/1000))/Data!$I$15*Data!$I$18</f>
        <v>0.68889382112499997</v>
      </c>
      <c r="K158" s="122">
        <f t="shared" si="14"/>
        <v>11.795798332</v>
      </c>
      <c r="L158" s="119"/>
      <c r="M158" s="122"/>
      <c r="S158" s="121">
        <f t="shared" si="12"/>
        <v>0.51000000000000023</v>
      </c>
      <c r="T158" s="122">
        <f t="shared" si="10"/>
        <v>11.684557822016691</v>
      </c>
      <c r="U158">
        <f t="shared" si="11"/>
        <v>0.11684557822016702</v>
      </c>
    </row>
    <row r="159" spans="1:23">
      <c r="A159" s="1">
        <v>0.48317129629629635</v>
      </c>
      <c r="B159">
        <v>3965</v>
      </c>
      <c r="C159">
        <v>47</v>
      </c>
      <c r="D159">
        <v>261.60000000000002</v>
      </c>
      <c r="E159">
        <v>10.3</v>
      </c>
      <c r="G159" s="119">
        <v>152</v>
      </c>
      <c r="H159">
        <f t="shared" si="13"/>
        <v>11.684557822016691</v>
      </c>
      <c r="J159" s="120">
        <f>(Data!$I$16+273.3)/(D159+273.3)*(Data!$I$15+(Data!$K$12/1000))/Data!$I$15*Data!$I$18</f>
        <v>0.68876503185202831</v>
      </c>
      <c r="K159" s="122">
        <f t="shared" si="14"/>
        <v>11.818722168000011</v>
      </c>
      <c r="L159" s="119"/>
      <c r="M159" s="122"/>
      <c r="S159" s="121">
        <f t="shared" si="12"/>
        <v>0.52000000000000024</v>
      </c>
      <c r="T159" s="122">
        <f t="shared" si="10"/>
        <v>11.808207379949012</v>
      </c>
      <c r="U159">
        <f t="shared" si="11"/>
        <v>0.11746382600982862</v>
      </c>
      <c r="W159">
        <f>(S160-S158)/6*(T158+4*T159+T160)</f>
        <v>0.2357519824058727</v>
      </c>
    </row>
    <row r="160" spans="1:23">
      <c r="A160" s="1">
        <v>0.48317129629629635</v>
      </c>
      <c r="B160">
        <v>3960</v>
      </c>
      <c r="C160">
        <v>47</v>
      </c>
      <c r="D160">
        <v>261.60000000000002</v>
      </c>
      <c r="E160">
        <v>10.3</v>
      </c>
      <c r="G160" s="119">
        <v>153</v>
      </c>
      <c r="H160">
        <f t="shared" si="13"/>
        <v>11.684557822016691</v>
      </c>
      <c r="J160" s="120">
        <f>(Data!$I$16+273.3)/(D160+273.3)*(Data!$I$15+(Data!$K$12/1000))/Data!$I$15*Data!$I$18</f>
        <v>0.68876503185202831</v>
      </c>
      <c r="K160" s="122">
        <f t="shared" si="14"/>
        <v>11.842088660000012</v>
      </c>
      <c r="L160" s="119"/>
      <c r="M160" s="122"/>
      <c r="S160" s="121">
        <f t="shared" si="12"/>
        <v>0.53000000000000025</v>
      </c>
      <c r="T160" s="122">
        <f t="shared" si="10"/>
        <v>11.808207379949012</v>
      </c>
      <c r="U160">
        <f t="shared" si="11"/>
        <v>0.11808207379949022</v>
      </c>
    </row>
    <row r="161" spans="1:23">
      <c r="A161" s="1">
        <v>0.48317129629629635</v>
      </c>
      <c r="B161">
        <v>3955</v>
      </c>
      <c r="C161">
        <v>48</v>
      </c>
      <c r="D161">
        <v>261.60000000000002</v>
      </c>
      <c r="E161">
        <v>10.3</v>
      </c>
      <c r="G161" s="119">
        <v>154</v>
      </c>
      <c r="H161">
        <f t="shared" si="13"/>
        <v>11.808207379949012</v>
      </c>
      <c r="J161" s="120">
        <f>(Data!$I$16+273.3)/(D161+273.3)*(Data!$I$15+(Data!$K$12/1000))/Data!$I$15*Data!$I$18</f>
        <v>0.68876503185202831</v>
      </c>
      <c r="K161" s="122">
        <f t="shared" si="14"/>
        <v>11.865858616000015</v>
      </c>
      <c r="L161" s="119"/>
      <c r="M161" s="122"/>
      <c r="S161" s="121">
        <f t="shared" si="12"/>
        <v>0.54000000000000026</v>
      </c>
      <c r="T161" s="122">
        <f t="shared" si="10"/>
        <v>11.807103551259528</v>
      </c>
      <c r="U161">
        <f t="shared" si="11"/>
        <v>0.1180765546560428</v>
      </c>
      <c r="W161">
        <f>(S162-S160)/6*(T160+4*T161+T162)</f>
        <v>0.23614207068117424</v>
      </c>
    </row>
    <row r="162" spans="1:23">
      <c r="A162" s="1">
        <v>0.48317129629629635</v>
      </c>
      <c r="B162">
        <v>3954</v>
      </c>
      <c r="C162">
        <v>48</v>
      </c>
      <c r="D162">
        <v>261.60000000000002</v>
      </c>
      <c r="E162">
        <v>10.3</v>
      </c>
      <c r="G162" s="119">
        <v>155</v>
      </c>
      <c r="H162">
        <f t="shared" si="13"/>
        <v>11.808207379949012</v>
      </c>
      <c r="J162" s="120">
        <f>(Data!$I$16+273.3)/(D162+273.3)*(Data!$I$15+(Data!$K$12/1000))/Data!$I$15*Data!$I$18</f>
        <v>0.68876503185202831</v>
      </c>
      <c r="K162" s="122">
        <f t="shared" si="14"/>
        <v>11.889991500000004</v>
      </c>
      <c r="L162" s="119"/>
      <c r="M162" s="122"/>
      <c r="S162" s="121">
        <f t="shared" si="12"/>
        <v>0.55000000000000027</v>
      </c>
      <c r="T162" s="122">
        <f t="shared" si="10"/>
        <v>11.805999619365082</v>
      </c>
      <c r="U162">
        <f t="shared" si="11"/>
        <v>0.11806551585312317</v>
      </c>
    </row>
    <row r="163" spans="1:23">
      <c r="A163" s="1">
        <v>0.48318287037037039</v>
      </c>
      <c r="B163">
        <v>3953</v>
      </c>
      <c r="C163">
        <v>48</v>
      </c>
      <c r="D163">
        <v>261.5</v>
      </c>
      <c r="E163">
        <v>10.3</v>
      </c>
      <c r="G163" s="119">
        <v>156</v>
      </c>
      <c r="H163">
        <f t="shared" si="13"/>
        <v>11.807103551259528</v>
      </c>
      <c r="J163" s="120">
        <f>(Data!$I$16+273.3)/(D163+273.3)*(Data!$I$15+(Data!$K$12/1000))/Data!$I$15*Data!$I$18</f>
        <v>0.68889382112499997</v>
      </c>
      <c r="K163" s="122">
        <f t="shared" si="14"/>
        <v>11.914445432000011</v>
      </c>
      <c r="L163" s="119"/>
      <c r="M163" s="122"/>
      <c r="S163" s="121">
        <f t="shared" si="12"/>
        <v>0.56000000000000028</v>
      </c>
      <c r="T163" s="122">
        <f t="shared" si="10"/>
        <v>11.928344852012836</v>
      </c>
      <c r="U163">
        <f t="shared" si="11"/>
        <v>0.11867172235688969</v>
      </c>
      <c r="W163">
        <f>(S164-S162)/6*(T162+4*T163+T164)</f>
        <v>0.23857026739394627</v>
      </c>
    </row>
    <row r="164" spans="1:23">
      <c r="A164" s="1">
        <v>0.48318287037037039</v>
      </c>
      <c r="B164">
        <v>3954</v>
      </c>
      <c r="C164">
        <v>48</v>
      </c>
      <c r="D164">
        <v>261.39999999999998</v>
      </c>
      <c r="E164">
        <v>10.3</v>
      </c>
      <c r="G164" s="119">
        <v>157</v>
      </c>
      <c r="H164">
        <f t="shared" si="13"/>
        <v>11.805999619365082</v>
      </c>
      <c r="J164" s="120">
        <f>(Data!$I$16+273.3)/(D164+273.3)*(Data!$I$15+(Data!$K$12/1000))/Data!$I$15*Data!$I$18</f>
        <v>0.68902265857050682</v>
      </c>
      <c r="K164" s="122">
        <f t="shared" si="14"/>
        <v>11.939177188000013</v>
      </c>
      <c r="L164" s="119"/>
      <c r="M164" s="122"/>
      <c r="S164" s="121">
        <f t="shared" si="12"/>
        <v>0.57000000000000028</v>
      </c>
      <c r="T164" s="122">
        <f t="shared" si="10"/>
        <v>12.051701190767389</v>
      </c>
      <c r="U164">
        <f t="shared" si="11"/>
        <v>0.11990023021390123</v>
      </c>
    </row>
    <row r="165" spans="1:23">
      <c r="A165" s="1">
        <v>0.48318287037037039</v>
      </c>
      <c r="B165">
        <v>3970</v>
      </c>
      <c r="C165">
        <v>49</v>
      </c>
      <c r="D165">
        <v>261.39999999999998</v>
      </c>
      <c r="E165">
        <v>10.3</v>
      </c>
      <c r="G165" s="119">
        <v>158</v>
      </c>
      <c r="H165">
        <f t="shared" si="13"/>
        <v>11.928344852012836</v>
      </c>
      <c r="J165" s="120">
        <f>(Data!$I$16+273.3)/(D165+273.3)*(Data!$I$15+(Data!$K$12/1000))/Data!$I$15*Data!$I$18</f>
        <v>0.68902265857050682</v>
      </c>
      <c r="K165" s="122">
        <f t="shared" si="14"/>
        <v>11.964142200000015</v>
      </c>
      <c r="L165" s="119"/>
      <c r="M165" s="122"/>
      <c r="S165" s="121">
        <f t="shared" si="12"/>
        <v>0.58000000000000029</v>
      </c>
      <c r="T165" s="122">
        <f t="shared" si="10"/>
        <v>11.930575491555855</v>
      </c>
      <c r="U165">
        <f t="shared" si="11"/>
        <v>0.11991138341161633</v>
      </c>
      <c r="W165">
        <f>(S166-S164)/6*(T164+4*T165+T166)</f>
        <v>0.2386073684564663</v>
      </c>
    </row>
    <row r="166" spans="1:23">
      <c r="A166" s="1">
        <v>0.48318287037037039</v>
      </c>
      <c r="B166">
        <v>3970</v>
      </c>
      <c r="C166">
        <v>50</v>
      </c>
      <c r="D166">
        <v>261.60000000000002</v>
      </c>
      <c r="E166">
        <v>10.3</v>
      </c>
      <c r="G166" s="119">
        <v>159</v>
      </c>
      <c r="H166">
        <f t="shared" si="13"/>
        <v>12.051701190767389</v>
      </c>
      <c r="J166" s="120">
        <f>(Data!$I$16+273.3)/(D166+273.3)*(Data!$I$15+(Data!$K$12/1000))/Data!$I$15*Data!$I$18</f>
        <v>0.68876503185202831</v>
      </c>
      <c r="K166" s="122">
        <f t="shared" si="14"/>
        <v>11.989294556000001</v>
      </c>
      <c r="L166" s="119"/>
      <c r="M166" s="122"/>
      <c r="S166" s="121">
        <f t="shared" si="12"/>
        <v>0.5900000000000003</v>
      </c>
      <c r="T166" s="122">
        <f t="shared" si="10"/>
        <v>11.808207379949012</v>
      </c>
      <c r="U166">
        <f t="shared" si="11"/>
        <v>0.11869391435752444</v>
      </c>
    </row>
    <row r="167" spans="1:23">
      <c r="A167" s="1">
        <v>0.48318287037037039</v>
      </c>
      <c r="B167">
        <v>3994</v>
      </c>
      <c r="C167">
        <v>49</v>
      </c>
      <c r="D167">
        <v>261.60000000000002</v>
      </c>
      <c r="E167">
        <v>10.3</v>
      </c>
      <c r="G167" s="119">
        <v>160</v>
      </c>
      <c r="H167">
        <f t="shared" si="13"/>
        <v>11.930575491555855</v>
      </c>
      <c r="J167" s="120">
        <f>(Data!$I$16+273.3)/(D167+273.3)*(Data!$I$15+(Data!$K$12/1000))/Data!$I$15*Data!$I$18</f>
        <v>0.68876503185202831</v>
      </c>
      <c r="K167" s="122">
        <f t="shared" si="14"/>
        <v>12.014587000000009</v>
      </c>
      <c r="L167" s="119"/>
      <c r="M167" s="122"/>
      <c r="S167" s="121">
        <f t="shared" si="12"/>
        <v>0.60000000000000031</v>
      </c>
      <c r="T167" s="122">
        <f t="shared" si="10"/>
        <v>11.808207379949012</v>
      </c>
      <c r="U167">
        <f t="shared" si="11"/>
        <v>0.11808207379949022</v>
      </c>
      <c r="W167">
        <f>(S168-S166)/6*(T166+4*T167+T168)</f>
        <v>0.23575926318471438</v>
      </c>
    </row>
    <row r="168" spans="1:23">
      <c r="A168" s="1">
        <v>0.48319444444444443</v>
      </c>
      <c r="B168">
        <v>3996</v>
      </c>
      <c r="C168">
        <v>48</v>
      </c>
      <c r="D168">
        <v>261.60000000000002</v>
      </c>
      <c r="E168">
        <v>10.3</v>
      </c>
      <c r="G168" s="119">
        <v>161</v>
      </c>
      <c r="H168">
        <f t="shared" si="13"/>
        <v>11.808207379949012</v>
      </c>
      <c r="J168" s="120">
        <f>(Data!$I$16+273.3)/(D168+273.3)*(Data!$I$15+(Data!$K$12/1000))/Data!$I$15*Data!$I$18</f>
        <v>0.68876503185202831</v>
      </c>
      <c r="K168" s="122">
        <f t="shared" si="14"/>
        <v>12.039970932000013</v>
      </c>
      <c r="L168" s="119"/>
      <c r="M168" s="122"/>
      <c r="S168" s="121">
        <f t="shared" si="12"/>
        <v>0.61000000000000032</v>
      </c>
      <c r="T168" s="122">
        <f t="shared" si="10"/>
        <v>11.686742055669196</v>
      </c>
      <c r="U168">
        <f t="shared" si="11"/>
        <v>0.11747474717809116</v>
      </c>
    </row>
    <row r="169" spans="1:23">
      <c r="A169" s="1">
        <v>0.48319444444444443</v>
      </c>
      <c r="B169">
        <v>3998</v>
      </c>
      <c r="C169">
        <v>48</v>
      </c>
      <c r="D169">
        <v>261.60000000000002</v>
      </c>
      <c r="E169">
        <v>10.3</v>
      </c>
      <c r="G169" s="119">
        <v>162</v>
      </c>
      <c r="H169">
        <f t="shared" si="13"/>
        <v>11.808207379949012</v>
      </c>
      <c r="J169" s="120">
        <f>(Data!$I$16+273.3)/(D169+273.3)*(Data!$I$15+(Data!$K$12/1000))/Data!$I$15*Data!$I$18</f>
        <v>0.68876503185202831</v>
      </c>
      <c r="K169" s="122">
        <f t="shared" si="14"/>
        <v>12.065396408000002</v>
      </c>
      <c r="L169" s="119"/>
      <c r="M169" s="122"/>
      <c r="S169" s="121">
        <f t="shared" si="12"/>
        <v>0.62000000000000033</v>
      </c>
      <c r="T169" s="122">
        <f t="shared" si="10"/>
        <v>11.687834019423571</v>
      </c>
      <c r="U169">
        <f t="shared" si="11"/>
        <v>0.11687288037546395</v>
      </c>
      <c r="W169">
        <f>(S170-S168)/6*(T168+4*T169+T170)</f>
        <v>0.23333995056669043</v>
      </c>
    </row>
    <row r="170" spans="1:23">
      <c r="A170" s="1">
        <v>0.48319444444444443</v>
      </c>
      <c r="B170">
        <v>4000</v>
      </c>
      <c r="C170">
        <v>47</v>
      </c>
      <c r="D170">
        <v>261.8</v>
      </c>
      <c r="E170">
        <v>10.3</v>
      </c>
      <c r="G170" s="119">
        <v>163</v>
      </c>
      <c r="H170">
        <f t="shared" si="13"/>
        <v>11.686742055669196</v>
      </c>
      <c r="J170" s="120">
        <f>(Data!$I$16+273.3)/(D170+273.3)*(Data!$I$15+(Data!$K$12/1000))/Data!$I$15*Data!$I$18</f>
        <v>0.68850759771566061</v>
      </c>
      <c r="K170" s="122">
        <f t="shared" si="14"/>
        <v>12.090812140000008</v>
      </c>
      <c r="L170" s="119"/>
      <c r="M170" s="122"/>
      <c r="S170" s="121">
        <f t="shared" si="12"/>
        <v>0.63000000000000034</v>
      </c>
      <c r="T170" s="122">
        <f t="shared" si="10"/>
        <v>11.563907036643602</v>
      </c>
      <c r="U170">
        <f t="shared" si="11"/>
        <v>0.11625870528033598</v>
      </c>
    </row>
    <row r="171" spans="1:23">
      <c r="A171" s="1">
        <v>0.48319444444444443</v>
      </c>
      <c r="B171">
        <v>4001</v>
      </c>
      <c r="C171">
        <v>47</v>
      </c>
      <c r="D171">
        <v>261.89999999999998</v>
      </c>
      <c r="E171">
        <v>10.3</v>
      </c>
      <c r="G171" s="119">
        <v>164</v>
      </c>
      <c r="H171">
        <f t="shared" si="13"/>
        <v>11.687834019423571</v>
      </c>
      <c r="J171" s="120">
        <f>(Data!$I$16+273.3)/(D171+273.3)*(Data!$I$15+(Data!$K$12/1000))/Data!$I$15*Data!$I$18</f>
        <v>0.68837895279829964</v>
      </c>
      <c r="K171" s="122">
        <f t="shared" si="14"/>
        <v>12.116165496000011</v>
      </c>
      <c r="L171" s="119"/>
      <c r="M171" s="122"/>
      <c r="S171" s="121">
        <f t="shared" si="12"/>
        <v>0.64000000000000035</v>
      </c>
      <c r="T171" s="122">
        <f t="shared" si="10"/>
        <v>11.564987119496251</v>
      </c>
      <c r="U171">
        <f t="shared" si="11"/>
        <v>0.11564447078069937</v>
      </c>
      <c r="W171">
        <f>(S172-S170)/6*(T170+4*T171+T172)</f>
        <v>0.23253335260420557</v>
      </c>
    </row>
    <row r="172" spans="1:23">
      <c r="A172" s="1">
        <v>0.48319444444444443</v>
      </c>
      <c r="B172">
        <v>4001</v>
      </c>
      <c r="C172">
        <v>46</v>
      </c>
      <c r="D172">
        <v>262</v>
      </c>
      <c r="E172">
        <v>10.3</v>
      </c>
      <c r="G172" s="119">
        <v>165</v>
      </c>
      <c r="H172">
        <f t="shared" si="13"/>
        <v>11.563907036643602</v>
      </c>
      <c r="J172" s="120">
        <f>(Data!$I$16+273.3)/(D172+273.3)*(Data!$I$15+(Data!$K$12/1000))/Data!$I$15*Data!$I$18</f>
        <v>0.68825035594554462</v>
      </c>
      <c r="K172" s="122">
        <f t="shared" si="14"/>
        <v>12.141402499999995</v>
      </c>
      <c r="L172" s="119"/>
      <c r="M172" s="122"/>
      <c r="S172" s="121">
        <f t="shared" si="12"/>
        <v>0.65000000000000036</v>
      </c>
      <c r="T172" s="122">
        <f t="shared" si="10"/>
        <v>11.936150266633014</v>
      </c>
      <c r="U172">
        <f t="shared" si="11"/>
        <v>0.11750568693064643</v>
      </c>
    </row>
    <row r="173" spans="1:23">
      <c r="A173" s="1">
        <v>0.48320601851851852</v>
      </c>
      <c r="B173">
        <v>4001</v>
      </c>
      <c r="C173">
        <v>46</v>
      </c>
      <c r="D173">
        <v>262.10000000000002</v>
      </c>
      <c r="E173">
        <v>10.3</v>
      </c>
      <c r="G173" s="119">
        <v>166</v>
      </c>
      <c r="H173">
        <f t="shared" si="13"/>
        <v>11.564987119496251</v>
      </c>
      <c r="J173" s="120">
        <f>(Data!$I$16+273.3)/(D173+273.3)*(Data!$I$15+(Data!$K$12/1000))/Data!$I$15*Data!$I$18</f>
        <v>0.68812180713046311</v>
      </c>
      <c r="K173" s="122">
        <f t="shared" si="14"/>
        <v>12.166467832000013</v>
      </c>
      <c r="L173" s="119"/>
      <c r="M173" s="122"/>
      <c r="S173" s="121">
        <f t="shared" si="12"/>
        <v>0.66000000000000036</v>
      </c>
      <c r="T173" s="122">
        <f t="shared" si="10"/>
        <v>12.296114805139572</v>
      </c>
      <c r="U173">
        <f t="shared" si="11"/>
        <v>0.12116132535886305</v>
      </c>
      <c r="W173">
        <f>(S174-S172)/6*(T172+4*T173+T174)</f>
        <v>0.2443263948818247</v>
      </c>
    </row>
    <row r="174" spans="1:23">
      <c r="A174" s="1">
        <v>0.48320601851851852</v>
      </c>
      <c r="B174">
        <v>3992</v>
      </c>
      <c r="C174">
        <v>49</v>
      </c>
      <c r="D174">
        <v>262.10000000000002</v>
      </c>
      <c r="E174">
        <v>10.3</v>
      </c>
      <c r="G174" s="119">
        <v>167</v>
      </c>
      <c r="H174">
        <f t="shared" si="13"/>
        <v>11.936150266633014</v>
      </c>
      <c r="J174" s="120">
        <f>(Data!$I$16+273.3)/(D174+273.3)*(Data!$I$15+(Data!$K$12/1000))/Data!$I$15*Data!$I$18</f>
        <v>0.68812180713046311</v>
      </c>
      <c r="K174" s="122">
        <f t="shared" si="14"/>
        <v>12.19130482800001</v>
      </c>
      <c r="L174" s="119"/>
      <c r="M174" s="122"/>
      <c r="S174" s="121">
        <f t="shared" si="12"/>
        <v>0.67000000000000037</v>
      </c>
      <c r="T174" s="122">
        <f t="shared" si="10"/>
        <v>12.177308977356049</v>
      </c>
      <c r="U174">
        <f t="shared" si="11"/>
        <v>0.12236711891247821</v>
      </c>
    </row>
    <row r="175" spans="1:23">
      <c r="A175" s="1">
        <v>0.48320601851851852</v>
      </c>
      <c r="B175">
        <v>3992</v>
      </c>
      <c r="C175">
        <v>52</v>
      </c>
      <c r="D175">
        <v>262.10000000000002</v>
      </c>
      <c r="E175">
        <v>10.3</v>
      </c>
      <c r="G175" s="119">
        <v>168</v>
      </c>
      <c r="H175">
        <f t="shared" si="13"/>
        <v>12.296114805139572</v>
      </c>
      <c r="J175" s="120">
        <f>(Data!$I$16+273.3)/(D175+273.3)*(Data!$I$15+(Data!$K$12/1000))/Data!$I$15*Data!$I$18</f>
        <v>0.68812180713046311</v>
      </c>
      <c r="K175" s="122">
        <f t="shared" si="14"/>
        <v>12.215855480000005</v>
      </c>
      <c r="L175" s="119"/>
      <c r="M175" s="122"/>
      <c r="S175" s="121">
        <f t="shared" si="12"/>
        <v>0.68000000000000038</v>
      </c>
      <c r="T175" s="122">
        <f t="shared" si="10"/>
        <v>11.935035519932788</v>
      </c>
      <c r="U175">
        <f t="shared" si="11"/>
        <v>0.1205617224864443</v>
      </c>
      <c r="W175">
        <f>(S176-S174)/6*(T174+4*T175+T176)</f>
        <v>0.23950828859006684</v>
      </c>
    </row>
    <row r="176" spans="1:23">
      <c r="A176" s="1">
        <v>0.48320601851851852</v>
      </c>
      <c r="B176">
        <v>3981</v>
      </c>
      <c r="C176">
        <v>51</v>
      </c>
      <c r="D176">
        <v>262.10000000000002</v>
      </c>
      <c r="E176">
        <v>10.3</v>
      </c>
      <c r="G176" s="119">
        <v>169</v>
      </c>
      <c r="H176">
        <f t="shared" si="13"/>
        <v>12.177308977356049</v>
      </c>
      <c r="J176" s="120">
        <f>(Data!$I$16+273.3)/(D176+273.3)*(Data!$I$15+(Data!$K$12/1000))/Data!$I$15*Data!$I$18</f>
        <v>0.68812180713046311</v>
      </c>
      <c r="K176" s="122">
        <f t="shared" si="14"/>
        <v>12.240060436000032</v>
      </c>
      <c r="L176" s="119"/>
      <c r="M176" s="122"/>
      <c r="S176" s="121">
        <f t="shared" si="12"/>
        <v>0.69000000000000039</v>
      </c>
      <c r="T176" s="122">
        <f t="shared" si="10"/>
        <v>11.935035519932788</v>
      </c>
      <c r="U176">
        <f t="shared" si="11"/>
        <v>0.11935035519932798</v>
      </c>
    </row>
    <row r="177" spans="1:23">
      <c r="A177" s="1">
        <v>0.48320601851851852</v>
      </c>
      <c r="B177">
        <v>3980</v>
      </c>
      <c r="C177">
        <v>49</v>
      </c>
      <c r="D177">
        <v>262</v>
      </c>
      <c r="E177">
        <v>10.3</v>
      </c>
      <c r="G177" s="119">
        <v>170</v>
      </c>
      <c r="H177">
        <f t="shared" si="13"/>
        <v>11.935035519932788</v>
      </c>
      <c r="J177" s="120">
        <f>(Data!$I$16+273.3)/(D177+273.3)*(Data!$I$15+(Data!$K$12/1000))/Data!$I$15*Data!$I$18</f>
        <v>0.68825035594554462</v>
      </c>
      <c r="K177" s="122">
        <f t="shared" si="14"/>
        <v>12.263859000000014</v>
      </c>
      <c r="L177" s="119"/>
      <c r="M177" s="122"/>
      <c r="S177" s="121">
        <f t="shared" si="12"/>
        <v>0.7000000000000004</v>
      </c>
      <c r="T177" s="122">
        <f t="shared" si="10"/>
        <v>12.176171708245244</v>
      </c>
      <c r="U177">
        <f t="shared" si="11"/>
        <v>0.12055603614089026</v>
      </c>
      <c r="W177">
        <f>(S178-S176)/6*(T176+4*T177+T178)</f>
        <v>0.24271964687053024</v>
      </c>
    </row>
    <row r="178" spans="1:23">
      <c r="A178" s="1">
        <v>0.48321759259259256</v>
      </c>
      <c r="B178">
        <v>3984</v>
      </c>
      <c r="C178">
        <v>49</v>
      </c>
      <c r="D178">
        <v>262</v>
      </c>
      <c r="E178">
        <v>10.3</v>
      </c>
      <c r="G178" s="119">
        <v>171</v>
      </c>
      <c r="H178">
        <f t="shared" si="13"/>
        <v>11.935035519932788</v>
      </c>
      <c r="J178" s="120">
        <f>(Data!$I$16+273.3)/(D178+273.3)*(Data!$I$15+(Data!$K$12/1000))/Data!$I$15*Data!$I$18</f>
        <v>0.68825035594554462</v>
      </c>
      <c r="K178" s="122">
        <f t="shared" si="14"/>
        <v>12.287189132000005</v>
      </c>
      <c r="L178" s="119"/>
      <c r="M178" s="122"/>
      <c r="S178" s="121">
        <f t="shared" si="12"/>
        <v>0.71000000000000041</v>
      </c>
      <c r="T178" s="122">
        <f t="shared" si="10"/>
        <v>12.176171708245244</v>
      </c>
      <c r="U178">
        <f t="shared" si="11"/>
        <v>0.12176171708245255</v>
      </c>
    </row>
    <row r="179" spans="1:23">
      <c r="A179" s="1">
        <v>0.48321759259259256</v>
      </c>
      <c r="B179">
        <v>3987</v>
      </c>
      <c r="C179">
        <v>51</v>
      </c>
      <c r="D179">
        <v>262</v>
      </c>
      <c r="E179">
        <v>10.3</v>
      </c>
      <c r="G179" s="119">
        <v>172</v>
      </c>
      <c r="H179">
        <f t="shared" si="13"/>
        <v>12.176171708245244</v>
      </c>
      <c r="J179" s="120">
        <f>(Data!$I$16+273.3)/(D179+273.3)*(Data!$I$15+(Data!$K$12/1000))/Data!$I$15*Data!$I$18</f>
        <v>0.68825035594554462</v>
      </c>
      <c r="K179" s="122">
        <f t="shared" si="14"/>
        <v>12.309987448000005</v>
      </c>
      <c r="L179" s="119"/>
      <c r="M179" s="122"/>
      <c r="S179" s="121">
        <f t="shared" si="12"/>
        <v>0.72000000000000042</v>
      </c>
      <c r="T179" s="122">
        <f t="shared" si="10"/>
        <v>12.294966440457625</v>
      </c>
      <c r="U179">
        <f t="shared" si="11"/>
        <v>0.12235569074351446</v>
      </c>
      <c r="W179">
        <f>(S180-S178)/6*(T178+4*T179+T180)</f>
        <v>0.24549951812860937</v>
      </c>
    </row>
    <row r="180" spans="1:23">
      <c r="A180" s="1">
        <v>0.48321759259259256</v>
      </c>
      <c r="B180">
        <v>3990</v>
      </c>
      <c r="C180">
        <v>51</v>
      </c>
      <c r="D180">
        <v>262</v>
      </c>
      <c r="E180">
        <v>10.3</v>
      </c>
      <c r="G180" s="119">
        <v>173</v>
      </c>
      <c r="H180">
        <f t="shared" si="13"/>
        <v>12.176171708245244</v>
      </c>
      <c r="J180" s="120">
        <f>(Data!$I$16+273.3)/(D180+273.3)*(Data!$I$15+(Data!$K$12/1000))/Data!$I$15*Data!$I$18</f>
        <v>0.68825035594554462</v>
      </c>
      <c r="K180" s="122">
        <f t="shared" si="14"/>
        <v>12.332189220000014</v>
      </c>
      <c r="L180" s="119"/>
      <c r="M180" s="122"/>
      <c r="S180" s="121">
        <f t="shared" si="12"/>
        <v>0.73000000000000043</v>
      </c>
      <c r="T180" s="122">
        <f t="shared" si="10"/>
        <v>12.293817968507012</v>
      </c>
      <c r="U180">
        <f t="shared" si="11"/>
        <v>0.12294392204482328</v>
      </c>
    </row>
    <row r="181" spans="1:23">
      <c r="A181" s="1">
        <v>0.48321759259259256</v>
      </c>
      <c r="B181">
        <v>3993</v>
      </c>
      <c r="C181">
        <v>52</v>
      </c>
      <c r="D181">
        <v>262</v>
      </c>
      <c r="E181">
        <v>10.3</v>
      </c>
      <c r="G181" s="119">
        <v>174</v>
      </c>
      <c r="H181">
        <f t="shared" si="13"/>
        <v>12.294966440457625</v>
      </c>
      <c r="J181" s="120">
        <f>(Data!$I$16+273.3)/(D181+273.3)*(Data!$I$15+(Data!$K$12/1000))/Data!$I$15*Data!$I$18</f>
        <v>0.68825035594554462</v>
      </c>
      <c r="K181" s="122">
        <f t="shared" si="14"/>
        <v>12.35372837600001</v>
      </c>
      <c r="L181" s="119"/>
      <c r="M181" s="122"/>
      <c r="S181" s="121">
        <f t="shared" si="12"/>
        <v>0.74000000000000044</v>
      </c>
      <c r="T181" s="122">
        <f t="shared" si="10"/>
        <v>12.643474915904267</v>
      </c>
      <c r="U181">
        <f t="shared" si="11"/>
        <v>0.1246864644220565</v>
      </c>
      <c r="W181">
        <f>(S182-S180)/6*(T180+4*T181+T182)</f>
        <v>0.25284620743478242</v>
      </c>
    </row>
    <row r="182" spans="1:23">
      <c r="A182" s="1">
        <v>0.48321759259259256</v>
      </c>
      <c r="B182">
        <v>3993</v>
      </c>
      <c r="C182">
        <v>52</v>
      </c>
      <c r="D182">
        <v>261.89999999999998</v>
      </c>
      <c r="E182">
        <v>10.3</v>
      </c>
      <c r="G182" s="119">
        <v>175</v>
      </c>
      <c r="H182">
        <f t="shared" si="13"/>
        <v>12.293817968507012</v>
      </c>
      <c r="J182" s="120">
        <f>(Data!$I$16+273.3)/(D182+273.3)*(Data!$I$15+(Data!$K$12/1000))/Data!$I$15*Data!$I$18</f>
        <v>0.68837895279829964</v>
      </c>
      <c r="K182" s="122">
        <f t="shared" si="14"/>
        <v>12.374537500000027</v>
      </c>
      <c r="L182" s="119"/>
      <c r="M182" s="122"/>
      <c r="S182" s="121">
        <f t="shared" si="12"/>
        <v>0.75000000000000044</v>
      </c>
      <c r="T182" s="122">
        <f t="shared" si="10"/>
        <v>12.986144598310576</v>
      </c>
      <c r="U182">
        <f t="shared" si="11"/>
        <v>0.12814809757107434</v>
      </c>
    </row>
    <row r="183" spans="1:23">
      <c r="A183" s="1">
        <v>0.48322916666666665</v>
      </c>
      <c r="B183">
        <v>3994</v>
      </c>
      <c r="C183">
        <v>55</v>
      </c>
      <c r="D183">
        <v>261.89999999999998</v>
      </c>
      <c r="E183">
        <v>10.3</v>
      </c>
      <c r="G183" s="119">
        <v>176</v>
      </c>
      <c r="H183">
        <f t="shared" si="13"/>
        <v>12.643474915904267</v>
      </c>
      <c r="J183" s="120">
        <f>(Data!$I$16+273.3)/(D183+273.3)*(Data!$I$15+(Data!$K$12/1000))/Data!$I$15*Data!$I$18</f>
        <v>0.68837895279829964</v>
      </c>
      <c r="K183" s="122">
        <f t="shared" si="14"/>
        <v>12.394547832000011</v>
      </c>
      <c r="L183" s="119"/>
      <c r="M183" s="122"/>
      <c r="S183" s="121">
        <f t="shared" si="12"/>
        <v>0.76000000000000045</v>
      </c>
      <c r="T183" s="122">
        <f t="shared" si="10"/>
        <v>12.986144598310576</v>
      </c>
      <c r="U183">
        <f t="shared" si="11"/>
        <v>0.12986144598310587</v>
      </c>
      <c r="W183">
        <f>(S184-S182)/6*(T182+4*T183+T184)</f>
        <v>0.26007815041904009</v>
      </c>
    </row>
    <row r="184" spans="1:23">
      <c r="A184" s="1">
        <v>0.48322916666666665</v>
      </c>
      <c r="B184">
        <v>3994</v>
      </c>
      <c r="C184">
        <v>58</v>
      </c>
      <c r="D184">
        <v>262.10000000000002</v>
      </c>
      <c r="E184">
        <v>10.3</v>
      </c>
      <c r="G184" s="119">
        <v>177</v>
      </c>
      <c r="H184">
        <f t="shared" si="13"/>
        <v>12.986144598310576</v>
      </c>
      <c r="J184" s="120">
        <f>(Data!$I$16+273.3)/(D184+273.3)*(Data!$I$15+(Data!$K$12/1000))/Data!$I$15*Data!$I$18</f>
        <v>0.68812180713046311</v>
      </c>
      <c r="K184" s="122">
        <f t="shared" si="14"/>
        <v>12.413689268000017</v>
      </c>
      <c r="L184" s="119"/>
      <c r="M184" s="122"/>
      <c r="S184" s="121">
        <f t="shared" si="12"/>
        <v>0.77000000000000046</v>
      </c>
      <c r="T184" s="122">
        <f t="shared" si="10"/>
        <v>13.092722134159077</v>
      </c>
      <c r="U184">
        <f t="shared" si="11"/>
        <v>0.13039433366234837</v>
      </c>
    </row>
    <row r="185" spans="1:23">
      <c r="A185" s="1">
        <v>0.48322916666666665</v>
      </c>
      <c r="B185">
        <v>3979</v>
      </c>
      <c r="C185">
        <v>58</v>
      </c>
      <c r="D185">
        <v>262.10000000000002</v>
      </c>
      <c r="E185">
        <v>10.3</v>
      </c>
      <c r="G185" s="119">
        <v>178</v>
      </c>
      <c r="H185">
        <f t="shared" si="13"/>
        <v>12.986144598310576</v>
      </c>
      <c r="J185" s="120">
        <f>(Data!$I$16+273.3)/(D185+273.3)*(Data!$I$15+(Data!$K$12/1000))/Data!$I$15*Data!$I$18</f>
        <v>0.68812180713046311</v>
      </c>
      <c r="K185" s="122">
        <f t="shared" si="14"/>
        <v>12.431890360000008</v>
      </c>
      <c r="L185" s="119"/>
      <c r="M185" s="122"/>
      <c r="S185" s="121">
        <f t="shared" si="12"/>
        <v>0.78000000000000047</v>
      </c>
      <c r="T185" s="122">
        <f t="shared" si="10"/>
        <v>13.092722134159077</v>
      </c>
      <c r="U185">
        <f t="shared" si="11"/>
        <v>0.13092722134159088</v>
      </c>
      <c r="W185">
        <f>(S186-S184)/6*(T184+4*T185+T186)</f>
        <v>0.26147896698173256</v>
      </c>
    </row>
    <row r="186" spans="1:23">
      <c r="A186" s="1">
        <v>0.48322916666666665</v>
      </c>
      <c r="B186">
        <v>3977</v>
      </c>
      <c r="C186">
        <v>59</v>
      </c>
      <c r="D186">
        <v>261.7</v>
      </c>
      <c r="E186">
        <v>10.3</v>
      </c>
      <c r="G186" s="119">
        <v>179</v>
      </c>
      <c r="H186">
        <f t="shared" si="13"/>
        <v>13.092722134159077</v>
      </c>
      <c r="J186" s="120">
        <f>(Data!$I$16+273.3)/(D186+273.3)*(Data!$I$15+(Data!$K$12/1000))/Data!$I$15*Data!$I$18</f>
        <v>0.68863629072457944</v>
      </c>
      <c r="K186" s="122">
        <f t="shared" si="14"/>
        <v>12.449078315999987</v>
      </c>
      <c r="L186" s="119"/>
      <c r="M186" s="122"/>
      <c r="S186" s="121">
        <f t="shared" si="12"/>
        <v>0.79000000000000048</v>
      </c>
      <c r="T186" s="122">
        <f t="shared" si="10"/>
        <v>12.980079423724307</v>
      </c>
      <c r="U186">
        <f t="shared" si="11"/>
        <v>0.13036400778941704</v>
      </c>
    </row>
    <row r="187" spans="1:23">
      <c r="A187" s="1">
        <v>0.48322916666666665</v>
      </c>
      <c r="B187">
        <v>3967</v>
      </c>
      <c r="C187">
        <v>59</v>
      </c>
      <c r="D187">
        <v>261.7</v>
      </c>
      <c r="E187">
        <v>10.3</v>
      </c>
      <c r="G187" s="119">
        <v>180</v>
      </c>
      <c r="H187">
        <f t="shared" si="13"/>
        <v>13.092722134159077</v>
      </c>
      <c r="J187" s="120">
        <f>(Data!$I$16+273.3)/(D187+273.3)*(Data!$I$15+(Data!$K$12/1000))/Data!$I$15*Data!$I$18</f>
        <v>0.68863629072457944</v>
      </c>
      <c r="K187" s="122">
        <f t="shared" si="14"/>
        <v>12.465179000000017</v>
      </c>
      <c r="L187" s="119"/>
      <c r="M187" s="122"/>
      <c r="S187" s="121">
        <f t="shared" si="12"/>
        <v>0.80000000000000049</v>
      </c>
      <c r="T187" s="122">
        <f t="shared" si="10"/>
        <v>12.980079423724307</v>
      </c>
      <c r="U187">
        <f t="shared" si="11"/>
        <v>0.12980079423724319</v>
      </c>
      <c r="W187">
        <f>(S188-S186)/6*(T186+4*T187+T188)</f>
        <v>0.25847169810192711</v>
      </c>
    </row>
    <row r="188" spans="1:23">
      <c r="A188" s="1">
        <v>0.48324074074074069</v>
      </c>
      <c r="B188">
        <v>3958</v>
      </c>
      <c r="C188">
        <v>58</v>
      </c>
      <c r="D188">
        <v>261.60000000000002</v>
      </c>
      <c r="E188">
        <v>10.3</v>
      </c>
      <c r="G188" s="119">
        <v>181</v>
      </c>
      <c r="H188">
        <f t="shared" si="13"/>
        <v>12.980079423724307</v>
      </c>
      <c r="J188" s="120">
        <f>(Data!$I$16+273.3)/(D188+273.3)*(Data!$I$15+(Data!$K$12/1000))/Data!$I$15*Data!$I$18</f>
        <v>0.68876503185202831</v>
      </c>
      <c r="K188" s="122">
        <f t="shared" si="14"/>
        <v>12.480116932000005</v>
      </c>
      <c r="L188" s="119"/>
      <c r="M188" s="122"/>
      <c r="S188" s="121">
        <f t="shared" si="12"/>
        <v>0.8100000000000005</v>
      </c>
      <c r="T188" s="122">
        <f t="shared" si="10"/>
        <v>12.641112311956537</v>
      </c>
      <c r="U188">
        <f t="shared" si="11"/>
        <v>0.12810595867840435</v>
      </c>
    </row>
    <row r="189" spans="1:23">
      <c r="A189" s="1">
        <v>0.48324074074074069</v>
      </c>
      <c r="B189">
        <v>3957</v>
      </c>
      <c r="C189">
        <v>58</v>
      </c>
      <c r="D189">
        <v>261.60000000000002</v>
      </c>
      <c r="E189">
        <v>10.3</v>
      </c>
      <c r="G189" s="119">
        <v>182</v>
      </c>
      <c r="H189">
        <f t="shared" si="13"/>
        <v>12.980079423724307</v>
      </c>
      <c r="J189" s="120">
        <f>(Data!$I$16+273.3)/(D189+273.3)*(Data!$I$15+(Data!$K$12/1000))/Data!$I$15*Data!$I$18</f>
        <v>0.68876503185202831</v>
      </c>
      <c r="K189" s="122">
        <f t="shared" si="14"/>
        <v>12.493815288000004</v>
      </c>
      <c r="L189" s="119"/>
      <c r="M189" s="122"/>
      <c r="S189" s="121">
        <f t="shared" si="12"/>
        <v>0.82000000000000051</v>
      </c>
      <c r="T189" s="122">
        <f t="shared" si="10"/>
        <v>12.642293669121113</v>
      </c>
      <c r="U189">
        <f t="shared" si="11"/>
        <v>0.12641702990538836</v>
      </c>
      <c r="W189">
        <f>(S190-S188)/6*(T188+4*T189+T190)</f>
        <v>0.2536012935280621</v>
      </c>
    </row>
    <row r="190" spans="1:23">
      <c r="A190" s="1">
        <v>0.48324074074074069</v>
      </c>
      <c r="B190">
        <v>3956</v>
      </c>
      <c r="C190">
        <v>55</v>
      </c>
      <c r="D190">
        <v>261.7</v>
      </c>
      <c r="E190">
        <v>10.3</v>
      </c>
      <c r="G190" s="119">
        <v>183</v>
      </c>
      <c r="H190">
        <f t="shared" si="13"/>
        <v>12.641112311956537</v>
      </c>
      <c r="J190" s="120">
        <f>(Data!$I$16+273.3)/(D190+273.3)*(Data!$I$15+(Data!$K$12/1000))/Data!$I$15*Data!$I$18</f>
        <v>0.68863629072457944</v>
      </c>
      <c r="K190" s="122">
        <f t="shared" si="14"/>
        <v>12.506195899999998</v>
      </c>
      <c r="L190" s="119"/>
      <c r="M190" s="122"/>
      <c r="S190" s="121">
        <f t="shared" si="12"/>
        <v>0.83000000000000052</v>
      </c>
      <c r="T190" s="122">
        <f t="shared" si="10"/>
        <v>12.870101069977578</v>
      </c>
      <c r="U190">
        <f t="shared" si="11"/>
        <v>0.12756197369549355</v>
      </c>
    </row>
    <row r="191" spans="1:23">
      <c r="A191" s="1">
        <v>0.48324074074074069</v>
      </c>
      <c r="B191">
        <v>3957</v>
      </c>
      <c r="C191">
        <v>55</v>
      </c>
      <c r="D191">
        <v>261.8</v>
      </c>
      <c r="E191">
        <v>10.4</v>
      </c>
      <c r="G191" s="119">
        <v>184</v>
      </c>
      <c r="H191">
        <f t="shared" si="13"/>
        <v>12.642293669121113</v>
      </c>
      <c r="J191" s="120">
        <f>(Data!$I$16+273.3)/(D191+273.3)*(Data!$I$15+(Data!$K$12/1000))/Data!$I$15*Data!$I$18</f>
        <v>0.68850759771566061</v>
      </c>
      <c r="K191" s="122">
        <f t="shared" si="14"/>
        <v>12.517179256000016</v>
      </c>
      <c r="L191" s="119"/>
      <c r="M191" s="122"/>
      <c r="S191" s="121">
        <f t="shared" si="12"/>
        <v>0.84000000000000052</v>
      </c>
      <c r="T191" s="122">
        <f t="shared" si="10"/>
        <v>12.98250583358263</v>
      </c>
      <c r="U191">
        <f t="shared" si="11"/>
        <v>0.12926303451780116</v>
      </c>
      <c r="W191">
        <f>(S192-S190)/6*(T190+4*T191+T192)</f>
        <v>0.25964690033395055</v>
      </c>
    </row>
    <row r="192" spans="1:23">
      <c r="A192" s="1">
        <v>0.48324074074074069</v>
      </c>
      <c r="B192">
        <v>3965</v>
      </c>
      <c r="C192">
        <v>57</v>
      </c>
      <c r="D192">
        <v>261.8</v>
      </c>
      <c r="E192">
        <v>10.4</v>
      </c>
      <c r="G192" s="119">
        <v>185</v>
      </c>
      <c r="H192">
        <f t="shared" si="13"/>
        <v>12.870101069977578</v>
      </c>
      <c r="J192" s="120">
        <f>(Data!$I$16+273.3)/(D192+273.3)*(Data!$I$15+(Data!$K$12/1000))/Data!$I$15*Data!$I$18</f>
        <v>0.68850759771566061</v>
      </c>
      <c r="K192" s="122">
        <f t="shared" si="14"/>
        <v>12.52668450000002</v>
      </c>
      <c r="L192" s="119"/>
      <c r="M192" s="122"/>
      <c r="S192" s="121">
        <f t="shared" si="12"/>
        <v>0.85000000000000053</v>
      </c>
      <c r="T192" s="122">
        <f t="shared" si="10"/>
        <v>13.093945695877011</v>
      </c>
      <c r="U192">
        <f t="shared" si="11"/>
        <v>0.1303822576472983</v>
      </c>
    </row>
    <row r="193" spans="1:23">
      <c r="A193" s="1">
        <v>0.48325231481481484</v>
      </c>
      <c r="B193">
        <v>3965</v>
      </c>
      <c r="C193">
        <v>58</v>
      </c>
      <c r="D193">
        <v>261.8</v>
      </c>
      <c r="E193">
        <v>10.4</v>
      </c>
      <c r="G193" s="119">
        <v>186</v>
      </c>
      <c r="H193">
        <f t="shared" si="13"/>
        <v>12.98250583358263</v>
      </c>
      <c r="J193" s="120">
        <f>(Data!$I$16+273.3)/(D193+273.3)*(Data!$I$15+(Data!$K$12/1000))/Data!$I$15*Data!$I$18</f>
        <v>0.68850759771566061</v>
      </c>
      <c r="K193" s="122">
        <f t="shared" si="14"/>
        <v>12.534629432000013</v>
      </c>
      <c r="L193" s="119"/>
      <c r="M193" s="122"/>
      <c r="S193" s="121">
        <f t="shared" si="12"/>
        <v>0.86000000000000054</v>
      </c>
      <c r="T193" s="122">
        <f t="shared" si="10"/>
        <v>13.203211199628637</v>
      </c>
      <c r="U193">
        <f t="shared" si="11"/>
        <v>0.13148578447752834</v>
      </c>
      <c r="W193">
        <f>(S194-S192)/6*(T192+4*T193+T194)</f>
        <v>0.26370000564673424</v>
      </c>
    </row>
    <row r="194" spans="1:23">
      <c r="A194" s="1">
        <v>0.48325231481481484</v>
      </c>
      <c r="B194">
        <v>3960</v>
      </c>
      <c r="C194">
        <v>59</v>
      </c>
      <c r="D194">
        <v>261.8</v>
      </c>
      <c r="E194">
        <v>10.4</v>
      </c>
      <c r="G194" s="119">
        <v>187</v>
      </c>
      <c r="H194">
        <f t="shared" si="13"/>
        <v>13.093945695877011</v>
      </c>
      <c r="J194" s="120">
        <f>(Data!$I$16+273.3)/(D194+273.3)*(Data!$I$15+(Data!$K$12/1000))/Data!$I$15*Data!$I$18</f>
        <v>0.68850759771566061</v>
      </c>
      <c r="K194" s="122">
        <f t="shared" si="14"/>
        <v>12.54093050800002</v>
      </c>
      <c r="L194" s="119"/>
      <c r="M194" s="122"/>
      <c r="S194" s="121">
        <f t="shared" si="12"/>
        <v>0.87000000000000055</v>
      </c>
      <c r="T194" s="122">
        <f t="shared" si="10"/>
        <v>13.203211199628637</v>
      </c>
      <c r="U194">
        <f t="shared" si="11"/>
        <v>0.13203211199628648</v>
      </c>
    </row>
    <row r="195" spans="1:23">
      <c r="A195" s="1">
        <v>0.48325231481481484</v>
      </c>
      <c r="B195">
        <v>3958</v>
      </c>
      <c r="C195">
        <v>60</v>
      </c>
      <c r="D195">
        <v>261.7</v>
      </c>
      <c r="E195">
        <v>10.4</v>
      </c>
      <c r="G195" s="119">
        <v>188</v>
      </c>
      <c r="H195">
        <f t="shared" si="13"/>
        <v>13.203211199628637</v>
      </c>
      <c r="J195" s="120">
        <f>(Data!$I$16+273.3)/(D195+273.3)*(Data!$I$15+(Data!$K$12/1000))/Data!$I$15*Data!$I$18</f>
        <v>0.68863629072457944</v>
      </c>
      <c r="K195" s="122">
        <f t="shared" si="14"/>
        <v>12.545502840000037</v>
      </c>
      <c r="L195" s="119"/>
      <c r="M195" s="122"/>
      <c r="S195" s="121">
        <f t="shared" si="12"/>
        <v>0.88000000000000056</v>
      </c>
      <c r="T195" s="122">
        <f t="shared" si="10"/>
        <v>12.867695668392233</v>
      </c>
      <c r="U195">
        <f t="shared" si="11"/>
        <v>0.13035453434010447</v>
      </c>
      <c r="W195">
        <f>(S196-S194)/6*(T194+4*T195+T196)</f>
        <v>0.25846828890720924</v>
      </c>
    </row>
    <row r="196" spans="1:23">
      <c r="A196" s="1">
        <v>0.48325231481481484</v>
      </c>
      <c r="B196">
        <v>3960</v>
      </c>
      <c r="C196">
        <v>60</v>
      </c>
      <c r="D196">
        <v>261.7</v>
      </c>
      <c r="E196">
        <v>10.4</v>
      </c>
      <c r="G196" s="119">
        <v>189</v>
      </c>
      <c r="H196">
        <f t="shared" si="13"/>
        <v>13.203211199628637</v>
      </c>
      <c r="J196" s="120">
        <f>(Data!$I$16+273.3)/(D196+273.3)*(Data!$I$15+(Data!$K$12/1000))/Data!$I$15*Data!$I$18</f>
        <v>0.68863629072457944</v>
      </c>
      <c r="K196" s="122">
        <f t="shared" si="14"/>
        <v>12.548260196000005</v>
      </c>
      <c r="L196" s="119"/>
      <c r="M196" s="122"/>
      <c r="S196" s="121">
        <f t="shared" si="12"/>
        <v>0.89000000000000057</v>
      </c>
      <c r="T196" s="122">
        <f t="shared" si="10"/>
        <v>12.866492798965124</v>
      </c>
      <c r="U196">
        <f t="shared" si="11"/>
        <v>0.12867094233678689</v>
      </c>
    </row>
    <row r="197" spans="1:23">
      <c r="A197" s="1">
        <v>0.48325231481481484</v>
      </c>
      <c r="B197">
        <v>3961</v>
      </c>
      <c r="C197">
        <v>57</v>
      </c>
      <c r="D197">
        <v>261.60000000000002</v>
      </c>
      <c r="E197">
        <v>10.4</v>
      </c>
      <c r="G197" s="119">
        <v>190</v>
      </c>
      <c r="H197">
        <f t="shared" si="13"/>
        <v>12.867695668392233</v>
      </c>
      <c r="J197" s="120">
        <f>(Data!$I$16+273.3)/(D197+273.3)*(Data!$I$15+(Data!$K$12/1000))/Data!$I$15*Data!$I$18</f>
        <v>0.68876503185202831</v>
      </c>
      <c r="K197" s="122">
        <f t="shared" si="14"/>
        <v>12.549114999999997</v>
      </c>
      <c r="L197" s="119"/>
      <c r="M197" s="122"/>
      <c r="S197" s="121">
        <f t="shared" si="12"/>
        <v>0.90000000000000058</v>
      </c>
      <c r="T197" s="122">
        <f t="shared" si="10"/>
        <v>12.406825907135726</v>
      </c>
      <c r="U197">
        <f t="shared" si="11"/>
        <v>0.12636659353050436</v>
      </c>
      <c r="W197">
        <f>(S198-S196)/6*(T196+4*T197+T198)</f>
        <v>0.24967260743497152</v>
      </c>
    </row>
    <row r="198" spans="1:23">
      <c r="A198" s="1">
        <v>0.48326388888888888</v>
      </c>
      <c r="B198">
        <v>3968</v>
      </c>
      <c r="C198">
        <v>57</v>
      </c>
      <c r="D198">
        <v>261.5</v>
      </c>
      <c r="E198">
        <v>10.4</v>
      </c>
      <c r="G198" s="119">
        <v>191</v>
      </c>
      <c r="H198">
        <f t="shared" si="13"/>
        <v>12.866492798965124</v>
      </c>
      <c r="J198" s="120">
        <f>(Data!$I$16+273.3)/(D198+273.3)*(Data!$I$15+(Data!$K$12/1000))/Data!$I$15*Data!$I$18</f>
        <v>0.68889382112499997</v>
      </c>
      <c r="K198" s="122">
        <f t="shared" si="14"/>
        <v>12.547978332000003</v>
      </c>
      <c r="L198" s="119"/>
      <c r="M198" s="122"/>
      <c r="S198" s="121">
        <f t="shared" si="12"/>
        <v>0.91000000000000059</v>
      </c>
      <c r="T198" s="122">
        <f t="shared" si="10"/>
        <v>12.407985802983363</v>
      </c>
      <c r="U198">
        <f t="shared" si="11"/>
        <v>0.12407405855059554</v>
      </c>
    </row>
    <row r="199" spans="1:23">
      <c r="A199" s="1">
        <v>0.48326388888888888</v>
      </c>
      <c r="B199">
        <v>3977</v>
      </c>
      <c r="C199">
        <v>53</v>
      </c>
      <c r="D199">
        <v>261.5</v>
      </c>
      <c r="E199">
        <v>10.4</v>
      </c>
      <c r="G199" s="119">
        <v>192</v>
      </c>
      <c r="H199">
        <f t="shared" si="13"/>
        <v>12.406825907135726</v>
      </c>
      <c r="J199" s="120">
        <f>(Data!$I$16+273.3)/(D199+273.3)*(Data!$I$15+(Data!$K$12/1000))/Data!$I$15*Data!$I$18</f>
        <v>0.68889382112499997</v>
      </c>
      <c r="K199" s="122">
        <f t="shared" si="14"/>
        <v>12.544759928000001</v>
      </c>
      <c r="L199" s="119"/>
      <c r="M199" s="122"/>
      <c r="S199" s="121">
        <f t="shared" si="12"/>
        <v>0.9200000000000006</v>
      </c>
      <c r="T199" s="122">
        <f t="shared" ref="T199:T207" si="15">H201</f>
        <v>12.051701190767389</v>
      </c>
      <c r="U199">
        <f t="shared" ref="U199:U207" si="16">(S199-S198)/2*(T198+T199)</f>
        <v>0.12229843496875387</v>
      </c>
      <c r="W199">
        <f>(S200-S198)/6*(T198+4*T199+T200)</f>
        <v>0.24100146851976473</v>
      </c>
    </row>
    <row r="200" spans="1:23">
      <c r="A200" s="1">
        <v>0.48326388888888888</v>
      </c>
      <c r="B200">
        <v>3978</v>
      </c>
      <c r="C200">
        <v>53</v>
      </c>
      <c r="D200">
        <v>261.60000000000002</v>
      </c>
      <c r="E200">
        <v>10.4</v>
      </c>
      <c r="G200" s="119">
        <v>193</v>
      </c>
      <c r="H200">
        <f t="shared" si="13"/>
        <v>12.407985802983363</v>
      </c>
      <c r="J200" s="120">
        <f>(Data!$I$16+273.3)/(D200+273.3)*(Data!$I$15+(Data!$K$12/1000))/Data!$I$15*Data!$I$18</f>
        <v>0.68876503185202831</v>
      </c>
      <c r="K200" s="122">
        <f t="shared" si="14"/>
        <v>12.539368180000029</v>
      </c>
      <c r="L200" s="119"/>
      <c r="M200" s="122"/>
      <c r="S200" s="121">
        <f t="shared" ref="S200:S207" si="17">IF(S199&gt;=$P$6,$S$6,S199+$R$6)</f>
        <v>0.9300000000000006</v>
      </c>
      <c r="T200" s="122">
        <f t="shared" si="15"/>
        <v>11.685649989876442</v>
      </c>
      <c r="U200">
        <f t="shared" si="16"/>
        <v>0.11868675590321925</v>
      </c>
    </row>
    <row r="201" spans="1:23">
      <c r="A201" s="1">
        <v>0.48326388888888888</v>
      </c>
      <c r="B201">
        <v>3986</v>
      </c>
      <c r="C201">
        <v>50</v>
      </c>
      <c r="D201">
        <v>261.60000000000002</v>
      </c>
      <c r="E201">
        <v>10.3</v>
      </c>
      <c r="G201" s="119">
        <v>194</v>
      </c>
      <c r="H201">
        <f t="shared" ref="H201:H264" si="18">44.73*SQRT(C201/1000/J201)</f>
        <v>12.051701190767389</v>
      </c>
      <c r="J201" s="120">
        <f>(Data!$I$16+273.3)/(D201+273.3)*(Data!$I$15+(Data!$K$12/1000))/Data!$I$15*Data!$I$18</f>
        <v>0.68876503185202831</v>
      </c>
      <c r="K201" s="122">
        <f t="shared" ref="K201:K217" si="19">-0.000000056*G201^4+0.000027628*G201^3-0.00461404*G201^2+0.2975128*G201+6.067835</f>
        <v>12.531710136000026</v>
      </c>
      <c r="L201" s="119"/>
      <c r="M201" s="122"/>
      <c r="S201" s="121">
        <f t="shared" si="17"/>
        <v>0.94000000000000061</v>
      </c>
      <c r="T201" s="122">
        <f t="shared" si="15"/>
        <v>11.809311105462472</v>
      </c>
      <c r="U201">
        <f t="shared" si="16"/>
        <v>0.11747480547669469</v>
      </c>
      <c r="W201">
        <f>(S202-S200)/6*(T200+4*T201+T202)</f>
        <v>0.23699309581542868</v>
      </c>
    </row>
    <row r="202" spans="1:23">
      <c r="A202" s="1">
        <v>0.48326388888888888</v>
      </c>
      <c r="B202">
        <v>3986</v>
      </c>
      <c r="C202">
        <v>47</v>
      </c>
      <c r="D202">
        <v>261.7</v>
      </c>
      <c r="E202">
        <v>10.3</v>
      </c>
      <c r="G202" s="119">
        <v>195</v>
      </c>
      <c r="H202">
        <f t="shared" si="18"/>
        <v>11.685649989876442</v>
      </c>
      <c r="J202" s="120">
        <f>(Data!$I$16+273.3)/(D202+273.3)*(Data!$I$15+(Data!$K$12/1000))/Data!$I$15*Data!$I$18</f>
        <v>0.68863629072457944</v>
      </c>
      <c r="K202" s="122">
        <f t="shared" si="19"/>
        <v>12.521691500000021</v>
      </c>
      <c r="L202" s="119"/>
      <c r="M202" s="122"/>
      <c r="S202" s="121">
        <f t="shared" si="17"/>
        <v>0.95000000000000062</v>
      </c>
      <c r="T202" s="122">
        <f t="shared" si="15"/>
        <v>12.175034332902214</v>
      </c>
      <c r="U202">
        <f t="shared" si="16"/>
        <v>0.11992172719182354</v>
      </c>
    </row>
    <row r="203" spans="1:23">
      <c r="A203" s="1">
        <v>0.48327546296296298</v>
      </c>
      <c r="B203">
        <v>3994</v>
      </c>
      <c r="C203">
        <v>48</v>
      </c>
      <c r="D203">
        <v>261.7</v>
      </c>
      <c r="E203">
        <v>10.3</v>
      </c>
      <c r="G203" s="119">
        <v>196</v>
      </c>
      <c r="H203">
        <f t="shared" si="18"/>
        <v>11.809311105462472</v>
      </c>
      <c r="J203" s="120">
        <f>(Data!$I$16+273.3)/(D203+273.3)*(Data!$I$15+(Data!$K$12/1000))/Data!$I$15*Data!$I$18</f>
        <v>0.68863629072457944</v>
      </c>
      <c r="K203" s="122">
        <f t="shared" si="19"/>
        <v>12.509216632000015</v>
      </c>
      <c r="L203" s="119"/>
      <c r="M203" s="122"/>
      <c r="S203" s="121">
        <f t="shared" si="17"/>
        <v>0.96000000000000063</v>
      </c>
      <c r="T203" s="122">
        <f t="shared" si="15"/>
        <v>12.176171708245244</v>
      </c>
      <c r="U203">
        <f t="shared" si="16"/>
        <v>0.12175603020573739</v>
      </c>
      <c r="W203">
        <f>(S204-S202)/6*(T202+4*T203+T204)</f>
        <v>0.24351206005726811</v>
      </c>
    </row>
    <row r="204" spans="1:23">
      <c r="A204" s="1">
        <v>0.48327546296296298</v>
      </c>
      <c r="B204">
        <v>3996</v>
      </c>
      <c r="C204">
        <v>51</v>
      </c>
      <c r="D204">
        <v>261.89999999999998</v>
      </c>
      <c r="E204">
        <v>10.3</v>
      </c>
      <c r="G204" s="119">
        <v>197</v>
      </c>
      <c r="H204">
        <f t="shared" si="18"/>
        <v>12.175034332902214</v>
      </c>
      <c r="J204" s="120">
        <f>(Data!$I$16+273.3)/(D204+273.3)*(Data!$I$15+(Data!$K$12/1000))/Data!$I$15*Data!$I$18</f>
        <v>0.68837895279829964</v>
      </c>
      <c r="K204" s="122">
        <f t="shared" si="19"/>
        <v>12.494188548000015</v>
      </c>
      <c r="L204" s="119"/>
      <c r="M204" s="122"/>
      <c r="S204" s="121">
        <f t="shared" si="17"/>
        <v>0.97000000000000064</v>
      </c>
      <c r="T204" s="122">
        <f t="shared" si="15"/>
        <v>12.173896851297179</v>
      </c>
      <c r="U204">
        <f t="shared" si="16"/>
        <v>0.12175034279771221</v>
      </c>
    </row>
    <row r="205" spans="1:23">
      <c r="A205" s="1">
        <v>0.48327546296296298</v>
      </c>
      <c r="B205">
        <v>3993</v>
      </c>
      <c r="C205">
        <v>51</v>
      </c>
      <c r="D205">
        <v>262</v>
      </c>
      <c r="E205">
        <v>10.3</v>
      </c>
      <c r="G205" s="119">
        <v>198</v>
      </c>
      <c r="H205">
        <f t="shared" si="18"/>
        <v>12.176171708245244</v>
      </c>
      <c r="J205" s="120">
        <f>(Data!$I$16+273.3)/(D205+273.3)*(Data!$I$15+(Data!$K$12/1000))/Data!$I$15*Data!$I$18</f>
        <v>0.68825035594554462</v>
      </c>
      <c r="K205" s="122">
        <f t="shared" si="19"/>
        <v>12.476508920000011</v>
      </c>
      <c r="L205" s="119"/>
      <c r="M205" s="122"/>
      <c r="S205" s="121">
        <f t="shared" si="17"/>
        <v>0.98000000000000065</v>
      </c>
      <c r="T205" s="122">
        <f t="shared" si="15"/>
        <v>12.172759263400357</v>
      </c>
      <c r="U205">
        <f t="shared" si="16"/>
        <v>0.1217332805734878</v>
      </c>
      <c r="W205">
        <f>(S206-S204)/6*(T204+4*T205+T206)</f>
        <v>0.24424693165104328</v>
      </c>
    </row>
    <row r="206" spans="1:23">
      <c r="A206" s="1">
        <v>0.48327546296296298</v>
      </c>
      <c r="B206">
        <v>3991</v>
      </c>
      <c r="C206">
        <v>51</v>
      </c>
      <c r="D206">
        <v>261.8</v>
      </c>
      <c r="E206">
        <v>10.4</v>
      </c>
      <c r="G206" s="119">
        <v>199</v>
      </c>
      <c r="H206">
        <f t="shared" si="18"/>
        <v>12.173896851297179</v>
      </c>
      <c r="J206" s="120">
        <f>(Data!$I$16+273.3)/(D206+273.3)*(Data!$I$15+(Data!$K$12/1000))/Data!$I$15*Data!$I$18</f>
        <v>0.68850759771566061</v>
      </c>
      <c r="K206" s="122">
        <f t="shared" si="19"/>
        <v>12.456078075999987</v>
      </c>
      <c r="L206" s="119"/>
      <c r="M206" s="122"/>
      <c r="S206" s="121">
        <f t="shared" si="17"/>
        <v>0.99000000000000066</v>
      </c>
      <c r="T206" s="122">
        <f t="shared" si="15"/>
        <v>12.409145590414319</v>
      </c>
      <c r="U206">
        <f t="shared" si="16"/>
        <v>0.12290952426907349</v>
      </c>
    </row>
    <row r="207" spans="1:23">
      <c r="A207" s="1">
        <v>0.48327546296296298</v>
      </c>
      <c r="B207">
        <v>3987</v>
      </c>
      <c r="C207">
        <v>51</v>
      </c>
      <c r="D207">
        <v>261.7</v>
      </c>
      <c r="E207">
        <v>10.4</v>
      </c>
      <c r="G207" s="119">
        <v>200</v>
      </c>
      <c r="H207">
        <f t="shared" si="18"/>
        <v>12.172759263400357</v>
      </c>
      <c r="J207" s="120">
        <f>(Data!$I$16+273.3)/(D207+273.3)*(Data!$I$15+(Data!$K$12/1000))/Data!$I$15*Data!$I$18</f>
        <v>0.68863629072457944</v>
      </c>
      <c r="K207" s="122">
        <f t="shared" si="19"/>
        <v>12.432795000000009</v>
      </c>
      <c r="L207" s="119"/>
      <c r="M207" s="122"/>
      <c r="S207" s="121">
        <f t="shared" si="17"/>
        <v>1.0000000000000007</v>
      </c>
      <c r="T207" s="122">
        <f t="shared" si="15"/>
        <v>12.52683651400986</v>
      </c>
      <c r="U207">
        <f t="shared" si="16"/>
        <v>0.12467991052212099</v>
      </c>
    </row>
    <row r="208" spans="1:23">
      <c r="A208" s="1">
        <v>0.48328703703703701</v>
      </c>
      <c r="B208">
        <v>3980</v>
      </c>
      <c r="C208">
        <v>53</v>
      </c>
      <c r="D208">
        <v>261.7</v>
      </c>
      <c r="E208">
        <v>10.4</v>
      </c>
      <c r="G208" s="119">
        <v>201</v>
      </c>
      <c r="H208">
        <f t="shared" si="18"/>
        <v>12.409145590414319</v>
      </c>
      <c r="J208" s="120">
        <f>(Data!$I$16+273.3)/(D208+273.3)*(Data!$I$15+(Data!$K$12/1000))/Data!$I$15*Data!$I$18</f>
        <v>0.68863629072457944</v>
      </c>
      <c r="K208" s="122">
        <f t="shared" si="19"/>
        <v>12.406557332000023</v>
      </c>
      <c r="L208" s="119"/>
      <c r="M208" s="122"/>
      <c r="S208" s="121"/>
      <c r="T208" s="122"/>
    </row>
    <row r="209" spans="1:20">
      <c r="A209" s="1">
        <v>0.48328703703703701</v>
      </c>
      <c r="B209">
        <v>3979</v>
      </c>
      <c r="C209">
        <v>54</v>
      </c>
      <c r="D209">
        <v>261.8</v>
      </c>
      <c r="E209">
        <v>10.4</v>
      </c>
      <c r="G209" s="119">
        <v>202</v>
      </c>
      <c r="H209">
        <f t="shared" si="18"/>
        <v>12.52683651400986</v>
      </c>
      <c r="J209" s="120">
        <f>(Data!$I$16+273.3)/(D209+273.3)*(Data!$I$15+(Data!$K$12/1000))/Data!$I$15*Data!$I$18</f>
        <v>0.68850759771566061</v>
      </c>
      <c r="K209" s="122">
        <f t="shared" si="19"/>
        <v>12.377261368000003</v>
      </c>
      <c r="L209" s="119"/>
      <c r="M209" s="122"/>
      <c r="S209" s="121"/>
      <c r="T209" s="122"/>
    </row>
    <row r="210" spans="1:20">
      <c r="A210" s="1">
        <v>0.48328703703703701</v>
      </c>
      <c r="B210">
        <v>3978</v>
      </c>
      <c r="C210">
        <v>55</v>
      </c>
      <c r="D210">
        <v>261.8</v>
      </c>
      <c r="E210">
        <v>10.4</v>
      </c>
      <c r="G210" s="119">
        <v>203</v>
      </c>
      <c r="H210">
        <f t="shared" si="18"/>
        <v>12.642293669121113</v>
      </c>
      <c r="J210" s="120">
        <f>(Data!$I$16+273.3)/(D210+273.3)*(Data!$I$15+(Data!$K$12/1000))/Data!$I$15*Data!$I$18</f>
        <v>0.68850759771566061</v>
      </c>
      <c r="K210" s="122">
        <f t="shared" si="19"/>
        <v>12.34480206000001</v>
      </c>
      <c r="L210" s="119"/>
      <c r="M210" s="122"/>
      <c r="S210" s="121"/>
      <c r="T210" s="122"/>
    </row>
    <row r="211" spans="1:20">
      <c r="A211" s="1">
        <v>0.48328703703703701</v>
      </c>
      <c r="B211">
        <v>3978</v>
      </c>
      <c r="C211">
        <v>56</v>
      </c>
      <c r="D211">
        <v>261.8</v>
      </c>
      <c r="E211">
        <v>10.4</v>
      </c>
      <c r="G211" s="119">
        <v>204</v>
      </c>
      <c r="H211">
        <f t="shared" si="18"/>
        <v>12.756705898619318</v>
      </c>
      <c r="J211" s="120">
        <f>(Data!$I$16+273.3)/(D211+273.3)*(Data!$I$15+(Data!$K$12/1000))/Data!$I$15*Data!$I$18</f>
        <v>0.68850759771566061</v>
      </c>
      <c r="K211" s="122">
        <f t="shared" si="19"/>
        <v>12.309073015999996</v>
      </c>
      <c r="L211" s="119"/>
      <c r="M211" s="122"/>
      <c r="S211" s="121"/>
      <c r="T211" s="122"/>
    </row>
    <row r="212" spans="1:20">
      <c r="A212" s="1">
        <v>0.48328703703703701</v>
      </c>
      <c r="B212">
        <v>3967</v>
      </c>
      <c r="C212">
        <v>55</v>
      </c>
      <c r="D212">
        <v>261.8</v>
      </c>
      <c r="E212">
        <v>10.4</v>
      </c>
      <c r="G212" s="119">
        <v>205</v>
      </c>
      <c r="H212">
        <f t="shared" si="18"/>
        <v>12.642293669121113</v>
      </c>
      <c r="J212" s="120">
        <f>(Data!$I$16+273.3)/(D212+273.3)*(Data!$I$15+(Data!$K$12/1000))/Data!$I$15*Data!$I$18</f>
        <v>0.68850759771566061</v>
      </c>
      <c r="K212" s="122">
        <f t="shared" si="19"/>
        <v>12.269966500000027</v>
      </c>
      <c r="L212" s="119"/>
      <c r="M212" s="122"/>
      <c r="S212" s="121"/>
      <c r="T212" s="122"/>
    </row>
    <row r="213" spans="1:20">
      <c r="A213" s="1">
        <v>0.48329861111111111</v>
      </c>
      <c r="B213">
        <v>3964</v>
      </c>
      <c r="C213">
        <v>52</v>
      </c>
      <c r="D213">
        <v>261.60000000000002</v>
      </c>
      <c r="E213">
        <v>10.4</v>
      </c>
      <c r="G213" s="119">
        <v>206</v>
      </c>
      <c r="H213">
        <f t="shared" si="18"/>
        <v>12.290371908742463</v>
      </c>
      <c r="J213" s="120">
        <f>(Data!$I$16+273.3)/(D213+273.3)*(Data!$I$15+(Data!$K$12/1000))/Data!$I$15*Data!$I$18</f>
        <v>0.68876503185202831</v>
      </c>
      <c r="K213" s="122">
        <f t="shared" si="19"/>
        <v>12.227373432000032</v>
      </c>
      <c r="L213" s="119"/>
      <c r="M213" s="122"/>
      <c r="S213" s="121"/>
      <c r="T213" s="122"/>
    </row>
    <row r="214" spans="1:20">
      <c r="A214" s="1">
        <v>0.48329861111111111</v>
      </c>
      <c r="B214">
        <v>3960</v>
      </c>
      <c r="C214">
        <v>52</v>
      </c>
      <c r="D214">
        <v>261.60000000000002</v>
      </c>
      <c r="E214">
        <v>10.4</v>
      </c>
      <c r="G214" s="119">
        <v>207</v>
      </c>
      <c r="H214">
        <f t="shared" si="18"/>
        <v>12.290371908742463</v>
      </c>
      <c r="J214" s="120">
        <f>(Data!$I$16+273.3)/(D214+273.3)*(Data!$I$15+(Data!$K$12/1000))/Data!$I$15*Data!$I$18</f>
        <v>0.68876503185202831</v>
      </c>
      <c r="K214" s="122">
        <f t="shared" si="19"/>
        <v>12.181183388000026</v>
      </c>
      <c r="L214" s="119"/>
      <c r="M214" s="122"/>
      <c r="S214" s="121"/>
      <c r="T214" s="122"/>
    </row>
    <row r="215" spans="1:20">
      <c r="A215" s="1">
        <v>0.48329861111111111</v>
      </c>
      <c r="B215">
        <v>3956</v>
      </c>
      <c r="C215">
        <v>47</v>
      </c>
      <c r="D215">
        <v>261.8</v>
      </c>
      <c r="E215">
        <v>10.4</v>
      </c>
      <c r="G215" s="119">
        <v>208</v>
      </c>
      <c r="H215">
        <f t="shared" si="18"/>
        <v>11.686742055669196</v>
      </c>
      <c r="J215" s="120">
        <f>(Data!$I$16+273.3)/(D215+273.3)*(Data!$I$15+(Data!$K$12/1000))/Data!$I$15*Data!$I$18</f>
        <v>0.68850759771566061</v>
      </c>
      <c r="K215" s="122">
        <f t="shared" si="19"/>
        <v>12.131284599999997</v>
      </c>
      <c r="L215" s="119"/>
      <c r="M215" s="122"/>
      <c r="T215" s="122"/>
    </row>
    <row r="216" spans="1:20">
      <c r="A216" s="1">
        <v>0.48329861111111111</v>
      </c>
      <c r="B216">
        <v>3956</v>
      </c>
      <c r="C216">
        <v>47</v>
      </c>
      <c r="D216">
        <v>262</v>
      </c>
      <c r="E216">
        <v>10.4</v>
      </c>
      <c r="G216" s="119">
        <v>209</v>
      </c>
      <c r="H216">
        <f t="shared" si="18"/>
        <v>11.688925881168155</v>
      </c>
      <c r="J216" s="120">
        <f>(Data!$I$16+273.3)/(D216+273.3)*(Data!$I$15+(Data!$K$12/1000))/Data!$I$15*Data!$I$18</f>
        <v>0.68825035594554462</v>
      </c>
      <c r="K216" s="122">
        <f t="shared" si="19"/>
        <v>12.077563956000031</v>
      </c>
      <c r="L216" s="119"/>
      <c r="M216" s="122"/>
      <c r="T216" s="122"/>
    </row>
    <row r="217" spans="1:20">
      <c r="A217" s="1">
        <v>0.48329861111111111</v>
      </c>
      <c r="B217">
        <v>3955</v>
      </c>
      <c r="C217">
        <v>45</v>
      </c>
      <c r="D217">
        <v>261.89999999999998</v>
      </c>
      <c r="E217">
        <v>10.4</v>
      </c>
      <c r="G217" s="119">
        <v>210</v>
      </c>
      <c r="H217">
        <f t="shared" si="18"/>
        <v>11.436453366088568</v>
      </c>
      <c r="J217" s="120">
        <f>(Data!$I$16+273.3)/(D217+273.3)*(Data!$I$15+(Data!$K$12/1000))/Data!$I$15*Data!$I$18</f>
        <v>0.68837895279829964</v>
      </c>
      <c r="K217" s="122">
        <f t="shared" si="19"/>
        <v>12.019907000000021</v>
      </c>
      <c r="L217" s="119"/>
      <c r="M217" s="122"/>
    </row>
    <row r="218" spans="1:20">
      <c r="A218" s="1">
        <v>0.48331018518518515</v>
      </c>
      <c r="B218">
        <v>3954</v>
      </c>
      <c r="C218">
        <v>45</v>
      </c>
      <c r="D218">
        <v>261.8</v>
      </c>
      <c r="E218">
        <v>10.4</v>
      </c>
      <c r="G218" s="119"/>
      <c r="H218">
        <f t="shared" si="18"/>
        <v>11.435384888170965</v>
      </c>
      <c r="J218" s="120">
        <f>(Data!$I$16+273.3)/(D218+273.3)*(Data!$I$15+(Data!$K$12/1000))/Data!$I$15*Data!$I$18</f>
        <v>0.68850759771566061</v>
      </c>
      <c r="K218" s="122"/>
      <c r="L218" s="119"/>
      <c r="M218" s="122"/>
    </row>
    <row r="219" spans="1:20">
      <c r="A219" s="1">
        <v>0.48331018518518515</v>
      </c>
      <c r="B219">
        <v>3947</v>
      </c>
      <c r="C219">
        <v>41</v>
      </c>
      <c r="D219">
        <v>261.8</v>
      </c>
      <c r="E219">
        <v>10.4</v>
      </c>
      <c r="G219" s="119"/>
      <c r="H219">
        <f t="shared" si="18"/>
        <v>10.91531964123509</v>
      </c>
      <c r="J219" s="120">
        <f>(Data!$I$16+273.3)/(D219+273.3)*(Data!$I$15+(Data!$K$12/1000))/Data!$I$15*Data!$I$18</f>
        <v>0.68850759771566061</v>
      </c>
      <c r="K219" s="122"/>
      <c r="L219" s="119"/>
      <c r="M219" s="122"/>
    </row>
    <row r="220" spans="1:20">
      <c r="A220" s="1">
        <v>0.48331018518518515</v>
      </c>
      <c r="B220">
        <v>3947</v>
      </c>
      <c r="C220">
        <v>37</v>
      </c>
      <c r="D220">
        <v>261.7</v>
      </c>
      <c r="E220">
        <v>10.4</v>
      </c>
      <c r="G220" s="119"/>
      <c r="H220">
        <f t="shared" si="18"/>
        <v>10.368234405572601</v>
      </c>
      <c r="J220" s="120">
        <f>(Data!$I$16+273.3)/(D220+273.3)*(Data!$I$15+(Data!$K$12/1000))/Data!$I$15*Data!$I$18</f>
        <v>0.68863629072457944</v>
      </c>
      <c r="K220" s="122"/>
      <c r="L220" s="119"/>
      <c r="M220" s="122"/>
    </row>
    <row r="221" spans="1:20">
      <c r="A221" s="1">
        <v>0.48331018518518515</v>
      </c>
      <c r="B221">
        <v>3945</v>
      </c>
      <c r="C221">
        <v>38</v>
      </c>
      <c r="D221">
        <v>261.7</v>
      </c>
      <c r="E221">
        <v>10.4</v>
      </c>
      <c r="G221" s="119"/>
      <c r="H221">
        <f t="shared" si="18"/>
        <v>10.507411564633765</v>
      </c>
      <c r="J221" s="120">
        <f>(Data!$I$16+273.3)/(D221+273.3)*(Data!$I$15+(Data!$K$12/1000))/Data!$I$15*Data!$I$18</f>
        <v>0.68863629072457944</v>
      </c>
      <c r="K221" s="122"/>
      <c r="L221" s="119"/>
      <c r="M221" s="122"/>
    </row>
    <row r="222" spans="1:20">
      <c r="A222" s="1">
        <v>0.48331018518518515</v>
      </c>
      <c r="B222">
        <v>3944</v>
      </c>
      <c r="C222">
        <v>41</v>
      </c>
      <c r="D222">
        <v>261.7</v>
      </c>
      <c r="E222">
        <v>10.4</v>
      </c>
      <c r="G222" s="119"/>
      <c r="H222">
        <f t="shared" si="18"/>
        <v>10.914299660889807</v>
      </c>
      <c r="J222" s="120">
        <f>(Data!$I$16+273.3)/(D222+273.3)*(Data!$I$15+(Data!$K$12/1000))/Data!$I$15*Data!$I$18</f>
        <v>0.68863629072457944</v>
      </c>
      <c r="K222" s="122"/>
      <c r="L222" s="119"/>
      <c r="M222" s="122"/>
    </row>
    <row r="223" spans="1:20">
      <c r="A223" s="1">
        <v>0.4833217592592593</v>
      </c>
      <c r="B223">
        <v>3943</v>
      </c>
      <c r="C223">
        <v>41</v>
      </c>
      <c r="D223">
        <v>261.7</v>
      </c>
      <c r="E223">
        <v>10.4</v>
      </c>
      <c r="G223" s="119"/>
      <c r="H223">
        <f t="shared" si="18"/>
        <v>10.914299660889807</v>
      </c>
      <c r="J223" s="120">
        <f>(Data!$I$16+273.3)/(D223+273.3)*(Data!$I$15+(Data!$K$12/1000))/Data!$I$15*Data!$I$18</f>
        <v>0.68863629072457944</v>
      </c>
      <c r="K223" s="122"/>
      <c r="L223" s="119"/>
      <c r="M223" s="122"/>
    </row>
    <row r="224" spans="1:20">
      <c r="A224" s="1">
        <v>0.4833217592592593</v>
      </c>
      <c r="B224">
        <v>3942</v>
      </c>
      <c r="C224">
        <v>43</v>
      </c>
      <c r="D224">
        <v>261.8</v>
      </c>
      <c r="E224">
        <v>10.4</v>
      </c>
      <c r="G224" s="119"/>
      <c r="H224">
        <f t="shared" si="18"/>
        <v>11.178377127538269</v>
      </c>
      <c r="J224" s="120">
        <f>(Data!$I$16+273.3)/(D224+273.3)*(Data!$I$15+(Data!$K$12/1000))/Data!$I$15*Data!$I$18</f>
        <v>0.68850759771566061</v>
      </c>
      <c r="K224" s="122"/>
      <c r="L224" s="119"/>
      <c r="M224" s="122"/>
    </row>
    <row r="225" spans="1:13">
      <c r="A225" s="1">
        <v>0.4833217592592593</v>
      </c>
      <c r="B225">
        <v>3942</v>
      </c>
      <c r="C225">
        <v>43</v>
      </c>
      <c r="D225">
        <v>261.89999999999998</v>
      </c>
      <c r="E225">
        <v>10.4</v>
      </c>
      <c r="G225" s="119"/>
      <c r="H225">
        <f t="shared" si="18"/>
        <v>11.179421591649639</v>
      </c>
      <c r="J225" s="120">
        <f>(Data!$I$16+273.3)/(D225+273.3)*(Data!$I$15+(Data!$K$12/1000))/Data!$I$15*Data!$I$18</f>
        <v>0.68837895279829964</v>
      </c>
      <c r="K225" s="122"/>
      <c r="L225" s="119"/>
      <c r="M225" s="122"/>
    </row>
    <row r="226" spans="1:13">
      <c r="A226" s="1">
        <v>0.4833217592592593</v>
      </c>
      <c r="B226">
        <v>3942</v>
      </c>
      <c r="C226">
        <v>43</v>
      </c>
      <c r="D226">
        <v>261.89999999999998</v>
      </c>
      <c r="E226">
        <v>10.4</v>
      </c>
      <c r="G226" s="119"/>
      <c r="H226">
        <f t="shared" si="18"/>
        <v>11.179421591649639</v>
      </c>
      <c r="J226" s="120">
        <f>(Data!$I$16+273.3)/(D226+273.3)*(Data!$I$15+(Data!$K$12/1000))/Data!$I$15*Data!$I$18</f>
        <v>0.68837895279829964</v>
      </c>
      <c r="K226" s="122"/>
      <c r="L226" s="119"/>
      <c r="M226" s="122"/>
    </row>
    <row r="227" spans="1:13">
      <c r="A227" s="1">
        <v>0.4833217592592593</v>
      </c>
      <c r="B227">
        <v>3943</v>
      </c>
      <c r="C227">
        <v>43</v>
      </c>
      <c r="D227">
        <v>261.8</v>
      </c>
      <c r="E227">
        <v>10.4</v>
      </c>
      <c r="G227" s="119"/>
      <c r="H227">
        <f t="shared" si="18"/>
        <v>11.178377127538269</v>
      </c>
      <c r="J227" s="120">
        <f>(Data!$I$16+273.3)/(D227+273.3)*(Data!$I$15+(Data!$K$12/1000))/Data!$I$15*Data!$I$18</f>
        <v>0.68850759771566061</v>
      </c>
      <c r="K227" s="122"/>
      <c r="L227" s="119"/>
      <c r="M227" s="122"/>
    </row>
    <row r="228" spans="1:13">
      <c r="A228" s="1">
        <v>0.48333333333333334</v>
      </c>
      <c r="B228">
        <v>3954</v>
      </c>
      <c r="C228">
        <v>40</v>
      </c>
      <c r="D228">
        <v>261.8</v>
      </c>
      <c r="E228">
        <v>10.4</v>
      </c>
      <c r="G228" s="119"/>
      <c r="H228">
        <f t="shared" si="18"/>
        <v>10.781384266538479</v>
      </c>
      <c r="J228" s="120">
        <f>(Data!$I$16+273.3)/(D228+273.3)*(Data!$I$15+(Data!$K$12/1000))/Data!$I$15*Data!$I$18</f>
        <v>0.68850759771566061</v>
      </c>
      <c r="K228" s="122"/>
      <c r="L228" s="119"/>
      <c r="M228" s="122"/>
    </row>
    <row r="229" spans="1:13">
      <c r="A229" s="1">
        <v>0.48333333333333334</v>
      </c>
      <c r="B229">
        <v>3954</v>
      </c>
      <c r="C229">
        <v>37</v>
      </c>
      <c r="D229">
        <v>261.89999999999998</v>
      </c>
      <c r="E229">
        <v>10.4</v>
      </c>
      <c r="G229" s="119"/>
      <c r="H229">
        <f t="shared" si="18"/>
        <v>10.370172212225457</v>
      </c>
      <c r="J229" s="120">
        <f>(Data!$I$16+273.3)/(D229+273.3)*(Data!$I$15+(Data!$K$12/1000))/Data!$I$15*Data!$I$18</f>
        <v>0.68837895279829964</v>
      </c>
      <c r="K229" s="122"/>
      <c r="L229" s="119"/>
      <c r="M229" s="122"/>
    </row>
    <row r="230" spans="1:13">
      <c r="A230" s="1">
        <v>0.48333333333333334</v>
      </c>
      <c r="B230">
        <v>3962</v>
      </c>
      <c r="C230">
        <v>37</v>
      </c>
      <c r="D230">
        <v>261.89999999999998</v>
      </c>
      <c r="E230">
        <v>10.4</v>
      </c>
      <c r="G230" s="119"/>
      <c r="H230">
        <f t="shared" si="18"/>
        <v>10.370172212225457</v>
      </c>
      <c r="J230" s="120">
        <f>(Data!$I$16+273.3)/(D230+273.3)*(Data!$I$15+(Data!$K$12/1000))/Data!$I$15*Data!$I$18</f>
        <v>0.68837895279829964</v>
      </c>
      <c r="K230" s="122"/>
      <c r="L230" s="119"/>
      <c r="M230" s="122"/>
    </row>
    <row r="231" spans="1:13">
      <c r="A231" s="1">
        <v>0.48333333333333334</v>
      </c>
      <c r="B231">
        <v>3964</v>
      </c>
      <c r="C231">
        <v>38</v>
      </c>
      <c r="D231">
        <v>262</v>
      </c>
      <c r="E231">
        <v>10.4</v>
      </c>
      <c r="G231" s="119"/>
      <c r="H231">
        <f t="shared" si="18"/>
        <v>10.510357155000827</v>
      </c>
      <c r="J231" s="120">
        <f>(Data!$I$16+273.3)/(D231+273.3)*(Data!$I$15+(Data!$K$12/1000))/Data!$I$15*Data!$I$18</f>
        <v>0.68825035594554462</v>
      </c>
      <c r="K231" s="122"/>
      <c r="L231" s="119"/>
      <c r="M231" s="122"/>
    </row>
    <row r="232" spans="1:13">
      <c r="A232" s="1">
        <v>0.48333333333333334</v>
      </c>
      <c r="B232">
        <v>3966</v>
      </c>
      <c r="C232">
        <v>38</v>
      </c>
      <c r="D232">
        <v>262</v>
      </c>
      <c r="E232">
        <v>10.4</v>
      </c>
      <c r="G232" s="119"/>
      <c r="H232">
        <f t="shared" si="18"/>
        <v>10.510357155000827</v>
      </c>
      <c r="J232" s="120">
        <f>(Data!$I$16+273.3)/(D232+273.3)*(Data!$I$15+(Data!$K$12/1000))/Data!$I$15*Data!$I$18</f>
        <v>0.68825035594554462</v>
      </c>
      <c r="K232" s="122"/>
      <c r="L232" s="119"/>
      <c r="M232" s="122"/>
    </row>
    <row r="233" spans="1:13">
      <c r="A233" s="1">
        <v>0.48334490740740743</v>
      </c>
      <c r="B233">
        <v>3967</v>
      </c>
      <c r="C233">
        <v>29</v>
      </c>
      <c r="D233">
        <v>261.89999999999998</v>
      </c>
      <c r="E233">
        <v>10.4</v>
      </c>
      <c r="G233" s="119"/>
      <c r="H233">
        <f t="shared" si="18"/>
        <v>9.1808756569135337</v>
      </c>
      <c r="J233" s="120">
        <f>(Data!$I$16+273.3)/(D233+273.3)*(Data!$I$15+(Data!$K$12/1000))/Data!$I$15*Data!$I$18</f>
        <v>0.68837895279829964</v>
      </c>
      <c r="K233" s="122"/>
      <c r="L233" s="119"/>
      <c r="M233" s="122"/>
    </row>
    <row r="234" spans="1:13">
      <c r="A234" s="1">
        <v>0.48334490740740743</v>
      </c>
      <c r="B234">
        <v>3967</v>
      </c>
      <c r="C234">
        <v>29</v>
      </c>
      <c r="D234">
        <v>261.8</v>
      </c>
      <c r="E234">
        <v>10.4</v>
      </c>
      <c r="G234" s="119"/>
      <c r="H234">
        <f t="shared" si="18"/>
        <v>9.1800179117201903</v>
      </c>
      <c r="J234" s="120">
        <f>(Data!$I$16+273.3)/(D234+273.3)*(Data!$I$15+(Data!$K$12/1000))/Data!$I$15*Data!$I$18</f>
        <v>0.68850759771566061</v>
      </c>
      <c r="K234" s="122"/>
      <c r="L234" s="119"/>
      <c r="M234" s="122"/>
    </row>
    <row r="235" spans="1:13">
      <c r="A235" s="1">
        <v>0.48334490740740743</v>
      </c>
      <c r="B235">
        <v>3969</v>
      </c>
      <c r="C235">
        <v>26</v>
      </c>
      <c r="D235">
        <v>261.89999999999998</v>
      </c>
      <c r="E235">
        <v>10.4</v>
      </c>
      <c r="G235" s="119"/>
      <c r="H235">
        <f t="shared" si="18"/>
        <v>8.6930420522043335</v>
      </c>
      <c r="J235" s="120">
        <f>(Data!$I$16+273.3)/(D235+273.3)*(Data!$I$15+(Data!$K$12/1000))/Data!$I$15*Data!$I$18</f>
        <v>0.68837895279829964</v>
      </c>
      <c r="K235" s="122"/>
      <c r="L235" s="119"/>
      <c r="M235" s="122"/>
    </row>
    <row r="236" spans="1:13">
      <c r="A236" s="1">
        <v>0.48334490740740743</v>
      </c>
      <c r="B236">
        <v>3969</v>
      </c>
      <c r="C236">
        <v>25</v>
      </c>
      <c r="D236">
        <v>262</v>
      </c>
      <c r="E236">
        <v>10.4</v>
      </c>
      <c r="G236" s="119"/>
      <c r="H236">
        <f t="shared" si="18"/>
        <v>8.525025371380563</v>
      </c>
      <c r="J236" s="120">
        <f>(Data!$I$16+273.3)/(D236+273.3)*(Data!$I$15+(Data!$K$12/1000))/Data!$I$15*Data!$I$18</f>
        <v>0.68825035594554462</v>
      </c>
      <c r="K236" s="122"/>
      <c r="L236" s="119"/>
      <c r="M236" s="122"/>
    </row>
    <row r="237" spans="1:13">
      <c r="A237" s="1">
        <v>0.48334490740740743</v>
      </c>
      <c r="B237">
        <v>3965</v>
      </c>
      <c r="C237">
        <v>25</v>
      </c>
      <c r="D237">
        <v>262</v>
      </c>
      <c r="E237">
        <v>10.4</v>
      </c>
      <c r="G237" s="119"/>
      <c r="H237">
        <f t="shared" si="18"/>
        <v>8.525025371380563</v>
      </c>
      <c r="J237" s="120">
        <f>(Data!$I$16+273.3)/(D237+273.3)*(Data!$I$15+(Data!$K$12/1000))/Data!$I$15*Data!$I$18</f>
        <v>0.68825035594554462</v>
      </c>
      <c r="K237" s="122"/>
      <c r="L237" s="119"/>
      <c r="M237" s="122"/>
    </row>
    <row r="238" spans="1:13">
      <c r="A238" s="1">
        <v>0.48335648148148147</v>
      </c>
      <c r="B238">
        <v>3965</v>
      </c>
      <c r="C238">
        <v>26</v>
      </c>
      <c r="D238">
        <v>261.8</v>
      </c>
      <c r="E238">
        <v>10.4</v>
      </c>
      <c r="G238" s="119"/>
      <c r="H238">
        <f t="shared" si="18"/>
        <v>8.6922298840283929</v>
      </c>
      <c r="J238" s="120">
        <f>(Data!$I$16+273.3)/(D238+273.3)*(Data!$I$15+(Data!$K$12/1000))/Data!$I$15*Data!$I$18</f>
        <v>0.68850759771566061</v>
      </c>
      <c r="K238" s="122"/>
      <c r="L238" s="119"/>
      <c r="M238" s="122"/>
    </row>
    <row r="239" spans="1:13">
      <c r="A239" s="1">
        <v>0.48335648148148147</v>
      </c>
      <c r="B239">
        <v>3975</v>
      </c>
      <c r="C239">
        <v>26</v>
      </c>
      <c r="D239">
        <v>261.8</v>
      </c>
      <c r="E239">
        <v>10.3</v>
      </c>
      <c r="G239" s="119"/>
      <c r="H239">
        <f t="shared" si="18"/>
        <v>8.6922298840283929</v>
      </c>
      <c r="J239" s="120">
        <f>(Data!$I$16+273.3)/(D239+273.3)*(Data!$I$15+(Data!$K$12/1000))/Data!$I$15*Data!$I$18</f>
        <v>0.68850759771566061</v>
      </c>
      <c r="K239" s="122"/>
      <c r="L239" s="119"/>
      <c r="M239" s="122"/>
    </row>
    <row r="240" spans="1:13">
      <c r="A240" s="1">
        <v>0.48335648148148147</v>
      </c>
      <c r="B240">
        <v>3979</v>
      </c>
      <c r="C240">
        <v>26</v>
      </c>
      <c r="D240">
        <v>261.89999999999998</v>
      </c>
      <c r="E240">
        <v>10.3</v>
      </c>
      <c r="G240" s="119"/>
      <c r="H240">
        <f t="shared" si="18"/>
        <v>8.6930420522043335</v>
      </c>
      <c r="J240" s="120">
        <f>(Data!$I$16+273.3)/(D240+273.3)*(Data!$I$15+(Data!$K$12/1000))/Data!$I$15*Data!$I$18</f>
        <v>0.68837895279829964</v>
      </c>
      <c r="K240" s="122"/>
      <c r="L240" s="119"/>
      <c r="M240" s="122"/>
    </row>
    <row r="241" spans="1:13">
      <c r="A241" s="1">
        <v>0.48335648148148147</v>
      </c>
      <c r="B241">
        <v>3976</v>
      </c>
      <c r="C241">
        <v>26</v>
      </c>
      <c r="D241">
        <v>261.89999999999998</v>
      </c>
      <c r="E241">
        <v>10.4</v>
      </c>
      <c r="G241" s="119"/>
      <c r="H241">
        <f t="shared" si="18"/>
        <v>8.6930420522043335</v>
      </c>
      <c r="J241" s="120">
        <f>(Data!$I$16+273.3)/(D241+273.3)*(Data!$I$15+(Data!$K$12/1000))/Data!$I$15*Data!$I$18</f>
        <v>0.68837895279829964</v>
      </c>
      <c r="K241" s="122"/>
      <c r="L241" s="119"/>
      <c r="M241" s="122"/>
    </row>
    <row r="242" spans="1:13">
      <c r="A242" s="1">
        <v>0.48335648148148147</v>
      </c>
      <c r="B242">
        <v>3974</v>
      </c>
      <c r="C242">
        <v>26</v>
      </c>
      <c r="D242">
        <v>261.89999999999998</v>
      </c>
      <c r="E242">
        <v>10.4</v>
      </c>
      <c r="G242" s="119"/>
      <c r="H242">
        <f t="shared" si="18"/>
        <v>8.6930420522043335</v>
      </c>
      <c r="J242" s="120">
        <f>(Data!$I$16+273.3)/(D242+273.3)*(Data!$I$15+(Data!$K$12/1000))/Data!$I$15*Data!$I$18</f>
        <v>0.68837895279829964</v>
      </c>
      <c r="K242" s="122"/>
      <c r="L242" s="119"/>
      <c r="M242" s="122"/>
    </row>
    <row r="243" spans="1:13">
      <c r="A243" s="1">
        <v>0.48336805555555556</v>
      </c>
      <c r="B243">
        <v>3973</v>
      </c>
      <c r="C243">
        <v>26</v>
      </c>
      <c r="D243">
        <v>261.89999999999998</v>
      </c>
      <c r="E243">
        <v>10.4</v>
      </c>
      <c r="G243" s="119"/>
      <c r="H243">
        <f t="shared" si="18"/>
        <v>8.6930420522043335</v>
      </c>
      <c r="J243" s="120">
        <f>(Data!$I$16+273.3)/(D243+273.3)*(Data!$I$15+(Data!$K$12/1000))/Data!$I$15*Data!$I$18</f>
        <v>0.68837895279829964</v>
      </c>
      <c r="K243" s="122"/>
      <c r="L243" s="119"/>
      <c r="M243" s="122"/>
    </row>
    <row r="244" spans="1:13">
      <c r="A244" s="1">
        <v>0.48336805555555556</v>
      </c>
      <c r="B244">
        <v>3969</v>
      </c>
      <c r="C244">
        <v>30</v>
      </c>
      <c r="D244">
        <v>261.89999999999998</v>
      </c>
      <c r="E244">
        <v>10.4</v>
      </c>
      <c r="G244" s="119"/>
      <c r="H244">
        <f t="shared" si="18"/>
        <v>9.3378250713506983</v>
      </c>
      <c r="J244" s="120">
        <f>(Data!$I$16+273.3)/(D244+273.3)*(Data!$I$15+(Data!$K$12/1000))/Data!$I$15*Data!$I$18</f>
        <v>0.68837895279829964</v>
      </c>
      <c r="K244" s="122"/>
      <c r="L244" s="119"/>
      <c r="M244" s="122"/>
    </row>
    <row r="245" spans="1:13">
      <c r="A245" s="1">
        <v>0.48336805555555556</v>
      </c>
      <c r="B245">
        <v>3969</v>
      </c>
      <c r="C245">
        <v>31</v>
      </c>
      <c r="D245">
        <v>261.7</v>
      </c>
      <c r="E245">
        <v>10.4</v>
      </c>
      <c r="G245" s="119"/>
      <c r="H245">
        <f t="shared" si="18"/>
        <v>9.4904060024163091</v>
      </c>
      <c r="J245" s="120">
        <f>(Data!$I$16+273.3)/(D245+273.3)*(Data!$I$15+(Data!$K$12/1000))/Data!$I$15*Data!$I$18</f>
        <v>0.68863629072457944</v>
      </c>
      <c r="K245" s="122"/>
      <c r="L245" s="119"/>
      <c r="M245" s="122"/>
    </row>
    <row r="246" spans="1:13">
      <c r="A246" s="1">
        <v>0.48336805555555556</v>
      </c>
      <c r="B246">
        <v>3965</v>
      </c>
      <c r="C246">
        <v>33</v>
      </c>
      <c r="D246">
        <v>261.7</v>
      </c>
      <c r="E246">
        <v>10.4</v>
      </c>
      <c r="G246" s="119"/>
      <c r="H246">
        <f t="shared" si="18"/>
        <v>9.7917634923490411</v>
      </c>
      <c r="J246" s="120">
        <f>(Data!$I$16+273.3)/(D246+273.3)*(Data!$I$15+(Data!$K$12/1000))/Data!$I$15*Data!$I$18</f>
        <v>0.68863629072457944</v>
      </c>
      <c r="K246" s="122"/>
      <c r="L246" s="119"/>
      <c r="M246" s="122"/>
    </row>
    <row r="247" spans="1:13">
      <c r="A247" s="1">
        <v>0.48336805555555556</v>
      </c>
      <c r="B247">
        <v>3965</v>
      </c>
      <c r="C247">
        <v>34</v>
      </c>
      <c r="D247">
        <v>261.60000000000002</v>
      </c>
      <c r="E247">
        <v>10.3</v>
      </c>
      <c r="G247" s="119"/>
      <c r="H247">
        <f t="shared" si="18"/>
        <v>9.9380873955832154</v>
      </c>
      <c r="J247" s="120">
        <f>(Data!$I$16+273.3)/(D247+273.3)*(Data!$I$15+(Data!$K$12/1000))/Data!$I$15*Data!$I$18</f>
        <v>0.68876503185202831</v>
      </c>
      <c r="K247" s="122"/>
      <c r="L247" s="119"/>
      <c r="M247" s="122"/>
    </row>
    <row r="248" spans="1:13">
      <c r="A248" s="1">
        <v>0.4833796296296296</v>
      </c>
      <c r="B248">
        <v>3952</v>
      </c>
      <c r="C248">
        <v>34</v>
      </c>
      <c r="D248">
        <v>261.60000000000002</v>
      </c>
      <c r="E248">
        <v>10.3</v>
      </c>
      <c r="G248" s="119"/>
      <c r="H248">
        <f t="shared" si="18"/>
        <v>9.9380873955832154</v>
      </c>
      <c r="J248" s="120">
        <f>(Data!$I$16+273.3)/(D248+273.3)*(Data!$I$15+(Data!$K$12/1000))/Data!$I$15*Data!$I$18</f>
        <v>0.68876503185202831</v>
      </c>
      <c r="K248" s="122"/>
      <c r="L248" s="119"/>
      <c r="M248" s="122"/>
    </row>
    <row r="249" spans="1:13">
      <c r="A249" s="1">
        <v>0.4833796296296296</v>
      </c>
      <c r="B249">
        <v>3947</v>
      </c>
      <c r="C249">
        <v>34</v>
      </c>
      <c r="D249">
        <v>261.8</v>
      </c>
      <c r="E249">
        <v>10.3</v>
      </c>
      <c r="G249" s="119"/>
      <c r="H249">
        <f t="shared" si="18"/>
        <v>9.9399451556509586</v>
      </c>
      <c r="J249" s="120">
        <f>(Data!$I$16+273.3)/(D249+273.3)*(Data!$I$15+(Data!$K$12/1000))/Data!$I$15*Data!$I$18</f>
        <v>0.68850759771566061</v>
      </c>
      <c r="K249" s="122"/>
      <c r="L249" s="119"/>
      <c r="M249" s="122"/>
    </row>
    <row r="250" spans="1:13">
      <c r="A250" s="1">
        <v>0.4833796296296296</v>
      </c>
      <c r="B250">
        <v>3950</v>
      </c>
      <c r="C250">
        <v>34</v>
      </c>
      <c r="D250">
        <v>262</v>
      </c>
      <c r="E250">
        <v>10.3</v>
      </c>
      <c r="G250" s="119"/>
      <c r="H250">
        <f t="shared" si="18"/>
        <v>9.941802568571152</v>
      </c>
      <c r="J250" s="120">
        <f>(Data!$I$16+273.3)/(D250+273.3)*(Data!$I$15+(Data!$K$12/1000))/Data!$I$15*Data!$I$18</f>
        <v>0.68825035594554462</v>
      </c>
      <c r="K250" s="122"/>
      <c r="L250" s="119"/>
      <c r="M250" s="122"/>
    </row>
    <row r="251" spans="1:13">
      <c r="A251" s="1">
        <v>0.4833796296296296</v>
      </c>
      <c r="B251">
        <v>3952</v>
      </c>
      <c r="C251">
        <v>34</v>
      </c>
      <c r="D251">
        <v>262.10000000000002</v>
      </c>
      <c r="E251">
        <v>10.3</v>
      </c>
      <c r="G251" s="119"/>
      <c r="H251">
        <f t="shared" si="18"/>
        <v>9.9427311449117166</v>
      </c>
      <c r="J251" s="120">
        <f>(Data!$I$16+273.3)/(D251+273.3)*(Data!$I$15+(Data!$K$12/1000))/Data!$I$15*Data!$I$18</f>
        <v>0.68812180713046311</v>
      </c>
      <c r="K251" s="122"/>
      <c r="L251" s="119"/>
      <c r="M251" s="122"/>
    </row>
    <row r="252" spans="1:13">
      <c r="A252" s="1">
        <v>0.4833796296296296</v>
      </c>
      <c r="B252">
        <v>3957</v>
      </c>
      <c r="C252">
        <v>34</v>
      </c>
      <c r="D252">
        <v>262.2</v>
      </c>
      <c r="E252">
        <v>10.3</v>
      </c>
      <c r="G252" s="119"/>
      <c r="H252">
        <f t="shared" si="18"/>
        <v>9.9436596345383297</v>
      </c>
      <c r="J252" s="120">
        <f>(Data!$I$16+273.3)/(D252+273.3)*(Data!$I$15+(Data!$K$12/1000))/Data!$I$15*Data!$I$18</f>
        <v>0.68799330632614375</v>
      </c>
      <c r="K252" s="122"/>
      <c r="L252" s="119"/>
      <c r="M252" s="122"/>
    </row>
    <row r="253" spans="1:13">
      <c r="A253" s="1">
        <v>0.48339120370370375</v>
      </c>
      <c r="B253">
        <v>3974</v>
      </c>
      <c r="C253">
        <v>38</v>
      </c>
      <c r="D253">
        <v>262.2</v>
      </c>
      <c r="E253">
        <v>10.3</v>
      </c>
      <c r="G253" s="119"/>
      <c r="H253">
        <f t="shared" si="18"/>
        <v>10.512320423376035</v>
      </c>
      <c r="J253" s="120">
        <f>(Data!$I$16+273.3)/(D253+273.3)*(Data!$I$15+(Data!$K$12/1000))/Data!$I$15*Data!$I$18</f>
        <v>0.68799330632614375</v>
      </c>
      <c r="K253" s="122"/>
      <c r="L253" s="119"/>
      <c r="M253" s="122"/>
    </row>
    <row r="254" spans="1:13">
      <c r="A254" s="1">
        <v>0.48339120370370375</v>
      </c>
      <c r="B254">
        <v>3974</v>
      </c>
      <c r="C254">
        <v>41</v>
      </c>
      <c r="D254">
        <v>262</v>
      </c>
      <c r="E254">
        <v>10.3</v>
      </c>
      <c r="G254" s="119"/>
      <c r="H254">
        <f t="shared" si="18"/>
        <v>10.917359316043372</v>
      </c>
      <c r="J254" s="120">
        <f>(Data!$I$16+273.3)/(D254+273.3)*(Data!$I$15+(Data!$K$12/1000))/Data!$I$15*Data!$I$18</f>
        <v>0.68825035594554462</v>
      </c>
      <c r="K254" s="122"/>
      <c r="L254" s="119"/>
      <c r="M254" s="122"/>
    </row>
    <row r="255" spans="1:13">
      <c r="A255" s="1">
        <v>0.48339120370370375</v>
      </c>
      <c r="B255">
        <v>3967</v>
      </c>
      <c r="C255">
        <v>39</v>
      </c>
      <c r="D255">
        <v>262</v>
      </c>
      <c r="E255">
        <v>10.3</v>
      </c>
      <c r="G255" s="119"/>
      <c r="H255">
        <f t="shared" si="18"/>
        <v>10.647753276113436</v>
      </c>
      <c r="J255" s="120">
        <f>(Data!$I$16+273.3)/(D255+273.3)*(Data!$I$15+(Data!$K$12/1000))/Data!$I$15*Data!$I$18</f>
        <v>0.68825035594554462</v>
      </c>
      <c r="K255" s="122"/>
      <c r="L255" s="119"/>
      <c r="M255" s="122"/>
    </row>
    <row r="256" spans="1:13">
      <c r="A256" s="1">
        <v>0.48339120370370375</v>
      </c>
      <c r="B256">
        <v>3967</v>
      </c>
      <c r="C256">
        <v>39</v>
      </c>
      <c r="D256">
        <v>261.89999999999998</v>
      </c>
      <c r="E256">
        <v>10.3</v>
      </c>
      <c r="G256" s="119"/>
      <c r="H256">
        <f t="shared" si="18"/>
        <v>10.646758670228673</v>
      </c>
      <c r="J256" s="120">
        <f>(Data!$I$16+273.3)/(D256+273.3)*(Data!$I$15+(Data!$K$12/1000))/Data!$I$15*Data!$I$18</f>
        <v>0.68837895279829964</v>
      </c>
      <c r="K256" s="122"/>
      <c r="L256" s="119"/>
      <c r="M256" s="122"/>
    </row>
    <row r="257" spans="1:13">
      <c r="A257" s="1">
        <v>0.48339120370370375</v>
      </c>
      <c r="B257">
        <v>3958</v>
      </c>
      <c r="C257">
        <v>38</v>
      </c>
      <c r="D257">
        <v>261.89999999999998</v>
      </c>
      <c r="E257">
        <v>10.3</v>
      </c>
      <c r="G257" s="119"/>
      <c r="H257">
        <f t="shared" si="18"/>
        <v>10.509375383278076</v>
      </c>
      <c r="J257" s="120">
        <f>(Data!$I$16+273.3)/(D257+273.3)*(Data!$I$15+(Data!$K$12/1000))/Data!$I$15*Data!$I$18</f>
        <v>0.68837895279829964</v>
      </c>
      <c r="K257" s="122"/>
      <c r="L257" s="119"/>
      <c r="M257" s="122"/>
    </row>
    <row r="258" spans="1:13">
      <c r="A258" s="1">
        <v>0.48340277777777779</v>
      </c>
      <c r="B258">
        <v>3954</v>
      </c>
      <c r="C258">
        <v>36</v>
      </c>
      <c r="D258">
        <v>261.89999999999998</v>
      </c>
      <c r="E258">
        <v>10.3</v>
      </c>
      <c r="G258" s="119"/>
      <c r="H258">
        <f t="shared" si="18"/>
        <v>10.229074859232131</v>
      </c>
      <c r="J258" s="120">
        <f>(Data!$I$16+273.3)/(D258+273.3)*(Data!$I$15+(Data!$K$12/1000))/Data!$I$15*Data!$I$18</f>
        <v>0.68837895279829964</v>
      </c>
      <c r="K258" s="122"/>
      <c r="L258" s="119"/>
      <c r="M258" s="122"/>
    </row>
    <row r="259" spans="1:13">
      <c r="A259" s="1">
        <v>0.48340277777777779</v>
      </c>
      <c r="B259">
        <v>3951</v>
      </c>
      <c r="C259">
        <v>36</v>
      </c>
      <c r="D259">
        <v>261.89999999999998</v>
      </c>
      <c r="E259">
        <v>10.3</v>
      </c>
      <c r="G259" s="119"/>
      <c r="H259">
        <f t="shared" si="18"/>
        <v>10.229074859232131</v>
      </c>
      <c r="J259" s="120">
        <f>(Data!$I$16+273.3)/(D259+273.3)*(Data!$I$15+(Data!$K$12/1000))/Data!$I$15*Data!$I$18</f>
        <v>0.68837895279829964</v>
      </c>
      <c r="K259" s="122"/>
      <c r="L259" s="119"/>
      <c r="M259" s="122"/>
    </row>
    <row r="260" spans="1:13">
      <c r="A260" s="1">
        <v>0.48340277777777779</v>
      </c>
      <c r="B260">
        <v>3949</v>
      </c>
      <c r="C260">
        <v>30</v>
      </c>
      <c r="D260">
        <v>261.89999999999998</v>
      </c>
      <c r="E260">
        <v>10.3</v>
      </c>
      <c r="G260" s="119"/>
      <c r="H260">
        <f t="shared" si="18"/>
        <v>9.3378250713506983</v>
      </c>
      <c r="J260" s="120">
        <f>(Data!$I$16+273.3)/(D260+273.3)*(Data!$I$15+(Data!$K$12/1000))/Data!$I$15*Data!$I$18</f>
        <v>0.68837895279829964</v>
      </c>
      <c r="K260" s="122"/>
      <c r="L260" s="119"/>
      <c r="M260" s="122"/>
    </row>
    <row r="261" spans="1:13">
      <c r="A261" s="1">
        <v>0.48340277777777779</v>
      </c>
      <c r="B261">
        <v>3948</v>
      </c>
      <c r="C261">
        <v>30</v>
      </c>
      <c r="D261">
        <v>261.89999999999998</v>
      </c>
      <c r="E261">
        <v>10.3</v>
      </c>
      <c r="G261" s="119"/>
      <c r="H261">
        <f t="shared" si="18"/>
        <v>9.3378250713506983</v>
      </c>
      <c r="J261" s="120">
        <f>(Data!$I$16+273.3)/(D261+273.3)*(Data!$I$15+(Data!$K$12/1000))/Data!$I$15*Data!$I$18</f>
        <v>0.68837895279829964</v>
      </c>
      <c r="K261" s="122"/>
      <c r="L261" s="119"/>
      <c r="M261" s="122"/>
    </row>
    <row r="262" spans="1:13">
      <c r="A262" s="1">
        <v>0.48340277777777779</v>
      </c>
      <c r="B262">
        <v>3943</v>
      </c>
      <c r="C262">
        <v>33</v>
      </c>
      <c r="D262">
        <v>261.89999999999998</v>
      </c>
      <c r="E262">
        <v>10.3</v>
      </c>
      <c r="G262" s="119"/>
      <c r="H262">
        <f t="shared" si="18"/>
        <v>9.7935935574976902</v>
      </c>
      <c r="J262" s="120">
        <f>(Data!$I$16+273.3)/(D262+273.3)*(Data!$I$15+(Data!$K$12/1000))/Data!$I$15*Data!$I$18</f>
        <v>0.68837895279829964</v>
      </c>
      <c r="K262" s="122"/>
      <c r="L262" s="119"/>
      <c r="M262" s="122"/>
    </row>
    <row r="263" spans="1:13">
      <c r="A263" s="1">
        <v>0.48341435185185189</v>
      </c>
      <c r="B263">
        <v>3943</v>
      </c>
      <c r="C263">
        <v>35</v>
      </c>
      <c r="D263">
        <v>262.2</v>
      </c>
      <c r="E263">
        <v>10.3</v>
      </c>
      <c r="G263" s="119"/>
      <c r="H263">
        <f t="shared" si="18"/>
        <v>10.088830227860536</v>
      </c>
      <c r="J263" s="120">
        <f>(Data!$I$16+273.3)/(D263+273.3)*(Data!$I$15+(Data!$K$12/1000))/Data!$I$15*Data!$I$18</f>
        <v>0.68799330632614375</v>
      </c>
      <c r="K263" s="122"/>
      <c r="L263" s="119"/>
      <c r="M263" s="122"/>
    </row>
    <row r="264" spans="1:13">
      <c r="A264" s="1">
        <v>0.48341435185185189</v>
      </c>
      <c r="B264">
        <v>3949</v>
      </c>
      <c r="C264">
        <v>34</v>
      </c>
      <c r="D264">
        <v>262.2</v>
      </c>
      <c r="E264">
        <v>10.3</v>
      </c>
      <c r="G264" s="119"/>
      <c r="H264">
        <f t="shared" si="18"/>
        <v>9.9436596345383297</v>
      </c>
      <c r="J264" s="120">
        <f>(Data!$I$16+273.3)/(D264+273.3)*(Data!$I$15+(Data!$K$12/1000))/Data!$I$15*Data!$I$18</f>
        <v>0.68799330632614375</v>
      </c>
      <c r="K264" s="122"/>
      <c r="L264" s="119"/>
      <c r="M264" s="122"/>
    </row>
    <row r="265" spans="1:13">
      <c r="A265" s="1">
        <v>0.48341435185185189</v>
      </c>
      <c r="B265">
        <v>3949</v>
      </c>
      <c r="C265">
        <v>32</v>
      </c>
      <c r="D265">
        <v>262.10000000000002</v>
      </c>
      <c r="E265">
        <v>10.3</v>
      </c>
      <c r="G265" s="119"/>
      <c r="H265">
        <f t="shared" ref="H265:H328" si="20">44.73*SQRT(C265/1000/J265)</f>
        <v>9.6458660511975101</v>
      </c>
      <c r="J265" s="120">
        <f>(Data!$I$16+273.3)/(D265+273.3)*(Data!$I$15+(Data!$K$12/1000))/Data!$I$15*Data!$I$18</f>
        <v>0.68812180713046311</v>
      </c>
      <c r="K265" s="122"/>
      <c r="L265" s="119"/>
      <c r="M265" s="122"/>
    </row>
    <row r="266" spans="1:13">
      <c r="A266" s="1">
        <v>0.48341435185185189</v>
      </c>
      <c r="B266">
        <v>3947</v>
      </c>
      <c r="C266">
        <v>33</v>
      </c>
      <c r="D266">
        <v>262.10000000000002</v>
      </c>
      <c r="E266">
        <v>10.3</v>
      </c>
      <c r="G266" s="119"/>
      <c r="H266">
        <f t="shared" si="20"/>
        <v>9.7954232807378503</v>
      </c>
      <c r="J266" s="120">
        <f>(Data!$I$16+273.3)/(D266+273.3)*(Data!$I$15+(Data!$K$12/1000))/Data!$I$15*Data!$I$18</f>
        <v>0.68812180713046311</v>
      </c>
      <c r="K266" s="122"/>
      <c r="L266" s="119"/>
      <c r="M266" s="122"/>
    </row>
    <row r="267" spans="1:13">
      <c r="A267" s="1">
        <v>0.48341435185185189</v>
      </c>
      <c r="B267">
        <v>3946</v>
      </c>
      <c r="C267">
        <v>38</v>
      </c>
      <c r="D267">
        <v>262.3</v>
      </c>
      <c r="E267">
        <v>10.3</v>
      </c>
      <c r="G267" s="119"/>
      <c r="H267">
        <f t="shared" si="20"/>
        <v>10.513301920079858</v>
      </c>
      <c r="J267" s="120">
        <f>(Data!$I$16+273.3)/(D267+273.3)*(Data!$I$15+(Data!$K$12/1000))/Data!$I$15*Data!$I$18</f>
        <v>0.68786485350569448</v>
      </c>
      <c r="K267" s="122"/>
      <c r="L267" s="119"/>
      <c r="M267" s="122"/>
    </row>
    <row r="268" spans="1:13">
      <c r="A268" s="1">
        <v>0.48342592592592593</v>
      </c>
      <c r="B268">
        <v>3940</v>
      </c>
      <c r="C268">
        <v>38</v>
      </c>
      <c r="D268">
        <v>262.39999999999998</v>
      </c>
      <c r="E268">
        <v>10.3</v>
      </c>
      <c r="G268" s="119"/>
      <c r="H268">
        <f t="shared" si="20"/>
        <v>10.514283325162051</v>
      </c>
      <c r="J268" s="120">
        <f>(Data!$I$16+273.3)/(D268+273.3)*(Data!$I$15+(Data!$K$12/1000))/Data!$I$15*Data!$I$18</f>
        <v>0.6877364486422437</v>
      </c>
      <c r="K268" s="122"/>
      <c r="L268" s="119"/>
      <c r="M268" s="122"/>
    </row>
    <row r="269" spans="1:13">
      <c r="A269" s="1">
        <v>0.48342592592592593</v>
      </c>
      <c r="B269">
        <v>3934</v>
      </c>
      <c r="C269">
        <v>34</v>
      </c>
      <c r="D269">
        <v>262.5</v>
      </c>
      <c r="E269">
        <v>10.3</v>
      </c>
      <c r="G269" s="119"/>
      <c r="H269">
        <f t="shared" si="20"/>
        <v>9.9464445833772892</v>
      </c>
      <c r="J269" s="120">
        <f>(Data!$I$16+273.3)/(D269+273.3)*(Data!$I$15+(Data!$K$12/1000))/Data!$I$15*Data!$I$18</f>
        <v>0.68760809170893999</v>
      </c>
      <c r="K269" s="122"/>
      <c r="L269" s="119"/>
      <c r="M269" s="122"/>
    </row>
    <row r="270" spans="1:13">
      <c r="A270" s="1">
        <v>0.48342592592592593</v>
      </c>
      <c r="B270">
        <v>3934</v>
      </c>
      <c r="C270">
        <v>34</v>
      </c>
      <c r="D270">
        <v>262.60000000000002</v>
      </c>
      <c r="E270">
        <v>10.3</v>
      </c>
      <c r="G270" s="119"/>
      <c r="H270">
        <f t="shared" si="20"/>
        <v>9.9473727263908707</v>
      </c>
      <c r="J270" s="120">
        <f>(Data!$I$16+273.3)/(D270+273.3)*(Data!$I$15+(Data!$K$12/1000))/Data!$I$15*Data!$I$18</f>
        <v>0.68747978267895127</v>
      </c>
      <c r="K270" s="122"/>
      <c r="L270" s="119"/>
      <c r="M270" s="122"/>
    </row>
    <row r="271" spans="1:13">
      <c r="A271" s="1">
        <v>0.48342592592592593</v>
      </c>
      <c r="B271">
        <v>3934</v>
      </c>
      <c r="C271">
        <v>37</v>
      </c>
      <c r="D271">
        <v>262.60000000000002</v>
      </c>
      <c r="E271">
        <v>10.3</v>
      </c>
      <c r="G271" s="119"/>
      <c r="H271">
        <f t="shared" si="20"/>
        <v>10.376951685794371</v>
      </c>
      <c r="J271" s="120">
        <f>(Data!$I$16+273.3)/(D271+273.3)*(Data!$I$15+(Data!$K$12/1000))/Data!$I$15*Data!$I$18</f>
        <v>0.68747978267895127</v>
      </c>
      <c r="K271" s="122"/>
      <c r="L271" s="119"/>
      <c r="M271" s="122"/>
    </row>
    <row r="272" spans="1:13">
      <c r="A272" s="1">
        <v>0.48342592592592593</v>
      </c>
      <c r="B272">
        <v>3934</v>
      </c>
      <c r="C272">
        <v>39</v>
      </c>
      <c r="D272">
        <v>262.5</v>
      </c>
      <c r="E272">
        <v>10.3</v>
      </c>
      <c r="G272" s="119"/>
      <c r="H272">
        <f t="shared" si="20"/>
        <v>10.652724912596751</v>
      </c>
      <c r="J272" s="120">
        <f>(Data!$I$16+273.3)/(D272+273.3)*(Data!$I$15+(Data!$K$12/1000))/Data!$I$15*Data!$I$18</f>
        <v>0.68760809170893999</v>
      </c>
      <c r="K272" s="122"/>
      <c r="L272" s="119"/>
      <c r="M272" s="122"/>
    </row>
    <row r="273" spans="1:13">
      <c r="A273" s="1">
        <v>0.48343750000000002</v>
      </c>
      <c r="B273">
        <v>3934</v>
      </c>
      <c r="C273">
        <v>43</v>
      </c>
      <c r="D273">
        <v>262.5</v>
      </c>
      <c r="E273">
        <v>10.3</v>
      </c>
      <c r="G273" s="119"/>
      <c r="H273">
        <f t="shared" si="20"/>
        <v>11.185686328253205</v>
      </c>
      <c r="J273" s="120">
        <f>(Data!$I$16+273.3)/(D273+273.3)*(Data!$I$15+(Data!$K$12/1000))/Data!$I$15*Data!$I$18</f>
        <v>0.68760809170893999</v>
      </c>
      <c r="K273" s="122"/>
      <c r="L273" s="119"/>
      <c r="M273" s="122"/>
    </row>
    <row r="274" spans="1:13">
      <c r="A274" s="1">
        <v>0.48343750000000002</v>
      </c>
      <c r="B274">
        <v>3934</v>
      </c>
      <c r="C274">
        <v>47</v>
      </c>
      <c r="D274">
        <v>262.39999999999998</v>
      </c>
      <c r="E274">
        <v>10.3</v>
      </c>
      <c r="G274" s="119"/>
      <c r="H274">
        <f t="shared" si="20"/>
        <v>11.693292308620103</v>
      </c>
      <c r="J274" s="120">
        <f>(Data!$I$16+273.3)/(D274+273.3)*(Data!$I$15+(Data!$K$12/1000))/Data!$I$15*Data!$I$18</f>
        <v>0.6877364486422437</v>
      </c>
      <c r="K274" s="122"/>
      <c r="L274" s="119"/>
      <c r="M274" s="122"/>
    </row>
    <row r="275" spans="1:13">
      <c r="A275" s="1">
        <v>0.48343750000000002</v>
      </c>
      <c r="B275">
        <v>3935</v>
      </c>
      <c r="C275">
        <v>47</v>
      </c>
      <c r="D275">
        <v>262.39999999999998</v>
      </c>
      <c r="E275">
        <v>10.3</v>
      </c>
      <c r="G275" s="119"/>
      <c r="H275">
        <f t="shared" si="20"/>
        <v>11.693292308620103</v>
      </c>
      <c r="J275" s="120">
        <f>(Data!$I$16+273.3)/(D275+273.3)*(Data!$I$15+(Data!$K$12/1000))/Data!$I$15*Data!$I$18</f>
        <v>0.6877364486422437</v>
      </c>
      <c r="K275" s="122"/>
      <c r="L275" s="119"/>
      <c r="M275" s="122"/>
    </row>
    <row r="276" spans="1:13">
      <c r="A276" s="1">
        <v>0.48343750000000002</v>
      </c>
      <c r="B276">
        <v>3935</v>
      </c>
      <c r="C276">
        <v>46</v>
      </c>
      <c r="D276">
        <v>262.5</v>
      </c>
      <c r="E276">
        <v>10.3</v>
      </c>
      <c r="G276" s="119"/>
      <c r="H276">
        <f t="shared" si="20"/>
        <v>11.569306442567292</v>
      </c>
      <c r="J276" s="120">
        <f>(Data!$I$16+273.3)/(D276+273.3)*(Data!$I$15+(Data!$K$12/1000))/Data!$I$15*Data!$I$18</f>
        <v>0.68760809170893999</v>
      </c>
      <c r="K276" s="122"/>
      <c r="L276" s="119"/>
      <c r="M276" s="122"/>
    </row>
    <row r="277" spans="1:13">
      <c r="A277" s="1">
        <v>0.48343750000000002</v>
      </c>
      <c r="B277">
        <v>3944</v>
      </c>
      <c r="C277">
        <v>46</v>
      </c>
      <c r="D277">
        <v>262.5</v>
      </c>
      <c r="E277">
        <v>10.3</v>
      </c>
      <c r="G277" s="119"/>
      <c r="H277">
        <f t="shared" si="20"/>
        <v>11.569306442567292</v>
      </c>
      <c r="J277" s="120">
        <f>(Data!$I$16+273.3)/(D277+273.3)*(Data!$I$15+(Data!$K$12/1000))/Data!$I$15*Data!$I$18</f>
        <v>0.68760809170893999</v>
      </c>
      <c r="K277" s="122"/>
      <c r="L277" s="119"/>
      <c r="M277" s="122"/>
    </row>
    <row r="278" spans="1:13">
      <c r="A278" s="1">
        <v>0.48344907407407406</v>
      </c>
      <c r="B278">
        <v>3951</v>
      </c>
      <c r="C278">
        <v>45</v>
      </c>
      <c r="D278">
        <v>262.5</v>
      </c>
      <c r="E278">
        <v>10.3</v>
      </c>
      <c r="G278" s="119"/>
      <c r="H278">
        <f t="shared" si="20"/>
        <v>11.442862138441425</v>
      </c>
      <c r="J278" s="120">
        <f>(Data!$I$16+273.3)/(D278+273.3)*(Data!$I$15+(Data!$K$12/1000))/Data!$I$15*Data!$I$18</f>
        <v>0.68760809170893999</v>
      </c>
      <c r="K278" s="122"/>
      <c r="L278" s="119"/>
      <c r="M278" s="122"/>
    </row>
    <row r="279" spans="1:13">
      <c r="A279" s="1">
        <v>0.48344907407407406</v>
      </c>
      <c r="B279">
        <v>3952</v>
      </c>
      <c r="C279">
        <v>45</v>
      </c>
      <c r="D279">
        <v>262.5</v>
      </c>
      <c r="E279">
        <v>10.3</v>
      </c>
      <c r="G279" s="119"/>
      <c r="H279">
        <f t="shared" si="20"/>
        <v>11.442862138441425</v>
      </c>
      <c r="J279" s="120">
        <f>(Data!$I$16+273.3)/(D279+273.3)*(Data!$I$15+(Data!$K$12/1000))/Data!$I$15*Data!$I$18</f>
        <v>0.68760809170893999</v>
      </c>
      <c r="K279" s="122"/>
      <c r="L279" s="119"/>
      <c r="M279" s="122"/>
    </row>
    <row r="280" spans="1:13">
      <c r="A280" s="1">
        <v>0.48344907407407406</v>
      </c>
      <c r="B280">
        <v>3953</v>
      </c>
      <c r="C280">
        <v>45</v>
      </c>
      <c r="D280">
        <v>262.5</v>
      </c>
      <c r="E280">
        <v>10.3</v>
      </c>
      <c r="G280" s="119"/>
      <c r="H280">
        <f t="shared" si="20"/>
        <v>11.442862138441425</v>
      </c>
      <c r="J280" s="120">
        <f>(Data!$I$16+273.3)/(D280+273.3)*(Data!$I$15+(Data!$K$12/1000))/Data!$I$15*Data!$I$18</f>
        <v>0.68760809170893999</v>
      </c>
      <c r="K280" s="122"/>
      <c r="L280" s="119"/>
      <c r="M280" s="122"/>
    </row>
    <row r="281" spans="1:13">
      <c r="A281" s="1">
        <v>0.48344907407407406</v>
      </c>
      <c r="B281">
        <v>3954</v>
      </c>
      <c r="C281">
        <v>45</v>
      </c>
      <c r="D281">
        <v>262.5</v>
      </c>
      <c r="E281">
        <v>10.3</v>
      </c>
      <c r="G281" s="119"/>
      <c r="H281">
        <f t="shared" si="20"/>
        <v>11.442862138441425</v>
      </c>
      <c r="J281" s="120">
        <f>(Data!$I$16+273.3)/(D281+273.3)*(Data!$I$15+(Data!$K$12/1000))/Data!$I$15*Data!$I$18</f>
        <v>0.68760809170893999</v>
      </c>
      <c r="K281" s="122"/>
      <c r="L281" s="119"/>
      <c r="M281" s="122"/>
    </row>
    <row r="282" spans="1:13">
      <c r="A282" s="1">
        <v>0.48344907407407406</v>
      </c>
      <c r="B282">
        <v>3962</v>
      </c>
      <c r="C282">
        <v>45</v>
      </c>
      <c r="D282">
        <v>262.5</v>
      </c>
      <c r="E282">
        <v>10.199999999999999</v>
      </c>
      <c r="G282" s="119"/>
      <c r="H282">
        <f t="shared" si="20"/>
        <v>11.442862138441425</v>
      </c>
      <c r="J282" s="120">
        <f>(Data!$I$16+273.3)/(D282+273.3)*(Data!$I$15+(Data!$K$12/1000))/Data!$I$15*Data!$I$18</f>
        <v>0.68760809170893999</v>
      </c>
      <c r="K282" s="122"/>
      <c r="L282" s="119"/>
      <c r="M282" s="122"/>
    </row>
    <row r="283" spans="1:13">
      <c r="A283" s="1">
        <v>0.4834606481481481</v>
      </c>
      <c r="B283">
        <v>3962</v>
      </c>
      <c r="C283">
        <v>45</v>
      </c>
      <c r="D283">
        <v>262.60000000000002</v>
      </c>
      <c r="E283">
        <v>10.199999999999999</v>
      </c>
      <c r="G283" s="119"/>
      <c r="H283">
        <f t="shared" si="20"/>
        <v>11.443929918235515</v>
      </c>
      <c r="J283" s="120">
        <f>(Data!$I$16+273.3)/(D283+273.3)*(Data!$I$15+(Data!$K$12/1000))/Data!$I$15*Data!$I$18</f>
        <v>0.68747978267895127</v>
      </c>
      <c r="K283" s="122"/>
      <c r="L283" s="119"/>
      <c r="M283" s="122"/>
    </row>
    <row r="284" spans="1:13">
      <c r="A284" s="1">
        <v>0.4834606481481481</v>
      </c>
      <c r="B284">
        <v>3971</v>
      </c>
      <c r="C284">
        <v>45</v>
      </c>
      <c r="D284">
        <v>262.60000000000002</v>
      </c>
      <c r="E284">
        <v>10.199999999999999</v>
      </c>
      <c r="G284" s="119"/>
      <c r="H284">
        <f t="shared" si="20"/>
        <v>11.443929918235515</v>
      </c>
      <c r="J284" s="120">
        <f>(Data!$I$16+273.3)/(D284+273.3)*(Data!$I$15+(Data!$K$12/1000))/Data!$I$15*Data!$I$18</f>
        <v>0.68747978267895127</v>
      </c>
      <c r="K284" s="122"/>
      <c r="L284" s="119"/>
      <c r="M284" s="122"/>
    </row>
    <row r="285" spans="1:13">
      <c r="A285" s="1">
        <v>0.4834606481481481</v>
      </c>
      <c r="B285">
        <v>3977</v>
      </c>
      <c r="C285">
        <v>45</v>
      </c>
      <c r="D285">
        <v>262.5</v>
      </c>
      <c r="E285">
        <v>10.199999999999999</v>
      </c>
      <c r="G285" s="119"/>
      <c r="H285">
        <f t="shared" si="20"/>
        <v>11.442862138441425</v>
      </c>
      <c r="J285" s="120">
        <f>(Data!$I$16+273.3)/(D285+273.3)*(Data!$I$15+(Data!$K$12/1000))/Data!$I$15*Data!$I$18</f>
        <v>0.68760809170893999</v>
      </c>
      <c r="K285" s="122"/>
      <c r="L285" s="119"/>
      <c r="M285" s="122"/>
    </row>
    <row r="286" spans="1:13">
      <c r="A286" s="1">
        <v>0.4834606481481481</v>
      </c>
      <c r="B286">
        <v>3987</v>
      </c>
      <c r="C286">
        <v>45</v>
      </c>
      <c r="D286">
        <v>262.5</v>
      </c>
      <c r="E286">
        <v>10.199999999999999</v>
      </c>
      <c r="G286" s="119"/>
      <c r="H286">
        <f t="shared" si="20"/>
        <v>11.442862138441425</v>
      </c>
      <c r="J286" s="120">
        <f>(Data!$I$16+273.3)/(D286+273.3)*(Data!$I$15+(Data!$K$12/1000))/Data!$I$15*Data!$I$18</f>
        <v>0.68760809170893999</v>
      </c>
      <c r="K286" s="122"/>
      <c r="L286" s="119"/>
      <c r="M286" s="122"/>
    </row>
    <row r="287" spans="1:13">
      <c r="A287" s="1">
        <v>0.4834606481481481</v>
      </c>
      <c r="B287">
        <v>3996</v>
      </c>
      <c r="C287">
        <v>45</v>
      </c>
      <c r="D287">
        <v>262.5</v>
      </c>
      <c r="E287">
        <v>10.199999999999999</v>
      </c>
      <c r="G287" s="119"/>
      <c r="H287">
        <f t="shared" si="20"/>
        <v>11.442862138441425</v>
      </c>
      <c r="J287" s="120">
        <f>(Data!$I$16+273.3)/(D287+273.3)*(Data!$I$15+(Data!$K$12/1000))/Data!$I$15*Data!$I$18</f>
        <v>0.68760809170893999</v>
      </c>
      <c r="K287" s="122"/>
      <c r="L287" s="119"/>
      <c r="M287" s="122"/>
    </row>
    <row r="288" spans="1:13">
      <c r="A288" s="1">
        <v>0.48347222222222225</v>
      </c>
      <c r="B288">
        <v>3998</v>
      </c>
      <c r="C288">
        <v>45</v>
      </c>
      <c r="D288">
        <v>262.39999999999998</v>
      </c>
      <c r="E288">
        <v>10.3</v>
      </c>
      <c r="G288" s="119"/>
      <c r="H288">
        <f t="shared" si="20"/>
        <v>11.441794258999183</v>
      </c>
      <c r="J288" s="120">
        <f>(Data!$I$16+273.3)/(D288+273.3)*(Data!$I$15+(Data!$K$12/1000))/Data!$I$15*Data!$I$18</f>
        <v>0.6877364486422437</v>
      </c>
      <c r="K288" s="122"/>
      <c r="L288" s="119"/>
      <c r="M288" s="122"/>
    </row>
    <row r="289" spans="1:13">
      <c r="A289" s="1">
        <v>0.48347222222222225</v>
      </c>
      <c r="B289">
        <v>4022</v>
      </c>
      <c r="C289">
        <v>47</v>
      </c>
      <c r="D289">
        <v>262.39999999999998</v>
      </c>
      <c r="E289">
        <v>10.3</v>
      </c>
      <c r="G289" s="119"/>
      <c r="H289">
        <f t="shared" si="20"/>
        <v>11.693292308620103</v>
      </c>
      <c r="J289" s="120">
        <f>(Data!$I$16+273.3)/(D289+273.3)*(Data!$I$15+(Data!$K$12/1000))/Data!$I$15*Data!$I$18</f>
        <v>0.6877364486422437</v>
      </c>
      <c r="K289" s="122"/>
      <c r="L289" s="119"/>
      <c r="M289" s="122"/>
    </row>
    <row r="290" spans="1:13">
      <c r="A290" s="1">
        <v>0.48347222222222225</v>
      </c>
      <c r="B290">
        <v>4022</v>
      </c>
      <c r="C290">
        <v>49</v>
      </c>
      <c r="D290">
        <v>262.39999999999998</v>
      </c>
      <c r="E290">
        <v>10.3</v>
      </c>
      <c r="G290" s="119"/>
      <c r="H290">
        <f t="shared" si="20"/>
        <v>11.939493882254871</v>
      </c>
      <c r="J290" s="120">
        <f>(Data!$I$16+273.3)/(D290+273.3)*(Data!$I$15+(Data!$K$12/1000))/Data!$I$15*Data!$I$18</f>
        <v>0.6877364486422437</v>
      </c>
      <c r="K290" s="122"/>
      <c r="L290" s="119"/>
      <c r="M290" s="122"/>
    </row>
    <row r="291" spans="1:13">
      <c r="A291" s="1">
        <v>0.48347222222222225</v>
      </c>
      <c r="B291">
        <v>4021</v>
      </c>
      <c r="C291">
        <v>54</v>
      </c>
      <c r="D291">
        <v>262.39999999999998</v>
      </c>
      <c r="E291">
        <v>10.3</v>
      </c>
      <c r="G291" s="119"/>
      <c r="H291">
        <f t="shared" si="20"/>
        <v>12.533857627973919</v>
      </c>
      <c r="J291" s="120">
        <f>(Data!$I$16+273.3)/(D291+273.3)*(Data!$I$15+(Data!$K$12/1000))/Data!$I$15*Data!$I$18</f>
        <v>0.6877364486422437</v>
      </c>
      <c r="K291" s="122"/>
      <c r="L291" s="119"/>
      <c r="M291" s="122"/>
    </row>
    <row r="292" spans="1:13">
      <c r="A292" s="1">
        <v>0.48347222222222225</v>
      </c>
      <c r="B292">
        <v>4021</v>
      </c>
      <c r="C292">
        <v>59</v>
      </c>
      <c r="D292">
        <v>262.39999999999998</v>
      </c>
      <c r="E292">
        <v>10.3</v>
      </c>
      <c r="G292" s="119"/>
      <c r="H292">
        <f t="shared" si="20"/>
        <v>13.101284666483609</v>
      </c>
      <c r="J292" s="120">
        <f>(Data!$I$16+273.3)/(D292+273.3)*(Data!$I$15+(Data!$K$12/1000))/Data!$I$15*Data!$I$18</f>
        <v>0.6877364486422437</v>
      </c>
      <c r="K292" s="122"/>
      <c r="L292" s="119"/>
      <c r="M292" s="122"/>
    </row>
    <row r="293" spans="1:13">
      <c r="A293" s="1">
        <v>0.48348379629629629</v>
      </c>
      <c r="B293">
        <v>4014</v>
      </c>
      <c r="C293">
        <v>59</v>
      </c>
      <c r="D293">
        <v>262.39999999999998</v>
      </c>
      <c r="E293">
        <v>10.4</v>
      </c>
      <c r="G293" s="119"/>
      <c r="H293">
        <f t="shared" si="20"/>
        <v>13.101284666483609</v>
      </c>
      <c r="J293" s="120">
        <f>(Data!$I$16+273.3)/(D293+273.3)*(Data!$I$15+(Data!$K$12/1000))/Data!$I$15*Data!$I$18</f>
        <v>0.6877364486422437</v>
      </c>
      <c r="K293" s="122"/>
      <c r="L293" s="119"/>
      <c r="M293" s="122"/>
    </row>
    <row r="294" spans="1:13">
      <c r="A294" s="1">
        <v>0.48348379629629629</v>
      </c>
      <c r="B294">
        <v>4008</v>
      </c>
      <c r="C294">
        <v>52</v>
      </c>
      <c r="D294">
        <v>262.39999999999998</v>
      </c>
      <c r="E294">
        <v>10.4</v>
      </c>
      <c r="G294" s="119"/>
      <c r="H294">
        <f t="shared" si="20"/>
        <v>12.29955925587387</v>
      </c>
      <c r="J294" s="120">
        <f>(Data!$I$16+273.3)/(D294+273.3)*(Data!$I$15+(Data!$K$12/1000))/Data!$I$15*Data!$I$18</f>
        <v>0.6877364486422437</v>
      </c>
      <c r="K294" s="122"/>
      <c r="L294" s="119"/>
      <c r="M294" s="122"/>
    </row>
    <row r="295" spans="1:13">
      <c r="A295" s="1">
        <v>0.48348379629629629</v>
      </c>
      <c r="B295">
        <v>4008</v>
      </c>
      <c r="C295">
        <v>52</v>
      </c>
      <c r="D295">
        <v>262.39999999999998</v>
      </c>
      <c r="E295">
        <v>10.4</v>
      </c>
      <c r="G295" s="119"/>
      <c r="H295">
        <f t="shared" si="20"/>
        <v>12.29955925587387</v>
      </c>
      <c r="J295" s="120">
        <f>(Data!$I$16+273.3)/(D295+273.3)*(Data!$I$15+(Data!$K$12/1000))/Data!$I$15*Data!$I$18</f>
        <v>0.6877364486422437</v>
      </c>
      <c r="K295" s="122"/>
      <c r="L295" s="119"/>
      <c r="M295" s="122"/>
    </row>
    <row r="296" spans="1:13">
      <c r="A296" s="1">
        <v>0.48348379629629629</v>
      </c>
      <c r="B296">
        <v>4007</v>
      </c>
      <c r="C296">
        <v>54</v>
      </c>
      <c r="D296">
        <v>262.3</v>
      </c>
      <c r="E296">
        <v>10.4</v>
      </c>
      <c r="G296" s="119"/>
      <c r="H296">
        <f t="shared" si="20"/>
        <v>12.532687715465844</v>
      </c>
      <c r="J296" s="120">
        <f>(Data!$I$16+273.3)/(D296+273.3)*(Data!$I$15+(Data!$K$12/1000))/Data!$I$15*Data!$I$18</f>
        <v>0.68786485350569448</v>
      </c>
      <c r="K296" s="122"/>
      <c r="L296" s="119"/>
      <c r="M296" s="122"/>
    </row>
    <row r="297" spans="1:13">
      <c r="A297" s="1">
        <v>0.48348379629629629</v>
      </c>
      <c r="B297">
        <v>4007</v>
      </c>
      <c r="C297">
        <v>54</v>
      </c>
      <c r="D297">
        <v>262.3</v>
      </c>
      <c r="E297">
        <v>10.4</v>
      </c>
      <c r="G297" s="119"/>
      <c r="H297">
        <f t="shared" si="20"/>
        <v>12.532687715465844</v>
      </c>
      <c r="J297" s="120">
        <f>(Data!$I$16+273.3)/(D297+273.3)*(Data!$I$15+(Data!$K$12/1000))/Data!$I$15*Data!$I$18</f>
        <v>0.68786485350569448</v>
      </c>
      <c r="K297" s="122"/>
      <c r="L297" s="119"/>
      <c r="M297" s="122"/>
    </row>
    <row r="298" spans="1:13">
      <c r="A298" s="1">
        <v>0.48349537037037038</v>
      </c>
      <c r="B298">
        <v>3997</v>
      </c>
      <c r="C298">
        <v>54</v>
      </c>
      <c r="D298">
        <v>262.3</v>
      </c>
      <c r="E298">
        <v>10.4</v>
      </c>
      <c r="G298" s="119"/>
      <c r="H298">
        <f t="shared" si="20"/>
        <v>12.532687715465844</v>
      </c>
      <c r="J298" s="120">
        <f>(Data!$I$16+273.3)/(D298+273.3)*(Data!$I$15+(Data!$K$12/1000))/Data!$I$15*Data!$I$18</f>
        <v>0.68786485350569448</v>
      </c>
      <c r="K298" s="122"/>
      <c r="L298" s="119"/>
      <c r="M298" s="122"/>
    </row>
    <row r="299" spans="1:13">
      <c r="A299" s="1">
        <v>0.48349537037037038</v>
      </c>
      <c r="B299">
        <v>3997</v>
      </c>
      <c r="C299">
        <v>53</v>
      </c>
      <c r="D299">
        <v>262.3</v>
      </c>
      <c r="E299">
        <v>10.4</v>
      </c>
      <c r="G299" s="119"/>
      <c r="H299">
        <f t="shared" si="20"/>
        <v>12.416102039950937</v>
      </c>
      <c r="J299" s="120">
        <f>(Data!$I$16+273.3)/(D299+273.3)*(Data!$I$15+(Data!$K$12/1000))/Data!$I$15*Data!$I$18</f>
        <v>0.68786485350569448</v>
      </c>
      <c r="K299" s="122"/>
      <c r="L299" s="119"/>
      <c r="M299" s="122"/>
    </row>
    <row r="300" spans="1:13">
      <c r="A300" s="1">
        <v>0.48349537037037038</v>
      </c>
      <c r="B300">
        <v>3998</v>
      </c>
      <c r="C300">
        <v>53</v>
      </c>
      <c r="D300">
        <v>262.3</v>
      </c>
      <c r="E300">
        <v>10.4</v>
      </c>
      <c r="G300" s="119"/>
      <c r="H300">
        <f t="shared" si="20"/>
        <v>12.416102039950937</v>
      </c>
      <c r="J300" s="120">
        <f>(Data!$I$16+273.3)/(D300+273.3)*(Data!$I$15+(Data!$K$12/1000))/Data!$I$15*Data!$I$18</f>
        <v>0.68786485350569448</v>
      </c>
      <c r="K300" s="122"/>
      <c r="L300" s="119"/>
      <c r="M300" s="122"/>
    </row>
    <row r="301" spans="1:13">
      <c r="A301" s="1">
        <v>0.48349537037037038</v>
      </c>
      <c r="B301">
        <v>3998</v>
      </c>
      <c r="C301">
        <v>53</v>
      </c>
      <c r="D301">
        <v>262.2</v>
      </c>
      <c r="E301">
        <v>10.4</v>
      </c>
      <c r="G301" s="119"/>
      <c r="H301">
        <f t="shared" si="20"/>
        <v>12.414942902382251</v>
      </c>
      <c r="J301" s="120">
        <f>(Data!$I$16+273.3)/(D301+273.3)*(Data!$I$15+(Data!$K$12/1000))/Data!$I$15*Data!$I$18</f>
        <v>0.68799330632614375</v>
      </c>
      <c r="K301" s="122"/>
      <c r="L301" s="119"/>
      <c r="M301" s="122"/>
    </row>
    <row r="302" spans="1:13">
      <c r="A302" s="1">
        <v>0.48349537037037038</v>
      </c>
      <c r="B302">
        <v>3996</v>
      </c>
      <c r="C302">
        <v>53</v>
      </c>
      <c r="D302">
        <v>262.2</v>
      </c>
      <c r="E302">
        <v>10.4</v>
      </c>
      <c r="G302" s="119"/>
      <c r="H302">
        <f t="shared" si="20"/>
        <v>12.414942902382251</v>
      </c>
      <c r="J302" s="120">
        <f>(Data!$I$16+273.3)/(D302+273.3)*(Data!$I$15+(Data!$K$12/1000))/Data!$I$15*Data!$I$18</f>
        <v>0.68799330632614375</v>
      </c>
      <c r="K302" s="122"/>
      <c r="L302" s="119"/>
      <c r="M302" s="122"/>
    </row>
    <row r="303" spans="1:13">
      <c r="A303" s="1">
        <v>0.48350694444444442</v>
      </c>
      <c r="B303">
        <v>3994</v>
      </c>
      <c r="C303">
        <v>55</v>
      </c>
      <c r="D303">
        <v>262.3</v>
      </c>
      <c r="E303">
        <v>10.4</v>
      </c>
      <c r="G303" s="119"/>
      <c r="H303">
        <f t="shared" si="20"/>
        <v>12.648198799841147</v>
      </c>
      <c r="J303" s="120">
        <f>(Data!$I$16+273.3)/(D303+273.3)*(Data!$I$15+(Data!$K$12/1000))/Data!$I$15*Data!$I$18</f>
        <v>0.68786485350569448</v>
      </c>
      <c r="K303" s="122"/>
      <c r="L303" s="119"/>
      <c r="M303" s="122"/>
    </row>
    <row r="304" spans="1:13">
      <c r="A304" s="1">
        <v>0.48350694444444442</v>
      </c>
      <c r="B304">
        <v>3990</v>
      </c>
      <c r="C304">
        <v>55</v>
      </c>
      <c r="D304">
        <v>262.39999999999998</v>
      </c>
      <c r="E304">
        <v>10.3</v>
      </c>
      <c r="G304" s="119"/>
      <c r="H304">
        <f t="shared" si="20"/>
        <v>12.649379495180929</v>
      </c>
      <c r="J304" s="120">
        <f>(Data!$I$16+273.3)/(D304+273.3)*(Data!$I$15+(Data!$K$12/1000))/Data!$I$15*Data!$I$18</f>
        <v>0.6877364486422437</v>
      </c>
      <c r="K304" s="122"/>
      <c r="L304" s="119"/>
      <c r="M304" s="122"/>
    </row>
    <row r="305" spans="1:13">
      <c r="A305" s="1">
        <v>0.48350694444444442</v>
      </c>
      <c r="B305">
        <v>3985</v>
      </c>
      <c r="C305">
        <v>56</v>
      </c>
      <c r="D305">
        <v>262.5</v>
      </c>
      <c r="E305">
        <v>10.3</v>
      </c>
      <c r="G305" s="119"/>
      <c r="H305">
        <f t="shared" si="20"/>
        <v>12.765047120498894</v>
      </c>
      <c r="J305" s="120">
        <f>(Data!$I$16+273.3)/(D305+273.3)*(Data!$I$15+(Data!$K$12/1000))/Data!$I$15*Data!$I$18</f>
        <v>0.68760809170893999</v>
      </c>
      <c r="K305" s="122"/>
      <c r="L305" s="119"/>
      <c r="M305" s="122"/>
    </row>
    <row r="306" spans="1:13">
      <c r="A306" s="1">
        <v>0.48350694444444442</v>
      </c>
      <c r="B306">
        <v>3985</v>
      </c>
      <c r="C306">
        <v>56</v>
      </c>
      <c r="D306">
        <v>262.60000000000002</v>
      </c>
      <c r="E306">
        <v>10.4</v>
      </c>
      <c r="G306" s="119"/>
      <c r="H306">
        <f t="shared" si="20"/>
        <v>12.766238278726702</v>
      </c>
      <c r="J306" s="120">
        <f>(Data!$I$16+273.3)/(D306+273.3)*(Data!$I$15+(Data!$K$12/1000))/Data!$I$15*Data!$I$18</f>
        <v>0.68747978267895127</v>
      </c>
      <c r="K306" s="122"/>
      <c r="L306" s="119"/>
      <c r="M306" s="122"/>
    </row>
    <row r="307" spans="1:13">
      <c r="A307" s="1">
        <v>0.48350694444444442</v>
      </c>
      <c r="B307">
        <v>3976</v>
      </c>
      <c r="C307">
        <v>56</v>
      </c>
      <c r="D307">
        <v>262.60000000000002</v>
      </c>
      <c r="E307">
        <v>10.4</v>
      </c>
      <c r="G307" s="119"/>
      <c r="H307">
        <f t="shared" si="20"/>
        <v>12.766238278726702</v>
      </c>
      <c r="J307" s="120">
        <f>(Data!$I$16+273.3)/(D307+273.3)*(Data!$I$15+(Data!$K$12/1000))/Data!$I$15*Data!$I$18</f>
        <v>0.68747978267895127</v>
      </c>
      <c r="K307" s="122"/>
      <c r="L307" s="119"/>
      <c r="M307" s="122"/>
    </row>
    <row r="308" spans="1:13">
      <c r="A308" s="1">
        <v>0.48351851851851851</v>
      </c>
      <c r="B308">
        <v>3976</v>
      </c>
      <c r="C308">
        <v>56</v>
      </c>
      <c r="D308">
        <v>262.7</v>
      </c>
      <c r="E308">
        <v>10.4</v>
      </c>
      <c r="G308" s="119"/>
      <c r="H308">
        <f t="shared" si="20"/>
        <v>12.767429325823452</v>
      </c>
      <c r="J308" s="120">
        <f>(Data!$I$16+273.3)/(D308+273.3)*(Data!$I$15+(Data!$K$12/1000))/Data!$I$15*Data!$I$18</f>
        <v>0.68735152152546641</v>
      </c>
      <c r="K308" s="122"/>
      <c r="L308" s="119"/>
      <c r="M308" s="122"/>
    </row>
    <row r="309" spans="1:13">
      <c r="A309" s="1">
        <v>0.48351851851851851</v>
      </c>
      <c r="B309">
        <v>3962</v>
      </c>
      <c r="C309">
        <v>55</v>
      </c>
      <c r="D309">
        <v>262.7</v>
      </c>
      <c r="E309">
        <v>10.4</v>
      </c>
      <c r="G309" s="119"/>
      <c r="H309">
        <f t="shared" si="20"/>
        <v>12.652920920147478</v>
      </c>
      <c r="J309" s="120">
        <f>(Data!$I$16+273.3)/(D309+273.3)*(Data!$I$15+(Data!$K$12/1000))/Data!$I$15*Data!$I$18</f>
        <v>0.68735152152546641</v>
      </c>
      <c r="K309" s="122"/>
      <c r="L309" s="119"/>
      <c r="M309" s="122"/>
    </row>
    <row r="310" spans="1:13">
      <c r="A310" s="1">
        <v>0.48351851851851851</v>
      </c>
      <c r="B310">
        <v>3962</v>
      </c>
      <c r="C310">
        <v>54</v>
      </c>
      <c r="D310">
        <v>262.5</v>
      </c>
      <c r="E310">
        <v>10.4</v>
      </c>
      <c r="G310" s="119"/>
      <c r="H310">
        <f t="shared" si="20"/>
        <v>12.535027431292342</v>
      </c>
      <c r="J310" s="120">
        <f>(Data!$I$16+273.3)/(D310+273.3)*(Data!$I$15+(Data!$K$12/1000))/Data!$I$15*Data!$I$18</f>
        <v>0.68760809170893999</v>
      </c>
      <c r="K310" s="122"/>
      <c r="L310" s="119"/>
      <c r="M310" s="122"/>
    </row>
    <row r="311" spans="1:13">
      <c r="A311" s="1">
        <v>0.48351851851851851</v>
      </c>
      <c r="B311">
        <v>3956</v>
      </c>
      <c r="C311">
        <v>53</v>
      </c>
      <c r="D311">
        <v>262.5</v>
      </c>
      <c r="E311">
        <v>10.4</v>
      </c>
      <c r="G311" s="119"/>
      <c r="H311">
        <f t="shared" si="20"/>
        <v>12.418419990505987</v>
      </c>
      <c r="J311" s="120">
        <f>(Data!$I$16+273.3)/(D311+273.3)*(Data!$I$15+(Data!$K$12/1000))/Data!$I$15*Data!$I$18</f>
        <v>0.68760809170893999</v>
      </c>
      <c r="K311" s="122"/>
      <c r="L311" s="119"/>
      <c r="M311" s="122"/>
    </row>
    <row r="312" spans="1:13">
      <c r="A312" s="1">
        <v>0.48351851851851851</v>
      </c>
      <c r="B312">
        <v>3951</v>
      </c>
      <c r="C312">
        <v>50</v>
      </c>
      <c r="D312">
        <v>262.7</v>
      </c>
      <c r="E312">
        <v>10.4</v>
      </c>
      <c r="G312" s="119"/>
      <c r="H312">
        <f t="shared" si="20"/>
        <v>12.064086742043536</v>
      </c>
      <c r="J312" s="120">
        <f>(Data!$I$16+273.3)/(D312+273.3)*(Data!$I$15+(Data!$K$12/1000))/Data!$I$15*Data!$I$18</f>
        <v>0.68735152152546641</v>
      </c>
      <c r="K312" s="122"/>
      <c r="L312" s="119"/>
      <c r="M312" s="122"/>
    </row>
    <row r="313" spans="1:13">
      <c r="A313" s="1">
        <v>0.48353009259259255</v>
      </c>
      <c r="B313">
        <v>3954</v>
      </c>
      <c r="C313">
        <v>50</v>
      </c>
      <c r="D313">
        <v>262.8</v>
      </c>
      <c r="E313">
        <v>10.4</v>
      </c>
      <c r="G313" s="119"/>
      <c r="H313">
        <f t="shared" si="20"/>
        <v>12.065212070784574</v>
      </c>
      <c r="J313" s="120">
        <f>(Data!$I$16+273.3)/(D313+273.3)*(Data!$I$15+(Data!$K$12/1000))/Data!$I$15*Data!$I$18</f>
        <v>0.68722330822169364</v>
      </c>
      <c r="K313" s="122"/>
      <c r="L313" s="119"/>
      <c r="M313" s="122"/>
    </row>
    <row r="314" spans="1:13">
      <c r="A314" s="1">
        <v>0.48353009259259255</v>
      </c>
      <c r="B314">
        <v>3957</v>
      </c>
      <c r="C314">
        <v>50</v>
      </c>
      <c r="D314">
        <v>262.8</v>
      </c>
      <c r="E314">
        <v>10.4</v>
      </c>
      <c r="G314" s="119"/>
      <c r="H314">
        <f t="shared" si="20"/>
        <v>12.065212070784574</v>
      </c>
      <c r="J314" s="120">
        <f>(Data!$I$16+273.3)/(D314+273.3)*(Data!$I$15+(Data!$K$12/1000))/Data!$I$15*Data!$I$18</f>
        <v>0.68722330822169364</v>
      </c>
      <c r="K314" s="122"/>
      <c r="L314" s="119"/>
      <c r="M314" s="122"/>
    </row>
    <row r="315" spans="1:13">
      <c r="A315" s="1">
        <v>0.48353009259259255</v>
      </c>
      <c r="B315">
        <v>3957</v>
      </c>
      <c r="C315">
        <v>50</v>
      </c>
      <c r="D315">
        <v>262.8</v>
      </c>
      <c r="E315">
        <v>10.4</v>
      </c>
      <c r="G315" s="119"/>
      <c r="H315">
        <f t="shared" si="20"/>
        <v>12.065212070784574</v>
      </c>
      <c r="J315" s="120">
        <f>(Data!$I$16+273.3)/(D315+273.3)*(Data!$I$15+(Data!$K$12/1000))/Data!$I$15*Data!$I$18</f>
        <v>0.68722330822169364</v>
      </c>
      <c r="K315" s="122"/>
      <c r="L315" s="119"/>
      <c r="M315" s="122"/>
    </row>
    <row r="316" spans="1:13">
      <c r="A316" s="1">
        <v>0.48353009259259255</v>
      </c>
      <c r="B316">
        <v>3961</v>
      </c>
      <c r="C316">
        <v>48</v>
      </c>
      <c r="D316">
        <v>262.8</v>
      </c>
      <c r="E316">
        <v>10.4</v>
      </c>
      <c r="G316" s="119"/>
      <c r="H316">
        <f t="shared" si="20"/>
        <v>11.821445284756241</v>
      </c>
      <c r="J316" s="120">
        <f>(Data!$I$16+273.3)/(D316+273.3)*(Data!$I$15+(Data!$K$12/1000))/Data!$I$15*Data!$I$18</f>
        <v>0.68722330822169364</v>
      </c>
      <c r="K316" s="122"/>
      <c r="L316" s="119"/>
      <c r="M316" s="122"/>
    </row>
    <row r="317" spans="1:13">
      <c r="A317" s="1">
        <v>0.48353009259259255</v>
      </c>
      <c r="B317">
        <v>3961</v>
      </c>
      <c r="C317">
        <v>47</v>
      </c>
      <c r="D317">
        <v>262.89999999999998</v>
      </c>
      <c r="E317">
        <v>10.4</v>
      </c>
      <c r="G317" s="119"/>
      <c r="H317">
        <f t="shared" si="20"/>
        <v>11.69874805114091</v>
      </c>
      <c r="J317" s="120">
        <f>(Data!$I$16+273.3)/(D317+273.3)*(Data!$I$15+(Data!$K$12/1000))/Data!$I$15*Data!$I$18</f>
        <v>0.68709514274086148</v>
      </c>
      <c r="K317" s="122"/>
      <c r="L317" s="119"/>
      <c r="M317" s="122"/>
    </row>
    <row r="318" spans="1:13">
      <c r="A318" s="1">
        <v>0.4835416666666667</v>
      </c>
      <c r="B318">
        <v>3966</v>
      </c>
      <c r="C318">
        <v>49</v>
      </c>
      <c r="D318">
        <v>262.89999999999998</v>
      </c>
      <c r="E318">
        <v>10.4</v>
      </c>
      <c r="G318" s="119"/>
      <c r="H318">
        <f t="shared" si="20"/>
        <v>11.945064495109758</v>
      </c>
      <c r="J318" s="120">
        <f>(Data!$I$16+273.3)/(D318+273.3)*(Data!$I$15+(Data!$K$12/1000))/Data!$I$15*Data!$I$18</f>
        <v>0.68709514274086148</v>
      </c>
      <c r="K318" s="122"/>
      <c r="L318" s="119"/>
      <c r="M318" s="122"/>
    </row>
    <row r="319" spans="1:13">
      <c r="A319" s="1">
        <v>0.4835416666666667</v>
      </c>
      <c r="B319">
        <v>3966</v>
      </c>
      <c r="C319">
        <v>52</v>
      </c>
      <c r="D319">
        <v>262.60000000000002</v>
      </c>
      <c r="E319">
        <v>10.4</v>
      </c>
      <c r="G319" s="119"/>
      <c r="H319">
        <f t="shared" si="20"/>
        <v>12.301855020570649</v>
      </c>
      <c r="J319" s="120">
        <f>(Data!$I$16+273.3)/(D319+273.3)*(Data!$I$15+(Data!$K$12/1000))/Data!$I$15*Data!$I$18</f>
        <v>0.68747978267895127</v>
      </c>
      <c r="K319" s="122"/>
      <c r="L319" s="119"/>
      <c r="M319" s="122"/>
    </row>
    <row r="320" spans="1:13">
      <c r="A320" s="1">
        <v>0.4835416666666667</v>
      </c>
      <c r="B320">
        <v>3962</v>
      </c>
      <c r="C320">
        <v>52</v>
      </c>
      <c r="D320">
        <v>262.60000000000002</v>
      </c>
      <c r="E320">
        <v>10.4</v>
      </c>
      <c r="G320" s="119"/>
      <c r="H320">
        <f t="shared" si="20"/>
        <v>12.301855020570649</v>
      </c>
      <c r="J320" s="120">
        <f>(Data!$I$16+273.3)/(D320+273.3)*(Data!$I$15+(Data!$K$12/1000))/Data!$I$15*Data!$I$18</f>
        <v>0.68747978267895127</v>
      </c>
      <c r="K320" s="122"/>
      <c r="L320" s="119"/>
      <c r="M320" s="122"/>
    </row>
    <row r="321" spans="1:13">
      <c r="A321" s="1">
        <v>0.4835416666666667</v>
      </c>
      <c r="B321">
        <v>3959</v>
      </c>
      <c r="C321">
        <v>51</v>
      </c>
      <c r="D321">
        <v>262.7</v>
      </c>
      <c r="E321">
        <v>10.4</v>
      </c>
      <c r="G321" s="119"/>
      <c r="H321">
        <f t="shared" si="20"/>
        <v>12.184130362809714</v>
      </c>
      <c r="J321" s="120">
        <f>(Data!$I$16+273.3)/(D321+273.3)*(Data!$I$15+(Data!$K$12/1000))/Data!$I$15*Data!$I$18</f>
        <v>0.68735152152546641</v>
      </c>
      <c r="K321" s="122"/>
      <c r="L321" s="119"/>
      <c r="M321" s="122"/>
    </row>
    <row r="322" spans="1:13">
      <c r="A322" s="1">
        <v>0.4835416666666667</v>
      </c>
      <c r="B322">
        <v>3957</v>
      </c>
      <c r="C322">
        <v>51</v>
      </c>
      <c r="D322">
        <v>262.7</v>
      </c>
      <c r="E322">
        <v>10.4</v>
      </c>
      <c r="G322" s="119"/>
      <c r="H322">
        <f t="shared" si="20"/>
        <v>12.184130362809714</v>
      </c>
      <c r="J322" s="120">
        <f>(Data!$I$16+273.3)/(D322+273.3)*(Data!$I$15+(Data!$K$12/1000))/Data!$I$15*Data!$I$18</f>
        <v>0.68735152152546641</v>
      </c>
      <c r="K322" s="122"/>
      <c r="L322" s="119"/>
      <c r="M322" s="122"/>
    </row>
    <row r="323" spans="1:13">
      <c r="A323" s="1">
        <v>0.48355324074074074</v>
      </c>
      <c r="B323">
        <v>3955</v>
      </c>
      <c r="C323">
        <v>50</v>
      </c>
      <c r="D323">
        <v>262.8</v>
      </c>
      <c r="E323">
        <v>10.4</v>
      </c>
      <c r="G323" s="119"/>
      <c r="H323">
        <f t="shared" si="20"/>
        <v>12.065212070784574</v>
      </c>
      <c r="J323" s="120">
        <f>(Data!$I$16+273.3)/(D323+273.3)*(Data!$I$15+(Data!$K$12/1000))/Data!$I$15*Data!$I$18</f>
        <v>0.68722330822169364</v>
      </c>
      <c r="K323" s="122"/>
      <c r="L323" s="119"/>
      <c r="M323" s="122"/>
    </row>
    <row r="324" spans="1:13">
      <c r="A324" s="1">
        <v>0.48355324074074074</v>
      </c>
      <c r="B324">
        <v>3956</v>
      </c>
      <c r="C324">
        <v>50</v>
      </c>
      <c r="D324">
        <v>262.8</v>
      </c>
      <c r="E324">
        <v>10.4</v>
      </c>
      <c r="G324" s="119"/>
      <c r="H324">
        <f t="shared" si="20"/>
        <v>12.065212070784574</v>
      </c>
      <c r="J324" s="120">
        <f>(Data!$I$16+273.3)/(D324+273.3)*(Data!$I$15+(Data!$K$12/1000))/Data!$I$15*Data!$I$18</f>
        <v>0.68722330822169364</v>
      </c>
      <c r="K324" s="122"/>
      <c r="L324" s="119"/>
      <c r="M324" s="122"/>
    </row>
    <row r="325" spans="1:13">
      <c r="A325" s="1">
        <v>0.48355324074074074</v>
      </c>
      <c r="B325">
        <v>3969</v>
      </c>
      <c r="C325">
        <v>48</v>
      </c>
      <c r="D325">
        <v>262.8</v>
      </c>
      <c r="E325">
        <v>10.4</v>
      </c>
      <c r="G325" s="119"/>
      <c r="H325">
        <f t="shared" si="20"/>
        <v>11.821445284756241</v>
      </c>
      <c r="J325" s="120">
        <f>(Data!$I$16+273.3)/(D325+273.3)*(Data!$I$15+(Data!$K$12/1000))/Data!$I$15*Data!$I$18</f>
        <v>0.68722330822169364</v>
      </c>
      <c r="K325" s="122"/>
      <c r="L325" s="119"/>
      <c r="M325" s="122"/>
    </row>
    <row r="326" spans="1:13">
      <c r="A326" s="1">
        <v>0.48355324074074074</v>
      </c>
      <c r="B326">
        <v>3969</v>
      </c>
      <c r="C326">
        <v>47</v>
      </c>
      <c r="D326">
        <v>262.7</v>
      </c>
      <c r="E326">
        <v>10.4</v>
      </c>
      <c r="G326" s="119"/>
      <c r="H326">
        <f t="shared" si="20"/>
        <v>11.696566059505567</v>
      </c>
      <c r="J326" s="120">
        <f>(Data!$I$16+273.3)/(D326+273.3)*(Data!$I$15+(Data!$K$12/1000))/Data!$I$15*Data!$I$18</f>
        <v>0.68735152152546641</v>
      </c>
      <c r="K326" s="122"/>
      <c r="L326" s="119"/>
      <c r="M326" s="122"/>
    </row>
    <row r="327" spans="1:13">
      <c r="A327" s="1">
        <v>0.48355324074074074</v>
      </c>
      <c r="B327">
        <v>3987</v>
      </c>
      <c r="C327">
        <v>49</v>
      </c>
      <c r="D327">
        <v>262.7</v>
      </c>
      <c r="E327">
        <v>10.4</v>
      </c>
      <c r="G327" s="119"/>
      <c r="H327">
        <f t="shared" si="20"/>
        <v>11.94283656177039</v>
      </c>
      <c r="J327" s="120">
        <f>(Data!$I$16+273.3)/(D327+273.3)*(Data!$I$15+(Data!$K$12/1000))/Data!$I$15*Data!$I$18</f>
        <v>0.68735152152546641</v>
      </c>
      <c r="K327" s="122"/>
      <c r="L327" s="119"/>
      <c r="M327" s="122"/>
    </row>
    <row r="328" spans="1:13">
      <c r="A328" s="1">
        <v>0.48356481481481484</v>
      </c>
      <c r="B328">
        <v>3989</v>
      </c>
      <c r="C328">
        <v>53</v>
      </c>
      <c r="D328">
        <v>262.60000000000002</v>
      </c>
      <c r="E328">
        <v>10.4</v>
      </c>
      <c r="G328" s="119"/>
      <c r="H328">
        <f t="shared" si="20"/>
        <v>12.419578803552929</v>
      </c>
      <c r="J328" s="120">
        <f>(Data!$I$16+273.3)/(D328+273.3)*(Data!$I$15+(Data!$K$12/1000))/Data!$I$15*Data!$I$18</f>
        <v>0.68747978267895127</v>
      </c>
      <c r="K328" s="122"/>
      <c r="L328" s="119"/>
      <c r="M328" s="122"/>
    </row>
    <row r="329" spans="1:13">
      <c r="A329" s="1">
        <v>0.48356481481481484</v>
      </c>
      <c r="B329">
        <v>3991</v>
      </c>
      <c r="C329">
        <v>53</v>
      </c>
      <c r="D329">
        <v>262.60000000000002</v>
      </c>
      <c r="E329">
        <v>10.4</v>
      </c>
      <c r="G329" s="119"/>
      <c r="H329">
        <f t="shared" ref="H329:H392" si="21">44.73*SQRT(C329/1000/J329)</f>
        <v>12.419578803552929</v>
      </c>
      <c r="J329" s="120">
        <f>(Data!$I$16+273.3)/(D329+273.3)*(Data!$I$15+(Data!$K$12/1000))/Data!$I$15*Data!$I$18</f>
        <v>0.68747978267895127</v>
      </c>
      <c r="K329" s="122"/>
      <c r="L329" s="119"/>
      <c r="M329" s="122"/>
    </row>
    <row r="330" spans="1:13">
      <c r="A330" s="1">
        <v>0.48356481481481484</v>
      </c>
      <c r="B330">
        <v>3993</v>
      </c>
      <c r="C330">
        <v>53</v>
      </c>
      <c r="D330">
        <v>262.60000000000002</v>
      </c>
      <c r="E330">
        <v>10.4</v>
      </c>
      <c r="G330" s="119"/>
      <c r="H330">
        <f t="shared" si="21"/>
        <v>12.419578803552929</v>
      </c>
      <c r="J330" s="120">
        <f>(Data!$I$16+273.3)/(D330+273.3)*(Data!$I$15+(Data!$K$12/1000))/Data!$I$15*Data!$I$18</f>
        <v>0.68747978267895127</v>
      </c>
      <c r="K330" s="122"/>
      <c r="L330" s="119"/>
      <c r="M330" s="122"/>
    </row>
    <row r="331" spans="1:13">
      <c r="A331" s="1">
        <v>0.48356481481481484</v>
      </c>
      <c r="B331">
        <v>3991</v>
      </c>
      <c r="C331">
        <v>53</v>
      </c>
      <c r="D331">
        <v>262.60000000000002</v>
      </c>
      <c r="E331">
        <v>10.3</v>
      </c>
      <c r="G331" s="119"/>
      <c r="H331">
        <f t="shared" si="21"/>
        <v>12.419578803552929</v>
      </c>
      <c r="J331" s="120">
        <f>(Data!$I$16+273.3)/(D331+273.3)*(Data!$I$15+(Data!$K$12/1000))/Data!$I$15*Data!$I$18</f>
        <v>0.68747978267895127</v>
      </c>
      <c r="K331" s="122"/>
      <c r="L331" s="119"/>
      <c r="M331" s="122"/>
    </row>
    <row r="332" spans="1:13">
      <c r="A332" s="1">
        <v>0.48356481481481484</v>
      </c>
      <c r="B332">
        <v>3988</v>
      </c>
      <c r="C332">
        <v>50</v>
      </c>
      <c r="D332">
        <v>262.60000000000002</v>
      </c>
      <c r="E332">
        <v>10.3</v>
      </c>
      <c r="G332" s="119"/>
      <c r="H332">
        <f t="shared" si="21"/>
        <v>12.062961308322905</v>
      </c>
      <c r="J332" s="120">
        <f>(Data!$I$16+273.3)/(D332+273.3)*(Data!$I$15+(Data!$K$12/1000))/Data!$I$15*Data!$I$18</f>
        <v>0.68747978267895127</v>
      </c>
      <c r="K332" s="122"/>
      <c r="L332" s="119"/>
      <c r="M332" s="122"/>
    </row>
    <row r="333" spans="1:13">
      <c r="A333" s="1">
        <v>0.48357638888888888</v>
      </c>
      <c r="B333">
        <v>3988</v>
      </c>
      <c r="C333">
        <v>50</v>
      </c>
      <c r="D333">
        <v>262.5</v>
      </c>
      <c r="E333">
        <v>10.3</v>
      </c>
      <c r="G333" s="119"/>
      <c r="H333">
        <f t="shared" si="21"/>
        <v>12.061835769593298</v>
      </c>
      <c r="J333" s="120">
        <f>(Data!$I$16+273.3)/(D333+273.3)*(Data!$I$15+(Data!$K$12/1000))/Data!$I$15*Data!$I$18</f>
        <v>0.68760809170893999</v>
      </c>
      <c r="K333" s="122"/>
      <c r="L333" s="119"/>
      <c r="M333" s="122"/>
    </row>
    <row r="334" spans="1:13">
      <c r="A334" s="1">
        <v>0.48357638888888888</v>
      </c>
      <c r="B334">
        <v>3982</v>
      </c>
      <c r="C334">
        <v>50</v>
      </c>
      <c r="D334">
        <v>262.5</v>
      </c>
      <c r="E334">
        <v>10.4</v>
      </c>
      <c r="G334" s="119"/>
      <c r="H334">
        <f t="shared" si="21"/>
        <v>12.061835769593298</v>
      </c>
      <c r="J334" s="120">
        <f>(Data!$I$16+273.3)/(D334+273.3)*(Data!$I$15+(Data!$K$12/1000))/Data!$I$15*Data!$I$18</f>
        <v>0.68760809170893999</v>
      </c>
      <c r="K334" s="122"/>
      <c r="L334" s="119"/>
      <c r="M334" s="122"/>
    </row>
    <row r="335" spans="1:13">
      <c r="A335" s="1">
        <v>0.48357638888888888</v>
      </c>
      <c r="B335">
        <v>3982</v>
      </c>
      <c r="C335">
        <v>50</v>
      </c>
      <c r="D335">
        <v>262.2</v>
      </c>
      <c r="E335">
        <v>10.3</v>
      </c>
      <c r="G335" s="119"/>
      <c r="H335">
        <f t="shared" si="21"/>
        <v>12.05845852305654</v>
      </c>
      <c r="J335" s="120">
        <f>(Data!$I$16+273.3)/(D335+273.3)*(Data!$I$15+(Data!$K$12/1000))/Data!$I$15*Data!$I$18</f>
        <v>0.68799330632614375</v>
      </c>
      <c r="K335" s="122"/>
      <c r="L335" s="119"/>
      <c r="M335" s="122"/>
    </row>
    <row r="336" spans="1:13">
      <c r="A336" s="1">
        <v>0.48357638888888888</v>
      </c>
      <c r="B336">
        <v>3978</v>
      </c>
      <c r="C336">
        <v>49</v>
      </c>
      <c r="D336">
        <v>262.2</v>
      </c>
      <c r="E336">
        <v>10.3</v>
      </c>
      <c r="G336" s="119"/>
      <c r="H336">
        <f t="shared" si="21"/>
        <v>11.937264909233999</v>
      </c>
      <c r="J336" s="120">
        <f>(Data!$I$16+273.3)/(D336+273.3)*(Data!$I$15+(Data!$K$12/1000))/Data!$I$15*Data!$I$18</f>
        <v>0.68799330632614375</v>
      </c>
      <c r="K336" s="122"/>
      <c r="L336" s="119"/>
      <c r="M336" s="122"/>
    </row>
    <row r="337" spans="1:13">
      <c r="A337" s="1">
        <v>0.48357638888888888</v>
      </c>
      <c r="B337">
        <v>3978</v>
      </c>
      <c r="C337">
        <v>47</v>
      </c>
      <c r="D337">
        <v>262.3</v>
      </c>
      <c r="E337">
        <v>10.3</v>
      </c>
      <c r="G337" s="119"/>
      <c r="H337">
        <f t="shared" si="21"/>
        <v>11.692200854628965</v>
      </c>
      <c r="J337" s="120">
        <f>(Data!$I$16+273.3)/(D337+273.3)*(Data!$I$15+(Data!$K$12/1000))/Data!$I$15*Data!$I$18</f>
        <v>0.68786485350569448</v>
      </c>
      <c r="K337" s="122"/>
      <c r="L337" s="119"/>
      <c r="M337" s="122"/>
    </row>
    <row r="338" spans="1:13">
      <c r="A338" s="1">
        <v>0.48358796296296297</v>
      </c>
      <c r="B338">
        <v>3977</v>
      </c>
      <c r="C338">
        <v>47</v>
      </c>
      <c r="D338">
        <v>262.3</v>
      </c>
      <c r="E338">
        <v>10.3</v>
      </c>
      <c r="G338" s="119"/>
      <c r="H338">
        <f t="shared" si="21"/>
        <v>11.692200854628965</v>
      </c>
      <c r="J338" s="120">
        <f>(Data!$I$16+273.3)/(D338+273.3)*(Data!$I$15+(Data!$K$12/1000))/Data!$I$15*Data!$I$18</f>
        <v>0.68786485350569448</v>
      </c>
      <c r="K338" s="122"/>
      <c r="L338" s="119"/>
      <c r="M338" s="122"/>
    </row>
    <row r="339" spans="1:13">
      <c r="A339" s="1">
        <v>0.48358796296296297</v>
      </c>
      <c r="B339">
        <v>3976</v>
      </c>
      <c r="C339">
        <v>51</v>
      </c>
      <c r="D339">
        <v>262.39999999999998</v>
      </c>
      <c r="E339">
        <v>10.3</v>
      </c>
      <c r="G339" s="119"/>
      <c r="H339">
        <f t="shared" si="21"/>
        <v>12.180720147592627</v>
      </c>
      <c r="J339" s="120">
        <f>(Data!$I$16+273.3)/(D339+273.3)*(Data!$I$15+(Data!$K$12/1000))/Data!$I$15*Data!$I$18</f>
        <v>0.6877364486422437</v>
      </c>
      <c r="K339" s="122"/>
      <c r="L339" s="119"/>
      <c r="M339" s="122"/>
    </row>
    <row r="340" spans="1:13">
      <c r="A340" s="1">
        <v>0.48358796296296297</v>
      </c>
      <c r="B340">
        <v>3971</v>
      </c>
      <c r="C340">
        <v>51</v>
      </c>
      <c r="D340">
        <v>262.60000000000002</v>
      </c>
      <c r="E340">
        <v>10.3</v>
      </c>
      <c r="G340" s="119"/>
      <c r="H340">
        <f t="shared" si="21"/>
        <v>12.182993730467786</v>
      </c>
      <c r="J340" s="120">
        <f>(Data!$I$16+273.3)/(D340+273.3)*(Data!$I$15+(Data!$K$12/1000))/Data!$I$15*Data!$I$18</f>
        <v>0.68747978267895127</v>
      </c>
      <c r="K340" s="122"/>
      <c r="L340" s="119"/>
      <c r="M340" s="122"/>
    </row>
    <row r="341" spans="1:13">
      <c r="A341" s="1">
        <v>0.48358796296296297</v>
      </c>
      <c r="B341">
        <v>3964</v>
      </c>
      <c r="C341">
        <v>53</v>
      </c>
      <c r="D341">
        <v>262.7</v>
      </c>
      <c r="E341">
        <v>10.3</v>
      </c>
      <c r="G341" s="119"/>
      <c r="H341">
        <f t="shared" si="21"/>
        <v>12.420737508486509</v>
      </c>
      <c r="J341" s="120">
        <f>(Data!$I$16+273.3)/(D341+273.3)*(Data!$I$15+(Data!$K$12/1000))/Data!$I$15*Data!$I$18</f>
        <v>0.68735152152546641</v>
      </c>
      <c r="K341" s="122"/>
      <c r="L341" s="119"/>
      <c r="M341" s="122"/>
    </row>
    <row r="342" spans="1:13">
      <c r="A342" s="1">
        <v>0.48358796296296297</v>
      </c>
      <c r="B342">
        <v>3964</v>
      </c>
      <c r="C342">
        <v>53</v>
      </c>
      <c r="D342">
        <v>262.8</v>
      </c>
      <c r="E342">
        <v>10.4</v>
      </c>
      <c r="G342" s="119"/>
      <c r="H342">
        <f t="shared" si="21"/>
        <v>12.421896105336984</v>
      </c>
      <c r="J342" s="120">
        <f>(Data!$I$16+273.3)/(D342+273.3)*(Data!$I$15+(Data!$K$12/1000))/Data!$I$15*Data!$I$18</f>
        <v>0.68722330822169364</v>
      </c>
      <c r="K342" s="122"/>
      <c r="L342" s="119"/>
      <c r="M342" s="122"/>
    </row>
    <row r="343" spans="1:13">
      <c r="A343" s="1">
        <v>0.48359953703703701</v>
      </c>
      <c r="B343">
        <v>3961</v>
      </c>
      <c r="C343">
        <v>51</v>
      </c>
      <c r="D343">
        <v>262.8</v>
      </c>
      <c r="E343">
        <v>10.4</v>
      </c>
      <c r="G343" s="119"/>
      <c r="H343">
        <f t="shared" si="21"/>
        <v>12.185266889127455</v>
      </c>
      <c r="J343" s="120">
        <f>(Data!$I$16+273.3)/(D343+273.3)*(Data!$I$15+(Data!$K$12/1000))/Data!$I$15*Data!$I$18</f>
        <v>0.68722330822169364</v>
      </c>
      <c r="K343" s="122"/>
      <c r="L343" s="119"/>
      <c r="M343" s="122"/>
    </row>
    <row r="344" spans="1:13">
      <c r="A344" s="1">
        <v>0.48359953703703701</v>
      </c>
      <c r="B344">
        <v>3961</v>
      </c>
      <c r="C344">
        <v>50</v>
      </c>
      <c r="D344">
        <v>262.8</v>
      </c>
      <c r="E344">
        <v>10.4</v>
      </c>
      <c r="G344" s="119"/>
      <c r="H344">
        <f t="shared" si="21"/>
        <v>12.065212070784574</v>
      </c>
      <c r="J344" s="120">
        <f>(Data!$I$16+273.3)/(D344+273.3)*(Data!$I$15+(Data!$K$12/1000))/Data!$I$15*Data!$I$18</f>
        <v>0.68722330822169364</v>
      </c>
      <c r="K344" s="122"/>
      <c r="L344" s="119"/>
      <c r="M344" s="122"/>
    </row>
    <row r="345" spans="1:13">
      <c r="A345" s="1">
        <v>0.48359953703703701</v>
      </c>
      <c r="B345">
        <v>3959</v>
      </c>
      <c r="C345">
        <v>50</v>
      </c>
      <c r="D345">
        <v>262.8</v>
      </c>
      <c r="E345">
        <v>10.4</v>
      </c>
      <c r="G345" s="119"/>
      <c r="H345">
        <f t="shared" si="21"/>
        <v>12.065212070784574</v>
      </c>
      <c r="J345" s="120">
        <f>(Data!$I$16+273.3)/(D345+273.3)*(Data!$I$15+(Data!$K$12/1000))/Data!$I$15*Data!$I$18</f>
        <v>0.68722330822169364</v>
      </c>
      <c r="K345" s="122"/>
      <c r="L345" s="119"/>
      <c r="M345" s="122"/>
    </row>
    <row r="346" spans="1:13">
      <c r="A346" s="1">
        <v>0.48359953703703701</v>
      </c>
      <c r="B346">
        <v>3959</v>
      </c>
      <c r="C346">
        <v>51</v>
      </c>
      <c r="D346">
        <v>263</v>
      </c>
      <c r="E346">
        <v>10.4</v>
      </c>
      <c r="G346" s="119"/>
      <c r="H346">
        <f t="shared" si="21"/>
        <v>12.187539623808997</v>
      </c>
      <c r="J346" s="120">
        <f>(Data!$I$16+273.3)/(D346+273.3)*(Data!$I$15+(Data!$K$12/1000))/Data!$I$15*Data!$I$18</f>
        <v>0.68696702505621865</v>
      </c>
      <c r="K346" s="122"/>
      <c r="L346" s="119"/>
      <c r="M346" s="122"/>
    </row>
    <row r="347" spans="1:13">
      <c r="A347" s="1">
        <v>0.48359953703703701</v>
      </c>
      <c r="B347">
        <v>3961</v>
      </c>
      <c r="C347">
        <v>51</v>
      </c>
      <c r="D347">
        <v>263</v>
      </c>
      <c r="E347">
        <v>10.4</v>
      </c>
      <c r="G347" s="119"/>
      <c r="H347">
        <f t="shared" si="21"/>
        <v>12.187539623808997</v>
      </c>
      <c r="J347" s="120">
        <f>(Data!$I$16+273.3)/(D347+273.3)*(Data!$I$15+(Data!$K$12/1000))/Data!$I$15*Data!$I$18</f>
        <v>0.68696702505621865</v>
      </c>
      <c r="K347" s="122"/>
      <c r="L347" s="119"/>
      <c r="M347" s="122"/>
    </row>
    <row r="348" spans="1:13">
      <c r="A348" s="1">
        <v>0.48361111111111116</v>
      </c>
      <c r="B348">
        <v>3963</v>
      </c>
      <c r="C348">
        <v>48</v>
      </c>
      <c r="D348">
        <v>263</v>
      </c>
      <c r="E348">
        <v>10.4</v>
      </c>
      <c r="G348" s="119"/>
      <c r="H348">
        <f t="shared" si="21"/>
        <v>11.823650161262357</v>
      </c>
      <c r="J348" s="120">
        <f>(Data!$I$16+273.3)/(D348+273.3)*(Data!$I$15+(Data!$K$12/1000))/Data!$I$15*Data!$I$18</f>
        <v>0.68696702505621865</v>
      </c>
      <c r="K348" s="122"/>
      <c r="L348" s="119"/>
      <c r="M348" s="122"/>
    </row>
    <row r="349" spans="1:13">
      <c r="A349" s="1">
        <v>0.48361111111111116</v>
      </c>
      <c r="B349">
        <v>3969</v>
      </c>
      <c r="C349">
        <v>48</v>
      </c>
      <c r="D349">
        <v>263</v>
      </c>
      <c r="E349">
        <v>10.3</v>
      </c>
      <c r="G349" s="119"/>
      <c r="H349">
        <f t="shared" si="21"/>
        <v>11.823650161262357</v>
      </c>
      <c r="J349" s="120">
        <f>(Data!$I$16+273.3)/(D349+273.3)*(Data!$I$15+(Data!$K$12/1000))/Data!$I$15*Data!$I$18</f>
        <v>0.68696702505621865</v>
      </c>
      <c r="K349" s="122"/>
      <c r="L349" s="119"/>
      <c r="M349" s="122"/>
    </row>
    <row r="350" spans="1:13">
      <c r="A350" s="1">
        <v>0.48361111111111116</v>
      </c>
      <c r="B350">
        <v>3976</v>
      </c>
      <c r="C350">
        <v>48</v>
      </c>
      <c r="D350">
        <v>263.10000000000002</v>
      </c>
      <c r="E350">
        <v>10.3</v>
      </c>
      <c r="G350" s="119"/>
      <c r="H350">
        <f t="shared" si="21"/>
        <v>11.824752445342622</v>
      </c>
      <c r="J350" s="120">
        <f>(Data!$I$16+273.3)/(D350+273.3)*(Data!$I$15+(Data!$K$12/1000))/Data!$I$15*Data!$I$18</f>
        <v>0.68683895514103277</v>
      </c>
      <c r="K350" s="122"/>
      <c r="L350" s="119"/>
      <c r="M350" s="122"/>
    </row>
    <row r="351" spans="1:13">
      <c r="A351" s="1">
        <v>0.48361111111111116</v>
      </c>
      <c r="B351">
        <v>3976</v>
      </c>
      <c r="C351">
        <v>49</v>
      </c>
      <c r="D351">
        <v>263.2</v>
      </c>
      <c r="E351">
        <v>10.3</v>
      </c>
      <c r="G351" s="119"/>
      <c r="H351">
        <f t="shared" si="21"/>
        <v>11.948405616193726</v>
      </c>
      <c r="J351" s="120">
        <f>(Data!$I$16+273.3)/(D351+273.3)*(Data!$I$15+(Data!$K$12/1000))/Data!$I$15*Data!$I$18</f>
        <v>0.68671093296859276</v>
      </c>
      <c r="K351" s="122"/>
      <c r="L351" s="119"/>
      <c r="M351" s="122"/>
    </row>
    <row r="352" spans="1:13">
      <c r="A352" s="1">
        <v>0.48361111111111116</v>
      </c>
      <c r="B352">
        <v>3977</v>
      </c>
      <c r="C352">
        <v>46</v>
      </c>
      <c r="D352">
        <v>263.2</v>
      </c>
      <c r="E352">
        <v>10.3</v>
      </c>
      <c r="G352" s="119"/>
      <c r="H352">
        <f t="shared" si="21"/>
        <v>11.576861380179007</v>
      </c>
      <c r="J352" s="120">
        <f>(Data!$I$16+273.3)/(D352+273.3)*(Data!$I$15+(Data!$K$12/1000))/Data!$I$15*Data!$I$18</f>
        <v>0.68671093296859276</v>
      </c>
      <c r="K352" s="122"/>
      <c r="L352" s="119"/>
      <c r="M352" s="122"/>
    </row>
    <row r="353" spans="1:13">
      <c r="A353" s="1">
        <v>0.4836226851851852</v>
      </c>
      <c r="B353">
        <v>3977</v>
      </c>
      <c r="C353">
        <v>45</v>
      </c>
      <c r="D353">
        <v>263</v>
      </c>
      <c r="E353">
        <v>10.3</v>
      </c>
      <c r="G353" s="119"/>
      <c r="H353">
        <f t="shared" si="21"/>
        <v>11.448200041487935</v>
      </c>
      <c r="J353" s="120">
        <f>(Data!$I$16+273.3)/(D353+273.3)*(Data!$I$15+(Data!$K$12/1000))/Data!$I$15*Data!$I$18</f>
        <v>0.68696702505621865</v>
      </c>
      <c r="K353" s="122"/>
      <c r="L353" s="119"/>
      <c r="M353" s="122"/>
    </row>
    <row r="354" spans="1:13">
      <c r="A354" s="1">
        <v>0.4836226851851852</v>
      </c>
      <c r="B354">
        <v>3975</v>
      </c>
      <c r="C354">
        <v>46</v>
      </c>
      <c r="D354">
        <v>263</v>
      </c>
      <c r="E354">
        <v>10.3</v>
      </c>
      <c r="G354" s="119"/>
      <c r="H354">
        <f t="shared" si="21"/>
        <v>11.57470332975851</v>
      </c>
      <c r="J354" s="120">
        <f>(Data!$I$16+273.3)/(D354+273.3)*(Data!$I$15+(Data!$K$12/1000))/Data!$I$15*Data!$I$18</f>
        <v>0.68696702505621865</v>
      </c>
      <c r="K354" s="122"/>
      <c r="L354" s="119"/>
      <c r="M354" s="122"/>
    </row>
    <row r="355" spans="1:13">
      <c r="A355" s="1">
        <v>0.4836226851851852</v>
      </c>
      <c r="B355">
        <v>3975</v>
      </c>
      <c r="C355">
        <v>48</v>
      </c>
      <c r="D355">
        <v>262.89999999999998</v>
      </c>
      <c r="E355">
        <v>10.3</v>
      </c>
      <c r="G355" s="119"/>
      <c r="H355">
        <f t="shared" si="21"/>
        <v>11.822547774409815</v>
      </c>
      <c r="J355" s="120">
        <f>(Data!$I$16+273.3)/(D355+273.3)*(Data!$I$15+(Data!$K$12/1000))/Data!$I$15*Data!$I$18</f>
        <v>0.68709514274086148</v>
      </c>
      <c r="K355" s="122"/>
      <c r="L355" s="119"/>
      <c r="M355" s="122"/>
    </row>
    <row r="356" spans="1:13">
      <c r="A356" s="1">
        <v>0.4836226851851852</v>
      </c>
      <c r="B356">
        <v>3972</v>
      </c>
      <c r="C356">
        <v>47</v>
      </c>
      <c r="D356">
        <v>262.89999999999998</v>
      </c>
      <c r="E356">
        <v>10.3</v>
      </c>
      <c r="G356" s="119"/>
      <c r="H356">
        <f t="shared" si="21"/>
        <v>11.69874805114091</v>
      </c>
      <c r="J356" s="120">
        <f>(Data!$I$16+273.3)/(D356+273.3)*(Data!$I$15+(Data!$K$12/1000))/Data!$I$15*Data!$I$18</f>
        <v>0.68709514274086148</v>
      </c>
      <c r="K356" s="122"/>
      <c r="L356" s="119"/>
      <c r="M356" s="122"/>
    </row>
    <row r="357" spans="1:13">
      <c r="A357" s="1">
        <v>0.4836226851851852</v>
      </c>
      <c r="B357">
        <v>3969</v>
      </c>
      <c r="C357">
        <v>46</v>
      </c>
      <c r="D357">
        <v>262.89999999999998</v>
      </c>
      <c r="E357">
        <v>10.3</v>
      </c>
      <c r="G357" s="119"/>
      <c r="H357">
        <f t="shared" si="21"/>
        <v>11.573624153649714</v>
      </c>
      <c r="J357" s="120">
        <f>(Data!$I$16+273.3)/(D357+273.3)*(Data!$I$15+(Data!$K$12/1000))/Data!$I$15*Data!$I$18</f>
        <v>0.68709514274086148</v>
      </c>
      <c r="K357" s="122"/>
      <c r="L357" s="119"/>
      <c r="M357" s="122"/>
    </row>
    <row r="358" spans="1:13">
      <c r="A358" s="1">
        <v>0.48363425925925929</v>
      </c>
      <c r="B358">
        <v>3969</v>
      </c>
      <c r="C358">
        <v>46</v>
      </c>
      <c r="D358">
        <v>262.89999999999998</v>
      </c>
      <c r="E358">
        <v>10.4</v>
      </c>
      <c r="G358" s="119"/>
      <c r="H358">
        <f t="shared" si="21"/>
        <v>11.573624153649714</v>
      </c>
      <c r="J358" s="120">
        <f>(Data!$I$16+273.3)/(D358+273.3)*(Data!$I$15+(Data!$K$12/1000))/Data!$I$15*Data!$I$18</f>
        <v>0.68709514274086148</v>
      </c>
      <c r="K358" s="122"/>
      <c r="L358" s="119"/>
      <c r="M358" s="122"/>
    </row>
    <row r="359" spans="1:13">
      <c r="A359" s="1">
        <v>0.48363425925925929</v>
      </c>
      <c r="B359">
        <v>3970</v>
      </c>
      <c r="C359">
        <v>49</v>
      </c>
      <c r="D359">
        <v>262.89999999999998</v>
      </c>
      <c r="E359">
        <v>10.4</v>
      </c>
      <c r="G359" s="119"/>
      <c r="H359">
        <f t="shared" si="21"/>
        <v>11.945064495109758</v>
      </c>
      <c r="J359" s="120">
        <f>(Data!$I$16+273.3)/(D359+273.3)*(Data!$I$15+(Data!$K$12/1000))/Data!$I$15*Data!$I$18</f>
        <v>0.68709514274086148</v>
      </c>
      <c r="K359" s="122"/>
      <c r="L359" s="119"/>
      <c r="M359" s="122"/>
    </row>
    <row r="360" spans="1:13">
      <c r="A360" s="1">
        <v>0.48363425925925929</v>
      </c>
      <c r="B360">
        <v>3970</v>
      </c>
      <c r="C360">
        <v>49</v>
      </c>
      <c r="D360">
        <v>262.89999999999998</v>
      </c>
      <c r="E360">
        <v>10.4</v>
      </c>
      <c r="G360" s="119"/>
      <c r="H360">
        <f t="shared" si="21"/>
        <v>11.945064495109758</v>
      </c>
      <c r="J360" s="120">
        <f>(Data!$I$16+273.3)/(D360+273.3)*(Data!$I$15+(Data!$K$12/1000))/Data!$I$15*Data!$I$18</f>
        <v>0.68709514274086148</v>
      </c>
      <c r="K360" s="122"/>
      <c r="L360" s="119"/>
      <c r="M360" s="122"/>
    </row>
    <row r="361" spans="1:13">
      <c r="A361" s="1">
        <v>0.48363425925925929</v>
      </c>
      <c r="B361">
        <v>3977</v>
      </c>
      <c r="C361">
        <v>48</v>
      </c>
      <c r="D361">
        <v>262.89999999999998</v>
      </c>
      <c r="E361">
        <v>10.4</v>
      </c>
      <c r="G361" s="119"/>
      <c r="H361">
        <f t="shared" si="21"/>
        <v>11.822547774409815</v>
      </c>
      <c r="J361" s="120">
        <f>(Data!$I$16+273.3)/(D361+273.3)*(Data!$I$15+(Data!$K$12/1000))/Data!$I$15*Data!$I$18</f>
        <v>0.68709514274086148</v>
      </c>
      <c r="K361" s="122"/>
      <c r="L361" s="119"/>
      <c r="M361" s="122"/>
    </row>
    <row r="362" spans="1:13">
      <c r="A362" s="1">
        <v>0.48363425925925929</v>
      </c>
      <c r="B362">
        <v>3977</v>
      </c>
      <c r="C362">
        <v>47</v>
      </c>
      <c r="D362">
        <v>262.60000000000002</v>
      </c>
      <c r="E362">
        <v>10.4</v>
      </c>
      <c r="G362" s="119"/>
      <c r="H362">
        <f t="shared" si="21"/>
        <v>11.695474911029896</v>
      </c>
      <c r="J362" s="120">
        <f>(Data!$I$16+273.3)/(D362+273.3)*(Data!$I$15+(Data!$K$12/1000))/Data!$I$15*Data!$I$18</f>
        <v>0.68747978267895127</v>
      </c>
      <c r="K362" s="122"/>
      <c r="L362" s="119"/>
      <c r="M362" s="122"/>
    </row>
    <row r="363" spans="1:13">
      <c r="A363" s="1">
        <v>0.48364583333333333</v>
      </c>
      <c r="B363">
        <v>3977</v>
      </c>
      <c r="C363">
        <v>48</v>
      </c>
      <c r="D363">
        <v>262.60000000000002</v>
      </c>
      <c r="E363">
        <v>10.3</v>
      </c>
      <c r="G363" s="119"/>
      <c r="H363">
        <f t="shared" si="21"/>
        <v>11.81923999693092</v>
      </c>
      <c r="J363" s="120">
        <f>(Data!$I$16+273.3)/(D363+273.3)*(Data!$I$15+(Data!$K$12/1000))/Data!$I$15*Data!$I$18</f>
        <v>0.68747978267895127</v>
      </c>
      <c r="K363" s="122"/>
      <c r="L363" s="119"/>
      <c r="M363" s="122"/>
    </row>
    <row r="364" spans="1:13">
      <c r="A364" s="1">
        <v>0.48364583333333333</v>
      </c>
      <c r="B364">
        <v>3977</v>
      </c>
      <c r="C364">
        <v>50</v>
      </c>
      <c r="D364">
        <v>262.5</v>
      </c>
      <c r="E364">
        <v>10.4</v>
      </c>
      <c r="G364" s="119"/>
      <c r="H364">
        <f t="shared" si="21"/>
        <v>12.061835769593298</v>
      </c>
      <c r="J364" s="120">
        <f>(Data!$I$16+273.3)/(D364+273.3)*(Data!$I$15+(Data!$K$12/1000))/Data!$I$15*Data!$I$18</f>
        <v>0.68760809170893999</v>
      </c>
      <c r="K364" s="122"/>
      <c r="L364" s="119"/>
      <c r="M364" s="122"/>
    </row>
    <row r="365" spans="1:13">
      <c r="A365" s="1">
        <v>0.48364583333333333</v>
      </c>
      <c r="B365">
        <v>3972</v>
      </c>
      <c r="C365">
        <v>50</v>
      </c>
      <c r="D365">
        <v>262.5</v>
      </c>
      <c r="E365">
        <v>10.4</v>
      </c>
      <c r="G365" s="119"/>
      <c r="H365">
        <f t="shared" si="21"/>
        <v>12.061835769593298</v>
      </c>
      <c r="J365" s="120">
        <f>(Data!$I$16+273.3)/(D365+273.3)*(Data!$I$15+(Data!$K$12/1000))/Data!$I$15*Data!$I$18</f>
        <v>0.68760809170893999</v>
      </c>
      <c r="K365" s="122"/>
      <c r="L365" s="119"/>
      <c r="M365" s="122"/>
    </row>
    <row r="366" spans="1:13">
      <c r="A366" s="1">
        <v>0.48364583333333333</v>
      </c>
      <c r="B366">
        <v>3967</v>
      </c>
      <c r="C366">
        <v>52</v>
      </c>
      <c r="D366">
        <v>262.5</v>
      </c>
      <c r="E366">
        <v>10.4</v>
      </c>
      <c r="G366" s="119"/>
      <c r="H366">
        <f t="shared" si="21"/>
        <v>12.300707191781532</v>
      </c>
      <c r="J366" s="120">
        <f>(Data!$I$16+273.3)/(D366+273.3)*(Data!$I$15+(Data!$K$12/1000))/Data!$I$15*Data!$I$18</f>
        <v>0.68760809170893999</v>
      </c>
      <c r="K366" s="122"/>
      <c r="L366" s="119"/>
      <c r="M366" s="122"/>
    </row>
    <row r="367" spans="1:13">
      <c r="A367" s="1">
        <v>0.48364583333333333</v>
      </c>
      <c r="B367">
        <v>3966</v>
      </c>
      <c r="C367">
        <v>52</v>
      </c>
      <c r="D367">
        <v>262.5</v>
      </c>
      <c r="E367">
        <v>10.4</v>
      </c>
      <c r="G367" s="119"/>
      <c r="H367">
        <f t="shared" si="21"/>
        <v>12.300707191781532</v>
      </c>
      <c r="J367" s="120">
        <f>(Data!$I$16+273.3)/(D367+273.3)*(Data!$I$15+(Data!$K$12/1000))/Data!$I$15*Data!$I$18</f>
        <v>0.68760809170893999</v>
      </c>
      <c r="K367" s="122"/>
      <c r="L367" s="119"/>
      <c r="M367" s="122"/>
    </row>
    <row r="368" spans="1:13">
      <c r="A368" s="1">
        <v>0.48365740740740742</v>
      </c>
      <c r="B368">
        <v>3965</v>
      </c>
      <c r="C368">
        <v>45</v>
      </c>
      <c r="D368">
        <v>262.5</v>
      </c>
      <c r="E368">
        <v>10.4</v>
      </c>
      <c r="G368" s="119"/>
      <c r="H368">
        <f t="shared" si="21"/>
        <v>11.442862138441425</v>
      </c>
      <c r="J368" s="120">
        <f>(Data!$I$16+273.3)/(D368+273.3)*(Data!$I$15+(Data!$K$12/1000))/Data!$I$15*Data!$I$18</f>
        <v>0.68760809170893999</v>
      </c>
      <c r="K368" s="122"/>
      <c r="L368" s="119"/>
      <c r="M368" s="122"/>
    </row>
    <row r="369" spans="1:13">
      <c r="A369" s="1">
        <v>0.48365740740740742</v>
      </c>
      <c r="B369">
        <v>3965</v>
      </c>
      <c r="C369">
        <v>44</v>
      </c>
      <c r="D369">
        <v>262.5</v>
      </c>
      <c r="E369">
        <v>10.4</v>
      </c>
      <c r="G369" s="119"/>
      <c r="H369">
        <f t="shared" si="21"/>
        <v>11.315004917220472</v>
      </c>
      <c r="J369" s="120">
        <f>(Data!$I$16+273.3)/(D369+273.3)*(Data!$I$15+(Data!$K$12/1000))/Data!$I$15*Data!$I$18</f>
        <v>0.68760809170893999</v>
      </c>
      <c r="K369" s="122"/>
      <c r="L369" s="119"/>
      <c r="M369" s="122"/>
    </row>
    <row r="370" spans="1:13">
      <c r="A370" s="1">
        <v>0.48365740740740742</v>
      </c>
      <c r="B370">
        <v>3969</v>
      </c>
      <c r="C370">
        <v>44</v>
      </c>
      <c r="D370">
        <v>262.60000000000002</v>
      </c>
      <c r="E370">
        <v>10.4</v>
      </c>
      <c r="G370" s="119"/>
      <c r="H370">
        <f t="shared" si="21"/>
        <v>11.316060766139604</v>
      </c>
      <c r="J370" s="120">
        <f>(Data!$I$16+273.3)/(D370+273.3)*(Data!$I$15+(Data!$K$12/1000))/Data!$I$15*Data!$I$18</f>
        <v>0.68747978267895127</v>
      </c>
      <c r="K370" s="122"/>
      <c r="L370" s="119"/>
      <c r="M370" s="122"/>
    </row>
    <row r="371" spans="1:13">
      <c r="A371" s="1">
        <v>0.48365740740740742</v>
      </c>
      <c r="B371">
        <v>3969</v>
      </c>
      <c r="C371">
        <v>44</v>
      </c>
      <c r="D371">
        <v>262.8</v>
      </c>
      <c r="E371">
        <v>10.3</v>
      </c>
      <c r="G371" s="119"/>
      <c r="H371">
        <f t="shared" si="21"/>
        <v>11.318172168483965</v>
      </c>
      <c r="J371" s="120">
        <f>(Data!$I$16+273.3)/(D371+273.3)*(Data!$I$15+(Data!$K$12/1000))/Data!$I$15*Data!$I$18</f>
        <v>0.68722330822169364</v>
      </c>
      <c r="K371" s="122"/>
      <c r="L371" s="119"/>
      <c r="M371" s="122"/>
    </row>
    <row r="372" spans="1:13">
      <c r="A372" s="1">
        <v>0.48365740740740742</v>
      </c>
      <c r="B372">
        <v>3965</v>
      </c>
      <c r="C372">
        <v>45</v>
      </c>
      <c r="D372">
        <v>262.8</v>
      </c>
      <c r="E372">
        <v>10.3</v>
      </c>
      <c r="G372" s="119"/>
      <c r="H372">
        <f t="shared" si="21"/>
        <v>11.446065178990777</v>
      </c>
      <c r="J372" s="120">
        <f>(Data!$I$16+273.3)/(D372+273.3)*(Data!$I$15+(Data!$K$12/1000))/Data!$I$15*Data!$I$18</f>
        <v>0.68722330822169364</v>
      </c>
      <c r="K372" s="122"/>
      <c r="L372" s="119"/>
      <c r="M372" s="122"/>
    </row>
    <row r="373" spans="1:13">
      <c r="A373" s="1">
        <v>0.48366898148148146</v>
      </c>
      <c r="B373">
        <v>3964</v>
      </c>
      <c r="C373">
        <v>46</v>
      </c>
      <c r="D373">
        <v>262.60000000000002</v>
      </c>
      <c r="E373">
        <v>10.3</v>
      </c>
      <c r="G373" s="119"/>
      <c r="H373">
        <f t="shared" si="21"/>
        <v>11.570386021391327</v>
      </c>
      <c r="J373" s="120">
        <f>(Data!$I$16+273.3)/(D373+273.3)*(Data!$I$15+(Data!$K$12/1000))/Data!$I$15*Data!$I$18</f>
        <v>0.68747978267895127</v>
      </c>
      <c r="K373" s="122"/>
      <c r="L373" s="119"/>
      <c r="M373" s="122"/>
    </row>
    <row r="374" spans="1:13">
      <c r="A374" s="1">
        <v>0.48366898148148146</v>
      </c>
      <c r="B374">
        <v>3975</v>
      </c>
      <c r="C374">
        <v>46</v>
      </c>
      <c r="D374">
        <v>262.60000000000002</v>
      </c>
      <c r="E374">
        <v>10.3</v>
      </c>
      <c r="G374" s="119"/>
      <c r="H374">
        <f t="shared" si="21"/>
        <v>11.570386021391327</v>
      </c>
      <c r="J374" s="120">
        <f>(Data!$I$16+273.3)/(D374+273.3)*(Data!$I$15+(Data!$K$12/1000))/Data!$I$15*Data!$I$18</f>
        <v>0.68747978267895127</v>
      </c>
      <c r="K374" s="122"/>
      <c r="L374" s="119"/>
      <c r="M374" s="122"/>
    </row>
    <row r="375" spans="1:13">
      <c r="A375" s="1">
        <v>0.48366898148148146</v>
      </c>
      <c r="B375">
        <v>3984</v>
      </c>
      <c r="C375">
        <v>47</v>
      </c>
      <c r="D375">
        <v>262.7</v>
      </c>
      <c r="E375">
        <v>10.3</v>
      </c>
      <c r="G375" s="119"/>
      <c r="H375">
        <f t="shared" si="21"/>
        <v>11.696566059505567</v>
      </c>
      <c r="J375" s="120">
        <f>(Data!$I$16+273.3)/(D375+273.3)*(Data!$I$15+(Data!$K$12/1000))/Data!$I$15*Data!$I$18</f>
        <v>0.68735152152546641</v>
      </c>
      <c r="K375" s="122"/>
      <c r="L375" s="119"/>
      <c r="M375" s="122"/>
    </row>
    <row r="376" spans="1:13">
      <c r="A376" s="1">
        <v>0.48366898148148146</v>
      </c>
      <c r="B376">
        <v>3991</v>
      </c>
      <c r="C376">
        <v>47</v>
      </c>
      <c r="D376">
        <v>262.7</v>
      </c>
      <c r="E376">
        <v>10.4</v>
      </c>
      <c r="G376" s="119"/>
      <c r="H376">
        <f t="shared" si="21"/>
        <v>11.696566059505567</v>
      </c>
      <c r="J376" s="120">
        <f>(Data!$I$16+273.3)/(D376+273.3)*(Data!$I$15+(Data!$K$12/1000))/Data!$I$15*Data!$I$18</f>
        <v>0.68735152152546641</v>
      </c>
      <c r="K376" s="122"/>
      <c r="L376" s="119"/>
      <c r="M376" s="122"/>
    </row>
    <row r="377" spans="1:13">
      <c r="A377" s="1">
        <v>0.48366898148148146</v>
      </c>
      <c r="B377">
        <v>4001</v>
      </c>
      <c r="C377">
        <v>47</v>
      </c>
      <c r="D377">
        <v>262.7</v>
      </c>
      <c r="E377">
        <v>10.4</v>
      </c>
      <c r="G377" s="119"/>
      <c r="H377">
        <f t="shared" si="21"/>
        <v>11.696566059505567</v>
      </c>
      <c r="J377" s="120">
        <f>(Data!$I$16+273.3)/(D377+273.3)*(Data!$I$15+(Data!$K$12/1000))/Data!$I$15*Data!$I$18</f>
        <v>0.68735152152546641</v>
      </c>
      <c r="K377" s="122"/>
      <c r="L377" s="119"/>
      <c r="M377" s="122"/>
    </row>
    <row r="378" spans="1:13">
      <c r="A378" s="1">
        <v>0.4836805555555555</v>
      </c>
      <c r="B378">
        <v>4001</v>
      </c>
      <c r="C378">
        <v>47</v>
      </c>
      <c r="D378">
        <v>262.8</v>
      </c>
      <c r="E378">
        <v>10.4</v>
      </c>
      <c r="G378" s="119"/>
      <c r="H378">
        <f t="shared" si="21"/>
        <v>11.697657106199744</v>
      </c>
      <c r="J378" s="120">
        <f>(Data!$I$16+273.3)/(D378+273.3)*(Data!$I$15+(Data!$K$12/1000))/Data!$I$15*Data!$I$18</f>
        <v>0.68722330822169364</v>
      </c>
      <c r="K378" s="122"/>
      <c r="L378" s="119"/>
      <c r="M378" s="122"/>
    </row>
    <row r="379" spans="1:13">
      <c r="A379" s="1">
        <v>0.4836805555555555</v>
      </c>
      <c r="B379">
        <v>4010</v>
      </c>
      <c r="C379">
        <v>47</v>
      </c>
      <c r="D379">
        <v>262.8</v>
      </c>
      <c r="E379">
        <v>10.4</v>
      </c>
      <c r="G379" s="119"/>
      <c r="H379">
        <f t="shared" si="21"/>
        <v>11.697657106199744</v>
      </c>
      <c r="J379" s="120">
        <f>(Data!$I$16+273.3)/(D379+273.3)*(Data!$I$15+(Data!$K$12/1000))/Data!$I$15*Data!$I$18</f>
        <v>0.68722330822169364</v>
      </c>
      <c r="K379" s="122"/>
      <c r="L379" s="119"/>
      <c r="M379" s="122"/>
    </row>
    <row r="380" spans="1:13">
      <c r="A380" s="1">
        <v>0.4836805555555555</v>
      </c>
      <c r="B380">
        <v>4010</v>
      </c>
      <c r="C380">
        <v>47</v>
      </c>
      <c r="D380">
        <v>262.7</v>
      </c>
      <c r="E380">
        <v>10.4</v>
      </c>
      <c r="G380" s="119"/>
      <c r="H380">
        <f t="shared" si="21"/>
        <v>11.696566059505567</v>
      </c>
      <c r="J380" s="120">
        <f>(Data!$I$16+273.3)/(D380+273.3)*(Data!$I$15+(Data!$K$12/1000))/Data!$I$15*Data!$I$18</f>
        <v>0.68735152152546641</v>
      </c>
      <c r="K380" s="122"/>
      <c r="L380" s="119"/>
      <c r="M380" s="122"/>
    </row>
    <row r="381" spans="1:13">
      <c r="A381" s="1">
        <v>0.4836805555555555</v>
      </c>
      <c r="B381">
        <v>4003</v>
      </c>
      <c r="C381">
        <v>47</v>
      </c>
      <c r="D381">
        <v>262.7</v>
      </c>
      <c r="E381">
        <v>10.3</v>
      </c>
      <c r="G381" s="119"/>
      <c r="H381">
        <f t="shared" si="21"/>
        <v>11.696566059505567</v>
      </c>
      <c r="J381" s="120">
        <f>(Data!$I$16+273.3)/(D381+273.3)*(Data!$I$15+(Data!$K$12/1000))/Data!$I$15*Data!$I$18</f>
        <v>0.68735152152546641</v>
      </c>
      <c r="K381" s="122"/>
      <c r="L381" s="119"/>
      <c r="M381" s="122"/>
    </row>
    <row r="382" spans="1:13">
      <c r="A382" s="1">
        <v>0.4836805555555555</v>
      </c>
      <c r="B382">
        <v>4000</v>
      </c>
      <c r="C382">
        <v>47</v>
      </c>
      <c r="D382">
        <v>262.7</v>
      </c>
      <c r="E382">
        <v>10.3</v>
      </c>
      <c r="G382" s="119"/>
      <c r="H382">
        <f t="shared" si="21"/>
        <v>11.696566059505567</v>
      </c>
      <c r="J382" s="120">
        <f>(Data!$I$16+273.3)/(D382+273.3)*(Data!$I$15+(Data!$K$12/1000))/Data!$I$15*Data!$I$18</f>
        <v>0.68735152152546641</v>
      </c>
      <c r="K382" s="122"/>
      <c r="L382" s="119"/>
      <c r="M382" s="122"/>
    </row>
    <row r="383" spans="1:13">
      <c r="A383" s="1">
        <v>0.48369212962962965</v>
      </c>
      <c r="B383">
        <v>3990</v>
      </c>
      <c r="C383">
        <v>47</v>
      </c>
      <c r="D383">
        <v>262.7</v>
      </c>
      <c r="E383">
        <v>10.3</v>
      </c>
      <c r="G383" s="119"/>
      <c r="H383">
        <f t="shared" si="21"/>
        <v>11.696566059505567</v>
      </c>
      <c r="J383" s="120">
        <f>(Data!$I$16+273.3)/(D383+273.3)*(Data!$I$15+(Data!$K$12/1000))/Data!$I$15*Data!$I$18</f>
        <v>0.68735152152546641</v>
      </c>
      <c r="K383" s="122"/>
      <c r="L383" s="119"/>
      <c r="M383" s="122"/>
    </row>
    <row r="384" spans="1:13">
      <c r="A384" s="1">
        <v>0.48369212962962965</v>
      </c>
      <c r="B384">
        <v>3980</v>
      </c>
      <c r="C384">
        <v>50</v>
      </c>
      <c r="D384">
        <v>262.8</v>
      </c>
      <c r="E384">
        <v>10.3</v>
      </c>
      <c r="G384" s="119"/>
      <c r="H384">
        <f t="shared" si="21"/>
        <v>12.065212070784574</v>
      </c>
      <c r="J384" s="120">
        <f>(Data!$I$16+273.3)/(D384+273.3)*(Data!$I$15+(Data!$K$12/1000))/Data!$I$15*Data!$I$18</f>
        <v>0.68722330822169364</v>
      </c>
      <c r="K384" s="122"/>
      <c r="L384" s="119"/>
      <c r="M384" s="122"/>
    </row>
    <row r="385" spans="1:13">
      <c r="A385" s="1">
        <v>0.48369212962962965</v>
      </c>
      <c r="B385">
        <v>3973</v>
      </c>
      <c r="C385">
        <v>50</v>
      </c>
      <c r="D385">
        <v>262.8</v>
      </c>
      <c r="E385">
        <v>10.4</v>
      </c>
      <c r="G385" s="119"/>
      <c r="H385">
        <f t="shared" si="21"/>
        <v>12.065212070784574</v>
      </c>
      <c r="J385" s="120">
        <f>(Data!$I$16+273.3)/(D385+273.3)*(Data!$I$15+(Data!$K$12/1000))/Data!$I$15*Data!$I$18</f>
        <v>0.68722330822169364</v>
      </c>
      <c r="K385" s="122"/>
      <c r="L385" s="119"/>
      <c r="M385" s="122"/>
    </row>
    <row r="386" spans="1:13">
      <c r="A386" s="1">
        <v>0.48369212962962965</v>
      </c>
      <c r="B386">
        <v>3961</v>
      </c>
      <c r="C386">
        <v>55</v>
      </c>
      <c r="D386">
        <v>262.8</v>
      </c>
      <c r="E386">
        <v>10.4</v>
      </c>
      <c r="G386" s="119"/>
      <c r="H386">
        <f t="shared" si="21"/>
        <v>12.654101174888178</v>
      </c>
      <c r="J386" s="120">
        <f>(Data!$I$16+273.3)/(D386+273.3)*(Data!$I$15+(Data!$K$12/1000))/Data!$I$15*Data!$I$18</f>
        <v>0.68722330822169364</v>
      </c>
      <c r="K386" s="122"/>
      <c r="L386" s="119"/>
      <c r="M386" s="122"/>
    </row>
    <row r="387" spans="1:13">
      <c r="A387" s="1">
        <v>0.48369212962962965</v>
      </c>
      <c r="B387">
        <v>3960</v>
      </c>
      <c r="C387">
        <v>57</v>
      </c>
      <c r="D387">
        <v>262.7</v>
      </c>
      <c r="E387">
        <v>10.4</v>
      </c>
      <c r="G387" s="119"/>
      <c r="H387">
        <f t="shared" si="21"/>
        <v>12.880919818409231</v>
      </c>
      <c r="J387" s="120">
        <f>(Data!$I$16+273.3)/(D387+273.3)*(Data!$I$15+(Data!$K$12/1000))/Data!$I$15*Data!$I$18</f>
        <v>0.68735152152546641</v>
      </c>
      <c r="K387" s="122"/>
      <c r="L387" s="119"/>
      <c r="M387" s="122"/>
    </row>
    <row r="388" spans="1:13">
      <c r="A388" s="1">
        <v>0.48370370370370369</v>
      </c>
      <c r="B388">
        <v>3951</v>
      </c>
      <c r="C388">
        <v>57</v>
      </c>
      <c r="D388">
        <v>262.7</v>
      </c>
      <c r="E388">
        <v>10.4</v>
      </c>
      <c r="G388" s="119"/>
      <c r="H388">
        <f t="shared" si="21"/>
        <v>12.880919818409231</v>
      </c>
      <c r="J388" s="120">
        <f>(Data!$I$16+273.3)/(D388+273.3)*(Data!$I$15+(Data!$K$12/1000))/Data!$I$15*Data!$I$18</f>
        <v>0.68735152152546641</v>
      </c>
      <c r="K388" s="122"/>
      <c r="L388" s="119"/>
      <c r="M388" s="122"/>
    </row>
    <row r="389" spans="1:13">
      <c r="A389" s="1">
        <v>0.48370370370370369</v>
      </c>
      <c r="B389">
        <v>3951</v>
      </c>
      <c r="C389">
        <v>57</v>
      </c>
      <c r="D389">
        <v>262.7</v>
      </c>
      <c r="E389">
        <v>10.3</v>
      </c>
      <c r="G389" s="119"/>
      <c r="H389">
        <f t="shared" si="21"/>
        <v>12.880919818409231</v>
      </c>
      <c r="J389" s="120">
        <f>(Data!$I$16+273.3)/(D389+273.3)*(Data!$I$15+(Data!$K$12/1000))/Data!$I$15*Data!$I$18</f>
        <v>0.68735152152546641</v>
      </c>
      <c r="K389" s="122"/>
      <c r="L389" s="119"/>
      <c r="M389" s="122"/>
    </row>
    <row r="390" spans="1:13">
      <c r="A390" s="1">
        <v>0.48370370370370369</v>
      </c>
      <c r="B390">
        <v>3943</v>
      </c>
      <c r="C390">
        <v>55</v>
      </c>
      <c r="D390">
        <v>262.7</v>
      </c>
      <c r="E390">
        <v>10.3</v>
      </c>
      <c r="G390" s="119"/>
      <c r="H390">
        <f t="shared" si="21"/>
        <v>12.652920920147478</v>
      </c>
      <c r="J390" s="120">
        <f>(Data!$I$16+273.3)/(D390+273.3)*(Data!$I$15+(Data!$K$12/1000))/Data!$I$15*Data!$I$18</f>
        <v>0.68735152152546641</v>
      </c>
      <c r="K390" s="122"/>
      <c r="L390" s="119"/>
      <c r="M390" s="122"/>
    </row>
    <row r="391" spans="1:13">
      <c r="A391" s="1">
        <v>0.48370370370370369</v>
      </c>
      <c r="B391">
        <v>3940</v>
      </c>
      <c r="C391">
        <v>48</v>
      </c>
      <c r="D391">
        <v>262.7</v>
      </c>
      <c r="E391">
        <v>10.3</v>
      </c>
      <c r="G391" s="119"/>
      <c r="H391">
        <f t="shared" si="21"/>
        <v>11.820342692272867</v>
      </c>
      <c r="J391" s="120">
        <f>(Data!$I$16+273.3)/(D391+273.3)*(Data!$I$15+(Data!$K$12/1000))/Data!$I$15*Data!$I$18</f>
        <v>0.68735152152546641</v>
      </c>
      <c r="K391" s="122"/>
      <c r="L391" s="119"/>
      <c r="M391" s="122"/>
    </row>
    <row r="392" spans="1:13">
      <c r="A392" s="1">
        <v>0.48370370370370369</v>
      </c>
      <c r="B392">
        <v>3944</v>
      </c>
      <c r="C392">
        <v>48</v>
      </c>
      <c r="D392">
        <v>262.7</v>
      </c>
      <c r="E392">
        <v>10.3</v>
      </c>
      <c r="G392" s="119"/>
      <c r="H392">
        <f t="shared" si="21"/>
        <v>11.820342692272867</v>
      </c>
      <c r="J392" s="120">
        <f>(Data!$I$16+273.3)/(D392+273.3)*(Data!$I$15+(Data!$K$12/1000))/Data!$I$15*Data!$I$18</f>
        <v>0.68735152152546641</v>
      </c>
      <c r="K392" s="122"/>
      <c r="L392" s="119"/>
      <c r="M392" s="122"/>
    </row>
    <row r="393" spans="1:13">
      <c r="A393" s="1">
        <v>0.48371527777777779</v>
      </c>
      <c r="B393">
        <v>3947</v>
      </c>
      <c r="C393">
        <v>46</v>
      </c>
      <c r="D393">
        <v>262.7</v>
      </c>
      <c r="E393">
        <v>10.3</v>
      </c>
      <c r="G393" s="119"/>
      <c r="H393">
        <f t="shared" ref="H393:H442" si="22">44.73*SQRT(C393/1000/J393)</f>
        <v>11.571465499494288</v>
      </c>
      <c r="J393" s="120">
        <f>(Data!$I$16+273.3)/(D393+273.3)*(Data!$I$15+(Data!$K$12/1000))/Data!$I$15*Data!$I$18</f>
        <v>0.68735152152546641</v>
      </c>
      <c r="K393" s="122"/>
      <c r="L393" s="119"/>
      <c r="M393" s="122"/>
    </row>
    <row r="394" spans="1:13">
      <c r="A394" s="1">
        <v>0.48371527777777779</v>
      </c>
      <c r="B394">
        <v>3945</v>
      </c>
      <c r="C394">
        <v>46</v>
      </c>
      <c r="D394">
        <v>262.7</v>
      </c>
      <c r="E394">
        <v>10.3</v>
      </c>
      <c r="G394" s="119"/>
      <c r="H394">
        <f t="shared" si="22"/>
        <v>11.571465499494288</v>
      </c>
      <c r="J394" s="120">
        <f>(Data!$I$16+273.3)/(D394+273.3)*(Data!$I$15+(Data!$K$12/1000))/Data!$I$15*Data!$I$18</f>
        <v>0.68735152152546641</v>
      </c>
      <c r="K394" s="122"/>
      <c r="L394" s="119"/>
      <c r="M394" s="122"/>
    </row>
    <row r="395" spans="1:13">
      <c r="A395" s="1">
        <v>0.48371527777777779</v>
      </c>
      <c r="B395">
        <v>3941</v>
      </c>
      <c r="C395">
        <v>49</v>
      </c>
      <c r="D395">
        <v>262.7</v>
      </c>
      <c r="E395">
        <v>10.3</v>
      </c>
      <c r="G395" s="119"/>
      <c r="H395">
        <f t="shared" si="22"/>
        <v>11.94283656177039</v>
      </c>
      <c r="J395" s="120">
        <f>(Data!$I$16+273.3)/(D395+273.3)*(Data!$I$15+(Data!$K$12/1000))/Data!$I$15*Data!$I$18</f>
        <v>0.68735152152546641</v>
      </c>
      <c r="K395" s="122"/>
      <c r="L395" s="119"/>
      <c r="M395" s="122"/>
    </row>
    <row r="396" spans="1:13">
      <c r="A396" s="1">
        <v>0.48371527777777779</v>
      </c>
      <c r="B396">
        <v>3940</v>
      </c>
      <c r="C396">
        <v>50</v>
      </c>
      <c r="D396">
        <v>262.7</v>
      </c>
      <c r="E396">
        <v>10.3</v>
      </c>
      <c r="G396" s="119"/>
      <c r="H396">
        <f t="shared" si="22"/>
        <v>12.064086742043536</v>
      </c>
      <c r="J396" s="120">
        <f>(Data!$I$16+273.3)/(D396+273.3)*(Data!$I$15+(Data!$K$12/1000))/Data!$I$15*Data!$I$18</f>
        <v>0.68735152152546641</v>
      </c>
      <c r="K396" s="122"/>
      <c r="L396" s="119"/>
      <c r="M396" s="122"/>
    </row>
    <row r="397" spans="1:13">
      <c r="A397" s="1">
        <v>0.48371527777777779</v>
      </c>
      <c r="B397">
        <v>3923</v>
      </c>
      <c r="C397">
        <v>52</v>
      </c>
      <c r="D397">
        <v>262.7</v>
      </c>
      <c r="E397">
        <v>10.3</v>
      </c>
      <c r="G397" s="119"/>
      <c r="H397">
        <f t="shared" si="22"/>
        <v>12.303002742271198</v>
      </c>
      <c r="J397" s="120">
        <f>(Data!$I$16+273.3)/(D397+273.3)*(Data!$I$15+(Data!$K$12/1000))/Data!$I$15*Data!$I$18</f>
        <v>0.68735152152546641</v>
      </c>
      <c r="K397" s="122"/>
      <c r="L397" s="119"/>
      <c r="M397" s="122"/>
    </row>
    <row r="398" spans="1:13">
      <c r="A398" s="1">
        <v>0.48372685185185182</v>
      </c>
      <c r="B398">
        <v>3923</v>
      </c>
      <c r="C398">
        <v>54</v>
      </c>
      <c r="D398">
        <v>262.60000000000002</v>
      </c>
      <c r="E398">
        <v>10.3</v>
      </c>
      <c r="G398" s="119"/>
      <c r="H398">
        <f t="shared" si="22"/>
        <v>12.536197125451686</v>
      </c>
      <c r="J398" s="120">
        <f>(Data!$I$16+273.3)/(D398+273.3)*(Data!$I$15+(Data!$K$12/1000))/Data!$I$15*Data!$I$18</f>
        <v>0.68747978267895127</v>
      </c>
      <c r="K398" s="122"/>
      <c r="L398" s="119"/>
      <c r="M398" s="122"/>
    </row>
    <row r="399" spans="1:13">
      <c r="A399" s="1">
        <v>0.48372685185185182</v>
      </c>
      <c r="B399">
        <v>3925</v>
      </c>
      <c r="C399">
        <v>54</v>
      </c>
      <c r="D399">
        <v>262.60000000000002</v>
      </c>
      <c r="E399">
        <v>10.4</v>
      </c>
      <c r="G399" s="119"/>
      <c r="H399">
        <f t="shared" si="22"/>
        <v>12.536197125451686</v>
      </c>
      <c r="J399" s="120">
        <f>(Data!$I$16+273.3)/(D399+273.3)*(Data!$I$15+(Data!$K$12/1000))/Data!$I$15*Data!$I$18</f>
        <v>0.68747978267895127</v>
      </c>
      <c r="K399" s="122"/>
      <c r="L399" s="119"/>
      <c r="M399" s="122"/>
    </row>
    <row r="400" spans="1:13">
      <c r="A400" s="1">
        <v>0.48372685185185182</v>
      </c>
      <c r="B400">
        <v>3926</v>
      </c>
      <c r="C400">
        <v>53</v>
      </c>
      <c r="D400">
        <v>262.5</v>
      </c>
      <c r="E400">
        <v>10.4</v>
      </c>
      <c r="G400" s="119"/>
      <c r="H400">
        <f t="shared" si="22"/>
        <v>12.418419990505987</v>
      </c>
      <c r="J400" s="120">
        <f>(Data!$I$16+273.3)/(D400+273.3)*(Data!$I$15+(Data!$K$12/1000))/Data!$I$15*Data!$I$18</f>
        <v>0.68760809170893999</v>
      </c>
      <c r="K400" s="122"/>
      <c r="L400" s="119"/>
      <c r="M400" s="122"/>
    </row>
    <row r="401" spans="1:13">
      <c r="A401" s="1">
        <v>0.48372685185185182</v>
      </c>
      <c r="B401">
        <v>3927</v>
      </c>
      <c r="C401">
        <v>53</v>
      </c>
      <c r="D401">
        <v>262.39999999999998</v>
      </c>
      <c r="E401">
        <v>10.4</v>
      </c>
      <c r="G401" s="119"/>
      <c r="H401">
        <f t="shared" si="22"/>
        <v>12.417261069315421</v>
      </c>
      <c r="J401" s="120">
        <f>(Data!$I$16+273.3)/(D401+273.3)*(Data!$I$15+(Data!$K$12/1000))/Data!$I$15*Data!$I$18</f>
        <v>0.6877364486422437</v>
      </c>
      <c r="K401" s="122"/>
      <c r="L401" s="119"/>
      <c r="M401" s="122"/>
    </row>
    <row r="402" spans="1:13">
      <c r="A402" s="1">
        <v>0.48372685185185182</v>
      </c>
      <c r="B402">
        <v>3929</v>
      </c>
      <c r="C402">
        <v>52</v>
      </c>
      <c r="D402">
        <v>262.39999999999998</v>
      </c>
      <c r="E402">
        <v>10.4</v>
      </c>
      <c r="G402" s="119"/>
      <c r="H402">
        <f t="shared" si="22"/>
        <v>12.29955925587387</v>
      </c>
      <c r="J402" s="120">
        <f>(Data!$I$16+273.3)/(D402+273.3)*(Data!$I$15+(Data!$K$12/1000))/Data!$I$15*Data!$I$18</f>
        <v>0.6877364486422437</v>
      </c>
      <c r="K402" s="122"/>
      <c r="L402" s="119"/>
      <c r="M402" s="122"/>
    </row>
    <row r="403" spans="1:13">
      <c r="A403" s="1">
        <v>0.48373842592592592</v>
      </c>
      <c r="B403">
        <v>3929</v>
      </c>
      <c r="C403">
        <v>52</v>
      </c>
      <c r="D403">
        <v>262.5</v>
      </c>
      <c r="E403">
        <v>10.4</v>
      </c>
      <c r="G403" s="119"/>
      <c r="H403">
        <f t="shared" si="22"/>
        <v>12.300707191781532</v>
      </c>
      <c r="J403" s="120">
        <f>(Data!$I$16+273.3)/(D403+273.3)*(Data!$I$15+(Data!$K$12/1000))/Data!$I$15*Data!$I$18</f>
        <v>0.68760809170893999</v>
      </c>
      <c r="K403" s="122"/>
      <c r="L403" s="119"/>
      <c r="M403" s="122"/>
    </row>
    <row r="404" spans="1:13">
      <c r="A404" s="1">
        <v>0.48373842592592592</v>
      </c>
      <c r="B404">
        <v>3931</v>
      </c>
      <c r="C404">
        <v>49</v>
      </c>
      <c r="D404">
        <v>262.39999999999998</v>
      </c>
      <c r="E404">
        <v>10.4</v>
      </c>
      <c r="G404" s="119"/>
      <c r="H404">
        <f t="shared" si="22"/>
        <v>11.939493882254871</v>
      </c>
      <c r="J404" s="120">
        <f>(Data!$I$16+273.3)/(D404+273.3)*(Data!$I$15+(Data!$K$12/1000))/Data!$I$15*Data!$I$18</f>
        <v>0.6877364486422437</v>
      </c>
      <c r="K404" s="122"/>
      <c r="L404" s="119"/>
      <c r="M404" s="122"/>
    </row>
    <row r="405" spans="1:13">
      <c r="A405" s="1">
        <v>0.48373842592592592</v>
      </c>
      <c r="B405">
        <v>3931</v>
      </c>
      <c r="C405">
        <v>48</v>
      </c>
      <c r="D405">
        <v>262.3</v>
      </c>
      <c r="E405">
        <v>10.4</v>
      </c>
      <c r="G405" s="119"/>
      <c r="H405">
        <f t="shared" si="22"/>
        <v>11.815931293465651</v>
      </c>
      <c r="J405" s="120">
        <f>(Data!$I$16+273.3)/(D405+273.3)*(Data!$I$15+(Data!$K$12/1000))/Data!$I$15*Data!$I$18</f>
        <v>0.68786485350569448</v>
      </c>
      <c r="K405" s="122"/>
      <c r="L405" s="119"/>
      <c r="M405" s="122"/>
    </row>
    <row r="406" spans="1:13">
      <c r="A406" s="1">
        <v>0.48373842592592592</v>
      </c>
      <c r="B406">
        <v>3933</v>
      </c>
      <c r="C406">
        <v>45</v>
      </c>
      <c r="D406">
        <v>262.3</v>
      </c>
      <c r="E406">
        <v>10.4</v>
      </c>
      <c r="G406" s="119"/>
      <c r="H406">
        <f t="shared" si="22"/>
        <v>11.440726279880883</v>
      </c>
      <c r="J406" s="120">
        <f>(Data!$I$16+273.3)/(D406+273.3)*(Data!$I$15+(Data!$K$12/1000))/Data!$I$15*Data!$I$18</f>
        <v>0.68786485350569448</v>
      </c>
      <c r="K406" s="122"/>
      <c r="L406" s="119"/>
      <c r="M406" s="122"/>
    </row>
    <row r="407" spans="1:13">
      <c r="A407" s="1">
        <v>0.48373842592592592</v>
      </c>
      <c r="B407">
        <v>3933</v>
      </c>
      <c r="C407">
        <v>42</v>
      </c>
      <c r="D407">
        <v>262.2</v>
      </c>
      <c r="E407">
        <v>10.4</v>
      </c>
      <c r="G407" s="119"/>
      <c r="H407">
        <f t="shared" si="22"/>
        <v>11.0517597892784</v>
      </c>
      <c r="J407" s="120">
        <f>(Data!$I$16+273.3)/(D407+273.3)*(Data!$I$15+(Data!$K$12/1000))/Data!$I$15*Data!$I$18</f>
        <v>0.68799330632614375</v>
      </c>
      <c r="K407" s="122"/>
      <c r="L407" s="119"/>
      <c r="M407" s="122"/>
    </row>
    <row r="408" spans="1:13">
      <c r="A408" s="1">
        <v>0.48375000000000001</v>
      </c>
      <c r="B408">
        <v>3935</v>
      </c>
      <c r="C408">
        <v>44</v>
      </c>
      <c r="D408">
        <v>262.2</v>
      </c>
      <c r="E408">
        <v>10.4</v>
      </c>
      <c r="G408" s="119"/>
      <c r="H408">
        <f t="shared" si="22"/>
        <v>11.31183677914431</v>
      </c>
      <c r="J408" s="120">
        <f>(Data!$I$16+273.3)/(D408+273.3)*(Data!$I$15+(Data!$K$12/1000))/Data!$I$15*Data!$I$18</f>
        <v>0.68799330632614375</v>
      </c>
      <c r="K408" s="122"/>
      <c r="L408" s="119"/>
      <c r="M408" s="122"/>
    </row>
    <row r="409" spans="1:13">
      <c r="A409" s="1">
        <v>0.48375000000000001</v>
      </c>
      <c r="B409">
        <v>3936</v>
      </c>
      <c r="C409">
        <v>49</v>
      </c>
      <c r="D409">
        <v>262</v>
      </c>
      <c r="E409">
        <v>10.4</v>
      </c>
      <c r="G409" s="119"/>
      <c r="H409">
        <f t="shared" si="22"/>
        <v>11.935035519932788</v>
      </c>
      <c r="J409" s="120">
        <f>(Data!$I$16+273.3)/(D409+273.3)*(Data!$I$15+(Data!$K$12/1000))/Data!$I$15*Data!$I$18</f>
        <v>0.68825035594554462</v>
      </c>
      <c r="K409" s="122"/>
      <c r="L409" s="119"/>
      <c r="M409" s="122"/>
    </row>
    <row r="410" spans="1:13">
      <c r="A410" s="1">
        <v>0.48375000000000001</v>
      </c>
      <c r="B410">
        <v>3944</v>
      </c>
      <c r="C410">
        <v>49</v>
      </c>
      <c r="D410">
        <v>261.89999999999998</v>
      </c>
      <c r="E410">
        <v>10.4</v>
      </c>
      <c r="G410" s="119"/>
      <c r="H410">
        <f t="shared" si="22"/>
        <v>11.933920669104152</v>
      </c>
      <c r="J410" s="120">
        <f>(Data!$I$16+273.3)/(D410+273.3)*(Data!$I$15+(Data!$K$12/1000))/Data!$I$15*Data!$I$18</f>
        <v>0.68837895279829964</v>
      </c>
      <c r="K410" s="122"/>
      <c r="L410" s="119"/>
      <c r="M410" s="122"/>
    </row>
    <row r="411" spans="1:13">
      <c r="A411" s="1">
        <v>0.48375000000000001</v>
      </c>
      <c r="B411">
        <v>3952</v>
      </c>
      <c r="C411">
        <v>49</v>
      </c>
      <c r="D411">
        <v>262</v>
      </c>
      <c r="E411">
        <v>10.4</v>
      </c>
      <c r="G411" s="119"/>
      <c r="H411">
        <f t="shared" si="22"/>
        <v>11.935035519932788</v>
      </c>
      <c r="J411" s="120">
        <f>(Data!$I$16+273.3)/(D411+273.3)*(Data!$I$15+(Data!$K$12/1000))/Data!$I$15*Data!$I$18</f>
        <v>0.68825035594554462</v>
      </c>
      <c r="K411" s="122"/>
      <c r="L411" s="119"/>
      <c r="M411" s="122"/>
    </row>
    <row r="412" spans="1:13">
      <c r="A412" s="1">
        <v>0.48375000000000001</v>
      </c>
      <c r="B412">
        <v>3955</v>
      </c>
      <c r="C412">
        <v>49</v>
      </c>
      <c r="D412">
        <v>262</v>
      </c>
      <c r="E412">
        <v>10.4</v>
      </c>
      <c r="G412" s="119"/>
      <c r="H412">
        <f t="shared" si="22"/>
        <v>11.935035519932788</v>
      </c>
      <c r="J412" s="120">
        <f>(Data!$I$16+273.3)/(D412+273.3)*(Data!$I$15+(Data!$K$12/1000))/Data!$I$15*Data!$I$18</f>
        <v>0.68825035594554462</v>
      </c>
      <c r="K412" s="122"/>
      <c r="L412" s="119"/>
      <c r="M412" s="122"/>
    </row>
    <row r="413" spans="1:13">
      <c r="A413" s="1">
        <v>0.48376157407407411</v>
      </c>
      <c r="B413">
        <v>3962</v>
      </c>
      <c r="C413">
        <v>51</v>
      </c>
      <c r="D413">
        <v>262</v>
      </c>
      <c r="E413">
        <v>10.4</v>
      </c>
      <c r="G413" s="119"/>
      <c r="H413">
        <f t="shared" si="22"/>
        <v>12.176171708245244</v>
      </c>
      <c r="J413" s="120">
        <f>(Data!$I$16+273.3)/(D413+273.3)*(Data!$I$15+(Data!$K$12/1000))/Data!$I$15*Data!$I$18</f>
        <v>0.68825035594554462</v>
      </c>
      <c r="K413" s="122"/>
      <c r="L413" s="119"/>
      <c r="M413" s="122"/>
    </row>
    <row r="414" spans="1:13">
      <c r="A414" s="1">
        <v>0.48376157407407411</v>
      </c>
      <c r="B414">
        <v>3962</v>
      </c>
      <c r="C414">
        <v>51</v>
      </c>
      <c r="D414">
        <v>262</v>
      </c>
      <c r="E414">
        <v>10.4</v>
      </c>
      <c r="G414" s="119"/>
      <c r="H414">
        <f t="shared" si="22"/>
        <v>12.176171708245244</v>
      </c>
      <c r="J414" s="120">
        <f>(Data!$I$16+273.3)/(D414+273.3)*(Data!$I$15+(Data!$K$12/1000))/Data!$I$15*Data!$I$18</f>
        <v>0.68825035594554462</v>
      </c>
      <c r="K414" s="122"/>
      <c r="L414" s="119"/>
      <c r="M414" s="122"/>
    </row>
    <row r="415" spans="1:13">
      <c r="A415" s="1">
        <v>0.48376157407407411</v>
      </c>
      <c r="B415">
        <v>3967</v>
      </c>
      <c r="C415">
        <v>52</v>
      </c>
      <c r="D415">
        <v>262</v>
      </c>
      <c r="E415">
        <v>10.4</v>
      </c>
      <c r="G415" s="119"/>
      <c r="H415">
        <f t="shared" si="22"/>
        <v>12.294966440457625</v>
      </c>
      <c r="J415" s="120">
        <f>(Data!$I$16+273.3)/(D415+273.3)*(Data!$I$15+(Data!$K$12/1000))/Data!$I$15*Data!$I$18</f>
        <v>0.68825035594554462</v>
      </c>
      <c r="K415" s="122"/>
      <c r="L415" s="119"/>
      <c r="M415" s="122"/>
    </row>
    <row r="416" spans="1:13">
      <c r="A416" s="1">
        <v>0.48376157407407411</v>
      </c>
      <c r="B416">
        <v>3967</v>
      </c>
      <c r="C416">
        <v>52</v>
      </c>
      <c r="D416">
        <v>261.8</v>
      </c>
      <c r="E416">
        <v>10.4</v>
      </c>
      <c r="G416" s="119"/>
      <c r="H416">
        <f t="shared" si="22"/>
        <v>12.292669389257668</v>
      </c>
      <c r="J416" s="120">
        <f>(Data!$I$16+273.3)/(D416+273.3)*(Data!$I$15+(Data!$K$12/1000))/Data!$I$15*Data!$I$18</f>
        <v>0.68850759771566061</v>
      </c>
      <c r="K416" s="122"/>
      <c r="L416" s="119"/>
      <c r="M416" s="122"/>
    </row>
    <row r="417" spans="1:13">
      <c r="A417" s="1">
        <v>0.48376157407407411</v>
      </c>
      <c r="B417">
        <v>3968</v>
      </c>
      <c r="C417">
        <v>52</v>
      </c>
      <c r="D417">
        <v>261.8</v>
      </c>
      <c r="E417">
        <v>10.4</v>
      </c>
      <c r="G417" s="119"/>
      <c r="H417">
        <f t="shared" si="22"/>
        <v>12.292669389257668</v>
      </c>
      <c r="J417" s="120">
        <f>(Data!$I$16+273.3)/(D417+273.3)*(Data!$I$15+(Data!$K$12/1000))/Data!$I$15*Data!$I$18</f>
        <v>0.68850759771566061</v>
      </c>
      <c r="K417" s="122"/>
      <c r="L417" s="119"/>
      <c r="M417" s="122"/>
    </row>
    <row r="418" spans="1:13">
      <c r="A418" s="1">
        <v>0.48377314814814815</v>
      </c>
      <c r="B418">
        <v>3968</v>
      </c>
      <c r="C418">
        <v>54</v>
      </c>
      <c r="D418">
        <v>261.7</v>
      </c>
      <c r="E418">
        <v>10.4</v>
      </c>
      <c r="G418" s="119"/>
      <c r="H418">
        <f t="shared" si="22"/>
        <v>12.525665945721176</v>
      </c>
      <c r="J418" s="120">
        <f>(Data!$I$16+273.3)/(D418+273.3)*(Data!$I$15+(Data!$K$12/1000))/Data!$I$15*Data!$I$18</f>
        <v>0.68863629072457944</v>
      </c>
      <c r="K418" s="122"/>
      <c r="L418" s="119"/>
      <c r="M418" s="122"/>
    </row>
    <row r="419" spans="1:13">
      <c r="A419" s="1">
        <v>0.48377314814814815</v>
      </c>
      <c r="B419">
        <v>3966</v>
      </c>
      <c r="C419">
        <v>55</v>
      </c>
      <c r="D419">
        <v>261.60000000000002</v>
      </c>
      <c r="E419">
        <v>10.4</v>
      </c>
      <c r="G419" s="119"/>
      <c r="H419">
        <f t="shared" si="22"/>
        <v>12.639930844379588</v>
      </c>
      <c r="J419" s="120">
        <f>(Data!$I$16+273.3)/(D419+273.3)*(Data!$I$15+(Data!$K$12/1000))/Data!$I$15*Data!$I$18</f>
        <v>0.68876503185202831</v>
      </c>
      <c r="K419" s="122"/>
      <c r="L419" s="119"/>
      <c r="M419" s="122"/>
    </row>
    <row r="420" spans="1:13">
      <c r="A420" s="1">
        <v>0.48377314814814815</v>
      </c>
      <c r="B420">
        <v>3965</v>
      </c>
      <c r="C420">
        <v>58</v>
      </c>
      <c r="D420">
        <v>261.5</v>
      </c>
      <c r="E420">
        <v>10.4</v>
      </c>
      <c r="G420" s="119"/>
      <c r="H420">
        <f t="shared" si="22"/>
        <v>12.978866048687889</v>
      </c>
      <c r="J420" s="120">
        <f>(Data!$I$16+273.3)/(D420+273.3)*(Data!$I$15+(Data!$K$12/1000))/Data!$I$15*Data!$I$18</f>
        <v>0.68889382112499997</v>
      </c>
      <c r="K420" s="122"/>
      <c r="L420" s="119"/>
      <c r="M420" s="122"/>
    </row>
    <row r="421" spans="1:13">
      <c r="A421" s="1">
        <v>0.48377314814814815</v>
      </c>
      <c r="B421">
        <v>3968</v>
      </c>
      <c r="C421">
        <v>58</v>
      </c>
      <c r="D421">
        <v>261.5</v>
      </c>
      <c r="E421">
        <v>10.4</v>
      </c>
      <c r="G421" s="119"/>
      <c r="H421">
        <f t="shared" si="22"/>
        <v>12.978866048687889</v>
      </c>
      <c r="J421" s="120">
        <f>(Data!$I$16+273.3)/(D421+273.3)*(Data!$I$15+(Data!$K$12/1000))/Data!$I$15*Data!$I$18</f>
        <v>0.68889382112499997</v>
      </c>
      <c r="K421" s="122"/>
      <c r="L421" s="119"/>
      <c r="M421" s="122"/>
    </row>
    <row r="422" spans="1:13">
      <c r="A422" s="1">
        <v>0.48377314814814815</v>
      </c>
      <c r="B422">
        <v>3978</v>
      </c>
      <c r="C422">
        <v>55</v>
      </c>
      <c r="D422">
        <v>261.5</v>
      </c>
      <c r="E422">
        <v>10.4</v>
      </c>
      <c r="G422" s="119"/>
      <c r="H422">
        <f t="shared" si="22"/>
        <v>12.638749266359305</v>
      </c>
      <c r="J422" s="120">
        <f>(Data!$I$16+273.3)/(D422+273.3)*(Data!$I$15+(Data!$K$12/1000))/Data!$I$15*Data!$I$18</f>
        <v>0.68889382112499997</v>
      </c>
      <c r="K422" s="122"/>
      <c r="L422" s="119"/>
      <c r="M422" s="122"/>
    </row>
    <row r="423" spans="1:13">
      <c r="A423" s="1">
        <v>0.48378472222222224</v>
      </c>
      <c r="B423">
        <v>3979</v>
      </c>
      <c r="C423">
        <v>54</v>
      </c>
      <c r="D423">
        <v>261.7</v>
      </c>
      <c r="E423">
        <v>10.4</v>
      </c>
      <c r="G423" s="119"/>
      <c r="H423">
        <f t="shared" si="22"/>
        <v>12.525665945721176</v>
      </c>
      <c r="J423" s="120">
        <f>(Data!$I$16+273.3)/(D423+273.3)*(Data!$I$15+(Data!$K$12/1000))/Data!$I$15*Data!$I$18</f>
        <v>0.68863629072457944</v>
      </c>
      <c r="K423" s="122"/>
      <c r="L423" s="119"/>
      <c r="M423" s="122"/>
    </row>
    <row r="424" spans="1:13">
      <c r="A424" s="1">
        <v>0.48378472222222224</v>
      </c>
      <c r="B424">
        <v>3986</v>
      </c>
      <c r="C424">
        <v>54</v>
      </c>
      <c r="D424">
        <v>261.7</v>
      </c>
      <c r="E424">
        <v>10.4</v>
      </c>
      <c r="G424" s="119"/>
      <c r="H424">
        <f t="shared" si="22"/>
        <v>12.525665945721176</v>
      </c>
      <c r="J424" s="120">
        <f>(Data!$I$16+273.3)/(D424+273.3)*(Data!$I$15+(Data!$K$12/1000))/Data!$I$15*Data!$I$18</f>
        <v>0.68863629072457944</v>
      </c>
      <c r="K424" s="122"/>
      <c r="L424" s="119"/>
      <c r="M424" s="122"/>
    </row>
    <row r="425" spans="1:13">
      <c r="A425" s="1">
        <v>0.48378472222222224</v>
      </c>
      <c r="B425">
        <v>3986</v>
      </c>
      <c r="C425">
        <v>54</v>
      </c>
      <c r="D425">
        <v>261.5</v>
      </c>
      <c r="E425">
        <v>10.4</v>
      </c>
      <c r="G425" s="119"/>
      <c r="H425">
        <f t="shared" si="22"/>
        <v>12.523324480901069</v>
      </c>
      <c r="J425" s="120">
        <f>(Data!$I$16+273.3)/(D425+273.3)*(Data!$I$15+(Data!$K$12/1000))/Data!$I$15*Data!$I$18</f>
        <v>0.68889382112499997</v>
      </c>
      <c r="K425" s="122"/>
      <c r="L425" s="119"/>
      <c r="M425" s="122"/>
    </row>
    <row r="426" spans="1:13">
      <c r="A426" s="1">
        <v>0.48378472222222224</v>
      </c>
      <c r="B426">
        <v>3985</v>
      </c>
      <c r="C426">
        <v>53</v>
      </c>
      <c r="D426">
        <v>261.5</v>
      </c>
      <c r="E426">
        <v>10.4</v>
      </c>
      <c r="G426" s="119"/>
      <c r="H426">
        <f t="shared" si="22"/>
        <v>12.406825907135726</v>
      </c>
      <c r="J426" s="120">
        <f>(Data!$I$16+273.3)/(D426+273.3)*(Data!$I$15+(Data!$K$12/1000))/Data!$I$15*Data!$I$18</f>
        <v>0.68889382112499997</v>
      </c>
      <c r="K426" s="122"/>
      <c r="L426" s="119"/>
      <c r="M426" s="122"/>
    </row>
    <row r="427" spans="1:13">
      <c r="A427" s="1">
        <v>0.48378472222222224</v>
      </c>
      <c r="B427">
        <v>3984</v>
      </c>
      <c r="C427">
        <v>45</v>
      </c>
      <c r="D427">
        <v>261.60000000000002</v>
      </c>
      <c r="E427">
        <v>10.4</v>
      </c>
      <c r="G427" s="119"/>
      <c r="H427">
        <f t="shared" si="22"/>
        <v>11.433247632776512</v>
      </c>
      <c r="J427" s="120">
        <f>(Data!$I$16+273.3)/(D427+273.3)*(Data!$I$15+(Data!$K$12/1000))/Data!$I$15*Data!$I$18</f>
        <v>0.68876503185202831</v>
      </c>
      <c r="K427" s="122"/>
      <c r="L427" s="119"/>
      <c r="M427" s="122"/>
    </row>
    <row r="428" spans="1:13">
      <c r="A428" s="1">
        <v>0.48379629629629628</v>
      </c>
      <c r="B428">
        <v>3993</v>
      </c>
      <c r="C428">
        <v>45</v>
      </c>
      <c r="D428">
        <v>261.60000000000002</v>
      </c>
      <c r="E428">
        <v>10.4</v>
      </c>
      <c r="G428" s="119"/>
      <c r="H428">
        <f t="shared" si="22"/>
        <v>11.433247632776512</v>
      </c>
      <c r="J428" s="120">
        <f>(Data!$I$16+273.3)/(D428+273.3)*(Data!$I$15+(Data!$K$12/1000))/Data!$I$15*Data!$I$18</f>
        <v>0.68876503185202831</v>
      </c>
      <c r="K428" s="122"/>
      <c r="L428" s="119"/>
      <c r="M428" s="122"/>
    </row>
    <row r="429" spans="1:13">
      <c r="A429" s="1">
        <v>0.48379629629629628</v>
      </c>
      <c r="B429">
        <v>4001</v>
      </c>
      <c r="C429">
        <v>42</v>
      </c>
      <c r="D429">
        <v>261.5</v>
      </c>
      <c r="E429">
        <v>10.4</v>
      </c>
      <c r="G429" s="119"/>
      <c r="H429">
        <f t="shared" si="22"/>
        <v>11.044534054743764</v>
      </c>
      <c r="J429" s="120">
        <f>(Data!$I$16+273.3)/(D429+273.3)*(Data!$I$15+(Data!$K$12/1000))/Data!$I$15*Data!$I$18</f>
        <v>0.68889382112499997</v>
      </c>
      <c r="K429" s="122"/>
      <c r="L429" s="119"/>
      <c r="M429" s="122"/>
    </row>
    <row r="430" spans="1:13">
      <c r="A430" s="1">
        <v>0.48379629629629628</v>
      </c>
      <c r="B430">
        <v>4002</v>
      </c>
      <c r="C430">
        <v>42</v>
      </c>
      <c r="D430">
        <v>261.5</v>
      </c>
      <c r="E430">
        <v>10.4</v>
      </c>
      <c r="G430" s="119"/>
      <c r="H430">
        <f t="shared" si="22"/>
        <v>11.044534054743764</v>
      </c>
      <c r="J430" s="120">
        <f>(Data!$I$16+273.3)/(D430+273.3)*(Data!$I$15+(Data!$K$12/1000))/Data!$I$15*Data!$I$18</f>
        <v>0.68889382112499997</v>
      </c>
      <c r="K430" s="122"/>
      <c r="L430" s="119"/>
      <c r="M430" s="122"/>
    </row>
    <row r="431" spans="1:13">
      <c r="A431" s="1">
        <v>0.48379629629629628</v>
      </c>
      <c r="B431">
        <v>4006</v>
      </c>
      <c r="C431">
        <v>40</v>
      </c>
      <c r="D431">
        <v>261.5</v>
      </c>
      <c r="E431">
        <v>10.4</v>
      </c>
      <c r="G431" s="119"/>
      <c r="H431">
        <f t="shared" si="22"/>
        <v>10.778361589706996</v>
      </c>
      <c r="J431" s="120">
        <f>(Data!$I$16+273.3)/(D431+273.3)*(Data!$I$15+(Data!$K$12/1000))/Data!$I$15*Data!$I$18</f>
        <v>0.68889382112499997</v>
      </c>
      <c r="K431" s="122"/>
      <c r="L431" s="119"/>
      <c r="M431" s="122"/>
    </row>
    <row r="432" spans="1:13">
      <c r="A432" s="1">
        <v>0.48379629629629628</v>
      </c>
      <c r="B432">
        <v>4006</v>
      </c>
      <c r="C432">
        <v>39</v>
      </c>
      <c r="D432">
        <v>261.7</v>
      </c>
      <c r="E432">
        <v>10.4</v>
      </c>
      <c r="G432" s="119"/>
      <c r="H432">
        <f t="shared" si="22"/>
        <v>10.644769179662816</v>
      </c>
      <c r="J432" s="120">
        <f>(Data!$I$16+273.3)/(D432+273.3)*(Data!$I$15+(Data!$K$12/1000))/Data!$I$15*Data!$I$18</f>
        <v>0.68863629072457944</v>
      </c>
      <c r="K432" s="122"/>
      <c r="L432" s="119"/>
      <c r="M432" s="122"/>
    </row>
    <row r="433" spans="1:13">
      <c r="A433" s="1">
        <v>0.48380787037037037</v>
      </c>
      <c r="B433">
        <v>4002</v>
      </c>
      <c r="C433">
        <v>35</v>
      </c>
      <c r="D433">
        <v>261.7</v>
      </c>
      <c r="E433">
        <v>10.4</v>
      </c>
      <c r="G433" s="119"/>
      <c r="H433">
        <f t="shared" si="22"/>
        <v>10.084119123131154</v>
      </c>
      <c r="J433" s="120">
        <f>(Data!$I$16+273.3)/(D433+273.3)*(Data!$I$15+(Data!$K$12/1000))/Data!$I$15*Data!$I$18</f>
        <v>0.68863629072457944</v>
      </c>
      <c r="K433" s="122"/>
      <c r="L433" s="119"/>
      <c r="M433" s="122"/>
    </row>
    <row r="434" spans="1:13">
      <c r="A434" s="1">
        <v>0.48380787037037037</v>
      </c>
      <c r="B434">
        <v>4002</v>
      </c>
      <c r="C434">
        <v>31</v>
      </c>
      <c r="D434">
        <v>261.89999999999998</v>
      </c>
      <c r="E434">
        <v>10.4</v>
      </c>
      <c r="G434" s="119"/>
      <c r="H434">
        <f t="shared" si="22"/>
        <v>9.4921797443255311</v>
      </c>
      <c r="J434" s="120">
        <f>(Data!$I$16+273.3)/(D434+273.3)*(Data!$I$15+(Data!$K$12/1000))/Data!$I$15*Data!$I$18</f>
        <v>0.68837895279829964</v>
      </c>
      <c r="K434" s="122"/>
      <c r="L434" s="119"/>
      <c r="M434" s="122"/>
    </row>
    <row r="435" spans="1:13">
      <c r="A435" s="1">
        <v>0.48380787037037037</v>
      </c>
      <c r="B435">
        <v>4008</v>
      </c>
      <c r="C435">
        <v>31</v>
      </c>
      <c r="D435">
        <v>261.89999999999998</v>
      </c>
      <c r="E435">
        <v>10.4</v>
      </c>
      <c r="G435" s="119"/>
      <c r="H435">
        <f t="shared" si="22"/>
        <v>9.4921797443255311</v>
      </c>
      <c r="J435" s="120">
        <f>(Data!$I$16+273.3)/(D435+273.3)*(Data!$I$15+(Data!$K$12/1000))/Data!$I$15*Data!$I$18</f>
        <v>0.68837895279829964</v>
      </c>
      <c r="K435" s="122"/>
      <c r="L435" s="119"/>
      <c r="M435" s="122"/>
    </row>
    <row r="436" spans="1:13">
      <c r="A436" s="1">
        <v>0.48380787037037037</v>
      </c>
      <c r="B436">
        <v>4012</v>
      </c>
      <c r="C436">
        <v>32</v>
      </c>
      <c r="D436">
        <v>261.89999999999998</v>
      </c>
      <c r="E436">
        <v>10.4</v>
      </c>
      <c r="G436" s="119"/>
      <c r="H436">
        <f t="shared" si="22"/>
        <v>9.6440642643038252</v>
      </c>
      <c r="J436" s="120">
        <f>(Data!$I$16+273.3)/(D436+273.3)*(Data!$I$15+(Data!$K$12/1000))/Data!$I$15*Data!$I$18</f>
        <v>0.68837895279829964</v>
      </c>
      <c r="K436" s="122"/>
      <c r="L436" s="119"/>
      <c r="M436" s="122"/>
    </row>
    <row r="437" spans="1:13">
      <c r="A437" s="1">
        <v>0.48380787037037037</v>
      </c>
      <c r="B437">
        <v>3999</v>
      </c>
      <c r="C437">
        <v>32</v>
      </c>
      <c r="D437">
        <v>261.89999999999998</v>
      </c>
      <c r="E437">
        <v>10.4</v>
      </c>
      <c r="G437" s="119"/>
      <c r="H437">
        <f t="shared" si="22"/>
        <v>9.6440642643038252</v>
      </c>
      <c r="J437" s="120">
        <f>(Data!$I$16+273.3)/(D437+273.3)*(Data!$I$15+(Data!$K$12/1000))/Data!$I$15*Data!$I$18</f>
        <v>0.68837895279829964</v>
      </c>
      <c r="K437" s="122"/>
      <c r="L437" s="119"/>
      <c r="M437" s="122"/>
    </row>
    <row r="438" spans="1:13">
      <c r="A438" s="1">
        <v>0.48381944444444441</v>
      </c>
      <c r="B438">
        <v>3987</v>
      </c>
      <c r="C438">
        <v>30</v>
      </c>
      <c r="D438">
        <v>262</v>
      </c>
      <c r="E438">
        <v>10.4</v>
      </c>
      <c r="G438" s="119"/>
      <c r="H438">
        <f t="shared" si="22"/>
        <v>9.3386973984179811</v>
      </c>
      <c r="J438" s="120">
        <f>(Data!$I$16+273.3)/(D438+273.3)*(Data!$I$15+(Data!$K$12/1000))/Data!$I$15*Data!$I$18</f>
        <v>0.68825035594554462</v>
      </c>
      <c r="K438" s="122"/>
      <c r="L438" s="119"/>
      <c r="M438" s="122"/>
    </row>
    <row r="439" spans="1:13">
      <c r="A439" s="1">
        <v>0.48381944444444441</v>
      </c>
      <c r="B439">
        <v>3987</v>
      </c>
      <c r="C439">
        <v>30</v>
      </c>
      <c r="D439">
        <v>262.10000000000002</v>
      </c>
      <c r="E439">
        <v>10.4</v>
      </c>
      <c r="G439" s="119"/>
      <c r="H439">
        <f t="shared" si="22"/>
        <v>9.3395696440088631</v>
      </c>
      <c r="J439" s="120">
        <f>(Data!$I$16+273.3)/(D439+273.3)*(Data!$I$15+(Data!$K$12/1000))/Data!$I$15*Data!$I$18</f>
        <v>0.68812180713046311</v>
      </c>
      <c r="K439" s="122"/>
      <c r="L439" s="119"/>
      <c r="M439" s="122"/>
    </row>
    <row r="440" spans="1:13">
      <c r="A440" s="1">
        <v>0.48381944444444441</v>
      </c>
      <c r="B440">
        <v>3983</v>
      </c>
      <c r="C440">
        <v>24</v>
      </c>
      <c r="D440">
        <v>262.10000000000002</v>
      </c>
      <c r="E440">
        <v>10.4</v>
      </c>
      <c r="G440" s="119"/>
      <c r="H440">
        <f t="shared" si="22"/>
        <v>8.353565041838932</v>
      </c>
      <c r="J440" s="120">
        <f>(Data!$I$16+273.3)/(D440+273.3)*(Data!$I$15+(Data!$K$12/1000))/Data!$I$15*Data!$I$18</f>
        <v>0.68812180713046311</v>
      </c>
      <c r="K440" s="122"/>
      <c r="L440" s="119"/>
      <c r="M440" s="122"/>
    </row>
    <row r="441" spans="1:13">
      <c r="A441" s="1">
        <v>0.48381944444444441</v>
      </c>
      <c r="B441">
        <v>3983</v>
      </c>
      <c r="C441">
        <v>20</v>
      </c>
      <c r="D441">
        <v>262</v>
      </c>
      <c r="E441">
        <v>10.4</v>
      </c>
      <c r="G441" s="119"/>
      <c r="H441">
        <f t="shared" si="22"/>
        <v>7.6250144961269317</v>
      </c>
      <c r="J441" s="120">
        <f>(Data!$I$16+273.3)/(D441+273.3)*(Data!$I$15+(Data!$K$12/1000))/Data!$I$15*Data!$I$18</f>
        <v>0.68825035594554462</v>
      </c>
      <c r="K441" s="122"/>
      <c r="L441" s="119"/>
      <c r="M441" s="122"/>
    </row>
    <row r="442" spans="1:13">
      <c r="A442" s="1">
        <v>0.48381944444444441</v>
      </c>
      <c r="B442">
        <v>3985</v>
      </c>
      <c r="C442">
        <v>21</v>
      </c>
      <c r="D442">
        <v>262</v>
      </c>
      <c r="E442">
        <v>10.4</v>
      </c>
      <c r="G442" s="119"/>
      <c r="H442">
        <f t="shared" si="22"/>
        <v>7.8133148131540899</v>
      </c>
      <c r="J442" s="120">
        <f>(Data!$I$16+273.3)/(D442+273.3)*(Data!$I$15+(Data!$K$12/1000))/Data!$I$15*Data!$I$18</f>
        <v>0.68825035594554462</v>
      </c>
      <c r="K442" s="122"/>
      <c r="L442" s="119"/>
      <c r="M442" s="122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P1</vt:lpstr>
      <vt:lpstr>P2</vt:lpstr>
      <vt:lpstr>Sheet1</vt:lpstr>
      <vt:lpstr>P3</vt:lpstr>
      <vt:lpstr>P4</vt:lpstr>
      <vt:lpstr>P5</vt:lpstr>
      <vt:lpstr>P6</vt:lpstr>
      <vt:lpstr>P7</vt:lpstr>
      <vt:lpstr>P8</vt:lpstr>
      <vt:lpstr>Sheet2</vt:lpstr>
      <vt:lpstr>Sheet3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krippner D</dc:creator>
  <cp:lastModifiedBy>Drew Blewett</cp:lastModifiedBy>
  <cp:lastPrinted>2011-09-25T23:53:47Z</cp:lastPrinted>
  <dcterms:created xsi:type="dcterms:W3CDTF">2004-08-11T21:43:27Z</dcterms:created>
  <dcterms:modified xsi:type="dcterms:W3CDTF">2025-08-13T20:30:47Z</dcterms:modified>
</cp:coreProperties>
</file>