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Guilhem\Downloads\"/>
    </mc:Choice>
  </mc:AlternateContent>
  <xr:revisionPtr revIDLastSave="0" documentId="13_ncr:1_{8FBF03F3-BF80-4036-8C0B-C9A7C6FDCE2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2" i="1"/>
  <c r="X2" i="1"/>
  <c r="Z2" i="1"/>
  <c r="X3" i="1"/>
  <c r="Z3" i="1"/>
  <c r="X4" i="1"/>
  <c r="Z4" i="1"/>
  <c r="N11" i="1"/>
  <c r="J11" i="1"/>
  <c r="H11" i="1"/>
  <c r="B11" i="1"/>
  <c r="K11" i="1" s="1"/>
  <c r="N10" i="1"/>
  <c r="J10" i="1"/>
  <c r="H10" i="1"/>
  <c r="B10" i="1"/>
  <c r="K10" i="1" s="1"/>
  <c r="N9" i="1"/>
  <c r="J9" i="1"/>
  <c r="H9" i="1"/>
  <c r="B9" i="1"/>
  <c r="K9" i="1" s="1"/>
  <c r="N8" i="1"/>
  <c r="J8" i="1"/>
  <c r="H8" i="1"/>
  <c r="B8" i="1"/>
  <c r="K8" i="1" s="1"/>
  <c r="N7" i="1"/>
  <c r="J7" i="1"/>
  <c r="H7" i="1"/>
  <c r="B7" i="1"/>
  <c r="K7" i="1" s="1"/>
  <c r="N6" i="1"/>
  <c r="J6" i="1"/>
  <c r="H6" i="1"/>
  <c r="B6" i="1"/>
  <c r="K6" i="1" s="1"/>
  <c r="N5" i="1"/>
  <c r="J5" i="1"/>
  <c r="H5" i="1"/>
  <c r="B5" i="1"/>
  <c r="K5" i="1" s="1"/>
  <c r="N4" i="1"/>
  <c r="J4" i="1"/>
  <c r="H4" i="1"/>
  <c r="B4" i="1"/>
  <c r="K4" i="1" s="1"/>
  <c r="N3" i="1"/>
  <c r="J3" i="1"/>
  <c r="H3" i="1"/>
  <c r="B3" i="1"/>
  <c r="K3" i="1" s="1"/>
  <c r="N2" i="1"/>
  <c r="J2" i="1"/>
  <c r="H2" i="1"/>
  <c r="B2" i="1"/>
  <c r="K2" i="1" s="1"/>
  <c r="AA3" i="1" l="1"/>
  <c r="AA4" i="1"/>
  <c r="AA2" i="1"/>
</calcChain>
</file>

<file path=xl/sharedStrings.xml><?xml version="1.0" encoding="utf-8"?>
<sst xmlns="http://schemas.openxmlformats.org/spreadsheetml/2006/main" count="50" uniqueCount="44">
  <si>
    <t>Longueur L (cm)</t>
  </si>
  <si>
    <t>Longueur L (m)</t>
  </si>
  <si>
    <t>ΔL (m)</t>
  </si>
  <si>
    <t xml:space="preserve">n </t>
  </si>
  <si>
    <t>T (s)</t>
  </si>
  <si>
    <t>ΔT</t>
  </si>
  <si>
    <t>t1 (ms)</t>
  </si>
  <si>
    <t>t1 (s)</t>
  </si>
  <si>
    <t>t2 (ms)</t>
  </si>
  <si>
    <t>t2 (s)</t>
  </si>
  <si>
    <t>sqrt L</t>
  </si>
  <si>
    <t>T²</t>
  </si>
  <si>
    <t>t = t2 - t1 (s)</t>
  </si>
  <si>
    <t>Δt</t>
  </si>
  <si>
    <t>L (cm)</t>
  </si>
  <si>
    <t>n</t>
  </si>
  <si>
    <t>t = t2 -t1 (s)</t>
  </si>
  <si>
    <t>Δ t</t>
  </si>
  <si>
    <t>T</t>
  </si>
  <si>
    <t>s</t>
  </si>
  <si>
    <t>Mesures</t>
  </si>
  <si>
    <t>Perpendiculaire</t>
  </si>
  <si>
    <t>Parallèle</t>
  </si>
  <si>
    <t>Δω</t>
  </si>
  <si>
    <t>ΔT (s)</t>
  </si>
  <si>
    <t xml:space="preserve">Δλ </t>
  </si>
  <si>
    <t>calc ω (rad/s)</t>
  </si>
  <si>
    <t>graph ω (rad/s)2</t>
  </si>
  <si>
    <t xml:space="preserve"> λ  (s-1)</t>
  </si>
  <si>
    <t>Cas</t>
  </si>
  <si>
    <t>Coefficient d'amortissement (λ) (s^-1)</t>
  </si>
  <si>
    <t>max_p</t>
  </si>
  <si>
    <t>min_p</t>
  </si>
  <si>
    <t>max_45</t>
  </si>
  <si>
    <t>min_45</t>
  </si>
  <si>
    <t>max_per</t>
  </si>
  <si>
    <t xml:space="preserve">min_per </t>
  </si>
  <si>
    <t>min</t>
  </si>
  <si>
    <t>max</t>
  </si>
  <si>
    <t>values</t>
  </si>
  <si>
    <t>Oscillations ammorties</t>
  </si>
  <si>
    <t>Coeff ammortissement (s^-1)</t>
  </si>
  <si>
    <t>Periode (s)</t>
  </si>
  <si>
    <t>pseudo pulsation (rad/s)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</si>
</sst>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0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.5"/>
      <color theme="1"/>
      <name val="Calibri"/>
      <family val="2"/>
      <scheme val="minor"/>
    </font>
    <font>
      <b/>
      <sz val="10.5"/>
      <color rgb="FFECECEC"/>
      <name val="Calibri"/>
      <family val="2"/>
      <scheme val="minor"/>
    </font>
    <font>
      <sz val="10"/>
      <color theme="0"/>
      <name val="Calibri"/>
      <family val="2"/>
      <scheme val="minor"/>
    </font>
    <font>
      <sz val="11"/>
      <color theme="1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9" tint="0.79998168889431442"/>
        <bgColor theme="9" tint="0.79998168889431442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3" fillId="2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2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5" fillId="2" borderId="0" xfId="0" applyFont="1" applyFill="1" applyAlignment="1">
      <alignment horizontal="center" vertical="top"/>
    </xf>
    <xf numFmtId="0" fontId="6" fillId="3" borderId="0" xfId="0" applyFont="1" applyFill="1" applyAlignment="1">
      <alignment horizontal="center"/>
    </xf>
    <xf numFmtId="3" fontId="2" fillId="0" borderId="0" xfId="0" applyNumberFormat="1" applyFont="1" applyAlignment="1">
      <alignment horizontal="center"/>
    </xf>
    <xf numFmtId="0" fontId="8" fillId="0" borderId="0" xfId="0" applyFont="1" applyAlignment="1">
      <alignment horizontal="center" vertical="top"/>
    </xf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5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64" formatCode="0.00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alignment horizont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spc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 en fonction de L</a:t>
            </a:r>
          </a:p>
        </c:rich>
      </c:tx>
      <c:overlay val="0"/>
      <c:spPr>
        <a:prstGeom prst="rect">
          <a:avLst/>
        </a:prstGeom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417086022141966"/>
          <c:y val="0.15808450704225352"/>
          <c:w val="0.81639314822489295"/>
          <c:h val="0.69392185131788109"/>
        </c:manualLayout>
      </c:layout>
      <c:scatterChart>
        <c:scatterStyle val="smoothMarker"/>
        <c:varyColors val="0"/>
        <c:ser>
          <c:idx val="0"/>
          <c:order val="0"/>
          <c:spPr>
            <a:prstGeom prst="rect">
              <a:avLst/>
            </a:prstGeom>
            <a:ln w="19050" cap="rnd">
              <a:solidFill>
                <a:schemeClr val="accent1"/>
              </a:solidFill>
              <a:round/>
            </a:ln>
          </c:spPr>
          <c:marker>
            <c:symbol val="circle"/>
            <c:size val="5"/>
            <c:spPr>
              <a:prstGeom prst="rect">
                <a:avLst/>
              </a:prstGeom>
              <a:solidFill>
                <a:schemeClr val="accent1"/>
              </a:solidFill>
              <a:ln w="9525">
                <a:solidFill>
                  <a:schemeClr val="accent1"/>
                </a:solidFill>
              </a:ln>
            </c:spPr>
          </c:marker>
          <c:dLbls>
            <c:delete val="1"/>
          </c:dLbls>
          <c:errBars>
            <c:errDir val="x"/>
            <c:errBarType val="both"/>
            <c:errValType val="cust"/>
            <c:noEndCap val="0"/>
            <c:plus>
              <c:numRef>
                <c:f>Sheet1!$C$2:$C$11</c:f>
                <c:numCache>
                  <c:formatCode>General</c:formatCode>
                  <c:ptCount val="10"/>
                  <c:pt idx="0">
                    <c:v>0.02</c:v>
                  </c:pt>
                  <c:pt idx="1">
                    <c:v>0.02</c:v>
                  </c:pt>
                  <c:pt idx="2">
                    <c:v>0.02</c:v>
                  </c:pt>
                  <c:pt idx="3">
                    <c:v>0.02</c:v>
                  </c:pt>
                  <c:pt idx="4">
                    <c:v>0.02</c:v>
                  </c:pt>
                  <c:pt idx="5">
                    <c:v>0.02</c:v>
                  </c:pt>
                  <c:pt idx="6">
                    <c:v>0.02</c:v>
                  </c:pt>
                  <c:pt idx="7">
                    <c:v>0.02</c:v>
                  </c:pt>
                  <c:pt idx="8">
                    <c:v>0.02</c:v>
                  </c:pt>
                  <c:pt idx="9">
                    <c:v>0.02</c:v>
                  </c:pt>
                </c:numCache>
              </c:numRef>
            </c:plus>
            <c:minus>
              <c:numRef>
                <c:f>Sheet1!$C$2:$C$11</c:f>
                <c:numCache>
                  <c:formatCode>General</c:formatCode>
                  <c:ptCount val="10"/>
                  <c:pt idx="0">
                    <c:v>0.02</c:v>
                  </c:pt>
                  <c:pt idx="1">
                    <c:v>0.02</c:v>
                  </c:pt>
                  <c:pt idx="2">
                    <c:v>0.02</c:v>
                  </c:pt>
                  <c:pt idx="3">
                    <c:v>0.02</c:v>
                  </c:pt>
                  <c:pt idx="4">
                    <c:v>0.02</c:v>
                  </c:pt>
                  <c:pt idx="5">
                    <c:v>0.02</c:v>
                  </c:pt>
                  <c:pt idx="6">
                    <c:v>0.02</c:v>
                  </c:pt>
                  <c:pt idx="7">
                    <c:v>0.02</c:v>
                  </c:pt>
                  <c:pt idx="8">
                    <c:v>0.02</c:v>
                  </c:pt>
                  <c:pt idx="9">
                    <c:v>0.02</c:v>
                  </c:pt>
                </c:numCache>
              </c:numRef>
            </c:minus>
          </c:errBars>
          <c:errBars>
            <c:errDir val="y"/>
            <c:errBarType val="both"/>
            <c:errValType val="cust"/>
            <c:noEndCap val="0"/>
            <c:plus>
              <c:numRef>
                <c:f>Sheet1!$F$2:$F$11</c:f>
                <c:numCache>
                  <c:formatCode>General</c:formatCode>
                  <c:ptCount val="10"/>
                  <c:pt idx="0">
                    <c:v>0.1</c:v>
                  </c:pt>
                  <c:pt idx="1">
                    <c:v>0.1</c:v>
                  </c:pt>
                  <c:pt idx="2">
                    <c:v>0.1</c:v>
                  </c:pt>
                  <c:pt idx="3">
                    <c:v>0.1</c:v>
                  </c:pt>
                  <c:pt idx="4">
                    <c:v>0.1</c:v>
                  </c:pt>
                  <c:pt idx="5">
                    <c:v>0.1</c:v>
                  </c:pt>
                  <c:pt idx="6">
                    <c:v>0.1</c:v>
                  </c:pt>
                  <c:pt idx="7">
                    <c:v>0.1</c:v>
                  </c:pt>
                  <c:pt idx="8">
                    <c:v>0.1</c:v>
                  </c:pt>
                  <c:pt idx="9">
                    <c:v>0.1</c:v>
                  </c:pt>
                </c:numCache>
              </c:numRef>
            </c:plus>
            <c:minus>
              <c:numRef>
                <c:f>Sheet1!$F$2:$F$11</c:f>
                <c:numCache>
                  <c:formatCode>General</c:formatCode>
                  <c:ptCount val="10"/>
                  <c:pt idx="0">
                    <c:v>0.1</c:v>
                  </c:pt>
                  <c:pt idx="1">
                    <c:v>0.1</c:v>
                  </c:pt>
                  <c:pt idx="2">
                    <c:v>0.1</c:v>
                  </c:pt>
                  <c:pt idx="3">
                    <c:v>0.1</c:v>
                  </c:pt>
                  <c:pt idx="4">
                    <c:v>0.1</c:v>
                  </c:pt>
                  <c:pt idx="5">
                    <c:v>0.1</c:v>
                  </c:pt>
                  <c:pt idx="6">
                    <c:v>0.1</c:v>
                  </c:pt>
                  <c:pt idx="7">
                    <c:v>0.1</c:v>
                  </c:pt>
                  <c:pt idx="8">
                    <c:v>0.1</c:v>
                  </c:pt>
                  <c:pt idx="9">
                    <c:v>0.1</c:v>
                  </c:pt>
                </c:numCache>
              </c:numRef>
            </c:minus>
          </c:errBars>
          <c:xVal>
            <c:numRef>
              <c:f>Sheet1!$B$2:$B$11</c:f>
              <c:numCache>
                <c:formatCode>General</c:formatCode>
                <c:ptCount val="10"/>
                <c:pt idx="0">
                  <c:v>0.16500000000000001</c:v>
                </c:pt>
                <c:pt idx="1">
                  <c:v>0.18</c:v>
                </c:pt>
                <c:pt idx="2">
                  <c:v>0.20300000000000001</c:v>
                </c:pt>
                <c:pt idx="3">
                  <c:v>0.23800000000000002</c:v>
                </c:pt>
                <c:pt idx="4">
                  <c:v>0.28399999999999997</c:v>
                </c:pt>
                <c:pt idx="5">
                  <c:v>0.32500000000000001</c:v>
                </c:pt>
                <c:pt idx="6">
                  <c:v>0.37200000000000005</c:v>
                </c:pt>
                <c:pt idx="7">
                  <c:v>0.45200000000000001</c:v>
                </c:pt>
                <c:pt idx="8">
                  <c:v>0.55500000000000005</c:v>
                </c:pt>
                <c:pt idx="9">
                  <c:v>0.68400000000000005</c:v>
                </c:pt>
              </c:numCache>
            </c:numRef>
          </c:xVal>
          <c:yVal>
            <c:numRef>
              <c:f>Sheet1!$E$2:$E$11</c:f>
              <c:numCache>
                <c:formatCode>0.000</c:formatCode>
                <c:ptCount val="10"/>
                <c:pt idx="0">
                  <c:v>0.81399999999999995</c:v>
                </c:pt>
                <c:pt idx="1">
                  <c:v>0.85899999999999999</c:v>
                </c:pt>
                <c:pt idx="2">
                  <c:v>0.90759999999999996</c:v>
                </c:pt>
                <c:pt idx="3">
                  <c:v>0.99</c:v>
                </c:pt>
                <c:pt idx="4">
                  <c:v>1.0760000000000001</c:v>
                </c:pt>
                <c:pt idx="5">
                  <c:v>1.153</c:v>
                </c:pt>
                <c:pt idx="6">
                  <c:v>1.2310000000000001</c:v>
                </c:pt>
                <c:pt idx="7">
                  <c:v>1.357</c:v>
                </c:pt>
                <c:pt idx="8">
                  <c:v>1.508</c:v>
                </c:pt>
                <c:pt idx="9">
                  <c:v>1.675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664-42F5-B50E-97086AD2E60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664969033"/>
        <c:axId val="664969034"/>
      </c:scatterChart>
      <c:valAx>
        <c:axId val="6649690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Longueur</a:t>
                </a:r>
                <a:r>
                  <a:rPr lang="en-US" baseline="0"/>
                  <a:t> L (m)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</c:spPr>
        <c:txPr>
          <a:bodyPr/>
          <a:lstStyle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969034"/>
        <c:crosses val="autoZero"/>
        <c:crossBetween val="midCat"/>
      </c:valAx>
      <c:valAx>
        <c:axId val="664969034"/>
        <c:scaling>
          <c:orientation val="minMax"/>
        </c:scaling>
        <c:delete val="0"/>
        <c:axPos val="l"/>
        <c:majorGridlines>
          <c:spPr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baseline="0"/>
                  <a:t> T (s)</a:t>
                </a:r>
                <a:endParaRPr lang="en-US"/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spPr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</c:spPr>
        <c:txPr>
          <a:bodyPr/>
          <a:lstStyle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969033"/>
        <c:crosses val="autoZero"/>
        <c:crossBetween val="between"/>
      </c:valAx>
      <c:spPr>
        <a:prstGeom prst="rect">
          <a:avLst/>
        </a:prstGeom>
        <a:noFill/>
        <a:ln>
          <a:noFill/>
        </a:ln>
      </c:spPr>
    </c:plotArea>
    <c:plotVisOnly val="1"/>
    <c:dispBlanksAs val="zero"/>
    <c:showDLblsOverMax val="0"/>
  </c:chart>
  <c:spPr>
    <a:xfrm>
      <a:off x="1087210" y="2330903"/>
      <a:ext cx="4555671" cy="2726871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lstStyle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 en fonction de SQRT(L)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7.4281991729451087E-3"/>
                  <c:y val="0.2978361361339527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Sheet1!$E$2:$E$11</c:f>
              <c:numCache>
                <c:formatCode>0.000</c:formatCode>
                <c:ptCount val="10"/>
                <c:pt idx="0">
                  <c:v>0.81399999999999995</c:v>
                </c:pt>
                <c:pt idx="1">
                  <c:v>0.85899999999999999</c:v>
                </c:pt>
                <c:pt idx="2">
                  <c:v>0.90759999999999996</c:v>
                </c:pt>
                <c:pt idx="3">
                  <c:v>0.99</c:v>
                </c:pt>
                <c:pt idx="4">
                  <c:v>1.0760000000000001</c:v>
                </c:pt>
                <c:pt idx="5">
                  <c:v>1.153</c:v>
                </c:pt>
                <c:pt idx="6">
                  <c:v>1.2310000000000001</c:v>
                </c:pt>
                <c:pt idx="7">
                  <c:v>1.357</c:v>
                </c:pt>
                <c:pt idx="8">
                  <c:v>1.508</c:v>
                </c:pt>
                <c:pt idx="9">
                  <c:v>1.675</c:v>
                </c:pt>
              </c:numCache>
            </c:numRef>
          </c:xVal>
          <c:yVal>
            <c:numRef>
              <c:f>Sheet1!$K$2:$K$11</c:f>
              <c:numCache>
                <c:formatCode>General</c:formatCode>
                <c:ptCount val="10"/>
                <c:pt idx="0">
                  <c:v>0.40620192023179802</c:v>
                </c:pt>
                <c:pt idx="1">
                  <c:v>0.42426406871192851</c:v>
                </c:pt>
                <c:pt idx="2">
                  <c:v>0.45055521304275242</c:v>
                </c:pt>
                <c:pt idx="3">
                  <c:v>0.48785243670601874</c:v>
                </c:pt>
                <c:pt idx="4">
                  <c:v>0.53291650377896904</c:v>
                </c:pt>
                <c:pt idx="5">
                  <c:v>0.57008771254956903</c:v>
                </c:pt>
                <c:pt idx="6">
                  <c:v>0.60991802727907629</c:v>
                </c:pt>
                <c:pt idx="7">
                  <c:v>0.67230945255886443</c:v>
                </c:pt>
                <c:pt idx="8">
                  <c:v>0.744983221287567</c:v>
                </c:pt>
                <c:pt idx="9">
                  <c:v>0.82704292512541333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ED8-48AA-83A3-39C4595DB5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2917855"/>
        <c:axId val="2132940415"/>
      </c:scatterChart>
      <c:valAx>
        <c:axId val="2132917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940415"/>
        <c:crosses val="autoZero"/>
        <c:crossBetween val="midCat"/>
      </c:valAx>
      <c:valAx>
        <c:axId val="2132940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SQRT</a:t>
                </a:r>
                <a:r>
                  <a:rPr lang="en-US" baseline="0"/>
                  <a:t> L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9178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T² (s²) et L (m)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Sheet1!$B$2:$B$11</c:f>
              <c:numCache>
                <c:formatCode>General</c:formatCode>
                <c:ptCount val="10"/>
                <c:pt idx="0">
                  <c:v>0.16500000000000001</c:v>
                </c:pt>
                <c:pt idx="1">
                  <c:v>0.18</c:v>
                </c:pt>
                <c:pt idx="2">
                  <c:v>0.20300000000000001</c:v>
                </c:pt>
                <c:pt idx="3">
                  <c:v>0.23800000000000002</c:v>
                </c:pt>
                <c:pt idx="4">
                  <c:v>0.28399999999999997</c:v>
                </c:pt>
                <c:pt idx="5">
                  <c:v>0.32500000000000001</c:v>
                </c:pt>
                <c:pt idx="6">
                  <c:v>0.37200000000000005</c:v>
                </c:pt>
                <c:pt idx="7">
                  <c:v>0.45200000000000001</c:v>
                </c:pt>
                <c:pt idx="8">
                  <c:v>0.55500000000000005</c:v>
                </c:pt>
                <c:pt idx="9">
                  <c:v>0.68400000000000005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165-4374-A48F-63CB6C2D801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Sheet1!$L$2:$L$11</c:f>
              <c:numCache>
                <c:formatCode>0.000</c:formatCode>
                <c:ptCount val="10"/>
                <c:pt idx="0">
                  <c:v>0.66259599999999996</c:v>
                </c:pt>
                <c:pt idx="1">
                  <c:v>0.73788100000000001</c:v>
                </c:pt>
                <c:pt idx="2">
                  <c:v>0.82373775999999999</c:v>
                </c:pt>
                <c:pt idx="3">
                  <c:v>0.98009999999999997</c:v>
                </c:pt>
                <c:pt idx="4">
                  <c:v>1.1577760000000001</c:v>
                </c:pt>
                <c:pt idx="5">
                  <c:v>1.3294090000000001</c:v>
                </c:pt>
                <c:pt idx="6">
                  <c:v>1.5153610000000002</c:v>
                </c:pt>
                <c:pt idx="7">
                  <c:v>1.8414489999999999</c:v>
                </c:pt>
                <c:pt idx="8">
                  <c:v>2.2740640000000001</c:v>
                </c:pt>
                <c:pt idx="9">
                  <c:v>2.805625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165-4374-A48F-63CB6C2D80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150727"/>
        <c:axId val="93152775"/>
      </c:scatterChart>
      <c:valAx>
        <c:axId val="931507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152775"/>
        <c:crosses val="autoZero"/>
        <c:crossBetween val="midCat"/>
      </c:valAx>
      <c:valAx>
        <c:axId val="93152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150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T² en fonction de L (m/s²)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2.9944663167104112E-2"/>
                  <c:y val="0.207916666666666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Sheet1!$B$2:$B$11</c:f>
              <c:numCache>
                <c:formatCode>General</c:formatCode>
                <c:ptCount val="10"/>
                <c:pt idx="0">
                  <c:v>0.16500000000000001</c:v>
                </c:pt>
                <c:pt idx="1">
                  <c:v>0.18</c:v>
                </c:pt>
                <c:pt idx="2">
                  <c:v>0.20300000000000001</c:v>
                </c:pt>
                <c:pt idx="3">
                  <c:v>0.23800000000000002</c:v>
                </c:pt>
                <c:pt idx="4">
                  <c:v>0.28399999999999997</c:v>
                </c:pt>
                <c:pt idx="5">
                  <c:v>0.32500000000000001</c:v>
                </c:pt>
                <c:pt idx="6">
                  <c:v>0.37200000000000005</c:v>
                </c:pt>
                <c:pt idx="7">
                  <c:v>0.45200000000000001</c:v>
                </c:pt>
                <c:pt idx="8">
                  <c:v>0.55500000000000005</c:v>
                </c:pt>
                <c:pt idx="9">
                  <c:v>0.68400000000000005</c:v>
                </c:pt>
              </c:numCache>
            </c:numRef>
          </c:xVal>
          <c:yVal>
            <c:numRef>
              <c:f>Sheet1!$L$2:$L$11</c:f>
              <c:numCache>
                <c:formatCode>0.000</c:formatCode>
                <c:ptCount val="10"/>
                <c:pt idx="0">
                  <c:v>0.66259599999999996</c:v>
                </c:pt>
                <c:pt idx="1">
                  <c:v>0.73788100000000001</c:v>
                </c:pt>
                <c:pt idx="2">
                  <c:v>0.82373775999999999</c:v>
                </c:pt>
                <c:pt idx="3">
                  <c:v>0.98009999999999997</c:v>
                </c:pt>
                <c:pt idx="4">
                  <c:v>1.1577760000000001</c:v>
                </c:pt>
                <c:pt idx="5">
                  <c:v>1.3294090000000001</c:v>
                </c:pt>
                <c:pt idx="6">
                  <c:v>1.5153610000000002</c:v>
                </c:pt>
                <c:pt idx="7">
                  <c:v>1.8414489999999999</c:v>
                </c:pt>
                <c:pt idx="8">
                  <c:v>2.2740640000000001</c:v>
                </c:pt>
                <c:pt idx="9">
                  <c:v>2.805625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5B3-47EC-97E8-258C5093F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176327"/>
        <c:axId val="2111628296"/>
      </c:scatterChart>
      <c:valAx>
        <c:axId val="93176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1628296"/>
        <c:crosses val="autoZero"/>
        <c:crossBetween val="midCat"/>
      </c:valAx>
      <c:valAx>
        <c:axId val="2111628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176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9525</xdr:rowOff>
    </xdr:from>
    <xdr:to>
      <xdr:col>5</xdr:col>
      <xdr:colOff>161925</xdr:colOff>
      <xdr:row>25</xdr:row>
      <xdr:rowOff>180975</xdr:rowOff>
    </xdr:to>
    <xdr:graphicFrame macro="">
      <xdr:nvGraphicFramePr>
        <xdr:cNvPr id="7" name="Graphique 6" title="T en fonction de L">
          <a:extLst>
            <a:ext uri="{FF2B5EF4-FFF2-40B4-BE49-F238E27FC236}">
              <a16:creationId xmlns:a16="http://schemas.microsoft.com/office/drawing/2014/main" id="{00000000-0008-0000-0000-0000B986B1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11</xdr:row>
      <xdr:rowOff>180975</xdr:rowOff>
    </xdr:from>
    <xdr:to>
      <xdr:col>13</xdr:col>
      <xdr:colOff>0</xdr:colOff>
      <xdr:row>25</xdr:row>
      <xdr:rowOff>180975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32CF3A23-9E96-4DF2-F9A2-720C90B6C731}"/>
            </a:ext>
            <a:ext uri="{147F2762-F138-4A5C-976F-8EAC2B608ADB}">
              <a16:predDERef xmlns:a16="http://schemas.microsoft.com/office/drawing/2014/main" pred="{00000000-0008-0000-0000-0000B986B1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200025</xdr:colOff>
      <xdr:row>26</xdr:row>
      <xdr:rowOff>161925</xdr:rowOff>
    </xdr:from>
    <xdr:to>
      <xdr:col>6</xdr:col>
      <xdr:colOff>95250</xdr:colOff>
      <xdr:row>41</xdr:row>
      <xdr:rowOff>47625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C3B84886-5932-4FAC-2E06-0D9826157FBD}"/>
            </a:ext>
            <a:ext uri="{147F2762-F138-4A5C-976F-8EAC2B608ADB}">
              <a16:predDERef xmlns:a16="http://schemas.microsoft.com/office/drawing/2014/main" pred="{32CF3A23-9E96-4DF2-F9A2-720C90B6C7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438150</xdr:colOff>
      <xdr:row>27</xdr:row>
      <xdr:rowOff>19050</xdr:rowOff>
    </xdr:from>
    <xdr:to>
      <xdr:col>13</xdr:col>
      <xdr:colOff>714375</xdr:colOff>
      <xdr:row>41</xdr:row>
      <xdr:rowOff>95250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C318E527-E134-BB3D-0C9A-1AA48A6E0609}"/>
            </a:ext>
            <a:ext uri="{147F2762-F138-4A5C-976F-8EAC2B608ADB}">
              <a16:predDERef xmlns:a16="http://schemas.microsoft.com/office/drawing/2014/main" pred="{C3B84886-5932-4FAC-2E06-0D9826157F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L11" headerRowDxfId="53" dataDxfId="52" totalsRowDxfId="51">
  <autoFilter ref="A1:L11" xr:uid="{00000000-0009-0000-0100-000001000000}"/>
  <tableColumns count="12">
    <tableColumn id="1" xr3:uid="{00000000-0010-0000-0000-000001000000}" name="Longueur L (cm)" dataDxfId="50"/>
    <tableColumn id="2" xr3:uid="{00000000-0010-0000-0000-000002000000}" name="Longueur L (m)" dataDxfId="49"/>
    <tableColumn id="3" xr3:uid="{00000000-0010-0000-0000-000003000000}" name="ΔL (m)" dataDxfId="48"/>
    <tableColumn id="4" xr3:uid="{00000000-0010-0000-0000-000004000000}" name="n " dataDxfId="47"/>
    <tableColumn id="5" xr3:uid="{00000000-0010-0000-0000-000005000000}" name="T (s)" dataDxfId="46"/>
    <tableColumn id="6" xr3:uid="{00000000-0010-0000-0000-000006000000}" name="ΔT" dataDxfId="45"/>
    <tableColumn id="7" xr3:uid="{00000000-0010-0000-0000-000007000000}" name="t1 (ms)" dataDxfId="44"/>
    <tableColumn id="8" xr3:uid="{00000000-0010-0000-0000-000008000000}" name="t1 (s)" dataDxfId="43"/>
    <tableColumn id="9" xr3:uid="{00000000-0010-0000-0000-000009000000}" name="t2 (ms)" dataDxfId="42"/>
    <tableColumn id="10" xr3:uid="{00000000-0010-0000-0000-00000A000000}" name="t2 (s)" dataDxfId="41"/>
    <tableColumn id="11" xr3:uid="{0D675720-B798-4A5D-8B58-CC88E2143B6A}" name="sqrt L" dataDxfId="40">
      <calculatedColumnFormula>SQRT(Table1[[#This Row],[Longueur L (m)]])</calculatedColumnFormula>
    </tableColumn>
    <tableColumn id="12" xr3:uid="{1C744F80-C464-427B-9969-9D1C55FEC0EA}" name="T²" dataDxfId="39">
      <calculatedColumnFormula>Table1[[#This Row],[T (s)]]^2</calculatedColumnFormula>
    </tableColumn>
  </tableColumns>
  <tableStyleInfo name="TableStyleMedium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au7" displayName="Tableau7" ref="N1:O11" headerRowDxfId="38" dataDxfId="37" totalsRowDxfId="36">
  <autoFilter ref="N1:O11" xr:uid="{00000000-0009-0000-0100-000002000000}"/>
  <tableColumns count="2">
    <tableColumn id="1" xr3:uid="{00000000-0010-0000-0100-000001000000}" name="t = t2 - t1 (s)" dataDxfId="35"/>
    <tableColumn id="2" xr3:uid="{00000000-0010-0000-0100-000002000000}" name="Δt" dataDxfId="34"/>
  </tableColumns>
  <tableStyleInfo name="TableStyleMedium1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au10" displayName="Tableau10" ref="R1:AB4" headerRowDxfId="33" dataDxfId="32" totalsRowDxfId="31">
  <autoFilter ref="R1:AB4" xr:uid="{00000000-0009-0000-0100-000003000000}"/>
  <tableColumns count="11">
    <tableColumn id="1" xr3:uid="{00000000-0010-0000-0200-000001000000}" name="L (cm)" dataDxfId="30"/>
    <tableColumn id="2" xr3:uid="{00000000-0010-0000-0200-000002000000}" name="s" dataDxfId="29"/>
    <tableColumn id="3" xr3:uid="{00000000-0010-0000-0200-000003000000}" name="n" dataDxfId="28"/>
    <tableColumn id="4" xr3:uid="{00000000-0010-0000-0200-000004000000}" name="T (s)" dataDxfId="27"/>
    <tableColumn id="5" xr3:uid="{00000000-0010-0000-0200-000005000000}" name="ΔT" dataDxfId="26"/>
    <tableColumn id="6" xr3:uid="{00000000-0010-0000-0200-000006000000}" name="t1 (ms)" dataDxfId="25"/>
    <tableColumn id="7" xr3:uid="{00000000-0010-0000-0200-000007000000}" name="t1 (s)" dataDxfId="24">
      <calculatedColumnFormula>Tableau10[[#This Row],[t1 (ms)]]/1000</calculatedColumnFormula>
    </tableColumn>
    <tableColumn id="8" xr3:uid="{00000000-0010-0000-0200-000008000000}" name="t2 (ms)" dataDxfId="23"/>
    <tableColumn id="9" xr3:uid="{00000000-0010-0000-0200-000009000000}" name="t2 (s)" dataDxfId="22">
      <calculatedColumnFormula>Tableau10[[#This Row],[t2 (ms)]]/1000</calculatedColumnFormula>
    </tableColumn>
    <tableColumn id="10" xr3:uid="{00000000-0010-0000-0200-00000A000000}" name="t = t2 -t1 (s)" dataDxfId="21">
      <calculatedColumnFormula>Tableau10[[#This Row],[t2 (s)]]-Tableau10[[#This Row],[t1 (s)]]</calculatedColumnFormula>
    </tableColumn>
    <tableColumn id="11" xr3:uid="{00000000-0010-0000-0200-00000B000000}" name="Δ t" dataDxfId="20"/>
  </tableColumns>
  <tableStyleInfo name="TableStyleMedium1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au11" displayName="Tableau11" ref="R6:Y9" headerRowDxfId="19" dataDxfId="18" totalsRowDxfId="17">
  <autoFilter ref="R6:Y9" xr:uid="{00000000-0009-0000-0100-000004000000}"/>
  <tableColumns count="8">
    <tableColumn id="4" xr3:uid="{1EFCE114-69F5-4F9C-AB4C-C463944B3ECF}" name="Mesures" dataDxfId="16"/>
    <tableColumn id="1" xr3:uid="{00000000-0010-0000-0300-000001000000}" name="T" dataDxfId="15"/>
    <tableColumn id="5" xr3:uid="{66102143-8C89-4749-BEE1-E6763AAFB467}" name="ΔT (s)" dataDxfId="14"/>
    <tableColumn id="2" xr3:uid="{00000000-0010-0000-0300-000002000000}" name="calc ω (rad/s)" dataDxfId="13"/>
    <tableColumn id="8" xr3:uid="{1A6C4C7C-C8D7-45BC-A775-8D0214E4F551}" name="graph ω (rad/s)2" dataDxfId="12"/>
    <tableColumn id="6" xr3:uid="{61543E64-0189-4A5A-8832-22DF37937E33}" name="Δω" dataDxfId="11"/>
    <tableColumn id="3" xr3:uid="{00000000-0010-0000-0300-000003000000}" name=" λ  (s-1)" dataDxfId="10"/>
    <tableColumn id="7" xr3:uid="{21B3BF0A-988A-471D-A3C2-7F0FD986A102}" name="Δλ " dataDxfId="9" totalsRowDxfId="8"/>
  </tableColumns>
  <tableStyleInfo name="TableStyleMedium1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FA882D1-2642-4563-A0DD-F3CA8FC75B90}" name="Tableau5" displayName="Tableau5" ref="R12:S18" totalsRowShown="0" headerRowDxfId="7" dataDxfId="6">
  <autoFilter ref="R12:S18" xr:uid="{8FA882D1-2642-4563-A0DD-F3CA8FC75B90}"/>
  <tableColumns count="2">
    <tableColumn id="1" xr3:uid="{99430A1E-7D79-437E-9835-FF65884D2DA4}" name="Cas" dataDxfId="5"/>
    <tableColumn id="2" xr3:uid="{E4075A89-6745-41C0-9E12-1AF78E57E089}" name="Coefficient d'amortissement (λ) (s^-1)" dataDxfId="4"/>
  </tableColumns>
  <tableStyleInfo name="TableStyleMedium14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917FDA9-1B91-4FCA-9CEE-A2940A726C5D}" name="Tableau6" displayName="Tableau6" ref="R20:S25" totalsRowShown="0" headerRowDxfId="0" dataDxfId="1">
  <autoFilter ref="R20:S25" xr:uid="{6917FDA9-1B91-4FCA-9CEE-A2940A726C5D}"/>
  <tableColumns count="2">
    <tableColumn id="1" xr3:uid="{6B7A942F-C183-4333-B1A5-4FE4130CF6D7}" name="Oscillations ammorties" dataDxfId="3"/>
    <tableColumn id="2" xr3:uid="{51B8D747-3946-49E4-8D74-870F5EE359B3}" name="values" dataDxfId="2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9"/>
  <sheetViews>
    <sheetView tabSelected="1" topLeftCell="F4" zoomScale="118" workbookViewId="0">
      <selection activeCell="S24" sqref="S24"/>
    </sheetView>
  </sheetViews>
  <sheetFormatPr baseColWidth="10" defaultColWidth="9.140625" defaultRowHeight="15" x14ac:dyDescent="0.25"/>
  <cols>
    <col min="1" max="1" width="19.5703125" style="4" bestFit="1" customWidth="1"/>
    <col min="2" max="2" width="18.7109375" style="4" bestFit="1" customWidth="1"/>
    <col min="3" max="3" width="11.28515625" style="4" bestFit="1" customWidth="1"/>
    <col min="4" max="4" width="7.140625" style="4" bestFit="1" customWidth="1"/>
    <col min="5" max="5" width="9.28515625" style="4" bestFit="1" customWidth="1"/>
    <col min="6" max="6" width="7.85546875" style="4" bestFit="1" customWidth="1"/>
    <col min="7" max="7" width="11.7109375" style="4" bestFit="1" customWidth="1"/>
    <col min="8" max="8" width="10" style="4" bestFit="1" customWidth="1"/>
    <col min="9" max="9" width="11.7109375" style="4" bestFit="1" customWidth="1"/>
    <col min="10" max="10" width="10" style="4" bestFit="1" customWidth="1"/>
    <col min="11" max="11" width="13.140625" style="4" bestFit="1" customWidth="1"/>
    <col min="12" max="12" width="7.28515625" style="4" bestFit="1" customWidth="1"/>
    <col min="13" max="13" width="9.140625" style="4"/>
    <col min="14" max="14" width="15.85546875" style="4" bestFit="1" customWidth="1"/>
    <col min="15" max="15" width="7.5703125" style="4" bestFit="1" customWidth="1"/>
    <col min="16" max="17" width="9.140625" style="4"/>
    <col min="18" max="18" width="26.7109375" style="4" bestFit="1" customWidth="1"/>
    <col min="19" max="19" width="39.85546875" style="4" bestFit="1" customWidth="1"/>
    <col min="20" max="20" width="10.5703125" style="4" bestFit="1" customWidth="1"/>
    <col min="21" max="21" width="17.28515625" style="4" bestFit="1" customWidth="1"/>
    <col min="22" max="22" width="20" style="4" bestFit="1" customWidth="1"/>
    <col min="23" max="23" width="11.7109375" style="4" bestFit="1" customWidth="1"/>
    <col min="24" max="24" width="11.140625" style="4" bestFit="1" customWidth="1"/>
    <col min="25" max="25" width="11.7109375" style="4" bestFit="1" customWidth="1"/>
    <col min="26" max="26" width="10" style="4" bestFit="1" customWidth="1"/>
    <col min="27" max="27" width="15.42578125" style="4" bestFit="1" customWidth="1"/>
    <col min="28" max="28" width="8" style="4" bestFit="1" customWidth="1"/>
    <col min="29" max="16384" width="9.140625" style="4"/>
  </cols>
  <sheetData>
    <row r="1" spans="1:28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N1" s="4" t="s">
        <v>12</v>
      </c>
      <c r="O1" s="4" t="s">
        <v>13</v>
      </c>
      <c r="R1" s="4" t="s">
        <v>14</v>
      </c>
      <c r="S1" s="1" t="s">
        <v>19</v>
      </c>
      <c r="T1" s="1" t="s">
        <v>15</v>
      </c>
      <c r="U1" s="1" t="s">
        <v>4</v>
      </c>
      <c r="V1" s="1" t="s">
        <v>5</v>
      </c>
      <c r="W1" s="1" t="s">
        <v>6</v>
      </c>
      <c r="X1" s="1" t="s">
        <v>7</v>
      </c>
      <c r="Y1" s="1" t="s">
        <v>8</v>
      </c>
      <c r="Z1" s="1" t="s">
        <v>9</v>
      </c>
      <c r="AA1" s="1" t="s">
        <v>16</v>
      </c>
      <c r="AB1" s="1" t="s">
        <v>17</v>
      </c>
    </row>
    <row r="2" spans="1:28" x14ac:dyDescent="0.25">
      <c r="A2" s="4">
        <v>16.5</v>
      </c>
      <c r="B2" s="4">
        <f>Table1[[#This Row],[Longueur L (cm)]]/100</f>
        <v>0.16500000000000001</v>
      </c>
      <c r="C2" s="4">
        <v>0.02</v>
      </c>
      <c r="D2" s="4">
        <v>11</v>
      </c>
      <c r="E2" s="5">
        <v>0.81399999999999995</v>
      </c>
      <c r="F2" s="4">
        <v>0.1</v>
      </c>
      <c r="G2" s="4">
        <v>400</v>
      </c>
      <c r="H2" s="4">
        <f>Table1[[#This Row],[t1 (ms)]]/1000</f>
        <v>0.4</v>
      </c>
      <c r="I2" s="4">
        <v>9350</v>
      </c>
      <c r="J2" s="4">
        <f>Table1[[#This Row],[t2 (ms)]]/1000</f>
        <v>9.35</v>
      </c>
      <c r="K2" s="4">
        <f>SQRT(Table1[[#This Row],[Longueur L (m)]])</f>
        <v>0.40620192023179802</v>
      </c>
      <c r="L2" s="5">
        <f>Table1[[#This Row],[T (s)]]^2</f>
        <v>0.66259599999999996</v>
      </c>
      <c r="N2" s="4">
        <f>Table1[[#This Row],[t2 (ms)]]-Table1[[#This Row],[t1 (ms)]]</f>
        <v>8950</v>
      </c>
      <c r="O2" s="4">
        <v>0.02</v>
      </c>
      <c r="R2" s="6">
        <v>50</v>
      </c>
      <c r="S2" s="6">
        <v>1</v>
      </c>
      <c r="T2" s="6">
        <v>13</v>
      </c>
      <c r="U2" s="6">
        <v>1.405</v>
      </c>
      <c r="V2" s="6">
        <v>0.01</v>
      </c>
      <c r="W2" s="6">
        <v>742</v>
      </c>
      <c r="X2" s="6">
        <f>Tableau10[[#This Row],[t1 (ms)]]/1000</f>
        <v>0.74199999999999999</v>
      </c>
      <c r="Y2" s="6">
        <v>19000</v>
      </c>
      <c r="Z2" s="6">
        <f>Tableau10[[#This Row],[t2 (ms)]]/1000</f>
        <v>19</v>
      </c>
      <c r="AA2" s="6">
        <f>Tableau10[[#This Row],[t2 (s)]]-Tableau10[[#This Row],[t1 (s)]]</f>
        <v>18.257999999999999</v>
      </c>
      <c r="AB2" s="6">
        <v>0.02</v>
      </c>
    </row>
    <row r="3" spans="1:28" x14ac:dyDescent="0.25">
      <c r="A3" s="4">
        <v>18</v>
      </c>
      <c r="B3" s="4">
        <f>Table1[[#This Row],[Longueur L (cm)]]/100</f>
        <v>0.18</v>
      </c>
      <c r="C3" s="4">
        <v>0.02</v>
      </c>
      <c r="D3" s="4">
        <v>11</v>
      </c>
      <c r="E3" s="5">
        <v>0.85899999999999999</v>
      </c>
      <c r="F3" s="4">
        <v>0.1</v>
      </c>
      <c r="G3" s="4">
        <v>156</v>
      </c>
      <c r="H3" s="4">
        <f>Table1[[#This Row],[t1 (ms)]]/1000</f>
        <v>0.156</v>
      </c>
      <c r="I3" s="4">
        <v>9600</v>
      </c>
      <c r="J3" s="4">
        <f>Table1[[#This Row],[t2 (ms)]]/1000</f>
        <v>9.6</v>
      </c>
      <c r="K3" s="4">
        <f>SQRT(Table1[[#This Row],[Longueur L (m)]])</f>
        <v>0.42426406871192851</v>
      </c>
      <c r="L3" s="5">
        <f>Table1[[#This Row],[T (s)]]^2</f>
        <v>0.73788100000000001</v>
      </c>
      <c r="N3" s="4">
        <f>Table1[[#This Row],[t2 (ms)]]-Table1[[#This Row],[t1 (ms)]]</f>
        <v>9444</v>
      </c>
      <c r="O3" s="4">
        <v>0.02</v>
      </c>
      <c r="R3" s="7">
        <v>50</v>
      </c>
      <c r="S3" s="7">
        <v>1</v>
      </c>
      <c r="T3" s="7">
        <v>13</v>
      </c>
      <c r="U3" s="7">
        <v>1.407</v>
      </c>
      <c r="V3" s="7">
        <v>0.01</v>
      </c>
      <c r="W3" s="7">
        <v>723</v>
      </c>
      <c r="X3" s="7">
        <f>Tableau10[[#This Row],[t1 (ms)]]/1000</f>
        <v>0.72299999999999998</v>
      </c>
      <c r="Y3" s="7">
        <v>19015</v>
      </c>
      <c r="Z3" s="7">
        <f>Tableau10[[#This Row],[t2 (ms)]]/1000</f>
        <v>19.015000000000001</v>
      </c>
      <c r="AA3" s="7">
        <f>Tableau10[[#This Row],[t2 (s)]]-Tableau10[[#This Row],[t1 (s)]]</f>
        <v>18.292000000000002</v>
      </c>
      <c r="AB3" s="7">
        <v>0.02</v>
      </c>
    </row>
    <row r="4" spans="1:28" x14ac:dyDescent="0.25">
      <c r="A4" s="4">
        <v>20.3</v>
      </c>
      <c r="B4" s="4">
        <f>Table1[[#This Row],[Longueur L (cm)]]/100</f>
        <v>0.20300000000000001</v>
      </c>
      <c r="C4" s="4">
        <v>0.02</v>
      </c>
      <c r="D4" s="4">
        <v>10</v>
      </c>
      <c r="E4" s="5">
        <v>0.90759999999999996</v>
      </c>
      <c r="F4" s="4">
        <v>0.1</v>
      </c>
      <c r="G4" s="4">
        <v>334</v>
      </c>
      <c r="H4" s="4">
        <f>Table1[[#This Row],[t1 (ms)]]/1000</f>
        <v>0.33400000000000002</v>
      </c>
      <c r="I4" s="4">
        <v>9410</v>
      </c>
      <c r="J4" s="4">
        <f>Table1[[#This Row],[t2 (ms)]]/1000</f>
        <v>9.41</v>
      </c>
      <c r="K4" s="4">
        <f>SQRT(Table1[[#This Row],[Longueur L (m)]])</f>
        <v>0.45055521304275242</v>
      </c>
      <c r="L4" s="5">
        <f>Table1[[#This Row],[T (s)]]^2</f>
        <v>0.82373775999999999</v>
      </c>
      <c r="N4" s="4">
        <f>Table1[[#This Row],[t2 (ms)]]-Table1[[#This Row],[t1 (ms)]]</f>
        <v>9076</v>
      </c>
      <c r="O4" s="4">
        <v>0.02</v>
      </c>
      <c r="R4" s="6">
        <v>50</v>
      </c>
      <c r="S4" s="6">
        <v>1</v>
      </c>
      <c r="T4" s="6">
        <v>13</v>
      </c>
      <c r="U4" s="6">
        <v>1.41</v>
      </c>
      <c r="V4" s="6">
        <v>0.01</v>
      </c>
      <c r="W4" s="6">
        <v>1474</v>
      </c>
      <c r="X4" s="6">
        <f>Tableau10[[#This Row],[t1 (ms)]]/1000</f>
        <v>1.474</v>
      </c>
      <c r="Y4" s="6">
        <v>19802</v>
      </c>
      <c r="Z4" s="6">
        <f>Tableau10[[#This Row],[t2 (ms)]]/1000</f>
        <v>19.802</v>
      </c>
      <c r="AA4" s="6">
        <f>Tableau10[[#This Row],[t2 (s)]]-Tableau10[[#This Row],[t1 (s)]]</f>
        <v>18.327999999999999</v>
      </c>
      <c r="AB4" s="6">
        <v>0.02</v>
      </c>
    </row>
    <row r="5" spans="1:28" x14ac:dyDescent="0.25">
      <c r="A5" s="4">
        <v>23.8</v>
      </c>
      <c r="B5" s="4">
        <f>Table1[[#This Row],[Longueur L (cm)]]/100</f>
        <v>0.23800000000000002</v>
      </c>
      <c r="C5" s="4">
        <v>0.02</v>
      </c>
      <c r="D5" s="4">
        <v>9</v>
      </c>
      <c r="E5" s="5">
        <v>0.99</v>
      </c>
      <c r="F5" s="4">
        <v>0.1</v>
      </c>
      <c r="G5" s="4">
        <v>703</v>
      </c>
      <c r="H5" s="4">
        <f>Table1[[#This Row],[t1 (ms)]]/1000</f>
        <v>0.70299999999999996</v>
      </c>
      <c r="I5" s="4">
        <v>9621</v>
      </c>
      <c r="J5" s="4">
        <f>Table1[[#This Row],[t2 (ms)]]/1000</f>
        <v>9.6210000000000004</v>
      </c>
      <c r="K5" s="4">
        <f>SQRT(Table1[[#This Row],[Longueur L (m)]])</f>
        <v>0.48785243670601874</v>
      </c>
      <c r="L5" s="5">
        <f>Table1[[#This Row],[T (s)]]^2</f>
        <v>0.98009999999999997</v>
      </c>
      <c r="N5" s="4">
        <f>Table1[[#This Row],[t2 (ms)]]-Table1[[#This Row],[t1 (ms)]]</f>
        <v>8918</v>
      </c>
      <c r="O5" s="4">
        <v>0.02</v>
      </c>
    </row>
    <row r="6" spans="1:28" ht="15.75" thickBot="1" x14ac:dyDescent="0.3">
      <c r="A6" s="4">
        <v>28.4</v>
      </c>
      <c r="B6" s="4">
        <f>Table1[[#This Row],[Longueur L (cm)]]/100</f>
        <v>0.28399999999999997</v>
      </c>
      <c r="C6" s="4">
        <v>0.02</v>
      </c>
      <c r="D6" s="4">
        <v>8</v>
      </c>
      <c r="E6" s="5">
        <v>1.0760000000000001</v>
      </c>
      <c r="F6" s="4">
        <v>0.1</v>
      </c>
      <c r="G6" s="4">
        <v>708</v>
      </c>
      <c r="H6" s="4">
        <f>Table1[[#This Row],[t1 (ms)]]/1000</f>
        <v>0.70799999999999996</v>
      </c>
      <c r="I6" s="4">
        <v>9320</v>
      </c>
      <c r="J6" s="4">
        <f>Table1[[#This Row],[t2 (ms)]]/1000</f>
        <v>9.32</v>
      </c>
      <c r="K6" s="4">
        <f>SQRT(Table1[[#This Row],[Longueur L (m)]])</f>
        <v>0.53291650377896904</v>
      </c>
      <c r="L6" s="5">
        <f>Table1[[#This Row],[T (s)]]^2</f>
        <v>1.1577760000000001</v>
      </c>
      <c r="N6" s="4">
        <f>Table1[[#This Row],[t2 (ms)]]-Table1[[#This Row],[t1 (ms)]]</f>
        <v>8612</v>
      </c>
      <c r="O6" s="4">
        <v>0.02</v>
      </c>
      <c r="R6" s="2" t="s">
        <v>20</v>
      </c>
      <c r="S6" s="2" t="s">
        <v>18</v>
      </c>
      <c r="T6" s="2" t="s">
        <v>24</v>
      </c>
      <c r="U6" s="3" t="s">
        <v>26</v>
      </c>
      <c r="V6" s="3" t="s">
        <v>27</v>
      </c>
      <c r="W6" s="1" t="s">
        <v>23</v>
      </c>
      <c r="X6" s="8" t="s">
        <v>28</v>
      </c>
      <c r="Y6" s="8" t="s">
        <v>25</v>
      </c>
    </row>
    <row r="7" spans="1:28" ht="15.75" thickTop="1" x14ac:dyDescent="0.25">
      <c r="A7" s="4">
        <v>32.5</v>
      </c>
      <c r="B7" s="4">
        <f>Table1[[#This Row],[Longueur L (cm)]]/100</f>
        <v>0.32500000000000001</v>
      </c>
      <c r="C7" s="4">
        <v>0.02</v>
      </c>
      <c r="D7" s="4">
        <v>8</v>
      </c>
      <c r="E7" s="5">
        <v>1.153</v>
      </c>
      <c r="F7" s="4">
        <v>0.1</v>
      </c>
      <c r="G7" s="4">
        <v>241</v>
      </c>
      <c r="H7" s="4">
        <f>Table1[[#This Row],[t1 (ms)]]/1000</f>
        <v>0.24099999999999999</v>
      </c>
      <c r="I7" s="4">
        <v>9471</v>
      </c>
      <c r="J7" s="4">
        <f>Table1[[#This Row],[t2 (ms)]]/1000</f>
        <v>9.4710000000000001</v>
      </c>
      <c r="K7" s="4">
        <f>SQRT(Table1[[#This Row],[Longueur L (m)]])</f>
        <v>0.57008771254956903</v>
      </c>
      <c r="L7" s="5">
        <f>Table1[[#This Row],[T (s)]]^2</f>
        <v>1.3294090000000001</v>
      </c>
      <c r="N7" s="4">
        <f>Table1[[#This Row],[t2 (ms)]]-Table1[[#This Row],[t1 (ms)]]</f>
        <v>9230</v>
      </c>
      <c r="O7" s="4">
        <v>0.02</v>
      </c>
      <c r="R7" s="6" t="s">
        <v>22</v>
      </c>
      <c r="S7" s="6">
        <v>1.405</v>
      </c>
      <c r="T7" s="6">
        <v>4.7E-2</v>
      </c>
      <c r="U7" s="6">
        <v>4.4720000000000004</v>
      </c>
      <c r="V7" s="6">
        <v>4.4660000000000002</v>
      </c>
      <c r="W7" s="6">
        <v>4.2999999999999997E-2</v>
      </c>
      <c r="X7" s="9">
        <v>6.28E-3</v>
      </c>
      <c r="Y7" s="9">
        <v>7.3999999999999999E-4</v>
      </c>
    </row>
    <row r="8" spans="1:28" x14ac:dyDescent="0.25">
      <c r="A8" s="4">
        <v>37.200000000000003</v>
      </c>
      <c r="B8" s="4">
        <f>Table1[[#This Row],[Longueur L (cm)]]/100</f>
        <v>0.37200000000000005</v>
      </c>
      <c r="C8" s="4">
        <v>0.02</v>
      </c>
      <c r="D8" s="4">
        <v>7</v>
      </c>
      <c r="E8" s="5">
        <v>1.2310000000000001</v>
      </c>
      <c r="F8" s="4">
        <v>0.1</v>
      </c>
      <c r="G8" s="4">
        <v>1098</v>
      </c>
      <c r="H8" s="4">
        <f>Table1[[#This Row],[t1 (ms)]]/1000</f>
        <v>1.0980000000000001</v>
      </c>
      <c r="I8" s="4">
        <v>9717</v>
      </c>
      <c r="J8" s="4">
        <f>Table1[[#This Row],[t2 (ms)]]/1000</f>
        <v>9.7170000000000005</v>
      </c>
      <c r="K8" s="4">
        <f>SQRT(Table1[[#This Row],[Longueur L (m)]])</f>
        <v>0.60991802727907629</v>
      </c>
      <c r="L8" s="5">
        <f>Table1[[#This Row],[T (s)]]^2</f>
        <v>1.5153610000000002</v>
      </c>
      <c r="N8" s="4">
        <f>Table1[[#This Row],[t2 (ms)]]-Table1[[#This Row],[t1 (ms)]]</f>
        <v>8619</v>
      </c>
      <c r="O8" s="4">
        <v>0.02</v>
      </c>
      <c r="R8" s="4">
        <v>45</v>
      </c>
      <c r="S8" s="4">
        <v>1.407</v>
      </c>
      <c r="T8" s="6">
        <v>4.7E-2</v>
      </c>
      <c r="U8" s="4">
        <v>4.4660000000000002</v>
      </c>
      <c r="V8" s="4">
        <v>4.4660000000000002</v>
      </c>
      <c r="W8" s="6">
        <v>4.2999999999999997E-2</v>
      </c>
      <c r="X8" s="4">
        <v>1.5140000000000001E-2</v>
      </c>
      <c r="Y8" s="4">
        <v>1.9599999999999999E-3</v>
      </c>
    </row>
    <row r="9" spans="1:28" x14ac:dyDescent="0.25">
      <c r="A9" s="4">
        <v>45.2</v>
      </c>
      <c r="B9" s="4">
        <f>Table1[[#This Row],[Longueur L (cm)]]/100</f>
        <v>0.45200000000000001</v>
      </c>
      <c r="C9" s="4">
        <v>0.02</v>
      </c>
      <c r="D9" s="4">
        <v>7</v>
      </c>
      <c r="E9" s="5">
        <v>1.357</v>
      </c>
      <c r="F9" s="4">
        <v>0.1</v>
      </c>
      <c r="G9" s="4">
        <v>409</v>
      </c>
      <c r="H9" s="4">
        <f>Table1[[#This Row],[t1 (ms)]]/1000</f>
        <v>0.40899999999999997</v>
      </c>
      <c r="I9" s="4">
        <v>9913</v>
      </c>
      <c r="J9" s="4">
        <f>Table1[[#This Row],[t2 (ms)]]/1000</f>
        <v>9.9130000000000003</v>
      </c>
      <c r="K9" s="4">
        <f>SQRT(Table1[[#This Row],[Longueur L (m)]])</f>
        <v>0.67230945255886443</v>
      </c>
      <c r="L9" s="5">
        <f>Table1[[#This Row],[T (s)]]^2</f>
        <v>1.8414489999999999</v>
      </c>
      <c r="N9" s="4">
        <f>Table1[[#This Row],[t2 (ms)]]-Table1[[#This Row],[t1 (ms)]]</f>
        <v>9504</v>
      </c>
      <c r="O9" s="4">
        <v>0.02</v>
      </c>
      <c r="R9" s="4" t="s">
        <v>21</v>
      </c>
      <c r="S9" s="4">
        <v>1.41</v>
      </c>
      <c r="T9" s="6">
        <v>4.7E-2</v>
      </c>
      <c r="U9" s="4">
        <v>4.4560000000000004</v>
      </c>
      <c r="V9" s="4">
        <v>4.4530000000000003</v>
      </c>
      <c r="W9" s="6">
        <v>4.2999999999999997E-2</v>
      </c>
      <c r="X9" s="4">
        <v>3.2070000000000001E-2</v>
      </c>
      <c r="Y9" s="4">
        <v>4.0000000000000001E-3</v>
      </c>
    </row>
    <row r="10" spans="1:28" x14ac:dyDescent="0.25">
      <c r="A10" s="4">
        <v>55.5</v>
      </c>
      <c r="B10" s="4">
        <f>Table1[[#This Row],[Longueur L (cm)]]/100</f>
        <v>0.55500000000000005</v>
      </c>
      <c r="C10" s="4">
        <v>0.02</v>
      </c>
      <c r="D10" s="4">
        <v>6</v>
      </c>
      <c r="E10" s="5">
        <v>1.508</v>
      </c>
      <c r="F10" s="4">
        <v>0.1</v>
      </c>
      <c r="G10" s="4">
        <v>723</v>
      </c>
      <c r="H10" s="4">
        <f>Table1[[#This Row],[t1 (ms)]]/1000</f>
        <v>0.72299999999999998</v>
      </c>
      <c r="I10" s="4">
        <v>9776</v>
      </c>
      <c r="J10" s="4">
        <f>Table1[[#This Row],[t2 (ms)]]/1000</f>
        <v>9.7759999999999998</v>
      </c>
      <c r="K10" s="4">
        <f>SQRT(Table1[[#This Row],[Longueur L (m)]])</f>
        <v>0.744983221287567</v>
      </c>
      <c r="L10" s="5">
        <f>Table1[[#This Row],[T (s)]]^2</f>
        <v>2.2740640000000001</v>
      </c>
      <c r="N10" s="4">
        <f>Table1[[#This Row],[t2 (ms)]]-Table1[[#This Row],[t1 (ms)]]</f>
        <v>9053</v>
      </c>
      <c r="O10" s="4">
        <v>0.02</v>
      </c>
    </row>
    <row r="11" spans="1:28" x14ac:dyDescent="0.25">
      <c r="A11" s="4">
        <v>68.400000000000006</v>
      </c>
      <c r="B11" s="4">
        <f>Table1[[#This Row],[Longueur L (cm)]]/100</f>
        <v>0.68400000000000005</v>
      </c>
      <c r="C11" s="4">
        <v>0.02</v>
      </c>
      <c r="D11" s="4">
        <v>5</v>
      </c>
      <c r="E11" s="5">
        <v>1.675</v>
      </c>
      <c r="F11" s="4">
        <v>0.1</v>
      </c>
      <c r="G11" s="4">
        <v>405</v>
      </c>
      <c r="H11" s="4">
        <f>Table1[[#This Row],[t1 (ms)]]/1000</f>
        <v>0.40500000000000003</v>
      </c>
      <c r="I11" s="4">
        <v>8780</v>
      </c>
      <c r="J11" s="4">
        <f>Table1[[#This Row],[t2 (ms)]]/1000</f>
        <v>8.7799999999999994</v>
      </c>
      <c r="K11" s="4">
        <f>SQRT(Table1[[#This Row],[Longueur L (m)]])</f>
        <v>0.82704292512541333</v>
      </c>
      <c r="L11" s="5">
        <f>Table1[[#This Row],[T (s)]]^2</f>
        <v>2.805625</v>
      </c>
      <c r="N11" s="4">
        <f>Table1[[#This Row],[t2 (ms)]]-Table1[[#This Row],[t1 (ms)]]</f>
        <v>8375</v>
      </c>
      <c r="O11" s="4">
        <v>0.02</v>
      </c>
    </row>
    <row r="12" spans="1:28" x14ac:dyDescent="0.25">
      <c r="J12" s="10"/>
      <c r="K12" s="10"/>
      <c r="L12" s="10"/>
      <c r="R12" s="13" t="s">
        <v>29</v>
      </c>
      <c r="S12" s="4" t="s">
        <v>30</v>
      </c>
    </row>
    <row r="13" spans="1:28" x14ac:dyDescent="0.25">
      <c r="R13" s="13" t="s">
        <v>31</v>
      </c>
      <c r="S13" s="13">
        <v>5.6699999999999997E-3</v>
      </c>
    </row>
    <row r="14" spans="1:28" x14ac:dyDescent="0.25">
      <c r="R14" s="13" t="s">
        <v>32</v>
      </c>
      <c r="S14" s="13">
        <v>6.1149999999999998E-3</v>
      </c>
    </row>
    <row r="15" spans="1:28" x14ac:dyDescent="0.25">
      <c r="R15" s="13" t="s">
        <v>33</v>
      </c>
      <c r="S15" s="13">
        <v>1.5129E-2</v>
      </c>
    </row>
    <row r="16" spans="1:28" x14ac:dyDescent="0.25">
      <c r="R16" s="13" t="s">
        <v>34</v>
      </c>
      <c r="S16" s="13">
        <v>1.6229E-2</v>
      </c>
    </row>
    <row r="17" spans="1:20" x14ac:dyDescent="0.25">
      <c r="R17" s="13" t="s">
        <v>35</v>
      </c>
      <c r="S17" s="13">
        <v>3.1682000000000002E-2</v>
      </c>
    </row>
    <row r="18" spans="1:20" x14ac:dyDescent="0.25">
      <c r="A18" s="2"/>
      <c r="B18" s="2"/>
      <c r="C18" s="2"/>
      <c r="D18" s="11"/>
      <c r="R18" s="13" t="s">
        <v>36</v>
      </c>
      <c r="S18" s="13">
        <v>3.2912999999999998E-2</v>
      </c>
    </row>
    <row r="19" spans="1:20" x14ac:dyDescent="0.25">
      <c r="D19" s="12"/>
    </row>
    <row r="20" spans="1:20" x14ac:dyDescent="0.25">
      <c r="R20" s="14" t="s">
        <v>40</v>
      </c>
      <c r="S20" s="14" t="s">
        <v>39</v>
      </c>
    </row>
    <row r="21" spans="1:20" x14ac:dyDescent="0.25">
      <c r="R21" s="14" t="s">
        <v>42</v>
      </c>
      <c r="S21" s="4">
        <v>1.4158999999999999</v>
      </c>
    </row>
    <row r="22" spans="1:20" x14ac:dyDescent="0.25">
      <c r="R22" s="14" t="s">
        <v>41</v>
      </c>
      <c r="S22" s="14">
        <v>0.108</v>
      </c>
    </row>
    <row r="23" spans="1:20" x14ac:dyDescent="0.25">
      <c r="R23" s="14" t="s">
        <v>37</v>
      </c>
      <c r="S23" s="4">
        <v>0.11700000000000001</v>
      </c>
    </row>
    <row r="24" spans="1:20" x14ac:dyDescent="0.25">
      <c r="R24" s="14" t="s">
        <v>38</v>
      </c>
      <c r="S24" s="4">
        <v>0.125</v>
      </c>
    </row>
    <row r="25" spans="1:20" x14ac:dyDescent="0.25">
      <c r="R25" s="14" t="s">
        <v>43</v>
      </c>
      <c r="S25" s="4">
        <v>4.4349999999999996</v>
      </c>
    </row>
    <row r="26" spans="1:20" x14ac:dyDescent="0.25">
      <c r="A26" s="2"/>
      <c r="B26" s="2"/>
      <c r="C26" s="2"/>
      <c r="D26" s="11"/>
    </row>
    <row r="27" spans="1:20" x14ac:dyDescent="0.25">
      <c r="D27" s="12"/>
      <c r="S27"/>
      <c r="T27" s="12"/>
    </row>
    <row r="28" spans="1:20" x14ac:dyDescent="0.25">
      <c r="S28"/>
    </row>
    <row r="29" spans="1:20" x14ac:dyDescent="0.25">
      <c r="S29"/>
    </row>
  </sheetData>
  <sortState xmlns:xlrd2="http://schemas.microsoft.com/office/spreadsheetml/2017/richdata2" ref="A2:F11">
    <sortCondition ref="A2:A11"/>
  </sortState>
  <pageMargins left="0.7" right="0.7" top="0.75" bottom="0.75" header="0.3" footer="0.3"/>
  <pageSetup orientation="portrait" r:id="rId1"/>
  <drawing r:id="rId2"/>
  <tableParts count="6">
    <tablePart r:id="rId3"/>
    <tablePart r:id="rId4"/>
    <tablePart r:id="rId5"/>
    <tablePart r:id="rId6"/>
    <tablePart r:id="rId7"/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Guilhem Jéhanno</cp:lastModifiedBy>
  <cp:revision>4</cp:revision>
  <dcterms:created xsi:type="dcterms:W3CDTF">2025-04-05T11:54:16Z</dcterms:created>
  <dcterms:modified xsi:type="dcterms:W3CDTF">2025-04-08T21:25:40Z</dcterms:modified>
  <cp:category/>
  <cp:contentStatus/>
</cp:coreProperties>
</file>