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13_ncr:1_{D761BE31-0504-4E8C-B6DE-60324792E015}" xr6:coauthVersionLast="47" xr6:coauthVersionMax="47" xr10:uidLastSave="{00000000-0000-0000-0000-000000000000}"/>
  <bookViews>
    <workbookView xWindow="-17100" yWindow="2925" windowWidth="16410" windowHeight="11295" tabRatio="500" activeTab="1" xr2:uid="{00000000-000D-0000-FFFF-FFFF00000000}"/>
  </bookViews>
  <sheets>
    <sheet name="Réseau isotherme" sheetId="1" r:id="rId1"/>
    <sheet name="Diagramme d'Amagat" sheetId="5" r:id="rId2"/>
    <sheet name="Relevés de la pression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Y2" i="5" l="1"/>
  <c r="Y3" i="5"/>
  <c r="Y4" i="5"/>
  <c r="Y5" i="5"/>
  <c r="Y6" i="5"/>
  <c r="X14" i="5"/>
  <c r="W14" i="5"/>
  <c r="W6" i="5"/>
  <c r="AB13" i="5" s="1"/>
  <c r="W5" i="5"/>
  <c r="AB12" i="5" s="1"/>
  <c r="W4" i="5"/>
  <c r="AB11" i="5" s="1"/>
  <c r="W3" i="5"/>
  <c r="AB10" i="5" s="1"/>
  <c r="W2" i="5"/>
  <c r="AB9" i="5" s="1"/>
  <c r="T9" i="1"/>
  <c r="T10" i="1"/>
  <c r="T11" i="1"/>
  <c r="T12" i="1"/>
  <c r="T13" i="1"/>
  <c r="D68" i="5"/>
  <c r="B68" i="5"/>
  <c r="M67" i="5"/>
  <c r="J67" i="5"/>
  <c r="G67" i="5"/>
  <c r="D67" i="5"/>
  <c r="B67" i="5"/>
  <c r="P66" i="5"/>
  <c r="M66" i="5"/>
  <c r="J66" i="5"/>
  <c r="G66" i="5"/>
  <c r="D66" i="5"/>
  <c r="B66" i="5"/>
  <c r="P65" i="5"/>
  <c r="M65" i="5"/>
  <c r="J65" i="5"/>
  <c r="G65" i="5"/>
  <c r="D65" i="5"/>
  <c r="B65" i="5"/>
  <c r="P64" i="5"/>
  <c r="M64" i="5"/>
  <c r="J64" i="5"/>
  <c r="G64" i="5"/>
  <c r="D64" i="5"/>
  <c r="B64" i="5"/>
  <c r="P63" i="5"/>
  <c r="M63" i="5"/>
  <c r="J63" i="5"/>
  <c r="G63" i="5"/>
  <c r="D63" i="5"/>
  <c r="B63" i="5"/>
  <c r="P62" i="5"/>
  <c r="M62" i="5"/>
  <c r="J62" i="5"/>
  <c r="G62" i="5"/>
  <c r="D62" i="5"/>
  <c r="B62" i="5"/>
  <c r="P61" i="5"/>
  <c r="M61" i="5"/>
  <c r="J61" i="5"/>
  <c r="G61" i="5"/>
  <c r="D61" i="5"/>
  <c r="B61" i="5"/>
  <c r="P60" i="5"/>
  <c r="M60" i="5"/>
  <c r="J60" i="5"/>
  <c r="G60" i="5"/>
  <c r="D60" i="5"/>
  <c r="B60" i="5"/>
  <c r="P59" i="5"/>
  <c r="M59" i="5"/>
  <c r="J59" i="5"/>
  <c r="G59" i="5"/>
  <c r="D59" i="5"/>
  <c r="B59" i="5"/>
  <c r="P58" i="5"/>
  <c r="M58" i="5"/>
  <c r="J58" i="5"/>
  <c r="G58" i="5"/>
  <c r="D58" i="5"/>
  <c r="B58" i="5"/>
  <c r="P57" i="5"/>
  <c r="M57" i="5"/>
  <c r="J57" i="5"/>
  <c r="G57" i="5"/>
  <c r="D57" i="5"/>
  <c r="B57" i="5"/>
  <c r="P56" i="5"/>
  <c r="M56" i="5"/>
  <c r="J56" i="5"/>
  <c r="G56" i="5"/>
  <c r="D56" i="5"/>
  <c r="B56" i="5"/>
  <c r="P55" i="5"/>
  <c r="M55" i="5"/>
  <c r="J55" i="5"/>
  <c r="G55" i="5"/>
  <c r="D55" i="5"/>
  <c r="B55" i="5"/>
  <c r="P54" i="5"/>
  <c r="M54" i="5"/>
  <c r="J54" i="5"/>
  <c r="G54" i="5"/>
  <c r="D54" i="5"/>
  <c r="B54" i="5"/>
  <c r="P53" i="5"/>
  <c r="M53" i="5"/>
  <c r="J53" i="5"/>
  <c r="G53" i="5"/>
  <c r="D53" i="5"/>
  <c r="B53" i="5"/>
  <c r="P52" i="5"/>
  <c r="M52" i="5"/>
  <c r="J52" i="5"/>
  <c r="G52" i="5"/>
  <c r="D52" i="5"/>
  <c r="B52" i="5"/>
  <c r="P51" i="5"/>
  <c r="M51" i="5"/>
  <c r="J51" i="5"/>
  <c r="G51" i="5"/>
  <c r="D51" i="5"/>
  <c r="B51" i="5"/>
  <c r="P50" i="5"/>
  <c r="M50" i="5"/>
  <c r="J50" i="5"/>
  <c r="G50" i="5"/>
  <c r="D50" i="5"/>
  <c r="B50" i="5"/>
  <c r="P49" i="5"/>
  <c r="M49" i="5"/>
  <c r="J49" i="5"/>
  <c r="G49" i="5"/>
  <c r="D49" i="5"/>
  <c r="B49" i="5"/>
  <c r="P48" i="5"/>
  <c r="M48" i="5"/>
  <c r="J48" i="5"/>
  <c r="G48" i="5"/>
  <c r="D48" i="5"/>
  <c r="B48" i="5"/>
  <c r="P47" i="5"/>
  <c r="M47" i="5"/>
  <c r="J47" i="5"/>
  <c r="G47" i="5"/>
  <c r="D47" i="5"/>
  <c r="B47" i="5"/>
  <c r="P46" i="5"/>
  <c r="M46" i="5"/>
  <c r="J46" i="5"/>
  <c r="G46" i="5"/>
  <c r="D46" i="5"/>
  <c r="B46" i="5"/>
  <c r="P45" i="5"/>
  <c r="M45" i="5"/>
  <c r="J45" i="5"/>
  <c r="G45" i="5"/>
  <c r="D45" i="5"/>
  <c r="B45" i="5"/>
  <c r="P44" i="5"/>
  <c r="M44" i="5"/>
  <c r="J44" i="5"/>
  <c r="G44" i="5"/>
  <c r="D44" i="5"/>
  <c r="B44" i="5"/>
  <c r="P43" i="5"/>
  <c r="M43" i="5"/>
  <c r="J43" i="5"/>
  <c r="G43" i="5"/>
  <c r="D43" i="5"/>
  <c r="B43" i="5"/>
  <c r="P42" i="5"/>
  <c r="M42" i="5"/>
  <c r="J42" i="5"/>
  <c r="G42" i="5"/>
  <c r="D42" i="5"/>
  <c r="B42" i="5"/>
  <c r="P41" i="5"/>
  <c r="M41" i="5"/>
  <c r="J41" i="5"/>
  <c r="G41" i="5"/>
  <c r="D41" i="5"/>
  <c r="B41" i="5"/>
  <c r="P40" i="5"/>
  <c r="M40" i="5"/>
  <c r="J40" i="5"/>
  <c r="G40" i="5"/>
  <c r="D40" i="5"/>
  <c r="B40" i="5"/>
  <c r="P39" i="5"/>
  <c r="M39" i="5"/>
  <c r="J39" i="5"/>
  <c r="G39" i="5"/>
  <c r="D39" i="5"/>
  <c r="B39" i="5"/>
  <c r="P38" i="5"/>
  <c r="M38" i="5"/>
  <c r="J38" i="5"/>
  <c r="G38" i="5"/>
  <c r="D38" i="5"/>
  <c r="B38" i="5"/>
  <c r="P37" i="5"/>
  <c r="M37" i="5"/>
  <c r="J37" i="5"/>
  <c r="G37" i="5"/>
  <c r="D37" i="5"/>
  <c r="B37" i="5"/>
  <c r="P36" i="5"/>
  <c r="M36" i="5"/>
  <c r="J36" i="5"/>
  <c r="G36" i="5"/>
  <c r="D36" i="5"/>
  <c r="B36" i="5"/>
  <c r="P35" i="5"/>
  <c r="M35" i="5"/>
  <c r="J35" i="5"/>
  <c r="G35" i="5"/>
  <c r="D35" i="5"/>
  <c r="B35" i="5"/>
  <c r="P34" i="5"/>
  <c r="M34" i="5"/>
  <c r="J34" i="5"/>
  <c r="G34" i="5"/>
  <c r="D34" i="5"/>
  <c r="B34" i="5"/>
  <c r="P33" i="5"/>
  <c r="M33" i="5"/>
  <c r="J33" i="5"/>
  <c r="G33" i="5"/>
  <c r="D33" i="5"/>
  <c r="B33" i="5"/>
  <c r="P32" i="5"/>
  <c r="M32" i="5"/>
  <c r="J32" i="5"/>
  <c r="G32" i="5"/>
  <c r="D32" i="5"/>
  <c r="B32" i="5"/>
  <c r="P31" i="5"/>
  <c r="M31" i="5"/>
  <c r="J31" i="5"/>
  <c r="G31" i="5"/>
  <c r="D31" i="5"/>
  <c r="B31" i="5"/>
  <c r="P30" i="5"/>
  <c r="M30" i="5"/>
  <c r="J30" i="5"/>
  <c r="G30" i="5"/>
  <c r="D30" i="5"/>
  <c r="B30" i="5"/>
  <c r="P29" i="5"/>
  <c r="M29" i="5"/>
  <c r="J29" i="5"/>
  <c r="G29" i="5"/>
  <c r="D29" i="5"/>
  <c r="B29" i="5"/>
  <c r="P28" i="5"/>
  <c r="M28" i="5"/>
  <c r="J28" i="5"/>
  <c r="G28" i="5"/>
  <c r="D28" i="5"/>
  <c r="B28" i="5"/>
  <c r="P27" i="5"/>
  <c r="M27" i="5"/>
  <c r="J27" i="5"/>
  <c r="G27" i="5"/>
  <c r="D27" i="5"/>
  <c r="B27" i="5"/>
  <c r="P26" i="5"/>
  <c r="M26" i="5"/>
  <c r="J26" i="5"/>
  <c r="G26" i="5"/>
  <c r="D26" i="5"/>
  <c r="B26" i="5"/>
  <c r="P25" i="5"/>
  <c r="M25" i="5"/>
  <c r="J25" i="5"/>
  <c r="G25" i="5"/>
  <c r="D25" i="5"/>
  <c r="B25" i="5"/>
  <c r="P24" i="5"/>
  <c r="M24" i="5"/>
  <c r="J24" i="5"/>
  <c r="G24" i="5"/>
  <c r="D24" i="5"/>
  <c r="B24" i="5"/>
  <c r="P23" i="5"/>
  <c r="M23" i="5"/>
  <c r="J23" i="5"/>
  <c r="G23" i="5"/>
  <c r="D23" i="5"/>
  <c r="B23" i="5"/>
  <c r="P22" i="5"/>
  <c r="M22" i="5"/>
  <c r="J22" i="5"/>
  <c r="G22" i="5"/>
  <c r="D22" i="5"/>
  <c r="B22" i="5"/>
  <c r="P21" i="5"/>
  <c r="M21" i="5"/>
  <c r="J21" i="5"/>
  <c r="G21" i="5"/>
  <c r="D21" i="5"/>
  <c r="B21" i="5"/>
  <c r="P20" i="5"/>
  <c r="M20" i="5"/>
  <c r="J20" i="5"/>
  <c r="G20" i="5"/>
  <c r="D20" i="5"/>
  <c r="B20" i="5"/>
  <c r="P19" i="5"/>
  <c r="M19" i="5"/>
  <c r="J19" i="5"/>
  <c r="G19" i="5"/>
  <c r="D19" i="5"/>
  <c r="B19" i="5"/>
  <c r="P18" i="5"/>
  <c r="M18" i="5"/>
  <c r="J18" i="5"/>
  <c r="G18" i="5"/>
  <c r="D18" i="5"/>
  <c r="B18" i="5"/>
  <c r="P17" i="5"/>
  <c r="M17" i="5"/>
  <c r="J17" i="5"/>
  <c r="G17" i="5"/>
  <c r="D17" i="5"/>
  <c r="B17" i="5"/>
  <c r="P16" i="5"/>
  <c r="M16" i="5"/>
  <c r="J16" i="5"/>
  <c r="G16" i="5"/>
  <c r="D16" i="5"/>
  <c r="B16" i="5"/>
  <c r="P15" i="5"/>
  <c r="M15" i="5"/>
  <c r="J15" i="5"/>
  <c r="G15" i="5"/>
  <c r="D15" i="5"/>
  <c r="B15" i="5"/>
  <c r="P14" i="5"/>
  <c r="M14" i="5"/>
  <c r="J14" i="5"/>
  <c r="G14" i="5"/>
  <c r="D14" i="5"/>
  <c r="B14" i="5"/>
  <c r="P13" i="5"/>
  <c r="M13" i="5"/>
  <c r="J13" i="5"/>
  <c r="G13" i="5"/>
  <c r="D13" i="5"/>
  <c r="B13" i="5"/>
  <c r="P12" i="5"/>
  <c r="M12" i="5"/>
  <c r="J12" i="5"/>
  <c r="G12" i="5"/>
  <c r="D12" i="5"/>
  <c r="B12" i="5"/>
  <c r="P11" i="5"/>
  <c r="M11" i="5"/>
  <c r="J11" i="5"/>
  <c r="G11" i="5"/>
  <c r="D11" i="5"/>
  <c r="B11" i="5"/>
  <c r="P10" i="5"/>
  <c r="M10" i="5"/>
  <c r="J10" i="5"/>
  <c r="G10" i="5"/>
  <c r="D10" i="5"/>
  <c r="B10" i="5"/>
  <c r="P9" i="5"/>
  <c r="M9" i="5"/>
  <c r="J9" i="5"/>
  <c r="G9" i="5"/>
  <c r="D9" i="5"/>
  <c r="B9" i="5"/>
  <c r="P8" i="5"/>
  <c r="M8" i="5"/>
  <c r="J8" i="5"/>
  <c r="G8" i="5"/>
  <c r="D8" i="5"/>
  <c r="B8" i="5"/>
  <c r="P7" i="5"/>
  <c r="M7" i="5"/>
  <c r="J7" i="5"/>
  <c r="G7" i="5"/>
  <c r="D7" i="5"/>
  <c r="B7" i="5"/>
  <c r="P6" i="5"/>
  <c r="M6" i="5"/>
  <c r="J6" i="5"/>
  <c r="G6" i="5"/>
  <c r="D6" i="5"/>
  <c r="B6" i="5"/>
  <c r="P5" i="5"/>
  <c r="M5" i="5"/>
  <c r="J5" i="5"/>
  <c r="G5" i="5"/>
  <c r="D5" i="5"/>
  <c r="B5" i="5"/>
  <c r="P4" i="5"/>
  <c r="M4" i="5"/>
  <c r="J4" i="5"/>
  <c r="G4" i="5"/>
  <c r="D4" i="5"/>
  <c r="B4" i="5"/>
  <c r="P3" i="5"/>
  <c r="M3" i="5"/>
  <c r="J3" i="5"/>
  <c r="G3" i="5"/>
  <c r="D3" i="5"/>
  <c r="B3" i="5"/>
  <c r="P2" i="5"/>
  <c r="M2" i="5"/>
  <c r="J2" i="5"/>
  <c r="G2" i="5"/>
  <c r="D2" i="5"/>
  <c r="B2" i="5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K63" i="5" l="1"/>
  <c r="H3" i="5"/>
  <c r="N51" i="5"/>
  <c r="H8" i="5"/>
  <c r="K16" i="5"/>
  <c r="Q48" i="5"/>
  <c r="N56" i="5"/>
  <c r="Q64" i="5"/>
  <c r="K31" i="5"/>
  <c r="H6" i="5"/>
  <c r="H30" i="5"/>
  <c r="E68" i="5"/>
  <c r="Q46" i="5"/>
  <c r="Q47" i="5"/>
  <c r="Q33" i="5"/>
  <c r="N49" i="5"/>
  <c r="N42" i="5"/>
  <c r="Q62" i="5"/>
  <c r="Q38" i="5"/>
  <c r="Q54" i="5"/>
  <c r="N20" i="5"/>
  <c r="N36" i="5"/>
  <c r="Q44" i="5"/>
  <c r="H15" i="5"/>
  <c r="N23" i="5"/>
  <c r="H47" i="5"/>
  <c r="H50" i="5"/>
  <c r="E43" i="5"/>
  <c r="K67" i="5"/>
  <c r="N67" i="5"/>
  <c r="H14" i="5"/>
  <c r="E28" i="5"/>
  <c r="H57" i="5"/>
  <c r="E60" i="5"/>
  <c r="E35" i="5"/>
  <c r="H40" i="5"/>
  <c r="K17" i="5"/>
  <c r="H12" i="5"/>
  <c r="E55" i="5"/>
  <c r="K60" i="5"/>
  <c r="Q65" i="5"/>
  <c r="Q10" i="5"/>
  <c r="H18" i="5"/>
  <c r="Q26" i="5"/>
  <c r="Q58" i="5"/>
  <c r="N60" i="5"/>
  <c r="Q66" i="5"/>
  <c r="E67" i="5"/>
  <c r="K19" i="5"/>
  <c r="N19" i="5"/>
  <c r="N17" i="5"/>
  <c r="Q17" i="5"/>
  <c r="Q4" i="5"/>
  <c r="Q60" i="5"/>
  <c r="E40" i="5"/>
  <c r="K40" i="5"/>
  <c r="N40" i="5"/>
  <c r="E17" i="5"/>
  <c r="N65" i="5"/>
  <c r="Q13" i="5"/>
  <c r="H21" i="5"/>
  <c r="K29" i="5"/>
  <c r="H37" i="5"/>
  <c r="N47" i="5"/>
  <c r="H53" i="5"/>
  <c r="E63" i="5"/>
  <c r="H45" i="5"/>
  <c r="Q45" i="5"/>
  <c r="N58" i="5"/>
  <c r="N63" i="5"/>
  <c r="E56" i="5"/>
  <c r="N28" i="5"/>
  <c r="E66" i="5"/>
  <c r="Q28" i="5"/>
  <c r="E39" i="5"/>
  <c r="K8" i="5"/>
  <c r="K41" i="5"/>
  <c r="E54" i="5"/>
  <c r="K66" i="5"/>
  <c r="N45" i="5"/>
  <c r="K38" i="5"/>
  <c r="H41" i="5"/>
  <c r="Q24" i="5"/>
  <c r="N26" i="5"/>
  <c r="N31" i="5"/>
  <c r="Q36" i="5"/>
  <c r="K39" i="5"/>
  <c r="H54" i="5"/>
  <c r="K64" i="5"/>
  <c r="E14" i="5"/>
  <c r="E24" i="5"/>
  <c r="H62" i="5"/>
  <c r="N66" i="5"/>
  <c r="E15" i="5"/>
  <c r="H63" i="5"/>
  <c r="H28" i="5"/>
  <c r="E3" i="5"/>
  <c r="Q15" i="5"/>
  <c r="H56" i="5"/>
  <c r="K56" i="5"/>
  <c r="N13" i="5"/>
  <c r="N52" i="5"/>
  <c r="Q6" i="5"/>
  <c r="Q40" i="5"/>
  <c r="K57" i="5"/>
  <c r="K30" i="5"/>
  <c r="N15" i="5"/>
  <c r="K28" i="5"/>
  <c r="Q63" i="5"/>
  <c r="N6" i="5"/>
  <c r="N9" i="5"/>
  <c r="N16" i="5"/>
  <c r="N29" i="5"/>
  <c r="Q42" i="5"/>
  <c r="K62" i="5"/>
  <c r="N7" i="5"/>
  <c r="Q12" i="5"/>
  <c r="Q22" i="5"/>
  <c r="Q29" i="5"/>
  <c r="Q35" i="5"/>
  <c r="Q49" i="5"/>
  <c r="H60" i="5"/>
  <c r="H67" i="5"/>
  <c r="E33" i="5"/>
  <c r="H33" i="5"/>
  <c r="E52" i="5"/>
  <c r="Q3" i="5"/>
  <c r="H5" i="5"/>
  <c r="Q16" i="5"/>
  <c r="E20" i="5"/>
  <c r="K22" i="5"/>
  <c r="K24" i="5"/>
  <c r="E31" i="5"/>
  <c r="K33" i="5"/>
  <c r="K35" i="5"/>
  <c r="Q39" i="5"/>
  <c r="E44" i="5"/>
  <c r="N54" i="5"/>
  <c r="K61" i="5"/>
  <c r="E65" i="5"/>
  <c r="E7" i="5"/>
  <c r="H35" i="5"/>
  <c r="K54" i="5"/>
  <c r="K9" i="5"/>
  <c r="Q14" i="5"/>
  <c r="N22" i="5"/>
  <c r="N24" i="5"/>
  <c r="E27" i="5"/>
  <c r="H44" i="5"/>
  <c r="E46" i="5"/>
  <c r="E59" i="5"/>
  <c r="H65" i="5"/>
  <c r="H9" i="5"/>
  <c r="H22" i="5"/>
  <c r="K7" i="5"/>
  <c r="H31" i="5"/>
  <c r="N33" i="5"/>
  <c r="N35" i="5"/>
  <c r="K44" i="5"/>
  <c r="K65" i="5"/>
  <c r="E12" i="5"/>
  <c r="N25" i="5"/>
  <c r="E38" i="5"/>
  <c r="H46" i="5"/>
  <c r="K48" i="5"/>
  <c r="N55" i="5"/>
  <c r="N57" i="5"/>
  <c r="H61" i="5"/>
  <c r="H24" i="5"/>
  <c r="Q7" i="5"/>
  <c r="N44" i="5"/>
  <c r="Q51" i="5"/>
  <c r="Q52" i="5"/>
  <c r="K3" i="5"/>
  <c r="E8" i="5"/>
  <c r="K12" i="5"/>
  <c r="Q19" i="5"/>
  <c r="Q20" i="5"/>
  <c r="E23" i="5"/>
  <c r="H25" i="5"/>
  <c r="Q31" i="5"/>
  <c r="H34" i="5"/>
  <c r="H38" i="5"/>
  <c r="K46" i="5"/>
  <c r="N61" i="5"/>
  <c r="E22" i="5"/>
  <c r="Q32" i="5"/>
  <c r="E36" i="5"/>
  <c r="E51" i="5"/>
  <c r="N3" i="5"/>
  <c r="E6" i="5"/>
  <c r="N12" i="5"/>
  <c r="E19" i="5"/>
  <c r="K25" i="5"/>
  <c r="Q30" i="5"/>
  <c r="N38" i="5"/>
  <c r="K45" i="5"/>
  <c r="E49" i="5"/>
  <c r="K55" i="5"/>
  <c r="Q61" i="5"/>
  <c r="K23" i="5"/>
  <c r="K47" i="5"/>
  <c r="H49" i="5"/>
  <c r="H51" i="5"/>
  <c r="N4" i="5"/>
  <c r="N10" i="5"/>
  <c r="K15" i="5"/>
  <c r="H17" i="5"/>
  <c r="H19" i="5"/>
  <c r="E30" i="5"/>
  <c r="E47" i="5"/>
  <c r="K49" i="5"/>
  <c r="K51" i="5"/>
  <c r="Q55" i="5"/>
  <c r="H66" i="5"/>
  <c r="H2" i="5"/>
  <c r="K6" i="5"/>
  <c r="K13" i="5"/>
  <c r="Q23" i="5"/>
  <c r="K32" i="5"/>
  <c r="N39" i="5"/>
  <c r="N41" i="5"/>
  <c r="Q56" i="5"/>
  <c r="E62" i="5"/>
  <c r="E11" i="5"/>
  <c r="K2" i="5"/>
  <c r="K18" i="5"/>
  <c r="K34" i="5"/>
  <c r="K50" i="5"/>
  <c r="K5" i="5"/>
  <c r="Q9" i="5"/>
  <c r="H11" i="5"/>
  <c r="K21" i="5"/>
  <c r="Q25" i="5"/>
  <c r="H27" i="5"/>
  <c r="K37" i="5"/>
  <c r="Q41" i="5"/>
  <c r="H43" i="5"/>
  <c r="K53" i="5"/>
  <c r="Q57" i="5"/>
  <c r="H59" i="5"/>
  <c r="N18" i="5"/>
  <c r="N5" i="5"/>
  <c r="K11" i="5"/>
  <c r="N21" i="5"/>
  <c r="K27" i="5"/>
  <c r="N37" i="5"/>
  <c r="K43" i="5"/>
  <c r="N53" i="5"/>
  <c r="K59" i="5"/>
  <c r="N34" i="5"/>
  <c r="Q2" i="5"/>
  <c r="H4" i="5"/>
  <c r="N8" i="5"/>
  <c r="Q18" i="5"/>
  <c r="E26" i="5"/>
  <c r="Q34" i="5"/>
  <c r="Q50" i="5"/>
  <c r="Q5" i="5"/>
  <c r="H7" i="5"/>
  <c r="N11" i="5"/>
  <c r="E13" i="5"/>
  <c r="Q21" i="5"/>
  <c r="H23" i="5"/>
  <c r="N27" i="5"/>
  <c r="E29" i="5"/>
  <c r="Q37" i="5"/>
  <c r="H39" i="5"/>
  <c r="N43" i="5"/>
  <c r="E45" i="5"/>
  <c r="Q53" i="5"/>
  <c r="H55" i="5"/>
  <c r="N59" i="5"/>
  <c r="E61" i="5"/>
  <c r="N2" i="5"/>
  <c r="E10" i="5"/>
  <c r="K14" i="5"/>
  <c r="H20" i="5"/>
  <c r="H36" i="5"/>
  <c r="E42" i="5"/>
  <c r="H52" i="5"/>
  <c r="E58" i="5"/>
  <c r="K4" i="5"/>
  <c r="Q8" i="5"/>
  <c r="H10" i="5"/>
  <c r="N14" i="5"/>
  <c r="E16" i="5"/>
  <c r="K20" i="5"/>
  <c r="H26" i="5"/>
  <c r="N30" i="5"/>
  <c r="E32" i="5"/>
  <c r="K36" i="5"/>
  <c r="H42" i="5"/>
  <c r="N46" i="5"/>
  <c r="E48" i="5"/>
  <c r="K52" i="5"/>
  <c r="H58" i="5"/>
  <c r="N62" i="5"/>
  <c r="E64" i="5"/>
  <c r="E4" i="5"/>
  <c r="N50" i="5"/>
  <c r="Q11" i="5"/>
  <c r="Q27" i="5"/>
  <c r="Q43" i="5"/>
  <c r="K10" i="5"/>
  <c r="H16" i="5"/>
  <c r="K26" i="5"/>
  <c r="H32" i="5"/>
  <c r="K42" i="5"/>
  <c r="H48" i="5"/>
  <c r="K58" i="5"/>
  <c r="H64" i="5"/>
  <c r="H13" i="5"/>
  <c r="H29" i="5"/>
  <c r="Q59" i="5"/>
  <c r="E9" i="5"/>
  <c r="E25" i="5"/>
  <c r="E41" i="5"/>
  <c r="E57" i="5"/>
  <c r="E2" i="5"/>
  <c r="E18" i="5"/>
  <c r="N32" i="5"/>
  <c r="E34" i="5"/>
  <c r="N48" i="5"/>
  <c r="E50" i="5"/>
  <c r="N64" i="5"/>
  <c r="E5" i="5"/>
  <c r="E21" i="5"/>
  <c r="E37" i="5"/>
  <c r="E53" i="5"/>
  <c r="N2" i="1"/>
  <c r="K2" i="1"/>
  <c r="E2" i="1"/>
  <c r="N3" i="1"/>
  <c r="K3" i="1"/>
  <c r="E3" i="1"/>
  <c r="N4" i="1"/>
  <c r="K4" i="1"/>
  <c r="E4" i="1"/>
  <c r="N5" i="1"/>
  <c r="K5" i="1"/>
  <c r="E5" i="1"/>
  <c r="N6" i="1"/>
  <c r="K6" i="1"/>
  <c r="E6" i="1"/>
  <c r="N7" i="1"/>
  <c r="K7" i="1"/>
  <c r="E7" i="1"/>
  <c r="N8" i="1"/>
  <c r="K8" i="1"/>
  <c r="E8" i="1"/>
  <c r="N9" i="1"/>
  <c r="K9" i="1"/>
  <c r="E9" i="1"/>
  <c r="N10" i="1"/>
  <c r="K10" i="1"/>
  <c r="E10" i="1"/>
  <c r="N11" i="1"/>
  <c r="K11" i="1"/>
  <c r="E11" i="1"/>
  <c r="N12" i="1"/>
  <c r="K12" i="1"/>
  <c r="E12" i="1"/>
  <c r="N13" i="1"/>
  <c r="K13" i="1"/>
  <c r="E13" i="1"/>
  <c r="N14" i="1"/>
  <c r="K14" i="1"/>
  <c r="E14" i="1"/>
  <c r="N15" i="1"/>
  <c r="K15" i="1"/>
  <c r="E15" i="1"/>
  <c r="N16" i="1"/>
  <c r="K16" i="1"/>
  <c r="E16" i="1"/>
  <c r="N17" i="1"/>
  <c r="K17" i="1"/>
  <c r="E17" i="1"/>
  <c r="N18" i="1"/>
  <c r="K18" i="1"/>
  <c r="E18" i="1"/>
  <c r="N19" i="1"/>
  <c r="K19" i="1"/>
  <c r="E19" i="1"/>
  <c r="N20" i="1"/>
  <c r="K20" i="1"/>
  <c r="E20" i="1"/>
  <c r="N21" i="1"/>
  <c r="K21" i="1"/>
  <c r="E21" i="1"/>
  <c r="N22" i="1"/>
  <c r="K22" i="1"/>
  <c r="E22" i="1"/>
  <c r="N23" i="1"/>
  <c r="K23" i="1"/>
  <c r="E23" i="1"/>
  <c r="N24" i="1"/>
  <c r="K24" i="1"/>
  <c r="E24" i="1"/>
  <c r="N25" i="1"/>
  <c r="K25" i="1"/>
  <c r="E25" i="1"/>
  <c r="N26" i="1"/>
  <c r="K26" i="1"/>
  <c r="E26" i="1"/>
  <c r="N27" i="1"/>
  <c r="K27" i="1"/>
  <c r="E27" i="1"/>
  <c r="N28" i="1"/>
  <c r="K28" i="1"/>
  <c r="E28" i="1"/>
  <c r="N29" i="1"/>
  <c r="K29" i="1"/>
  <c r="E29" i="1"/>
  <c r="N30" i="1"/>
  <c r="K30" i="1"/>
  <c r="E30" i="1"/>
  <c r="N31" i="1"/>
  <c r="K31" i="1"/>
  <c r="E31" i="1"/>
  <c r="N32" i="1"/>
  <c r="K32" i="1"/>
  <c r="E32" i="1"/>
  <c r="N33" i="1"/>
  <c r="K33" i="1"/>
  <c r="E33" i="1"/>
  <c r="N34" i="1"/>
  <c r="K34" i="1"/>
  <c r="E34" i="1"/>
  <c r="N35" i="1"/>
  <c r="K35" i="1"/>
  <c r="E35" i="1"/>
  <c r="N36" i="1"/>
  <c r="K36" i="1"/>
  <c r="E36" i="1"/>
  <c r="N37" i="1"/>
  <c r="K37" i="1"/>
  <c r="E37" i="1"/>
  <c r="N38" i="1"/>
  <c r="K38" i="1"/>
  <c r="E38" i="1"/>
  <c r="N39" i="1"/>
  <c r="K39" i="1"/>
  <c r="E39" i="1"/>
  <c r="N40" i="1"/>
  <c r="K40" i="1"/>
  <c r="E40" i="1"/>
  <c r="N41" i="1"/>
  <c r="K41" i="1"/>
  <c r="E41" i="1"/>
  <c r="N42" i="1"/>
  <c r="K42" i="1"/>
  <c r="E42" i="1"/>
  <c r="N43" i="1"/>
  <c r="K43" i="1"/>
  <c r="E43" i="1"/>
  <c r="N44" i="1"/>
  <c r="K44" i="1"/>
  <c r="E44" i="1"/>
  <c r="N45" i="1"/>
  <c r="K45" i="1"/>
  <c r="E45" i="1"/>
  <c r="N46" i="1"/>
  <c r="K46" i="1"/>
  <c r="E46" i="1"/>
  <c r="N47" i="1"/>
  <c r="K47" i="1"/>
  <c r="E47" i="1"/>
  <c r="N48" i="1"/>
  <c r="K48" i="1"/>
  <c r="E48" i="1"/>
  <c r="N49" i="1"/>
  <c r="K49" i="1"/>
  <c r="E49" i="1"/>
  <c r="N50" i="1"/>
  <c r="K50" i="1"/>
  <c r="E50" i="1"/>
  <c r="N51" i="1"/>
  <c r="K51" i="1"/>
  <c r="E51" i="1"/>
  <c r="N52" i="1"/>
  <c r="K52" i="1"/>
  <c r="E52" i="1"/>
  <c r="N53" i="1"/>
  <c r="K53" i="1"/>
  <c r="E53" i="1"/>
  <c r="N54" i="1"/>
  <c r="K54" i="1"/>
  <c r="E54" i="1"/>
  <c r="N55" i="1"/>
  <c r="K55" i="1"/>
  <c r="E55" i="1"/>
  <c r="N56" i="1"/>
  <c r="K56" i="1"/>
  <c r="E56" i="1"/>
  <c r="N57" i="1"/>
  <c r="K57" i="1"/>
  <c r="E57" i="1"/>
  <c r="N58" i="1"/>
  <c r="K58" i="1"/>
  <c r="E58" i="1"/>
  <c r="N59" i="1"/>
  <c r="K59" i="1"/>
  <c r="E59" i="1"/>
  <c r="N60" i="1"/>
  <c r="K60" i="1"/>
  <c r="E60" i="1"/>
  <c r="N61" i="1"/>
  <c r="K61" i="1"/>
  <c r="E61" i="1"/>
  <c r="N62" i="1"/>
  <c r="K62" i="1"/>
  <c r="E62" i="1"/>
  <c r="N63" i="1"/>
  <c r="K63" i="1"/>
  <c r="E63" i="1"/>
  <c r="N64" i="1"/>
  <c r="K64" i="1"/>
  <c r="E64" i="1"/>
  <c r="N65" i="1"/>
  <c r="K65" i="1"/>
  <c r="E65" i="1"/>
  <c r="N66" i="1"/>
  <c r="K66" i="1"/>
  <c r="E66" i="1"/>
  <c r="N67" i="1"/>
  <c r="K67" i="1"/>
  <c r="E67" i="1"/>
  <c r="E68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H5" i="1"/>
  <c r="H17" i="1"/>
  <c r="H19" i="1"/>
  <c r="H54" i="1"/>
  <c r="H15" i="1"/>
  <c r="H55" i="1"/>
  <c r="H9" i="1"/>
  <c r="H25" i="1"/>
  <c r="H41" i="1"/>
  <c r="H10" i="1"/>
  <c r="H26" i="1"/>
  <c r="H42" i="1"/>
  <c r="H58" i="1"/>
  <c r="H16" i="1"/>
  <c r="H40" i="1"/>
  <c r="H56" i="1"/>
  <c r="H22" i="1"/>
  <c r="H24" i="1"/>
  <c r="H8" i="1"/>
  <c r="H7" i="1"/>
  <c r="H39" i="1"/>
  <c r="H38" i="1"/>
  <c r="H32" i="1"/>
  <c r="H23" i="1"/>
  <c r="H47" i="1"/>
  <c r="H63" i="1"/>
  <c r="H62" i="1"/>
  <c r="H31" i="1"/>
  <c r="H3" i="1"/>
  <c r="H48" i="1"/>
  <c r="H14" i="1"/>
  <c r="H57" i="1"/>
  <c r="H33" i="1"/>
  <c r="H65" i="1"/>
  <c r="H49" i="1"/>
  <c r="H46" i="1"/>
  <c r="H2" i="1"/>
  <c r="H64" i="1"/>
  <c r="H30" i="1"/>
  <c r="H6" i="1"/>
  <c r="H61" i="1"/>
  <c r="H59" i="1"/>
  <c r="H53" i="1"/>
  <c r="H37" i="1"/>
  <c r="H21" i="1"/>
  <c r="H45" i="1"/>
  <c r="H60" i="1"/>
  <c r="H52" i="1"/>
  <c r="H36" i="1"/>
  <c r="H20" i="1"/>
  <c r="H4" i="1"/>
  <c r="H13" i="1"/>
  <c r="H44" i="1"/>
  <c r="H27" i="1"/>
  <c r="H67" i="1"/>
  <c r="H51" i="1"/>
  <c r="H35" i="1"/>
  <c r="H29" i="1"/>
  <c r="H12" i="1"/>
  <c r="H43" i="1"/>
  <c r="H66" i="1"/>
  <c r="H50" i="1"/>
  <c r="H34" i="1"/>
  <c r="H18" i="1"/>
  <c r="H28" i="1"/>
  <c r="H11" i="1"/>
</calcChain>
</file>

<file path=xl/sharedStrings.xml><?xml version="1.0" encoding="utf-8"?>
<sst xmlns="http://schemas.openxmlformats.org/spreadsheetml/2006/main" count="67" uniqueCount="42">
  <si>
    <t>V (mL)</t>
  </si>
  <si>
    <t>V (L)</t>
  </si>
  <si>
    <t>P (bar) à T = 23,3°C</t>
  </si>
  <si>
    <t>P (Pa) à T = 23,3°C</t>
  </si>
  <si>
    <t>PV (Pa·L) à T = 23,3°C</t>
  </si>
  <si>
    <t>P (bar) à T = 35°C</t>
  </si>
  <si>
    <t>P (Pa) à T = 35°C</t>
  </si>
  <si>
    <t>PV (Pa·L) à T = 35°C</t>
  </si>
  <si>
    <t>P (bar) à T = 40°C</t>
  </si>
  <si>
    <t>P (Pa) à T = 40°C</t>
  </si>
  <si>
    <t>PV (Pa·L) à T = 40°C</t>
  </si>
  <si>
    <t>P(bar) à T = 45,5°C</t>
  </si>
  <si>
    <t>P (Pa) à T = 45,5°C</t>
  </si>
  <si>
    <t>PV (Pa·L) à T = 45,5°c</t>
  </si>
  <si>
    <t>P (bar) à T = 50°C</t>
  </si>
  <si>
    <t>P (Pa) à T = 50°C</t>
  </si>
  <si>
    <t>PV (Pa·L) à T = 50°C</t>
  </si>
  <si>
    <t>Liquide + gaz</t>
  </si>
  <si>
    <t>Column1</t>
  </si>
  <si>
    <t>Température (°C)</t>
  </si>
  <si>
    <t>P Estimé (Bar)</t>
  </si>
  <si>
    <t>V Estimé (m³/mol)</t>
  </si>
  <si>
    <t>T = 35</t>
  </si>
  <si>
    <t>V = 2,15</t>
  </si>
  <si>
    <t>T</t>
  </si>
  <si>
    <t>P</t>
  </si>
  <si>
    <t>V</t>
  </si>
  <si>
    <t>Température (°K)</t>
  </si>
  <si>
    <t>y0</t>
  </si>
  <si>
    <t>Moyenne finale</t>
  </si>
  <si>
    <t>N</t>
  </si>
  <si>
    <t>Moyenne</t>
  </si>
  <si>
    <t>s0 == B</t>
  </si>
  <si>
    <t>Pc Estimé (Bar)</t>
  </si>
  <si>
    <t>Vc Estimé (m³/mol)</t>
  </si>
  <si>
    <t>Z</t>
  </si>
  <si>
    <t>Pc (PC) Estimé</t>
  </si>
  <si>
    <t>0.00018</t>
  </si>
  <si>
    <t>0.0002</t>
  </si>
  <si>
    <t>0.00021</t>
  </si>
  <si>
    <t>0.000209</t>
  </si>
  <si>
    <t>0.000215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</si>
</sst>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75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u="none" strike="noStrike">
                <a:uFillTx/>
                <a:latin typeface="Arial"/>
              </a:defRPr>
            </a:pPr>
            <a:r>
              <a:rPr lang="fr-FR" sz="1400" b="0" u="none" strike="noStrike">
                <a:solidFill>
                  <a:srgbClr val="595959"/>
                </a:solidFill>
                <a:uFillTx/>
                <a:latin typeface="Calibri"/>
              </a:rPr>
              <a:t>Réseaux isothermes de l'Héxafluorure de soufre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0866366979975498E-2"/>
          <c:y val="8.5593447905478001E-2"/>
          <c:w val="0.93138536984062104"/>
          <c:h val="0.866474221267453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'Réseau isotherme'!$C$1</c:f>
              <c:strCache>
                <c:ptCount val="1"/>
                <c:pt idx="0">
                  <c:v>P (bar) à T = 23,3°C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908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xVal>
            <c:numRef>
              <c:f>'Réseau isotherme'!$A$2:$A$68</c:f>
              <c:numCache>
                <c:formatCode>General</c:formatCode>
                <c:ptCount val="67"/>
                <c:pt idx="0">
                  <c:v>3.5</c:v>
                </c:pt>
                <c:pt idx="1">
                  <c:v>3.45</c:v>
                </c:pt>
                <c:pt idx="2">
                  <c:v>3.4</c:v>
                </c:pt>
                <c:pt idx="3">
                  <c:v>3.35</c:v>
                </c:pt>
                <c:pt idx="4">
                  <c:v>3.3</c:v>
                </c:pt>
                <c:pt idx="5">
                  <c:v>3.25</c:v>
                </c:pt>
                <c:pt idx="6">
                  <c:v>3.2</c:v>
                </c:pt>
                <c:pt idx="7">
                  <c:v>3.15</c:v>
                </c:pt>
                <c:pt idx="8">
                  <c:v>3.1</c:v>
                </c:pt>
                <c:pt idx="9">
                  <c:v>3.05</c:v>
                </c:pt>
                <c:pt idx="10">
                  <c:v>3</c:v>
                </c:pt>
                <c:pt idx="11">
                  <c:v>2.95</c:v>
                </c:pt>
                <c:pt idx="12">
                  <c:v>2.9</c:v>
                </c:pt>
                <c:pt idx="13">
                  <c:v>2.85</c:v>
                </c:pt>
                <c:pt idx="14">
                  <c:v>2.8</c:v>
                </c:pt>
                <c:pt idx="15">
                  <c:v>2.75</c:v>
                </c:pt>
                <c:pt idx="16">
                  <c:v>2.7</c:v>
                </c:pt>
                <c:pt idx="17">
                  <c:v>2.65</c:v>
                </c:pt>
                <c:pt idx="18">
                  <c:v>2.6</c:v>
                </c:pt>
                <c:pt idx="19">
                  <c:v>2.5499999999999998</c:v>
                </c:pt>
                <c:pt idx="20">
                  <c:v>2.5</c:v>
                </c:pt>
                <c:pt idx="21">
                  <c:v>2.4500000000000002</c:v>
                </c:pt>
                <c:pt idx="22">
                  <c:v>2.4</c:v>
                </c:pt>
                <c:pt idx="23">
                  <c:v>2.35</c:v>
                </c:pt>
                <c:pt idx="24">
                  <c:v>2.2999999999999998</c:v>
                </c:pt>
                <c:pt idx="25">
                  <c:v>2.25</c:v>
                </c:pt>
                <c:pt idx="26">
                  <c:v>2.2000000000000002</c:v>
                </c:pt>
                <c:pt idx="27">
                  <c:v>2.15</c:v>
                </c:pt>
                <c:pt idx="28">
                  <c:v>2.1</c:v>
                </c:pt>
                <c:pt idx="29">
                  <c:v>2.0499999999999998</c:v>
                </c:pt>
                <c:pt idx="30">
                  <c:v>2</c:v>
                </c:pt>
                <c:pt idx="31">
                  <c:v>1.95</c:v>
                </c:pt>
                <c:pt idx="32">
                  <c:v>1.9</c:v>
                </c:pt>
                <c:pt idx="33">
                  <c:v>1.85</c:v>
                </c:pt>
                <c:pt idx="34">
                  <c:v>1.8</c:v>
                </c:pt>
                <c:pt idx="35">
                  <c:v>1.75</c:v>
                </c:pt>
                <c:pt idx="36">
                  <c:v>1.7</c:v>
                </c:pt>
                <c:pt idx="37">
                  <c:v>1.65</c:v>
                </c:pt>
                <c:pt idx="38">
                  <c:v>1.6</c:v>
                </c:pt>
                <c:pt idx="39">
                  <c:v>1.55</c:v>
                </c:pt>
                <c:pt idx="40">
                  <c:v>1.5</c:v>
                </c:pt>
                <c:pt idx="41">
                  <c:v>1.45</c:v>
                </c:pt>
                <c:pt idx="42">
                  <c:v>1.4</c:v>
                </c:pt>
                <c:pt idx="43">
                  <c:v>1.35</c:v>
                </c:pt>
                <c:pt idx="44">
                  <c:v>1.3</c:v>
                </c:pt>
                <c:pt idx="45">
                  <c:v>1.25</c:v>
                </c:pt>
                <c:pt idx="46">
                  <c:v>1.2</c:v>
                </c:pt>
                <c:pt idx="47">
                  <c:v>1.1499999999999999</c:v>
                </c:pt>
                <c:pt idx="48">
                  <c:v>1.1000000000000001</c:v>
                </c:pt>
                <c:pt idx="49">
                  <c:v>1.05</c:v>
                </c:pt>
                <c:pt idx="50">
                  <c:v>1</c:v>
                </c:pt>
                <c:pt idx="51">
                  <c:v>0.95</c:v>
                </c:pt>
                <c:pt idx="52">
                  <c:v>0.9</c:v>
                </c:pt>
                <c:pt idx="53">
                  <c:v>0.85</c:v>
                </c:pt>
                <c:pt idx="54">
                  <c:v>0.8</c:v>
                </c:pt>
                <c:pt idx="55">
                  <c:v>0.75</c:v>
                </c:pt>
                <c:pt idx="56">
                  <c:v>0.7</c:v>
                </c:pt>
                <c:pt idx="57">
                  <c:v>0.65</c:v>
                </c:pt>
                <c:pt idx="58">
                  <c:v>0.6</c:v>
                </c:pt>
                <c:pt idx="59">
                  <c:v>0.55000000000000004</c:v>
                </c:pt>
                <c:pt idx="60">
                  <c:v>0.5</c:v>
                </c:pt>
                <c:pt idx="61">
                  <c:v>0.45</c:v>
                </c:pt>
                <c:pt idx="62">
                  <c:v>0.4</c:v>
                </c:pt>
                <c:pt idx="63">
                  <c:v>0.35</c:v>
                </c:pt>
                <c:pt idx="64">
                  <c:v>0.3</c:v>
                </c:pt>
                <c:pt idx="65">
                  <c:v>0.25</c:v>
                </c:pt>
                <c:pt idx="66">
                  <c:v>0.2</c:v>
                </c:pt>
              </c:numCache>
            </c:numRef>
          </c:xVal>
          <c:yVal>
            <c:numRef>
              <c:f>'Réseau isotherme'!$C$2:$C$68</c:f>
              <c:numCache>
                <c:formatCode>General</c:formatCode>
                <c:ptCount val="67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13.5</c:v>
                </c:pt>
                <c:pt idx="8">
                  <c:v>13.5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14.5</c:v>
                </c:pt>
                <c:pt idx="13">
                  <c:v>14.5</c:v>
                </c:pt>
                <c:pt idx="14">
                  <c:v>14.5</c:v>
                </c:pt>
                <c:pt idx="15">
                  <c:v>14.5</c:v>
                </c:pt>
                <c:pt idx="16">
                  <c:v>15</c:v>
                </c:pt>
                <c:pt idx="17">
                  <c:v>15</c:v>
                </c:pt>
                <c:pt idx="18">
                  <c:v>15.5</c:v>
                </c:pt>
                <c:pt idx="19">
                  <c:v>16</c:v>
                </c:pt>
                <c:pt idx="20">
                  <c:v>16</c:v>
                </c:pt>
                <c:pt idx="21">
                  <c:v>16.5</c:v>
                </c:pt>
                <c:pt idx="22">
                  <c:v>16.5</c:v>
                </c:pt>
                <c:pt idx="23">
                  <c:v>17</c:v>
                </c:pt>
                <c:pt idx="24">
                  <c:v>17</c:v>
                </c:pt>
                <c:pt idx="25">
                  <c:v>17.5</c:v>
                </c:pt>
                <c:pt idx="26">
                  <c:v>17.5</c:v>
                </c:pt>
                <c:pt idx="27">
                  <c:v>18</c:v>
                </c:pt>
                <c:pt idx="28">
                  <c:v>18.5</c:v>
                </c:pt>
                <c:pt idx="29">
                  <c:v>18.5</c:v>
                </c:pt>
                <c:pt idx="30">
                  <c:v>19</c:v>
                </c:pt>
                <c:pt idx="31">
                  <c:v>19.5</c:v>
                </c:pt>
                <c:pt idx="32">
                  <c:v>19.5</c:v>
                </c:pt>
                <c:pt idx="33">
                  <c:v>20</c:v>
                </c:pt>
                <c:pt idx="34">
                  <c:v>20.5</c:v>
                </c:pt>
                <c:pt idx="35">
                  <c:v>20.5</c:v>
                </c:pt>
                <c:pt idx="36">
                  <c:v>21</c:v>
                </c:pt>
                <c:pt idx="37">
                  <c:v>21</c:v>
                </c:pt>
                <c:pt idx="38">
                  <c:v>21.5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22.5</c:v>
                </c:pt>
                <c:pt idx="44">
                  <c:v>22.5</c:v>
                </c:pt>
                <c:pt idx="45">
                  <c:v>22.5</c:v>
                </c:pt>
                <c:pt idx="46">
                  <c:v>22.5</c:v>
                </c:pt>
                <c:pt idx="47">
                  <c:v>22.5</c:v>
                </c:pt>
                <c:pt idx="48">
                  <c:v>22.5</c:v>
                </c:pt>
                <c:pt idx="49">
                  <c:v>22.5</c:v>
                </c:pt>
                <c:pt idx="50">
                  <c:v>22.5</c:v>
                </c:pt>
                <c:pt idx="51">
                  <c:v>22.5</c:v>
                </c:pt>
                <c:pt idx="52">
                  <c:v>22.5</c:v>
                </c:pt>
                <c:pt idx="53">
                  <c:v>22.5</c:v>
                </c:pt>
                <c:pt idx="54">
                  <c:v>22.5</c:v>
                </c:pt>
                <c:pt idx="55">
                  <c:v>22.5</c:v>
                </c:pt>
                <c:pt idx="56">
                  <c:v>22.5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23.5</c:v>
                </c:pt>
                <c:pt idx="63">
                  <c:v>23.5</c:v>
                </c:pt>
                <c:pt idx="64">
                  <c:v>23.5</c:v>
                </c:pt>
                <c:pt idx="65">
                  <c:v>35</c:v>
                </c:pt>
                <c:pt idx="66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33C-93A5-A42F84019419}"/>
            </c:ext>
          </c:extLst>
        </c:ser>
        <c:ser>
          <c:idx val="1"/>
          <c:order val="1"/>
          <c:tx>
            <c:strRef>
              <c:f>'Réseau isotherme'!$F$1</c:f>
              <c:strCache>
                <c:ptCount val="1"/>
                <c:pt idx="0">
                  <c:v>P (bar) à T = 35°C</c:v>
                </c:pt>
              </c:strCache>
            </c:strRef>
          </c:tx>
          <c:spPr>
            <a:ln w="19080" cap="rnd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908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xVal>
            <c:numRef>
              <c:f>'Réseau isotherme'!$A$2:$A$68</c:f>
              <c:numCache>
                <c:formatCode>General</c:formatCode>
                <c:ptCount val="67"/>
                <c:pt idx="0">
                  <c:v>3.5</c:v>
                </c:pt>
                <c:pt idx="1">
                  <c:v>3.45</c:v>
                </c:pt>
                <c:pt idx="2">
                  <c:v>3.4</c:v>
                </c:pt>
                <c:pt idx="3">
                  <c:v>3.35</c:v>
                </c:pt>
                <c:pt idx="4">
                  <c:v>3.3</c:v>
                </c:pt>
                <c:pt idx="5">
                  <c:v>3.25</c:v>
                </c:pt>
                <c:pt idx="6">
                  <c:v>3.2</c:v>
                </c:pt>
                <c:pt idx="7">
                  <c:v>3.15</c:v>
                </c:pt>
                <c:pt idx="8">
                  <c:v>3.1</c:v>
                </c:pt>
                <c:pt idx="9">
                  <c:v>3.05</c:v>
                </c:pt>
                <c:pt idx="10">
                  <c:v>3</c:v>
                </c:pt>
                <c:pt idx="11">
                  <c:v>2.95</c:v>
                </c:pt>
                <c:pt idx="12">
                  <c:v>2.9</c:v>
                </c:pt>
                <c:pt idx="13">
                  <c:v>2.85</c:v>
                </c:pt>
                <c:pt idx="14">
                  <c:v>2.8</c:v>
                </c:pt>
                <c:pt idx="15">
                  <c:v>2.75</c:v>
                </c:pt>
                <c:pt idx="16">
                  <c:v>2.7</c:v>
                </c:pt>
                <c:pt idx="17">
                  <c:v>2.65</c:v>
                </c:pt>
                <c:pt idx="18">
                  <c:v>2.6</c:v>
                </c:pt>
                <c:pt idx="19">
                  <c:v>2.5499999999999998</c:v>
                </c:pt>
                <c:pt idx="20">
                  <c:v>2.5</c:v>
                </c:pt>
                <c:pt idx="21">
                  <c:v>2.4500000000000002</c:v>
                </c:pt>
                <c:pt idx="22">
                  <c:v>2.4</c:v>
                </c:pt>
                <c:pt idx="23">
                  <c:v>2.35</c:v>
                </c:pt>
                <c:pt idx="24">
                  <c:v>2.2999999999999998</c:v>
                </c:pt>
                <c:pt idx="25">
                  <c:v>2.25</c:v>
                </c:pt>
                <c:pt idx="26">
                  <c:v>2.2000000000000002</c:v>
                </c:pt>
                <c:pt idx="27">
                  <c:v>2.15</c:v>
                </c:pt>
                <c:pt idx="28">
                  <c:v>2.1</c:v>
                </c:pt>
                <c:pt idx="29">
                  <c:v>2.0499999999999998</c:v>
                </c:pt>
                <c:pt idx="30">
                  <c:v>2</c:v>
                </c:pt>
                <c:pt idx="31">
                  <c:v>1.95</c:v>
                </c:pt>
                <c:pt idx="32">
                  <c:v>1.9</c:v>
                </c:pt>
                <c:pt idx="33">
                  <c:v>1.85</c:v>
                </c:pt>
                <c:pt idx="34">
                  <c:v>1.8</c:v>
                </c:pt>
                <c:pt idx="35">
                  <c:v>1.75</c:v>
                </c:pt>
                <c:pt idx="36">
                  <c:v>1.7</c:v>
                </c:pt>
                <c:pt idx="37">
                  <c:v>1.65</c:v>
                </c:pt>
                <c:pt idx="38">
                  <c:v>1.6</c:v>
                </c:pt>
                <c:pt idx="39">
                  <c:v>1.55</c:v>
                </c:pt>
                <c:pt idx="40">
                  <c:v>1.5</c:v>
                </c:pt>
                <c:pt idx="41">
                  <c:v>1.45</c:v>
                </c:pt>
                <c:pt idx="42">
                  <c:v>1.4</c:v>
                </c:pt>
                <c:pt idx="43">
                  <c:v>1.35</c:v>
                </c:pt>
                <c:pt idx="44">
                  <c:v>1.3</c:v>
                </c:pt>
                <c:pt idx="45">
                  <c:v>1.25</c:v>
                </c:pt>
                <c:pt idx="46">
                  <c:v>1.2</c:v>
                </c:pt>
                <c:pt idx="47">
                  <c:v>1.1499999999999999</c:v>
                </c:pt>
                <c:pt idx="48">
                  <c:v>1.1000000000000001</c:v>
                </c:pt>
                <c:pt idx="49">
                  <c:v>1.05</c:v>
                </c:pt>
                <c:pt idx="50">
                  <c:v>1</c:v>
                </c:pt>
                <c:pt idx="51">
                  <c:v>0.95</c:v>
                </c:pt>
                <c:pt idx="52">
                  <c:v>0.9</c:v>
                </c:pt>
                <c:pt idx="53">
                  <c:v>0.85</c:v>
                </c:pt>
                <c:pt idx="54">
                  <c:v>0.8</c:v>
                </c:pt>
                <c:pt idx="55">
                  <c:v>0.75</c:v>
                </c:pt>
                <c:pt idx="56">
                  <c:v>0.7</c:v>
                </c:pt>
                <c:pt idx="57">
                  <c:v>0.65</c:v>
                </c:pt>
                <c:pt idx="58">
                  <c:v>0.6</c:v>
                </c:pt>
                <c:pt idx="59">
                  <c:v>0.55000000000000004</c:v>
                </c:pt>
                <c:pt idx="60">
                  <c:v>0.5</c:v>
                </c:pt>
                <c:pt idx="61">
                  <c:v>0.45</c:v>
                </c:pt>
                <c:pt idx="62">
                  <c:v>0.4</c:v>
                </c:pt>
                <c:pt idx="63">
                  <c:v>0.35</c:v>
                </c:pt>
                <c:pt idx="64">
                  <c:v>0.3</c:v>
                </c:pt>
                <c:pt idx="65">
                  <c:v>0.25</c:v>
                </c:pt>
                <c:pt idx="66">
                  <c:v>0.2</c:v>
                </c:pt>
              </c:numCache>
            </c:numRef>
          </c:xVal>
          <c:yVal>
            <c:numRef>
              <c:f>'Réseau isotherme'!$F$2:$F$68</c:f>
              <c:numCache>
                <c:formatCode>General</c:formatCode>
                <c:ptCount val="67"/>
                <c:pt idx="0">
                  <c:v>13.5</c:v>
                </c:pt>
                <c:pt idx="1">
                  <c:v>13.5</c:v>
                </c:pt>
                <c:pt idx="2">
                  <c:v>13.5</c:v>
                </c:pt>
                <c:pt idx="3">
                  <c:v>13.5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14.5</c:v>
                </c:pt>
                <c:pt idx="9">
                  <c:v>14.5</c:v>
                </c:pt>
                <c:pt idx="10">
                  <c:v>15</c:v>
                </c:pt>
                <c:pt idx="11">
                  <c:v>15</c:v>
                </c:pt>
                <c:pt idx="12">
                  <c:v>15.5</c:v>
                </c:pt>
                <c:pt idx="13">
                  <c:v>15.5</c:v>
                </c:pt>
                <c:pt idx="14">
                  <c:v>16</c:v>
                </c:pt>
                <c:pt idx="15">
                  <c:v>16</c:v>
                </c:pt>
                <c:pt idx="16">
                  <c:v>16.5</c:v>
                </c:pt>
                <c:pt idx="17">
                  <c:v>16.5</c:v>
                </c:pt>
                <c:pt idx="18">
                  <c:v>17</c:v>
                </c:pt>
                <c:pt idx="19">
                  <c:v>17</c:v>
                </c:pt>
                <c:pt idx="20">
                  <c:v>17.5</c:v>
                </c:pt>
                <c:pt idx="21">
                  <c:v>17.5</c:v>
                </c:pt>
                <c:pt idx="22">
                  <c:v>18</c:v>
                </c:pt>
                <c:pt idx="23">
                  <c:v>18</c:v>
                </c:pt>
                <c:pt idx="24">
                  <c:v>18.5</c:v>
                </c:pt>
                <c:pt idx="25">
                  <c:v>19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</c:v>
                </c:pt>
                <c:pt idx="30">
                  <c:v>20.5</c:v>
                </c:pt>
                <c:pt idx="31">
                  <c:v>21</c:v>
                </c:pt>
                <c:pt idx="32">
                  <c:v>21.5</c:v>
                </c:pt>
                <c:pt idx="33">
                  <c:v>22</c:v>
                </c:pt>
                <c:pt idx="34">
                  <c:v>22.5</c:v>
                </c:pt>
                <c:pt idx="35">
                  <c:v>23</c:v>
                </c:pt>
                <c:pt idx="36">
                  <c:v>23</c:v>
                </c:pt>
                <c:pt idx="37">
                  <c:v>23.5</c:v>
                </c:pt>
                <c:pt idx="38">
                  <c:v>24</c:v>
                </c:pt>
                <c:pt idx="39">
                  <c:v>24.5</c:v>
                </c:pt>
                <c:pt idx="40">
                  <c:v>25</c:v>
                </c:pt>
                <c:pt idx="41">
                  <c:v>25.5</c:v>
                </c:pt>
                <c:pt idx="42">
                  <c:v>26</c:v>
                </c:pt>
                <c:pt idx="43">
                  <c:v>26.5</c:v>
                </c:pt>
                <c:pt idx="44">
                  <c:v>27</c:v>
                </c:pt>
                <c:pt idx="45">
                  <c:v>27.5</c:v>
                </c:pt>
                <c:pt idx="46">
                  <c:v>28</c:v>
                </c:pt>
                <c:pt idx="47">
                  <c:v>28.5</c:v>
                </c:pt>
                <c:pt idx="48">
                  <c:v>29</c:v>
                </c:pt>
                <c:pt idx="49">
                  <c:v>29.5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30.5</c:v>
                </c:pt>
                <c:pt idx="55">
                  <c:v>30.5</c:v>
                </c:pt>
                <c:pt idx="56">
                  <c:v>30.5</c:v>
                </c:pt>
                <c:pt idx="57">
                  <c:v>30.5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33</c:v>
                </c:pt>
                <c:pt idx="6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33C-93A5-A42F84019419}"/>
            </c:ext>
          </c:extLst>
        </c:ser>
        <c:ser>
          <c:idx val="2"/>
          <c:order val="2"/>
          <c:tx>
            <c:strRef>
              <c:f>'Réseau isotherme'!$I$1</c:f>
              <c:strCache>
                <c:ptCount val="1"/>
                <c:pt idx="0">
                  <c:v>P (bar) à T = 40°C</c:v>
                </c:pt>
              </c:strCache>
            </c:strRef>
          </c:tx>
          <c:spPr>
            <a:ln w="19080" cap="rnd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908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xVal>
            <c:numRef>
              <c:f>'Réseau isotherme'!$A$2:$A$68</c:f>
              <c:numCache>
                <c:formatCode>General</c:formatCode>
                <c:ptCount val="67"/>
                <c:pt idx="0">
                  <c:v>3.5</c:v>
                </c:pt>
                <c:pt idx="1">
                  <c:v>3.45</c:v>
                </c:pt>
                <c:pt idx="2">
                  <c:v>3.4</c:v>
                </c:pt>
                <c:pt idx="3">
                  <c:v>3.35</c:v>
                </c:pt>
                <c:pt idx="4">
                  <c:v>3.3</c:v>
                </c:pt>
                <c:pt idx="5">
                  <c:v>3.25</c:v>
                </c:pt>
                <c:pt idx="6">
                  <c:v>3.2</c:v>
                </c:pt>
                <c:pt idx="7">
                  <c:v>3.15</c:v>
                </c:pt>
                <c:pt idx="8">
                  <c:v>3.1</c:v>
                </c:pt>
                <c:pt idx="9">
                  <c:v>3.05</c:v>
                </c:pt>
                <c:pt idx="10">
                  <c:v>3</c:v>
                </c:pt>
                <c:pt idx="11">
                  <c:v>2.95</c:v>
                </c:pt>
                <c:pt idx="12">
                  <c:v>2.9</c:v>
                </c:pt>
                <c:pt idx="13">
                  <c:v>2.85</c:v>
                </c:pt>
                <c:pt idx="14">
                  <c:v>2.8</c:v>
                </c:pt>
                <c:pt idx="15">
                  <c:v>2.75</c:v>
                </c:pt>
                <c:pt idx="16">
                  <c:v>2.7</c:v>
                </c:pt>
                <c:pt idx="17">
                  <c:v>2.65</c:v>
                </c:pt>
                <c:pt idx="18">
                  <c:v>2.6</c:v>
                </c:pt>
                <c:pt idx="19">
                  <c:v>2.5499999999999998</c:v>
                </c:pt>
                <c:pt idx="20">
                  <c:v>2.5</c:v>
                </c:pt>
                <c:pt idx="21">
                  <c:v>2.4500000000000002</c:v>
                </c:pt>
                <c:pt idx="22">
                  <c:v>2.4</c:v>
                </c:pt>
                <c:pt idx="23">
                  <c:v>2.35</c:v>
                </c:pt>
                <c:pt idx="24">
                  <c:v>2.2999999999999998</c:v>
                </c:pt>
                <c:pt idx="25">
                  <c:v>2.25</c:v>
                </c:pt>
                <c:pt idx="26">
                  <c:v>2.2000000000000002</c:v>
                </c:pt>
                <c:pt idx="27">
                  <c:v>2.15</c:v>
                </c:pt>
                <c:pt idx="28">
                  <c:v>2.1</c:v>
                </c:pt>
                <c:pt idx="29">
                  <c:v>2.0499999999999998</c:v>
                </c:pt>
                <c:pt idx="30">
                  <c:v>2</c:v>
                </c:pt>
                <c:pt idx="31">
                  <c:v>1.95</c:v>
                </c:pt>
                <c:pt idx="32">
                  <c:v>1.9</c:v>
                </c:pt>
                <c:pt idx="33">
                  <c:v>1.85</c:v>
                </c:pt>
                <c:pt idx="34">
                  <c:v>1.8</c:v>
                </c:pt>
                <c:pt idx="35">
                  <c:v>1.75</c:v>
                </c:pt>
                <c:pt idx="36">
                  <c:v>1.7</c:v>
                </c:pt>
                <c:pt idx="37">
                  <c:v>1.65</c:v>
                </c:pt>
                <c:pt idx="38">
                  <c:v>1.6</c:v>
                </c:pt>
                <c:pt idx="39">
                  <c:v>1.55</c:v>
                </c:pt>
                <c:pt idx="40">
                  <c:v>1.5</c:v>
                </c:pt>
                <c:pt idx="41">
                  <c:v>1.45</c:v>
                </c:pt>
                <c:pt idx="42">
                  <c:v>1.4</c:v>
                </c:pt>
                <c:pt idx="43">
                  <c:v>1.35</c:v>
                </c:pt>
                <c:pt idx="44">
                  <c:v>1.3</c:v>
                </c:pt>
                <c:pt idx="45">
                  <c:v>1.25</c:v>
                </c:pt>
                <c:pt idx="46">
                  <c:v>1.2</c:v>
                </c:pt>
                <c:pt idx="47">
                  <c:v>1.1499999999999999</c:v>
                </c:pt>
                <c:pt idx="48">
                  <c:v>1.1000000000000001</c:v>
                </c:pt>
                <c:pt idx="49">
                  <c:v>1.05</c:v>
                </c:pt>
                <c:pt idx="50">
                  <c:v>1</c:v>
                </c:pt>
                <c:pt idx="51">
                  <c:v>0.95</c:v>
                </c:pt>
                <c:pt idx="52">
                  <c:v>0.9</c:v>
                </c:pt>
                <c:pt idx="53">
                  <c:v>0.85</c:v>
                </c:pt>
                <c:pt idx="54">
                  <c:v>0.8</c:v>
                </c:pt>
                <c:pt idx="55">
                  <c:v>0.75</c:v>
                </c:pt>
                <c:pt idx="56">
                  <c:v>0.7</c:v>
                </c:pt>
                <c:pt idx="57">
                  <c:v>0.65</c:v>
                </c:pt>
                <c:pt idx="58">
                  <c:v>0.6</c:v>
                </c:pt>
                <c:pt idx="59">
                  <c:v>0.55000000000000004</c:v>
                </c:pt>
                <c:pt idx="60">
                  <c:v>0.5</c:v>
                </c:pt>
                <c:pt idx="61">
                  <c:v>0.45</c:v>
                </c:pt>
                <c:pt idx="62">
                  <c:v>0.4</c:v>
                </c:pt>
                <c:pt idx="63">
                  <c:v>0.35</c:v>
                </c:pt>
                <c:pt idx="64">
                  <c:v>0.3</c:v>
                </c:pt>
                <c:pt idx="65">
                  <c:v>0.25</c:v>
                </c:pt>
                <c:pt idx="66">
                  <c:v>0.2</c:v>
                </c:pt>
              </c:numCache>
            </c:numRef>
          </c:xVal>
          <c:yVal>
            <c:numRef>
              <c:f>'Réseau isotherme'!$I$2:$I$68</c:f>
              <c:numCache>
                <c:formatCode>General</c:formatCode>
                <c:ptCount val="67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14.5</c:v>
                </c:pt>
                <c:pt idx="5">
                  <c:v>14.5</c:v>
                </c:pt>
                <c:pt idx="6">
                  <c:v>14.5</c:v>
                </c:pt>
                <c:pt idx="7">
                  <c:v>14.5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15.5</c:v>
                </c:pt>
                <c:pt idx="12">
                  <c:v>15.5</c:v>
                </c:pt>
                <c:pt idx="13">
                  <c:v>16</c:v>
                </c:pt>
                <c:pt idx="14">
                  <c:v>16</c:v>
                </c:pt>
                <c:pt idx="15">
                  <c:v>16.5</c:v>
                </c:pt>
                <c:pt idx="16">
                  <c:v>16.5</c:v>
                </c:pt>
                <c:pt idx="17">
                  <c:v>17</c:v>
                </c:pt>
                <c:pt idx="18">
                  <c:v>17</c:v>
                </c:pt>
                <c:pt idx="19">
                  <c:v>17.5</c:v>
                </c:pt>
                <c:pt idx="20">
                  <c:v>17.5</c:v>
                </c:pt>
                <c:pt idx="21">
                  <c:v>18</c:v>
                </c:pt>
                <c:pt idx="22">
                  <c:v>18.5</c:v>
                </c:pt>
                <c:pt idx="23">
                  <c:v>18.5</c:v>
                </c:pt>
                <c:pt idx="24">
                  <c:v>19</c:v>
                </c:pt>
                <c:pt idx="25">
                  <c:v>19</c:v>
                </c:pt>
                <c:pt idx="26">
                  <c:v>19.5</c:v>
                </c:pt>
                <c:pt idx="27">
                  <c:v>20</c:v>
                </c:pt>
                <c:pt idx="28">
                  <c:v>20.5</c:v>
                </c:pt>
                <c:pt idx="29">
                  <c:v>21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27</c:v>
                </c:pt>
                <c:pt idx="43">
                  <c:v>27.5</c:v>
                </c:pt>
                <c:pt idx="44">
                  <c:v>28</c:v>
                </c:pt>
                <c:pt idx="45">
                  <c:v>28.5</c:v>
                </c:pt>
                <c:pt idx="46">
                  <c:v>29</c:v>
                </c:pt>
                <c:pt idx="47">
                  <c:v>30</c:v>
                </c:pt>
                <c:pt idx="48">
                  <c:v>30.5</c:v>
                </c:pt>
                <c:pt idx="49">
                  <c:v>31</c:v>
                </c:pt>
                <c:pt idx="50">
                  <c:v>31.5</c:v>
                </c:pt>
                <c:pt idx="51">
                  <c:v>32</c:v>
                </c:pt>
                <c:pt idx="52">
                  <c:v>32.5</c:v>
                </c:pt>
                <c:pt idx="53">
                  <c:v>33</c:v>
                </c:pt>
                <c:pt idx="54">
                  <c:v>33.5</c:v>
                </c:pt>
                <c:pt idx="55">
                  <c:v>33.5</c:v>
                </c:pt>
                <c:pt idx="56">
                  <c:v>33.5</c:v>
                </c:pt>
                <c:pt idx="57">
                  <c:v>33.5</c:v>
                </c:pt>
                <c:pt idx="58">
                  <c:v>33.5</c:v>
                </c:pt>
                <c:pt idx="59">
                  <c:v>33.5</c:v>
                </c:pt>
                <c:pt idx="60">
                  <c:v>33.5</c:v>
                </c:pt>
                <c:pt idx="61">
                  <c:v>34</c:v>
                </c:pt>
                <c:pt idx="62">
                  <c:v>34</c:v>
                </c:pt>
                <c:pt idx="63">
                  <c:v>34.5</c:v>
                </c:pt>
                <c:pt idx="64">
                  <c:v>38</c:v>
                </c:pt>
                <c:pt idx="6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33-433C-93A5-A42F84019419}"/>
            </c:ext>
          </c:extLst>
        </c:ser>
        <c:ser>
          <c:idx val="3"/>
          <c:order val="3"/>
          <c:tx>
            <c:strRef>
              <c:f>'Réseau isotherme'!$L$1</c:f>
              <c:strCache>
                <c:ptCount val="1"/>
                <c:pt idx="0">
                  <c:v>P(bar) à T = 45,5°C</c:v>
                </c:pt>
              </c:strCache>
            </c:strRef>
          </c:tx>
          <c:spPr>
            <a:ln w="19080" cap="rnd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908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xVal>
            <c:numRef>
              <c:f>'Réseau isotherme'!$A$2:$A$68</c:f>
              <c:numCache>
                <c:formatCode>General</c:formatCode>
                <c:ptCount val="67"/>
                <c:pt idx="0">
                  <c:v>3.5</c:v>
                </c:pt>
                <c:pt idx="1">
                  <c:v>3.45</c:v>
                </c:pt>
                <c:pt idx="2">
                  <c:v>3.4</c:v>
                </c:pt>
                <c:pt idx="3">
                  <c:v>3.35</c:v>
                </c:pt>
                <c:pt idx="4">
                  <c:v>3.3</c:v>
                </c:pt>
                <c:pt idx="5">
                  <c:v>3.25</c:v>
                </c:pt>
                <c:pt idx="6">
                  <c:v>3.2</c:v>
                </c:pt>
                <c:pt idx="7">
                  <c:v>3.15</c:v>
                </c:pt>
                <c:pt idx="8">
                  <c:v>3.1</c:v>
                </c:pt>
                <c:pt idx="9">
                  <c:v>3.05</c:v>
                </c:pt>
                <c:pt idx="10">
                  <c:v>3</c:v>
                </c:pt>
                <c:pt idx="11">
                  <c:v>2.95</c:v>
                </c:pt>
                <c:pt idx="12">
                  <c:v>2.9</c:v>
                </c:pt>
                <c:pt idx="13">
                  <c:v>2.85</c:v>
                </c:pt>
                <c:pt idx="14">
                  <c:v>2.8</c:v>
                </c:pt>
                <c:pt idx="15">
                  <c:v>2.75</c:v>
                </c:pt>
                <c:pt idx="16">
                  <c:v>2.7</c:v>
                </c:pt>
                <c:pt idx="17">
                  <c:v>2.65</c:v>
                </c:pt>
                <c:pt idx="18">
                  <c:v>2.6</c:v>
                </c:pt>
                <c:pt idx="19">
                  <c:v>2.5499999999999998</c:v>
                </c:pt>
                <c:pt idx="20">
                  <c:v>2.5</c:v>
                </c:pt>
                <c:pt idx="21">
                  <c:v>2.4500000000000002</c:v>
                </c:pt>
                <c:pt idx="22">
                  <c:v>2.4</c:v>
                </c:pt>
                <c:pt idx="23">
                  <c:v>2.35</c:v>
                </c:pt>
                <c:pt idx="24">
                  <c:v>2.2999999999999998</c:v>
                </c:pt>
                <c:pt idx="25">
                  <c:v>2.25</c:v>
                </c:pt>
                <c:pt idx="26">
                  <c:v>2.2000000000000002</c:v>
                </c:pt>
                <c:pt idx="27">
                  <c:v>2.15</c:v>
                </c:pt>
                <c:pt idx="28">
                  <c:v>2.1</c:v>
                </c:pt>
                <c:pt idx="29">
                  <c:v>2.0499999999999998</c:v>
                </c:pt>
                <c:pt idx="30">
                  <c:v>2</c:v>
                </c:pt>
                <c:pt idx="31">
                  <c:v>1.95</c:v>
                </c:pt>
                <c:pt idx="32">
                  <c:v>1.9</c:v>
                </c:pt>
                <c:pt idx="33">
                  <c:v>1.85</c:v>
                </c:pt>
                <c:pt idx="34">
                  <c:v>1.8</c:v>
                </c:pt>
                <c:pt idx="35">
                  <c:v>1.75</c:v>
                </c:pt>
                <c:pt idx="36">
                  <c:v>1.7</c:v>
                </c:pt>
                <c:pt idx="37">
                  <c:v>1.65</c:v>
                </c:pt>
                <c:pt idx="38">
                  <c:v>1.6</c:v>
                </c:pt>
                <c:pt idx="39">
                  <c:v>1.55</c:v>
                </c:pt>
                <c:pt idx="40">
                  <c:v>1.5</c:v>
                </c:pt>
                <c:pt idx="41">
                  <c:v>1.45</c:v>
                </c:pt>
                <c:pt idx="42">
                  <c:v>1.4</c:v>
                </c:pt>
                <c:pt idx="43">
                  <c:v>1.35</c:v>
                </c:pt>
                <c:pt idx="44">
                  <c:v>1.3</c:v>
                </c:pt>
                <c:pt idx="45">
                  <c:v>1.25</c:v>
                </c:pt>
                <c:pt idx="46">
                  <c:v>1.2</c:v>
                </c:pt>
                <c:pt idx="47">
                  <c:v>1.1499999999999999</c:v>
                </c:pt>
                <c:pt idx="48">
                  <c:v>1.1000000000000001</c:v>
                </c:pt>
                <c:pt idx="49">
                  <c:v>1.05</c:v>
                </c:pt>
                <c:pt idx="50">
                  <c:v>1</c:v>
                </c:pt>
                <c:pt idx="51">
                  <c:v>0.95</c:v>
                </c:pt>
                <c:pt idx="52">
                  <c:v>0.9</c:v>
                </c:pt>
                <c:pt idx="53">
                  <c:v>0.85</c:v>
                </c:pt>
                <c:pt idx="54">
                  <c:v>0.8</c:v>
                </c:pt>
                <c:pt idx="55">
                  <c:v>0.75</c:v>
                </c:pt>
                <c:pt idx="56">
                  <c:v>0.7</c:v>
                </c:pt>
                <c:pt idx="57">
                  <c:v>0.65</c:v>
                </c:pt>
                <c:pt idx="58">
                  <c:v>0.6</c:v>
                </c:pt>
                <c:pt idx="59">
                  <c:v>0.55000000000000004</c:v>
                </c:pt>
                <c:pt idx="60">
                  <c:v>0.5</c:v>
                </c:pt>
                <c:pt idx="61">
                  <c:v>0.45</c:v>
                </c:pt>
                <c:pt idx="62">
                  <c:v>0.4</c:v>
                </c:pt>
                <c:pt idx="63">
                  <c:v>0.35</c:v>
                </c:pt>
                <c:pt idx="64">
                  <c:v>0.3</c:v>
                </c:pt>
                <c:pt idx="65">
                  <c:v>0.25</c:v>
                </c:pt>
                <c:pt idx="66">
                  <c:v>0.2</c:v>
                </c:pt>
              </c:numCache>
            </c:numRef>
          </c:xVal>
          <c:yVal>
            <c:numRef>
              <c:f>'Réseau isotherme'!$L$2:$L$68</c:f>
              <c:numCache>
                <c:formatCode>General</c:formatCode>
                <c:ptCount val="67"/>
                <c:pt idx="0">
                  <c:v>14.5</c:v>
                </c:pt>
                <c:pt idx="1">
                  <c:v>14.5</c:v>
                </c:pt>
                <c:pt idx="2">
                  <c:v>14.5</c:v>
                </c:pt>
                <c:pt idx="3">
                  <c:v>14.5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15.5</c:v>
                </c:pt>
                <c:pt idx="10">
                  <c:v>15.5</c:v>
                </c:pt>
                <c:pt idx="11">
                  <c:v>16</c:v>
                </c:pt>
                <c:pt idx="12">
                  <c:v>16.5</c:v>
                </c:pt>
                <c:pt idx="13">
                  <c:v>16.5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17.5</c:v>
                </c:pt>
                <c:pt idx="18">
                  <c:v>17.5</c:v>
                </c:pt>
                <c:pt idx="19">
                  <c:v>18</c:v>
                </c:pt>
                <c:pt idx="20">
                  <c:v>18.5</c:v>
                </c:pt>
                <c:pt idx="21">
                  <c:v>18.5</c:v>
                </c:pt>
                <c:pt idx="22">
                  <c:v>19</c:v>
                </c:pt>
                <c:pt idx="23">
                  <c:v>19.5</c:v>
                </c:pt>
                <c:pt idx="24">
                  <c:v>19.5</c:v>
                </c:pt>
                <c:pt idx="25">
                  <c:v>20</c:v>
                </c:pt>
                <c:pt idx="26">
                  <c:v>20.5</c:v>
                </c:pt>
                <c:pt idx="27">
                  <c:v>21</c:v>
                </c:pt>
                <c:pt idx="28">
                  <c:v>21</c:v>
                </c:pt>
                <c:pt idx="29">
                  <c:v>21.5</c:v>
                </c:pt>
                <c:pt idx="30">
                  <c:v>22</c:v>
                </c:pt>
                <c:pt idx="31">
                  <c:v>22.5</c:v>
                </c:pt>
                <c:pt idx="32">
                  <c:v>23</c:v>
                </c:pt>
                <c:pt idx="33">
                  <c:v>23.5</c:v>
                </c:pt>
                <c:pt idx="34">
                  <c:v>24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33.5</c:v>
                </c:pt>
                <c:pt idx="51">
                  <c:v>34</c:v>
                </c:pt>
                <c:pt idx="52">
                  <c:v>35</c:v>
                </c:pt>
                <c:pt idx="53">
                  <c:v>35.5</c:v>
                </c:pt>
                <c:pt idx="54">
                  <c:v>36</c:v>
                </c:pt>
                <c:pt idx="55">
                  <c:v>36.5</c:v>
                </c:pt>
                <c:pt idx="56">
                  <c:v>37</c:v>
                </c:pt>
                <c:pt idx="57">
                  <c:v>37.5</c:v>
                </c:pt>
                <c:pt idx="58">
                  <c:v>37.5</c:v>
                </c:pt>
                <c:pt idx="59">
                  <c:v>37.5</c:v>
                </c:pt>
                <c:pt idx="60">
                  <c:v>38</c:v>
                </c:pt>
                <c:pt idx="61">
                  <c:v>38</c:v>
                </c:pt>
                <c:pt idx="62">
                  <c:v>38.5</c:v>
                </c:pt>
                <c:pt idx="63">
                  <c:v>39.5</c:v>
                </c:pt>
                <c:pt idx="64">
                  <c:v>45</c:v>
                </c:pt>
                <c:pt idx="6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33-433C-93A5-A42F84019419}"/>
            </c:ext>
          </c:extLst>
        </c:ser>
        <c:ser>
          <c:idx val="4"/>
          <c:order val="4"/>
          <c:tx>
            <c:strRef>
              <c:f>'Réseau isotherme'!$O$1</c:f>
              <c:strCache>
                <c:ptCount val="1"/>
                <c:pt idx="0">
                  <c:v>P (bar) à T = 50°C</c:v>
                </c:pt>
              </c:strCache>
            </c:strRef>
          </c:tx>
          <c:spPr>
            <a:ln w="19080" cap="rnd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908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xVal>
            <c:numRef>
              <c:f>'Réseau isotherme'!$A$2:$A$68</c:f>
              <c:numCache>
                <c:formatCode>General</c:formatCode>
                <c:ptCount val="67"/>
                <c:pt idx="0">
                  <c:v>3.5</c:v>
                </c:pt>
                <c:pt idx="1">
                  <c:v>3.45</c:v>
                </c:pt>
                <c:pt idx="2">
                  <c:v>3.4</c:v>
                </c:pt>
                <c:pt idx="3">
                  <c:v>3.35</c:v>
                </c:pt>
                <c:pt idx="4">
                  <c:v>3.3</c:v>
                </c:pt>
                <c:pt idx="5">
                  <c:v>3.25</c:v>
                </c:pt>
                <c:pt idx="6">
                  <c:v>3.2</c:v>
                </c:pt>
                <c:pt idx="7">
                  <c:v>3.15</c:v>
                </c:pt>
                <c:pt idx="8">
                  <c:v>3.1</c:v>
                </c:pt>
                <c:pt idx="9">
                  <c:v>3.05</c:v>
                </c:pt>
                <c:pt idx="10">
                  <c:v>3</c:v>
                </c:pt>
                <c:pt idx="11">
                  <c:v>2.95</c:v>
                </c:pt>
                <c:pt idx="12">
                  <c:v>2.9</c:v>
                </c:pt>
                <c:pt idx="13">
                  <c:v>2.85</c:v>
                </c:pt>
                <c:pt idx="14">
                  <c:v>2.8</c:v>
                </c:pt>
                <c:pt idx="15">
                  <c:v>2.75</c:v>
                </c:pt>
                <c:pt idx="16">
                  <c:v>2.7</c:v>
                </c:pt>
                <c:pt idx="17">
                  <c:v>2.65</c:v>
                </c:pt>
                <c:pt idx="18">
                  <c:v>2.6</c:v>
                </c:pt>
                <c:pt idx="19">
                  <c:v>2.5499999999999998</c:v>
                </c:pt>
                <c:pt idx="20">
                  <c:v>2.5</c:v>
                </c:pt>
                <c:pt idx="21">
                  <c:v>2.4500000000000002</c:v>
                </c:pt>
                <c:pt idx="22">
                  <c:v>2.4</c:v>
                </c:pt>
                <c:pt idx="23">
                  <c:v>2.35</c:v>
                </c:pt>
                <c:pt idx="24">
                  <c:v>2.2999999999999998</c:v>
                </c:pt>
                <c:pt idx="25">
                  <c:v>2.25</c:v>
                </c:pt>
                <c:pt idx="26">
                  <c:v>2.2000000000000002</c:v>
                </c:pt>
                <c:pt idx="27">
                  <c:v>2.15</c:v>
                </c:pt>
                <c:pt idx="28">
                  <c:v>2.1</c:v>
                </c:pt>
                <c:pt idx="29">
                  <c:v>2.0499999999999998</c:v>
                </c:pt>
                <c:pt idx="30">
                  <c:v>2</c:v>
                </c:pt>
                <c:pt idx="31">
                  <c:v>1.95</c:v>
                </c:pt>
                <c:pt idx="32">
                  <c:v>1.9</c:v>
                </c:pt>
                <c:pt idx="33">
                  <c:v>1.85</c:v>
                </c:pt>
                <c:pt idx="34">
                  <c:v>1.8</c:v>
                </c:pt>
                <c:pt idx="35">
                  <c:v>1.75</c:v>
                </c:pt>
                <c:pt idx="36">
                  <c:v>1.7</c:v>
                </c:pt>
                <c:pt idx="37">
                  <c:v>1.65</c:v>
                </c:pt>
                <c:pt idx="38">
                  <c:v>1.6</c:v>
                </c:pt>
                <c:pt idx="39">
                  <c:v>1.55</c:v>
                </c:pt>
                <c:pt idx="40">
                  <c:v>1.5</c:v>
                </c:pt>
                <c:pt idx="41">
                  <c:v>1.45</c:v>
                </c:pt>
                <c:pt idx="42">
                  <c:v>1.4</c:v>
                </c:pt>
                <c:pt idx="43">
                  <c:v>1.35</c:v>
                </c:pt>
                <c:pt idx="44">
                  <c:v>1.3</c:v>
                </c:pt>
                <c:pt idx="45">
                  <c:v>1.25</c:v>
                </c:pt>
                <c:pt idx="46">
                  <c:v>1.2</c:v>
                </c:pt>
                <c:pt idx="47">
                  <c:v>1.1499999999999999</c:v>
                </c:pt>
                <c:pt idx="48">
                  <c:v>1.1000000000000001</c:v>
                </c:pt>
                <c:pt idx="49">
                  <c:v>1.05</c:v>
                </c:pt>
                <c:pt idx="50">
                  <c:v>1</c:v>
                </c:pt>
                <c:pt idx="51">
                  <c:v>0.95</c:v>
                </c:pt>
                <c:pt idx="52">
                  <c:v>0.9</c:v>
                </c:pt>
                <c:pt idx="53">
                  <c:v>0.85</c:v>
                </c:pt>
                <c:pt idx="54">
                  <c:v>0.8</c:v>
                </c:pt>
                <c:pt idx="55">
                  <c:v>0.75</c:v>
                </c:pt>
                <c:pt idx="56">
                  <c:v>0.7</c:v>
                </c:pt>
                <c:pt idx="57">
                  <c:v>0.65</c:v>
                </c:pt>
                <c:pt idx="58">
                  <c:v>0.6</c:v>
                </c:pt>
                <c:pt idx="59">
                  <c:v>0.55000000000000004</c:v>
                </c:pt>
                <c:pt idx="60">
                  <c:v>0.5</c:v>
                </c:pt>
                <c:pt idx="61">
                  <c:v>0.45</c:v>
                </c:pt>
                <c:pt idx="62">
                  <c:v>0.4</c:v>
                </c:pt>
                <c:pt idx="63">
                  <c:v>0.35</c:v>
                </c:pt>
                <c:pt idx="64">
                  <c:v>0.3</c:v>
                </c:pt>
                <c:pt idx="65">
                  <c:v>0.25</c:v>
                </c:pt>
                <c:pt idx="66">
                  <c:v>0.2</c:v>
                </c:pt>
              </c:numCache>
            </c:numRef>
          </c:xVal>
          <c:yVal>
            <c:numRef>
              <c:f>'Réseau isotherme'!$O$2:$O$68</c:f>
              <c:numCache>
                <c:formatCode>General</c:formatCode>
                <c:ptCount val="67"/>
                <c:pt idx="0">
                  <c:v>14.5</c:v>
                </c:pt>
                <c:pt idx="1">
                  <c:v>14.5</c:v>
                </c:pt>
                <c:pt idx="2">
                  <c:v>14.5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15.5</c:v>
                </c:pt>
                <c:pt idx="8">
                  <c:v>15.5</c:v>
                </c:pt>
                <c:pt idx="9">
                  <c:v>16</c:v>
                </c:pt>
                <c:pt idx="10">
                  <c:v>16.5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17.5</c:v>
                </c:pt>
                <c:pt idx="15">
                  <c:v>18</c:v>
                </c:pt>
                <c:pt idx="16">
                  <c:v>18</c:v>
                </c:pt>
                <c:pt idx="17">
                  <c:v>18.5</c:v>
                </c:pt>
                <c:pt idx="18">
                  <c:v>18.5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19.5</c:v>
                </c:pt>
                <c:pt idx="23">
                  <c:v>20</c:v>
                </c:pt>
                <c:pt idx="24">
                  <c:v>20.5</c:v>
                </c:pt>
                <c:pt idx="25">
                  <c:v>20.5</c:v>
                </c:pt>
                <c:pt idx="26">
                  <c:v>21</c:v>
                </c:pt>
                <c:pt idx="27">
                  <c:v>21.5</c:v>
                </c:pt>
                <c:pt idx="28">
                  <c:v>22</c:v>
                </c:pt>
                <c:pt idx="29">
                  <c:v>22</c:v>
                </c:pt>
                <c:pt idx="30">
                  <c:v>22.5</c:v>
                </c:pt>
                <c:pt idx="31">
                  <c:v>23</c:v>
                </c:pt>
                <c:pt idx="32">
                  <c:v>23.5</c:v>
                </c:pt>
                <c:pt idx="33">
                  <c:v>24</c:v>
                </c:pt>
                <c:pt idx="34">
                  <c:v>24.5</c:v>
                </c:pt>
                <c:pt idx="35">
                  <c:v>25</c:v>
                </c:pt>
                <c:pt idx="36">
                  <c:v>25.5</c:v>
                </c:pt>
                <c:pt idx="37">
                  <c:v>26</c:v>
                </c:pt>
                <c:pt idx="38">
                  <c:v>26.5</c:v>
                </c:pt>
                <c:pt idx="39">
                  <c:v>27</c:v>
                </c:pt>
                <c:pt idx="40">
                  <c:v>28</c:v>
                </c:pt>
                <c:pt idx="41">
                  <c:v>29.5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34</c:v>
                </c:pt>
                <c:pt idx="49">
                  <c:v>34.5</c:v>
                </c:pt>
                <c:pt idx="50">
                  <c:v>35.5</c:v>
                </c:pt>
                <c:pt idx="51">
                  <c:v>36</c:v>
                </c:pt>
                <c:pt idx="52">
                  <c:v>36.5</c:v>
                </c:pt>
                <c:pt idx="53">
                  <c:v>37.5</c:v>
                </c:pt>
                <c:pt idx="54">
                  <c:v>38</c:v>
                </c:pt>
                <c:pt idx="55">
                  <c:v>39</c:v>
                </c:pt>
                <c:pt idx="56">
                  <c:v>39.5</c:v>
                </c:pt>
                <c:pt idx="57">
                  <c:v>40.5</c:v>
                </c:pt>
                <c:pt idx="58">
                  <c:v>40.5</c:v>
                </c:pt>
                <c:pt idx="59">
                  <c:v>41</c:v>
                </c:pt>
                <c:pt idx="60">
                  <c:v>41.5</c:v>
                </c:pt>
                <c:pt idx="61">
                  <c:v>42</c:v>
                </c:pt>
                <c:pt idx="62">
                  <c:v>42.5</c:v>
                </c:pt>
                <c:pt idx="63">
                  <c:v>43</c:v>
                </c:pt>
                <c:pt idx="6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33-433C-93A5-A42F84019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78580"/>
        <c:axId val="42569562"/>
      </c:scatterChart>
      <c:valAx>
        <c:axId val="9857858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fr-FR"/>
          </a:p>
        </c:txPr>
        <c:crossAx val="42569562"/>
        <c:crosses val="autoZero"/>
        <c:crossBetween val="midCat"/>
      </c:valAx>
      <c:valAx>
        <c:axId val="425695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fr-FR"/>
          </a:p>
        </c:txPr>
        <c:crossAx val="98578580"/>
        <c:crosses val="autoZero"/>
        <c:crossBetween val="midCat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4.3330210733304599E-2"/>
          <c:y val="0.86530465955167801"/>
          <c:w val="0.79323241116145959"/>
          <c:h val="3.996844508101334E-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Diagramme d'Agamat à T = 23,3°C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'Diagramme d''Amagat'!$E$1</c:f>
              <c:strCache>
                <c:ptCount val="1"/>
                <c:pt idx="0">
                  <c:v>PV (Pa·L) à T = 23,3°C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3112090666488108"/>
                  <c:y val="0.53492834414901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'Diagramme d''Amagat'!$D$2:$D$41</c:f>
              <c:numCache>
                <c:formatCode>General</c:formatCode>
                <c:ptCount val="40"/>
                <c:pt idx="0">
                  <c:v>1250000</c:v>
                </c:pt>
                <c:pt idx="1">
                  <c:v>1250000</c:v>
                </c:pt>
                <c:pt idx="2">
                  <c:v>1250000</c:v>
                </c:pt>
                <c:pt idx="3">
                  <c:v>1250000</c:v>
                </c:pt>
                <c:pt idx="4">
                  <c:v>1300000</c:v>
                </c:pt>
                <c:pt idx="5">
                  <c:v>1300000</c:v>
                </c:pt>
                <c:pt idx="6">
                  <c:v>1300000</c:v>
                </c:pt>
                <c:pt idx="7">
                  <c:v>1350000</c:v>
                </c:pt>
                <c:pt idx="8">
                  <c:v>1350000</c:v>
                </c:pt>
                <c:pt idx="9">
                  <c:v>1400000</c:v>
                </c:pt>
                <c:pt idx="10">
                  <c:v>1400000</c:v>
                </c:pt>
                <c:pt idx="11">
                  <c:v>1400000</c:v>
                </c:pt>
                <c:pt idx="12">
                  <c:v>1450000</c:v>
                </c:pt>
                <c:pt idx="13">
                  <c:v>1450000</c:v>
                </c:pt>
                <c:pt idx="14">
                  <c:v>1450000</c:v>
                </c:pt>
                <c:pt idx="15">
                  <c:v>1450000</c:v>
                </c:pt>
                <c:pt idx="16">
                  <c:v>1500000</c:v>
                </c:pt>
                <c:pt idx="17">
                  <c:v>1500000</c:v>
                </c:pt>
                <c:pt idx="18">
                  <c:v>1550000</c:v>
                </c:pt>
                <c:pt idx="19">
                  <c:v>1600000</c:v>
                </c:pt>
                <c:pt idx="20">
                  <c:v>1600000</c:v>
                </c:pt>
                <c:pt idx="21">
                  <c:v>1650000</c:v>
                </c:pt>
                <c:pt idx="22">
                  <c:v>1650000</c:v>
                </c:pt>
                <c:pt idx="23">
                  <c:v>1700000</c:v>
                </c:pt>
                <c:pt idx="24">
                  <c:v>1700000</c:v>
                </c:pt>
                <c:pt idx="25">
                  <c:v>1750000</c:v>
                </c:pt>
                <c:pt idx="26">
                  <c:v>1750000</c:v>
                </c:pt>
                <c:pt idx="27">
                  <c:v>1800000</c:v>
                </c:pt>
                <c:pt idx="28">
                  <c:v>1850000</c:v>
                </c:pt>
                <c:pt idx="29">
                  <c:v>1850000</c:v>
                </c:pt>
                <c:pt idx="30">
                  <c:v>1900000</c:v>
                </c:pt>
                <c:pt idx="31">
                  <c:v>1950000</c:v>
                </c:pt>
                <c:pt idx="32">
                  <c:v>1950000</c:v>
                </c:pt>
                <c:pt idx="33">
                  <c:v>2000000</c:v>
                </c:pt>
                <c:pt idx="34">
                  <c:v>2050000</c:v>
                </c:pt>
                <c:pt idx="35">
                  <c:v>2050000</c:v>
                </c:pt>
                <c:pt idx="36">
                  <c:v>2100000</c:v>
                </c:pt>
                <c:pt idx="37">
                  <c:v>2100000</c:v>
                </c:pt>
                <c:pt idx="38">
                  <c:v>2150000</c:v>
                </c:pt>
                <c:pt idx="39">
                  <c:v>2200000</c:v>
                </c:pt>
              </c:numCache>
            </c:numRef>
          </c:xVal>
          <c:yVal>
            <c:numRef>
              <c:f>'Diagramme d''Amagat'!$E$2:$E$41</c:f>
              <c:numCache>
                <c:formatCode>General</c:formatCode>
                <c:ptCount val="40"/>
                <c:pt idx="0">
                  <c:v>4375</c:v>
                </c:pt>
                <c:pt idx="1">
                  <c:v>4312.5000000000009</c:v>
                </c:pt>
                <c:pt idx="2">
                  <c:v>4250</c:v>
                </c:pt>
                <c:pt idx="3">
                  <c:v>4187.5</c:v>
                </c:pt>
                <c:pt idx="4">
                  <c:v>4290</c:v>
                </c:pt>
                <c:pt idx="5">
                  <c:v>4225</c:v>
                </c:pt>
                <c:pt idx="6">
                  <c:v>4160</c:v>
                </c:pt>
                <c:pt idx="7">
                  <c:v>4252.5</c:v>
                </c:pt>
                <c:pt idx="8">
                  <c:v>4185</c:v>
                </c:pt>
                <c:pt idx="9">
                  <c:v>4270</c:v>
                </c:pt>
                <c:pt idx="10">
                  <c:v>4200</c:v>
                </c:pt>
                <c:pt idx="11">
                  <c:v>4130.0000000000009</c:v>
                </c:pt>
                <c:pt idx="12">
                  <c:v>4205</c:v>
                </c:pt>
                <c:pt idx="13">
                  <c:v>4132.5</c:v>
                </c:pt>
                <c:pt idx="14">
                  <c:v>4060</c:v>
                </c:pt>
                <c:pt idx="15">
                  <c:v>3987.4999999999995</c:v>
                </c:pt>
                <c:pt idx="16">
                  <c:v>4050</c:v>
                </c:pt>
                <c:pt idx="17">
                  <c:v>3975</c:v>
                </c:pt>
                <c:pt idx="18">
                  <c:v>4030</c:v>
                </c:pt>
                <c:pt idx="19">
                  <c:v>4079.9999999999995</c:v>
                </c:pt>
                <c:pt idx="20">
                  <c:v>4000</c:v>
                </c:pt>
                <c:pt idx="21">
                  <c:v>4042.5000000000005</c:v>
                </c:pt>
                <c:pt idx="22">
                  <c:v>3959.9999999999995</c:v>
                </c:pt>
                <c:pt idx="23">
                  <c:v>3995</c:v>
                </c:pt>
                <c:pt idx="24">
                  <c:v>3910</c:v>
                </c:pt>
                <c:pt idx="25">
                  <c:v>3937.4999999999995</c:v>
                </c:pt>
                <c:pt idx="26">
                  <c:v>3850.0000000000005</c:v>
                </c:pt>
                <c:pt idx="27">
                  <c:v>3870</c:v>
                </c:pt>
                <c:pt idx="28">
                  <c:v>3885.0000000000005</c:v>
                </c:pt>
                <c:pt idx="29">
                  <c:v>3792.4999999999995</c:v>
                </c:pt>
                <c:pt idx="30">
                  <c:v>3800</c:v>
                </c:pt>
                <c:pt idx="31">
                  <c:v>3802.5</c:v>
                </c:pt>
                <c:pt idx="32">
                  <c:v>3705</c:v>
                </c:pt>
                <c:pt idx="33">
                  <c:v>3700</c:v>
                </c:pt>
                <c:pt idx="34">
                  <c:v>3690</c:v>
                </c:pt>
                <c:pt idx="35">
                  <c:v>3587.5</c:v>
                </c:pt>
                <c:pt idx="36">
                  <c:v>3570</c:v>
                </c:pt>
                <c:pt idx="37">
                  <c:v>3465</c:v>
                </c:pt>
                <c:pt idx="38">
                  <c:v>3440</c:v>
                </c:pt>
                <c:pt idx="39">
                  <c:v>3410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79-43DD-881A-025217E3B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074416"/>
        <c:axId val="607080656"/>
      </c:scatterChart>
      <c:valAx>
        <c:axId val="60707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7080656"/>
        <c:crosses val="autoZero"/>
        <c:crossBetween val="midCat"/>
      </c:valAx>
      <c:valAx>
        <c:axId val="6070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707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Diagramme d'Agamat à </a:t>
            </a:r>
            <a:r>
              <a:rPr lang="en-US" sz="1400"/>
              <a:t>T = 35°C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'Diagramme d''Amagat'!$H$1</c:f>
              <c:strCache>
                <c:ptCount val="1"/>
                <c:pt idx="0">
                  <c:v>PV (Pa·L) à T = 35°C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507085585457229"/>
                  <c:y val="0.597410762215804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'Diagramme d''Amagat'!$G$2:$G$41</c:f>
              <c:numCache>
                <c:formatCode>General</c:formatCode>
                <c:ptCount val="40"/>
                <c:pt idx="0">
                  <c:v>1350000</c:v>
                </c:pt>
                <c:pt idx="1">
                  <c:v>1350000</c:v>
                </c:pt>
                <c:pt idx="2">
                  <c:v>1350000</c:v>
                </c:pt>
                <c:pt idx="3">
                  <c:v>1350000</c:v>
                </c:pt>
                <c:pt idx="4">
                  <c:v>1400000</c:v>
                </c:pt>
                <c:pt idx="5">
                  <c:v>1400000</c:v>
                </c:pt>
                <c:pt idx="6">
                  <c:v>1400000</c:v>
                </c:pt>
                <c:pt idx="7">
                  <c:v>1400000</c:v>
                </c:pt>
                <c:pt idx="8">
                  <c:v>1450000</c:v>
                </c:pt>
                <c:pt idx="9">
                  <c:v>1450000</c:v>
                </c:pt>
                <c:pt idx="10">
                  <c:v>1500000</c:v>
                </c:pt>
                <c:pt idx="11">
                  <c:v>1500000</c:v>
                </c:pt>
                <c:pt idx="12">
                  <c:v>1550000</c:v>
                </c:pt>
                <c:pt idx="13">
                  <c:v>1550000</c:v>
                </c:pt>
                <c:pt idx="14">
                  <c:v>1600000</c:v>
                </c:pt>
                <c:pt idx="15">
                  <c:v>1600000</c:v>
                </c:pt>
                <c:pt idx="16">
                  <c:v>1650000</c:v>
                </c:pt>
                <c:pt idx="17">
                  <c:v>1650000</c:v>
                </c:pt>
                <c:pt idx="18">
                  <c:v>1700000</c:v>
                </c:pt>
                <c:pt idx="19">
                  <c:v>1700000</c:v>
                </c:pt>
                <c:pt idx="20">
                  <c:v>1750000</c:v>
                </c:pt>
                <c:pt idx="21">
                  <c:v>1750000</c:v>
                </c:pt>
                <c:pt idx="22">
                  <c:v>1800000</c:v>
                </c:pt>
                <c:pt idx="23">
                  <c:v>1800000</c:v>
                </c:pt>
                <c:pt idx="24">
                  <c:v>1850000</c:v>
                </c:pt>
                <c:pt idx="25">
                  <c:v>1900000</c:v>
                </c:pt>
                <c:pt idx="26">
                  <c:v>1900000</c:v>
                </c:pt>
                <c:pt idx="27">
                  <c:v>1950000</c:v>
                </c:pt>
                <c:pt idx="28">
                  <c:v>2000000</c:v>
                </c:pt>
                <c:pt idx="29">
                  <c:v>2000000</c:v>
                </c:pt>
                <c:pt idx="30">
                  <c:v>2050000</c:v>
                </c:pt>
                <c:pt idx="31">
                  <c:v>2100000</c:v>
                </c:pt>
                <c:pt idx="32">
                  <c:v>2150000</c:v>
                </c:pt>
                <c:pt idx="33">
                  <c:v>2200000</c:v>
                </c:pt>
                <c:pt idx="34">
                  <c:v>2250000</c:v>
                </c:pt>
                <c:pt idx="35">
                  <c:v>2300000</c:v>
                </c:pt>
                <c:pt idx="36">
                  <c:v>2300000</c:v>
                </c:pt>
                <c:pt idx="37">
                  <c:v>2350000</c:v>
                </c:pt>
                <c:pt idx="38">
                  <c:v>2400000</c:v>
                </c:pt>
                <c:pt idx="39">
                  <c:v>2450000</c:v>
                </c:pt>
              </c:numCache>
            </c:numRef>
          </c:xVal>
          <c:yVal>
            <c:numRef>
              <c:f>'Diagramme d''Amagat'!$H$2:$H$41</c:f>
              <c:numCache>
                <c:formatCode>General</c:formatCode>
                <c:ptCount val="40"/>
                <c:pt idx="0">
                  <c:v>4725</c:v>
                </c:pt>
                <c:pt idx="1">
                  <c:v>4657.5000000000009</c:v>
                </c:pt>
                <c:pt idx="2">
                  <c:v>4590</c:v>
                </c:pt>
                <c:pt idx="3">
                  <c:v>4522.5</c:v>
                </c:pt>
                <c:pt idx="4">
                  <c:v>4620</c:v>
                </c:pt>
                <c:pt idx="5">
                  <c:v>4550</c:v>
                </c:pt>
                <c:pt idx="6">
                  <c:v>4480</c:v>
                </c:pt>
                <c:pt idx="7">
                  <c:v>4410</c:v>
                </c:pt>
                <c:pt idx="8">
                  <c:v>4495</c:v>
                </c:pt>
                <c:pt idx="9">
                  <c:v>4422.5</c:v>
                </c:pt>
                <c:pt idx="10">
                  <c:v>4500</c:v>
                </c:pt>
                <c:pt idx="11">
                  <c:v>4425.0000000000009</c:v>
                </c:pt>
                <c:pt idx="12">
                  <c:v>4495</c:v>
                </c:pt>
                <c:pt idx="13">
                  <c:v>4417.5</c:v>
                </c:pt>
                <c:pt idx="14">
                  <c:v>4480</c:v>
                </c:pt>
                <c:pt idx="15">
                  <c:v>4400</c:v>
                </c:pt>
                <c:pt idx="16">
                  <c:v>4455</c:v>
                </c:pt>
                <c:pt idx="17">
                  <c:v>4372.5</c:v>
                </c:pt>
                <c:pt idx="18">
                  <c:v>4420</c:v>
                </c:pt>
                <c:pt idx="19">
                  <c:v>4335</c:v>
                </c:pt>
                <c:pt idx="20">
                  <c:v>4375</c:v>
                </c:pt>
                <c:pt idx="21">
                  <c:v>4287.5000000000009</c:v>
                </c:pt>
                <c:pt idx="22">
                  <c:v>4320</c:v>
                </c:pt>
                <c:pt idx="23">
                  <c:v>4230</c:v>
                </c:pt>
                <c:pt idx="24">
                  <c:v>4255</c:v>
                </c:pt>
                <c:pt idx="25">
                  <c:v>4275</c:v>
                </c:pt>
                <c:pt idx="26">
                  <c:v>4180</c:v>
                </c:pt>
                <c:pt idx="27">
                  <c:v>4192.5</c:v>
                </c:pt>
                <c:pt idx="28">
                  <c:v>4200.0000000000009</c:v>
                </c:pt>
                <c:pt idx="29">
                  <c:v>4099.9999999999991</c:v>
                </c:pt>
                <c:pt idx="30">
                  <c:v>4100</c:v>
                </c:pt>
                <c:pt idx="31">
                  <c:v>4095</c:v>
                </c:pt>
                <c:pt idx="32">
                  <c:v>4085</c:v>
                </c:pt>
                <c:pt idx="33">
                  <c:v>4070</c:v>
                </c:pt>
                <c:pt idx="34">
                  <c:v>4050</c:v>
                </c:pt>
                <c:pt idx="35">
                  <c:v>4025</c:v>
                </c:pt>
                <c:pt idx="36">
                  <c:v>3910</c:v>
                </c:pt>
                <c:pt idx="37">
                  <c:v>3877.5</c:v>
                </c:pt>
                <c:pt idx="38">
                  <c:v>3840</c:v>
                </c:pt>
                <c:pt idx="39">
                  <c:v>3797.5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A1-47FE-B292-B22FB5EE3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316112"/>
        <c:axId val="1243231904"/>
      </c:scatterChart>
      <c:valAx>
        <c:axId val="78531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3231904"/>
        <c:crosses val="autoZero"/>
        <c:crossBetween val="midCat"/>
      </c:valAx>
      <c:valAx>
        <c:axId val="12432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531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Diagramme d'Agamat à </a:t>
            </a:r>
            <a:r>
              <a:rPr lang="en-US" sz="1400"/>
              <a:t>T = 40°C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'Diagramme d''Amagat'!$K$1</c:f>
              <c:strCache>
                <c:ptCount val="1"/>
                <c:pt idx="0">
                  <c:v>PV (Pa·L) à T = 40°C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1561569902407365"/>
                  <c:y val="0.505055650809141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'Diagramme d''Amagat'!$J$2:$J$41</c:f>
              <c:numCache>
                <c:formatCode>General</c:formatCode>
                <c:ptCount val="40"/>
                <c:pt idx="0">
                  <c:v>1400000</c:v>
                </c:pt>
                <c:pt idx="1">
                  <c:v>1400000</c:v>
                </c:pt>
                <c:pt idx="2">
                  <c:v>1400000</c:v>
                </c:pt>
                <c:pt idx="3">
                  <c:v>1400000</c:v>
                </c:pt>
                <c:pt idx="4">
                  <c:v>1450000</c:v>
                </c:pt>
                <c:pt idx="5">
                  <c:v>1450000</c:v>
                </c:pt>
                <c:pt idx="6">
                  <c:v>1450000</c:v>
                </c:pt>
                <c:pt idx="7">
                  <c:v>1450000</c:v>
                </c:pt>
                <c:pt idx="8">
                  <c:v>1500000</c:v>
                </c:pt>
                <c:pt idx="9">
                  <c:v>1500000</c:v>
                </c:pt>
                <c:pt idx="10">
                  <c:v>1500000</c:v>
                </c:pt>
                <c:pt idx="11">
                  <c:v>1550000</c:v>
                </c:pt>
                <c:pt idx="12">
                  <c:v>1550000</c:v>
                </c:pt>
                <c:pt idx="13">
                  <c:v>1600000</c:v>
                </c:pt>
                <c:pt idx="14">
                  <c:v>1600000</c:v>
                </c:pt>
                <c:pt idx="15">
                  <c:v>1650000</c:v>
                </c:pt>
                <c:pt idx="16">
                  <c:v>1650000</c:v>
                </c:pt>
                <c:pt idx="17">
                  <c:v>1700000</c:v>
                </c:pt>
                <c:pt idx="18">
                  <c:v>1700000</c:v>
                </c:pt>
                <c:pt idx="19">
                  <c:v>1750000</c:v>
                </c:pt>
                <c:pt idx="20">
                  <c:v>1750000</c:v>
                </c:pt>
                <c:pt idx="21">
                  <c:v>1800000</c:v>
                </c:pt>
                <c:pt idx="22">
                  <c:v>1850000</c:v>
                </c:pt>
                <c:pt idx="23">
                  <c:v>1850000</c:v>
                </c:pt>
                <c:pt idx="24">
                  <c:v>1900000</c:v>
                </c:pt>
                <c:pt idx="25">
                  <c:v>1900000</c:v>
                </c:pt>
                <c:pt idx="26">
                  <c:v>1950000</c:v>
                </c:pt>
                <c:pt idx="27">
                  <c:v>2000000</c:v>
                </c:pt>
                <c:pt idx="28">
                  <c:v>2050000</c:v>
                </c:pt>
                <c:pt idx="29">
                  <c:v>2100000</c:v>
                </c:pt>
                <c:pt idx="30">
                  <c:v>2100000</c:v>
                </c:pt>
                <c:pt idx="31">
                  <c:v>2150000</c:v>
                </c:pt>
                <c:pt idx="32">
                  <c:v>2200000</c:v>
                </c:pt>
                <c:pt idx="33">
                  <c:v>2250000</c:v>
                </c:pt>
                <c:pt idx="34">
                  <c:v>2300000</c:v>
                </c:pt>
                <c:pt idx="35">
                  <c:v>2350000</c:v>
                </c:pt>
                <c:pt idx="36">
                  <c:v>2400000</c:v>
                </c:pt>
                <c:pt idx="37">
                  <c:v>2450000</c:v>
                </c:pt>
                <c:pt idx="38">
                  <c:v>2500000</c:v>
                </c:pt>
                <c:pt idx="39">
                  <c:v>2550000</c:v>
                </c:pt>
              </c:numCache>
            </c:numRef>
          </c:xVal>
          <c:yVal>
            <c:numRef>
              <c:f>'Diagramme d''Amagat'!$K$2:$K$41</c:f>
              <c:numCache>
                <c:formatCode>General</c:formatCode>
                <c:ptCount val="40"/>
                <c:pt idx="0">
                  <c:v>4900</c:v>
                </c:pt>
                <c:pt idx="1">
                  <c:v>4830.0000000000009</c:v>
                </c:pt>
                <c:pt idx="2">
                  <c:v>4760</c:v>
                </c:pt>
                <c:pt idx="3">
                  <c:v>4690</c:v>
                </c:pt>
                <c:pt idx="4">
                  <c:v>4785</c:v>
                </c:pt>
                <c:pt idx="5">
                  <c:v>4712.5</c:v>
                </c:pt>
                <c:pt idx="6">
                  <c:v>4640</c:v>
                </c:pt>
                <c:pt idx="7">
                  <c:v>4567.5</c:v>
                </c:pt>
                <c:pt idx="8">
                  <c:v>4650</c:v>
                </c:pt>
                <c:pt idx="9">
                  <c:v>4575</c:v>
                </c:pt>
                <c:pt idx="10">
                  <c:v>4500</c:v>
                </c:pt>
                <c:pt idx="11">
                  <c:v>4572.5000000000009</c:v>
                </c:pt>
                <c:pt idx="12">
                  <c:v>4495</c:v>
                </c:pt>
                <c:pt idx="13">
                  <c:v>4560</c:v>
                </c:pt>
                <c:pt idx="14">
                  <c:v>4480</c:v>
                </c:pt>
                <c:pt idx="15">
                  <c:v>4537.5</c:v>
                </c:pt>
                <c:pt idx="16">
                  <c:v>4455</c:v>
                </c:pt>
                <c:pt idx="17">
                  <c:v>4505</c:v>
                </c:pt>
                <c:pt idx="18">
                  <c:v>4420</c:v>
                </c:pt>
                <c:pt idx="19">
                  <c:v>4462.5</c:v>
                </c:pt>
                <c:pt idx="20">
                  <c:v>4375</c:v>
                </c:pt>
                <c:pt idx="21">
                  <c:v>4410.0000000000009</c:v>
                </c:pt>
                <c:pt idx="22">
                  <c:v>4440</c:v>
                </c:pt>
                <c:pt idx="23">
                  <c:v>4347.5</c:v>
                </c:pt>
                <c:pt idx="24">
                  <c:v>4370</c:v>
                </c:pt>
                <c:pt idx="25">
                  <c:v>4275</c:v>
                </c:pt>
                <c:pt idx="26">
                  <c:v>4290</c:v>
                </c:pt>
                <c:pt idx="27">
                  <c:v>4300</c:v>
                </c:pt>
                <c:pt idx="28">
                  <c:v>4305.0000000000009</c:v>
                </c:pt>
                <c:pt idx="29">
                  <c:v>4304.9999999999991</c:v>
                </c:pt>
                <c:pt idx="30">
                  <c:v>4200</c:v>
                </c:pt>
                <c:pt idx="31">
                  <c:v>4192.5</c:v>
                </c:pt>
                <c:pt idx="32">
                  <c:v>4180</c:v>
                </c:pt>
                <c:pt idx="33">
                  <c:v>4162.5</c:v>
                </c:pt>
                <c:pt idx="34">
                  <c:v>4140</c:v>
                </c:pt>
                <c:pt idx="35">
                  <c:v>4112.5</c:v>
                </c:pt>
                <c:pt idx="36">
                  <c:v>4080</c:v>
                </c:pt>
                <c:pt idx="37">
                  <c:v>4042.5</c:v>
                </c:pt>
                <c:pt idx="38">
                  <c:v>4000</c:v>
                </c:pt>
                <c:pt idx="39">
                  <c:v>3952.5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90-4429-B36A-91E5CF3F3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620512"/>
        <c:axId val="789621472"/>
      </c:scatterChart>
      <c:valAx>
        <c:axId val="78962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9621472"/>
        <c:crosses val="autoZero"/>
        <c:crossBetween val="midCat"/>
      </c:valAx>
      <c:valAx>
        <c:axId val="7896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962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Diagramme d'Agamat à </a:t>
            </a:r>
            <a:r>
              <a:rPr lang="en-US" sz="1400"/>
              <a:t>T = 45,5°c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'Diagramme d''Amagat'!$N$1</c:f>
              <c:strCache>
                <c:ptCount val="1"/>
                <c:pt idx="0">
                  <c:v>PV (Pa·L) à T = 45,5°c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4087295689753088"/>
                  <c:y val="0.52908925120967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'Diagramme d''Amagat'!$M$2:$M$41</c:f>
              <c:numCache>
                <c:formatCode>General</c:formatCode>
                <c:ptCount val="40"/>
                <c:pt idx="0">
                  <c:v>1450000</c:v>
                </c:pt>
                <c:pt idx="1">
                  <c:v>1450000</c:v>
                </c:pt>
                <c:pt idx="2">
                  <c:v>1450000</c:v>
                </c:pt>
                <c:pt idx="3">
                  <c:v>1450000</c:v>
                </c:pt>
                <c:pt idx="4">
                  <c:v>1500000</c:v>
                </c:pt>
                <c:pt idx="5">
                  <c:v>1500000</c:v>
                </c:pt>
                <c:pt idx="6">
                  <c:v>1500000</c:v>
                </c:pt>
                <c:pt idx="7">
                  <c:v>1500000</c:v>
                </c:pt>
                <c:pt idx="8">
                  <c:v>1500000</c:v>
                </c:pt>
                <c:pt idx="9">
                  <c:v>1550000</c:v>
                </c:pt>
                <c:pt idx="10">
                  <c:v>1550000</c:v>
                </c:pt>
                <c:pt idx="11">
                  <c:v>1600000</c:v>
                </c:pt>
                <c:pt idx="12">
                  <c:v>1650000</c:v>
                </c:pt>
                <c:pt idx="13">
                  <c:v>1650000</c:v>
                </c:pt>
                <c:pt idx="14">
                  <c:v>1700000</c:v>
                </c:pt>
                <c:pt idx="15">
                  <c:v>1700000</c:v>
                </c:pt>
                <c:pt idx="16">
                  <c:v>1700000</c:v>
                </c:pt>
                <c:pt idx="17">
                  <c:v>1750000</c:v>
                </c:pt>
                <c:pt idx="18">
                  <c:v>1750000</c:v>
                </c:pt>
                <c:pt idx="19">
                  <c:v>1800000</c:v>
                </c:pt>
                <c:pt idx="20">
                  <c:v>1850000</c:v>
                </c:pt>
                <c:pt idx="21">
                  <c:v>1850000</c:v>
                </c:pt>
                <c:pt idx="22">
                  <c:v>1900000</c:v>
                </c:pt>
                <c:pt idx="23">
                  <c:v>1950000</c:v>
                </c:pt>
                <c:pt idx="24">
                  <c:v>1950000</c:v>
                </c:pt>
                <c:pt idx="25">
                  <c:v>2000000</c:v>
                </c:pt>
                <c:pt idx="26">
                  <c:v>2050000</c:v>
                </c:pt>
                <c:pt idx="27">
                  <c:v>2100000</c:v>
                </c:pt>
                <c:pt idx="28">
                  <c:v>2100000</c:v>
                </c:pt>
                <c:pt idx="29">
                  <c:v>2150000</c:v>
                </c:pt>
                <c:pt idx="30">
                  <c:v>2200000</c:v>
                </c:pt>
                <c:pt idx="31">
                  <c:v>2250000</c:v>
                </c:pt>
                <c:pt idx="32">
                  <c:v>2300000</c:v>
                </c:pt>
                <c:pt idx="33">
                  <c:v>2350000</c:v>
                </c:pt>
                <c:pt idx="34">
                  <c:v>2400000</c:v>
                </c:pt>
                <c:pt idx="35">
                  <c:v>2450000</c:v>
                </c:pt>
                <c:pt idx="36">
                  <c:v>2500000</c:v>
                </c:pt>
                <c:pt idx="37">
                  <c:v>2550000</c:v>
                </c:pt>
                <c:pt idx="38">
                  <c:v>2600000</c:v>
                </c:pt>
                <c:pt idx="39">
                  <c:v>2650000</c:v>
                </c:pt>
              </c:numCache>
            </c:numRef>
          </c:xVal>
          <c:yVal>
            <c:numRef>
              <c:f>'Diagramme d''Amagat'!$N$2:$N$41</c:f>
              <c:numCache>
                <c:formatCode>General</c:formatCode>
                <c:ptCount val="40"/>
                <c:pt idx="0">
                  <c:v>5075</c:v>
                </c:pt>
                <c:pt idx="1">
                  <c:v>5002.5000000000009</c:v>
                </c:pt>
                <c:pt idx="2">
                  <c:v>4930</c:v>
                </c:pt>
                <c:pt idx="3">
                  <c:v>4857.5</c:v>
                </c:pt>
                <c:pt idx="4">
                  <c:v>4950</c:v>
                </c:pt>
                <c:pt idx="5">
                  <c:v>4875</c:v>
                </c:pt>
                <c:pt idx="6">
                  <c:v>4800</c:v>
                </c:pt>
                <c:pt idx="7">
                  <c:v>4725</c:v>
                </c:pt>
                <c:pt idx="8">
                  <c:v>4650</c:v>
                </c:pt>
                <c:pt idx="9">
                  <c:v>4727.5</c:v>
                </c:pt>
                <c:pt idx="10">
                  <c:v>4650</c:v>
                </c:pt>
                <c:pt idx="11">
                  <c:v>4720.0000000000009</c:v>
                </c:pt>
                <c:pt idx="12">
                  <c:v>4785</c:v>
                </c:pt>
                <c:pt idx="13">
                  <c:v>4702.5</c:v>
                </c:pt>
                <c:pt idx="14">
                  <c:v>4760</c:v>
                </c:pt>
                <c:pt idx="15">
                  <c:v>4675</c:v>
                </c:pt>
                <c:pt idx="16">
                  <c:v>4590</c:v>
                </c:pt>
                <c:pt idx="17">
                  <c:v>4637.5</c:v>
                </c:pt>
                <c:pt idx="18">
                  <c:v>4550</c:v>
                </c:pt>
                <c:pt idx="19">
                  <c:v>4590</c:v>
                </c:pt>
                <c:pt idx="20">
                  <c:v>4625</c:v>
                </c:pt>
                <c:pt idx="21">
                  <c:v>4532.5000000000009</c:v>
                </c:pt>
                <c:pt idx="22">
                  <c:v>4560</c:v>
                </c:pt>
                <c:pt idx="23">
                  <c:v>4582.5</c:v>
                </c:pt>
                <c:pt idx="24">
                  <c:v>4485</c:v>
                </c:pt>
                <c:pt idx="25">
                  <c:v>4500</c:v>
                </c:pt>
                <c:pt idx="26">
                  <c:v>4510</c:v>
                </c:pt>
                <c:pt idx="27">
                  <c:v>4515</c:v>
                </c:pt>
                <c:pt idx="28">
                  <c:v>4410.0000000000009</c:v>
                </c:pt>
                <c:pt idx="29">
                  <c:v>4407.4999999999991</c:v>
                </c:pt>
                <c:pt idx="30">
                  <c:v>4400</c:v>
                </c:pt>
                <c:pt idx="31">
                  <c:v>4387.5</c:v>
                </c:pt>
                <c:pt idx="32">
                  <c:v>4370</c:v>
                </c:pt>
                <c:pt idx="33">
                  <c:v>4347.5</c:v>
                </c:pt>
                <c:pt idx="34">
                  <c:v>4320</c:v>
                </c:pt>
                <c:pt idx="35">
                  <c:v>4287.5</c:v>
                </c:pt>
                <c:pt idx="36">
                  <c:v>4250</c:v>
                </c:pt>
                <c:pt idx="37">
                  <c:v>4207.5</c:v>
                </c:pt>
                <c:pt idx="38">
                  <c:v>4160</c:v>
                </c:pt>
                <c:pt idx="39">
                  <c:v>4107.5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7B-41A5-8D11-FA55AC5BA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257616"/>
        <c:axId val="1242260496"/>
      </c:scatterChart>
      <c:valAx>
        <c:axId val="12422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2260496"/>
        <c:crosses val="autoZero"/>
        <c:crossBetween val="midCat"/>
      </c:valAx>
      <c:valAx>
        <c:axId val="124226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22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Diagramme d'Agamat à </a:t>
            </a:r>
            <a:r>
              <a:rPr lang="en-US" sz="1400"/>
              <a:t>T = 50°C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'Diagramme d''Amagat'!$Q$1</c:f>
              <c:strCache>
                <c:ptCount val="1"/>
                <c:pt idx="0">
                  <c:v>PV (Pa·L) à T = 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258406018053416"/>
                  <c:y val="0.548724010497160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'Diagramme d''Amagat'!$P$2:$P$41</c:f>
              <c:numCache>
                <c:formatCode>General</c:formatCode>
                <c:ptCount val="40"/>
                <c:pt idx="0">
                  <c:v>1450000</c:v>
                </c:pt>
                <c:pt idx="1">
                  <c:v>1450000</c:v>
                </c:pt>
                <c:pt idx="2">
                  <c:v>1450000</c:v>
                </c:pt>
                <c:pt idx="3">
                  <c:v>1500000</c:v>
                </c:pt>
                <c:pt idx="4">
                  <c:v>1500000</c:v>
                </c:pt>
                <c:pt idx="5">
                  <c:v>1500000</c:v>
                </c:pt>
                <c:pt idx="6">
                  <c:v>1500000</c:v>
                </c:pt>
                <c:pt idx="7">
                  <c:v>1550000</c:v>
                </c:pt>
                <c:pt idx="8">
                  <c:v>1550000</c:v>
                </c:pt>
                <c:pt idx="9">
                  <c:v>1600000</c:v>
                </c:pt>
                <c:pt idx="10">
                  <c:v>1650000</c:v>
                </c:pt>
                <c:pt idx="11">
                  <c:v>1700000</c:v>
                </c:pt>
                <c:pt idx="12">
                  <c:v>1700000</c:v>
                </c:pt>
                <c:pt idx="13">
                  <c:v>1700000</c:v>
                </c:pt>
                <c:pt idx="14">
                  <c:v>1750000</c:v>
                </c:pt>
                <c:pt idx="15">
                  <c:v>1800000</c:v>
                </c:pt>
                <c:pt idx="16">
                  <c:v>1800000</c:v>
                </c:pt>
                <c:pt idx="17">
                  <c:v>1850000</c:v>
                </c:pt>
                <c:pt idx="18">
                  <c:v>1850000</c:v>
                </c:pt>
                <c:pt idx="19">
                  <c:v>1900000</c:v>
                </c:pt>
                <c:pt idx="20">
                  <c:v>1900000</c:v>
                </c:pt>
                <c:pt idx="21">
                  <c:v>1900000</c:v>
                </c:pt>
                <c:pt idx="22">
                  <c:v>1950000</c:v>
                </c:pt>
                <c:pt idx="23">
                  <c:v>2000000</c:v>
                </c:pt>
                <c:pt idx="24">
                  <c:v>2050000</c:v>
                </c:pt>
                <c:pt idx="25">
                  <c:v>2050000</c:v>
                </c:pt>
                <c:pt idx="26">
                  <c:v>2100000</c:v>
                </c:pt>
                <c:pt idx="27">
                  <c:v>2150000</c:v>
                </c:pt>
                <c:pt idx="28">
                  <c:v>2200000</c:v>
                </c:pt>
                <c:pt idx="29">
                  <c:v>2200000</c:v>
                </c:pt>
                <c:pt idx="30">
                  <c:v>2250000</c:v>
                </c:pt>
                <c:pt idx="31">
                  <c:v>2300000</c:v>
                </c:pt>
                <c:pt idx="32">
                  <c:v>2350000</c:v>
                </c:pt>
                <c:pt idx="33">
                  <c:v>2400000</c:v>
                </c:pt>
                <c:pt idx="34">
                  <c:v>2450000</c:v>
                </c:pt>
                <c:pt idx="35">
                  <c:v>2500000</c:v>
                </c:pt>
                <c:pt idx="36">
                  <c:v>2550000</c:v>
                </c:pt>
                <c:pt idx="37">
                  <c:v>2600000</c:v>
                </c:pt>
                <c:pt idx="38">
                  <c:v>2650000</c:v>
                </c:pt>
                <c:pt idx="39">
                  <c:v>2700000</c:v>
                </c:pt>
              </c:numCache>
            </c:numRef>
          </c:xVal>
          <c:yVal>
            <c:numRef>
              <c:f>'Diagramme d''Amagat'!$Q$2:$Q$41</c:f>
              <c:numCache>
                <c:formatCode>General</c:formatCode>
                <c:ptCount val="40"/>
                <c:pt idx="0">
                  <c:v>5075</c:v>
                </c:pt>
                <c:pt idx="1">
                  <c:v>5002.5000000000009</c:v>
                </c:pt>
                <c:pt idx="2">
                  <c:v>4930</c:v>
                </c:pt>
                <c:pt idx="3">
                  <c:v>5025</c:v>
                </c:pt>
                <c:pt idx="4">
                  <c:v>4950</c:v>
                </c:pt>
                <c:pt idx="5">
                  <c:v>4875</c:v>
                </c:pt>
                <c:pt idx="6">
                  <c:v>4800</c:v>
                </c:pt>
                <c:pt idx="7">
                  <c:v>4882.5</c:v>
                </c:pt>
                <c:pt idx="8">
                  <c:v>4805</c:v>
                </c:pt>
                <c:pt idx="9">
                  <c:v>4880</c:v>
                </c:pt>
                <c:pt idx="10">
                  <c:v>4950</c:v>
                </c:pt>
                <c:pt idx="11">
                  <c:v>5015.0000000000009</c:v>
                </c:pt>
                <c:pt idx="12">
                  <c:v>4930</c:v>
                </c:pt>
                <c:pt idx="13">
                  <c:v>4845</c:v>
                </c:pt>
                <c:pt idx="14">
                  <c:v>4900</c:v>
                </c:pt>
                <c:pt idx="15">
                  <c:v>4950</c:v>
                </c:pt>
                <c:pt idx="16">
                  <c:v>4860</c:v>
                </c:pt>
                <c:pt idx="17">
                  <c:v>4902.5</c:v>
                </c:pt>
                <c:pt idx="18">
                  <c:v>4810</c:v>
                </c:pt>
                <c:pt idx="19">
                  <c:v>4844.9999999999991</c:v>
                </c:pt>
                <c:pt idx="20">
                  <c:v>4750</c:v>
                </c:pt>
                <c:pt idx="21">
                  <c:v>4655.0000000000009</c:v>
                </c:pt>
                <c:pt idx="22">
                  <c:v>4680</c:v>
                </c:pt>
                <c:pt idx="23">
                  <c:v>4700</c:v>
                </c:pt>
                <c:pt idx="24">
                  <c:v>4715</c:v>
                </c:pt>
                <c:pt idx="25">
                  <c:v>4612.5</c:v>
                </c:pt>
                <c:pt idx="26">
                  <c:v>4620</c:v>
                </c:pt>
                <c:pt idx="27">
                  <c:v>4622.5</c:v>
                </c:pt>
                <c:pt idx="28">
                  <c:v>4620.0000000000009</c:v>
                </c:pt>
                <c:pt idx="29">
                  <c:v>4509.9999999999991</c:v>
                </c:pt>
                <c:pt idx="30">
                  <c:v>4500</c:v>
                </c:pt>
                <c:pt idx="31">
                  <c:v>4485</c:v>
                </c:pt>
                <c:pt idx="32">
                  <c:v>4465</c:v>
                </c:pt>
                <c:pt idx="33">
                  <c:v>4440</c:v>
                </c:pt>
                <c:pt idx="34">
                  <c:v>4410</c:v>
                </c:pt>
                <c:pt idx="35">
                  <c:v>4375</c:v>
                </c:pt>
                <c:pt idx="36">
                  <c:v>4335</c:v>
                </c:pt>
                <c:pt idx="37">
                  <c:v>4290</c:v>
                </c:pt>
                <c:pt idx="38">
                  <c:v>4240</c:v>
                </c:pt>
                <c:pt idx="39">
                  <c:v>4185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F3-4098-BDDC-EB0407960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783632"/>
        <c:axId val="1250780752"/>
      </c:scatterChart>
      <c:valAx>
        <c:axId val="125078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780752"/>
        <c:crosses val="autoZero"/>
        <c:crossBetween val="midCat"/>
      </c:valAx>
      <c:valAx>
        <c:axId val="125078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78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14008</xdr:colOff>
      <xdr:row>20</xdr:row>
      <xdr:rowOff>25</xdr:rowOff>
    </xdr:from>
    <xdr:to>
      <xdr:col>24</xdr:col>
      <xdr:colOff>60310</xdr:colOff>
      <xdr:row>48</xdr:row>
      <xdr:rowOff>28105</xdr:rowOff>
    </xdr:to>
    <xdr:graphicFrame macro="">
      <xdr:nvGraphicFramePr>
        <xdr:cNvPr id="2" name="Graphiqu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68</xdr:row>
      <xdr:rowOff>152284</xdr:rowOff>
    </xdr:from>
    <xdr:to>
      <xdr:col>5</xdr:col>
      <xdr:colOff>1369435</xdr:colOff>
      <xdr:row>92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5159D2-8EE7-B444-551E-7806EB38E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68</xdr:row>
      <xdr:rowOff>152399</xdr:rowOff>
    </xdr:from>
    <xdr:to>
      <xdr:col>10</xdr:col>
      <xdr:colOff>1397001</xdr:colOff>
      <xdr:row>92</xdr:row>
      <xdr:rowOff>86590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CCFBDC-50E1-A7BA-9E23-3E6F908ED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1464467</xdr:colOff>
      <xdr:row>68</xdr:row>
      <xdr:rowOff>152400</xdr:rowOff>
    </xdr:from>
    <xdr:to>
      <xdr:col>15</xdr:col>
      <xdr:colOff>1321590</xdr:colOff>
      <xdr:row>92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16E348-76AC-9B4A-D071-CB4161483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1394731</xdr:colOff>
      <xdr:row>69</xdr:row>
      <xdr:rowOff>0</xdr:rowOff>
    </xdr:from>
    <xdr:to>
      <xdr:col>22</xdr:col>
      <xdr:colOff>723900</xdr:colOff>
      <xdr:row>92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474B9B-FFBC-9174-BF17-4B88161EB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897082</xdr:colOff>
      <xdr:row>69</xdr:row>
      <xdr:rowOff>20781</xdr:rowOff>
    </xdr:from>
    <xdr:to>
      <xdr:col>30</xdr:col>
      <xdr:colOff>535710</xdr:colOff>
      <xdr:row>92</xdr:row>
      <xdr:rowOff>162790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354C03-D5C5-2303-9B7B-1847582EB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FDCDE-A3C8-49A0-8D84-9BD8BD3B053A}" name="Table3" displayName="Table3" ref="A1:Q68" totalsRowShown="0" headerRowDxfId="74" dataDxfId="73">
  <autoFilter ref="A1:Q68" xr:uid="{D2BFDCDE-A3C8-49A0-8D84-9BD8BD3B053A}"/>
  <tableColumns count="17">
    <tableColumn id="1" xr3:uid="{5CE517A0-9D67-48EC-8B6B-F96DFBE997D7}" name="V (mL)" dataDxfId="72"/>
    <tableColumn id="7" xr3:uid="{119F94F2-B19E-478C-AE30-C73AC91562F2}" name="V (L)" dataDxfId="71">
      <calculatedColumnFormula>A2/1000</calculatedColumnFormula>
    </tableColumn>
    <tableColumn id="2" xr3:uid="{CFF7AD7D-CEB2-45B7-8AAB-F3AE8E184609}" name="P (bar) à T = 23,3°C" dataDxfId="70"/>
    <tableColumn id="8" xr3:uid="{BBAEB164-B61F-4620-B754-3ED80D5B210A}" name="P (Pa) à T = 23,3°C" dataDxfId="69">
      <calculatedColumnFormula>C2*100000</calculatedColumnFormula>
    </tableColumn>
    <tableColumn id="13" xr3:uid="{28AE1A85-5979-4589-A5D1-CB344C4B3B65}" name="PV (Pa·L) à T = 23,3°C" dataDxfId="68">
      <calculatedColumnFormula>Table3[[#This Row],[V (L)]]*Table3[[#This Row],[P (Pa) à T = 23,3°C]]</calculatedColumnFormula>
    </tableColumn>
    <tableColumn id="3" xr3:uid="{C3B1103D-CF9E-48B4-8538-74EC14DF7939}" name="P (bar) à T = 35°C" dataDxfId="67"/>
    <tableColumn id="9" xr3:uid="{A16541F5-6884-4289-A12B-9CE9F7BD8454}" name="P (Pa) à T = 35°C" dataDxfId="66">
      <calculatedColumnFormula>F2*100000</calculatedColumnFormula>
    </tableColumn>
    <tableColumn id="14" xr3:uid="{FFBBDC9D-FE1B-4ACF-B4FE-835F9613F979}" name="PV (Pa·L) à T = 35°C" dataDxfId="65">
      <calculatedColumnFormula>B2*G2</calculatedColumnFormula>
    </tableColumn>
    <tableColumn id="4" xr3:uid="{671C17D1-5D3B-4E1C-ACF4-010DC8BED232}" name="P (bar) à T = 40°C" dataDxfId="64"/>
    <tableColumn id="10" xr3:uid="{07CE6508-FDF8-4AD5-A932-D8472E216003}" name="P (Pa) à T = 40°C" dataDxfId="63">
      <calculatedColumnFormula>I2*100000</calculatedColumnFormula>
    </tableColumn>
    <tableColumn id="15" xr3:uid="{5CDF4133-BDE6-47B3-B2B4-3555EFA3E2D9}" name="PV (Pa·L) à T = 40°C" dataDxfId="62">
      <calculatedColumnFormula>Table3[[#This Row],[V (L)]]*Table3[[#This Row],[P (Pa) à T = 40°C]]</calculatedColumnFormula>
    </tableColumn>
    <tableColumn id="5" xr3:uid="{C26E8D31-04C4-42F7-8272-C6F080C635F1}" name="P(bar) à T = 45,5°C" dataDxfId="61"/>
    <tableColumn id="11" xr3:uid="{73EA1997-BA9B-4A11-8F76-E84E5120B701}" name="P (Pa) à T = 45,5°C" dataDxfId="60">
      <calculatedColumnFormula>L2*100000</calculatedColumnFormula>
    </tableColumn>
    <tableColumn id="16" xr3:uid="{F66303B7-6B6A-4CAE-91DB-8D929AF57531}" name="PV (Pa·L) à T = 45,5°c" dataDxfId="59">
      <calculatedColumnFormula>Table3[[#This Row],[V (L)]]*Table3[[#This Row],[P (Pa) à T = 45,5°C]]</calculatedColumnFormula>
    </tableColumn>
    <tableColumn id="6" xr3:uid="{6E437538-45CC-42F0-B27A-31714002935B}" name="P (bar) à T = 50°C" dataDxfId="58"/>
    <tableColumn id="12" xr3:uid="{025F2D4A-5C2C-4C3D-A7E8-C483CDA22E42}" name="P (Pa) à T = 50°C" dataDxfId="57">
      <calculatedColumnFormula>O2*100000</calculatedColumnFormula>
    </tableColumn>
    <tableColumn id="18" xr3:uid="{D54972D6-470C-47C9-82ED-EBC212E8FDA6}" name="PV (Pa·L) à T = 50°C" dataDxfId="56">
      <calculatedColumnFormula>Table3[[#This Row],[V (L)]]*Table3[[#This Row],[P (Pa) à T = 50°C]]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44831D-05F3-4B1C-B1D7-F4C136C6B0BB}" name="Table5" displayName="Table5" ref="S1:T5" totalsRowShown="0" headerRowDxfId="55" dataDxfId="54">
  <autoFilter ref="S1:T5" xr:uid="{E344831D-05F3-4B1C-B1D7-F4C136C6B0BB}"/>
  <tableColumns count="2">
    <tableColumn id="1" xr3:uid="{687ADE15-3FA7-4A30-B644-34C7B1CDB23C}" name="Liquide + gaz" dataDxfId="53"/>
    <tableColumn id="2" xr3:uid="{3435A0E4-CBE3-4694-A7D9-56351AE6FFEF}" name="Column1" dataDxfId="5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E2396E-75A9-4CF6-AF21-01558EB0199A}" name="Tableau17" displayName="Tableau17" ref="S8:V13" totalsRowShown="0" headerRowDxfId="51" dataDxfId="50">
  <autoFilter ref="S8:V13" xr:uid="{C5E2396E-75A9-4CF6-AF21-01558EB0199A}"/>
  <tableColumns count="4">
    <tableColumn id="1" xr3:uid="{A97CC0CD-B9F7-4DBD-A704-9E87E505962C}" name="Température (°C)" dataDxfId="49"/>
    <tableColumn id="5" xr3:uid="{BD4ADD1B-AAF6-4FD9-86DD-3A419FBEB6F0}" name="Température (°K)" dataDxfId="48">
      <calculatedColumnFormula>Tableau17[[#This Row],[Température (°C)]]+273.15</calculatedColumnFormula>
    </tableColumn>
    <tableColumn id="2" xr3:uid="{7790EAE7-E9B9-4A1E-A8D9-FDF7B8D1100B}" name="P Estimé (Bar)" dataDxfId="47"/>
    <tableColumn id="3" xr3:uid="{EF734F33-495C-41F6-94AA-6F2DAB3373AD}" name="V Estimé (m³/mol)" dataDxfId="46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802031-72A8-4EC5-9B55-8BFDE14E0D4D}" name="Table33" displayName="Table33" ref="A1:Q68" totalsRowShown="0" headerRowDxfId="45" dataDxfId="44">
  <autoFilter ref="A1:Q68" xr:uid="{68802031-72A8-4EC5-9B55-8BFDE14E0D4D}"/>
  <tableColumns count="17">
    <tableColumn id="1" xr3:uid="{D9E208BA-34F1-47CC-BCB6-384987335E22}" name="V (mL)" dataDxfId="43"/>
    <tableColumn id="7" xr3:uid="{DB26BA78-40EE-4872-B857-A8D524B840EC}" name="V (L)" dataDxfId="42">
      <calculatedColumnFormula>A2/1000</calculatedColumnFormula>
    </tableColumn>
    <tableColumn id="2" xr3:uid="{02D9710B-46F8-41E4-A9E4-1263695A6DD5}" name="P (bar) à T = 23,3°C" dataDxfId="41"/>
    <tableColumn id="8" xr3:uid="{CFB17D93-96A3-496E-8E56-352D81CF1988}" name="P (Pa) à T = 23,3°C" dataDxfId="40">
      <calculatedColumnFormula>C2*100000</calculatedColumnFormula>
    </tableColumn>
    <tableColumn id="13" xr3:uid="{1D9758F7-3516-433F-813C-E1F607126652}" name="PV (Pa·L) à T = 23,3°C" dataDxfId="39">
      <calculatedColumnFormula>Table33[[#This Row],[V (L)]]*Table33[[#This Row],[P (Pa) à T = 23,3°C]]</calculatedColumnFormula>
    </tableColumn>
    <tableColumn id="3" xr3:uid="{8734BF70-BB59-407A-ABAF-DC7AFBE26C75}" name="P (bar) à T = 35°C" dataDxfId="38"/>
    <tableColumn id="9" xr3:uid="{CC84EF57-6BCE-4CF2-8108-8A33ACFFBB0C}" name="P (Pa) à T = 35°C" dataDxfId="37">
      <calculatedColumnFormula>F2*100000</calculatedColumnFormula>
    </tableColumn>
    <tableColumn id="14" xr3:uid="{4202C51D-5D73-43FE-8191-15685F3B9B98}" name="PV (Pa·L) à T = 35°C" dataDxfId="36">
      <calculatedColumnFormula>B2*G2</calculatedColumnFormula>
    </tableColumn>
    <tableColumn id="4" xr3:uid="{7D484872-B810-4A7C-AB3E-2EC39706C68B}" name="P (bar) à T = 40°C" dataDxfId="35"/>
    <tableColumn id="10" xr3:uid="{4088CB87-E875-4F81-89E8-F892C9B933B8}" name="P (Pa) à T = 40°C" dataDxfId="34">
      <calculatedColumnFormula>I2*100000</calculatedColumnFormula>
    </tableColumn>
    <tableColumn id="15" xr3:uid="{A987E481-BA20-4A73-9CFE-81A30EDBCF81}" name="PV (Pa·L) à T = 40°C" dataDxfId="33">
      <calculatedColumnFormula>Table33[[#This Row],[V (L)]]*Table33[[#This Row],[P (Pa) à T = 40°C]]</calculatedColumnFormula>
    </tableColumn>
    <tableColumn id="5" xr3:uid="{452E1DB5-F996-4333-9BB4-88D778DC518A}" name="P(bar) à T = 45,5°C" dataDxfId="32"/>
    <tableColumn id="11" xr3:uid="{317A2980-6C90-42CC-AC0E-7A5F3AED38A4}" name="P (Pa) à T = 45,5°C" dataDxfId="31">
      <calculatedColumnFormula>L2*100000</calculatedColumnFormula>
    </tableColumn>
    <tableColumn id="16" xr3:uid="{3C61B6FC-FF6C-40F9-9F4A-2DC6BBAD78A5}" name="PV (Pa·L) à T = 45,5°c" dataDxfId="30">
      <calculatedColumnFormula>Table33[[#This Row],[V (L)]]*Table33[[#This Row],[P (Pa) à T = 45,5°C]]</calculatedColumnFormula>
    </tableColumn>
    <tableColumn id="6" xr3:uid="{1A8CA1E2-E675-4D42-AD6B-BBF9C14949D4}" name="P (bar) à T = 50°C" dataDxfId="29"/>
    <tableColumn id="12" xr3:uid="{91E8914B-E01B-45F0-9CBA-EDF19166F51E}" name="P (Pa) à T = 50°C" dataDxfId="28">
      <calculatedColumnFormula>O2*100000</calculatedColumnFormula>
    </tableColumn>
    <tableColumn id="18" xr3:uid="{7813D0BF-BE48-4F1B-A45F-EBA742CCE392}" name="PV (Pa·L) à T = 50°C" dataDxfId="27">
      <calculatedColumnFormula>Table33[[#This Row],[V (L)]]*Table33[[#This Row],[P (Pa) à T = 50°C]]</calculatedColumnFormula>
    </tableColumn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37F98E-1D1B-4E66-9A0D-B1281A0344F0}" name="Table55" displayName="Table55" ref="R1:S5" totalsRowShown="0" headerRowDxfId="26" dataDxfId="25" tableBorderDxfId="24">
  <autoFilter ref="R1:S5" xr:uid="{1137F98E-1D1B-4E66-9A0D-B1281A0344F0}"/>
  <tableColumns count="2">
    <tableColumn id="1" xr3:uid="{6C481C63-8C8E-4774-AD74-59CEFB0A1FD2}" name="Liquide + gaz" dataDxfId="23"/>
    <tableColumn id="2" xr3:uid="{075E799A-5134-4B6D-8BE7-F45334E624B5}" name="Column1" dataDxfId="22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F5CD74-82FA-4E2E-A506-C35E3192255B}" name="Tableau178" displayName="Tableau178" ref="V1:Z6" totalsRowShown="0" headerRowDxfId="21" dataDxfId="20" tableBorderDxfId="19">
  <autoFilter ref="V1:Z6" xr:uid="{94F5CD74-82FA-4E2E-A506-C35E3192255B}"/>
  <tableColumns count="5">
    <tableColumn id="1" xr3:uid="{6D94AF40-8CC6-4648-813F-A67966E3A227}" name="Température (°C)" dataDxfId="18"/>
    <tableColumn id="5" xr3:uid="{FF5BD09A-125E-4B21-8C47-0022E3B87C3E}" name="Température (°K)" dataDxfId="17">
      <calculatedColumnFormula>Tableau178[[#This Row],[Température (°C)]]+273.15</calculatedColumnFormula>
    </tableColumn>
    <tableColumn id="2" xr3:uid="{ED6A4B53-53C4-43C2-9D0D-49A613808DB2}" name="Pc Estimé (Bar)" dataDxfId="16"/>
    <tableColumn id="6" xr3:uid="{F6974CA7-F7B4-4C14-86CB-C85D573440C0}" name="Pc (PC) Estimé" dataDxfId="15">
      <calculatedColumnFormula>INT((Tableau178[[#This Row],[Pc Estimé (Bar)]]*100000))</calculatedColumnFormula>
    </tableColumn>
    <tableColumn id="3" xr3:uid="{73B8A2BA-3E1F-4279-8F91-BF9FEB4D86E7}" name="Vc Estimé (m³/mol)" dataDxfId="14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1632ED-D1F0-4940-9D0C-6D9EE9BB348C}" name="Table11" displayName="Table11" ref="V8:X14" totalsRowShown="0" headerRowDxfId="13" dataDxfId="12" tableBorderDxfId="11">
  <autoFilter ref="V8:X14" xr:uid="{751632ED-D1F0-4940-9D0C-6D9EE9BB348C}"/>
  <tableColumns count="3">
    <tableColumn id="1" xr3:uid="{38F964C7-5BA9-4CF1-84C3-7D584D5C825F}" name="Température (°C)" dataDxfId="10"/>
    <tableColumn id="2" xr3:uid="{83F1559B-6FF4-4BE1-BA5A-6290D43D9389}" name="y0" dataDxfId="9"/>
    <tableColumn id="3" xr3:uid="{35DBCC21-301B-4ED0-8233-1ED7E68D12E5}" name="s0 == B" dataDxfId="8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1869D2-363B-4CB1-98A4-760F87B3CB6B}" name="Table14" displayName="Table14" ref="AA8:AB14" totalsRowShown="0" headerRowDxfId="7" dataDxfId="6" tableBorderDxfId="5">
  <autoFilter ref="AA8:AB14" xr:uid="{9A1869D2-363B-4CB1-98A4-760F87B3CB6B}"/>
  <tableColumns count="2">
    <tableColumn id="1" xr3:uid="{2A3569C4-33D4-45E2-AA50-3F728803070A}" name="Température (°C)" dataDxfId="4"/>
    <tableColumn id="2" xr3:uid="{1321DEAB-2583-47D7-8687-C4D0CCBE8298}" name="N" dataDxfId="3">
      <calculatedColumnFormula>Table11[[#This Row],[y0]] / (8.314 * W2)</calculatedColumnFormula>
    </tableColumn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4ED30AF-2CB2-440B-9A68-4FDD9FCFE88C}" name="Table21" displayName="Table21" ref="S8:S13" totalsRowShown="0" headerRowDxfId="2" dataDxfId="1">
  <autoFilter ref="S8:S13" xr:uid="{C4ED30AF-2CB2-440B-9A68-4FDD9FCFE88C}"/>
  <tableColumns count="1">
    <tableColumn id="1" xr3:uid="{98CD5865-C491-4388-93CF-8EF40145C4C3}" name="Z" dataDxfId="0">
      <calculatedColumnFormula>ROUND((Y2*Z2)/(AB9*8.314*W2),2)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opLeftCell="J1" zoomScale="68" zoomScaleNormal="68" workbookViewId="0">
      <selection activeCell="L56" sqref="L56"/>
    </sheetView>
  </sheetViews>
  <sheetFormatPr defaultColWidth="10.7109375" defaultRowHeight="15" customHeight="1" x14ac:dyDescent="0.25"/>
  <cols>
    <col min="1" max="1" width="12.28515625" bestFit="1" customWidth="1"/>
    <col min="2" max="2" width="10.5703125" bestFit="1" customWidth="1"/>
    <col min="3" max="3" width="22.7109375" bestFit="1" customWidth="1"/>
    <col min="4" max="4" width="26" bestFit="1" customWidth="1"/>
    <col min="5" max="5" width="21.7109375" bestFit="1" customWidth="1"/>
    <col min="6" max="6" width="21" bestFit="1" customWidth="1"/>
    <col min="7" max="7" width="24.42578125" bestFit="1" customWidth="1"/>
    <col min="8" max="8" width="21.7109375" bestFit="1" customWidth="1"/>
    <col min="9" max="9" width="21" bestFit="1" customWidth="1"/>
    <col min="10" max="10" width="24.42578125" bestFit="1" customWidth="1"/>
    <col min="11" max="11" width="23.42578125" bestFit="1" customWidth="1"/>
    <col min="12" max="12" width="22.7109375" bestFit="1" customWidth="1"/>
    <col min="13" max="13" width="25.85546875" bestFit="1" customWidth="1"/>
    <col min="14" max="14" width="21.7109375" bestFit="1" customWidth="1"/>
    <col min="15" max="15" width="21" bestFit="1" customWidth="1"/>
    <col min="16" max="16" width="24.42578125" bestFit="1" customWidth="1"/>
    <col min="17" max="17" width="20.140625" bestFit="1" customWidth="1"/>
    <col min="18" max="18" width="15.85546875" customWidth="1"/>
    <col min="19" max="20" width="23" bestFit="1" customWidth="1"/>
    <col min="21" max="21" width="20.140625" bestFit="1" customWidth="1"/>
    <col min="22" max="22" width="23.7109375" bestFit="1" customWidth="1"/>
    <col min="23" max="23" width="15.5703125" bestFit="1" customWidth="1"/>
    <col min="24" max="24" width="19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17</v>
      </c>
      <c r="T1" s="1" t="s">
        <v>18</v>
      </c>
    </row>
    <row r="2" spans="1:22" x14ac:dyDescent="0.25">
      <c r="A2" s="1">
        <v>3.5</v>
      </c>
      <c r="B2" s="1">
        <f t="shared" ref="B2:B33" si="0">A2/1000</f>
        <v>3.5000000000000001E-3</v>
      </c>
      <c r="C2" s="1">
        <v>12.5</v>
      </c>
      <c r="D2" s="1">
        <f t="shared" ref="D2:D33" si="1">C2*100000</f>
        <v>1250000</v>
      </c>
      <c r="E2" s="1">
        <f>Table3[[#This Row],[V (L)]]*Table3[[#This Row],[P (Pa) à T = 23,3°C]]</f>
        <v>4375</v>
      </c>
      <c r="F2" s="1">
        <v>13.5</v>
      </c>
      <c r="G2" s="1">
        <f t="shared" ref="G2:G33" si="2">F2*100000</f>
        <v>1350000</v>
      </c>
      <c r="H2" s="1">
        <f t="shared" ref="H2:H33" si="3">B2*G2</f>
        <v>4725</v>
      </c>
      <c r="I2" s="1">
        <v>14</v>
      </c>
      <c r="J2" s="1">
        <f t="shared" ref="J2:J33" si="4">I2*100000</f>
        <v>1400000</v>
      </c>
      <c r="K2" s="1">
        <f>Table3[[#This Row],[V (L)]]*Table3[[#This Row],[P (Pa) à T = 40°C]]</f>
        <v>4900</v>
      </c>
      <c r="L2" s="1">
        <v>14.5</v>
      </c>
      <c r="M2" s="1">
        <f t="shared" ref="M2:M33" si="5">L2*100000</f>
        <v>1450000</v>
      </c>
      <c r="N2" s="1">
        <f>Table3[[#This Row],[V (L)]]*Table3[[#This Row],[P (Pa) à T = 45,5°C]]</f>
        <v>5075</v>
      </c>
      <c r="O2" s="1">
        <v>14.5</v>
      </c>
      <c r="P2" s="1">
        <f t="shared" ref="P2:P33" si="6">O2*100000</f>
        <v>1450000</v>
      </c>
      <c r="Q2" s="1">
        <f>Table3[[#This Row],[V (L)]]*Table3[[#This Row],[P (Pa) à T = 50°C]]</f>
        <v>5075</v>
      </c>
      <c r="S2" s="1" t="s">
        <v>22</v>
      </c>
      <c r="T2" s="1" t="s">
        <v>23</v>
      </c>
    </row>
    <row r="3" spans="1:22" x14ac:dyDescent="0.25">
      <c r="A3" s="1">
        <v>3.45</v>
      </c>
      <c r="B3" s="1">
        <f t="shared" si="0"/>
        <v>3.4500000000000004E-3</v>
      </c>
      <c r="C3" s="1">
        <v>12.5</v>
      </c>
      <c r="D3" s="1">
        <f t="shared" si="1"/>
        <v>1250000</v>
      </c>
      <c r="E3" s="1">
        <f>Table3[[#This Row],[V (L)]]*Table3[[#This Row],[P (Pa) à T = 23,3°C]]</f>
        <v>4312.5000000000009</v>
      </c>
      <c r="F3" s="1">
        <v>13.5</v>
      </c>
      <c r="G3" s="1">
        <f t="shared" si="2"/>
        <v>1350000</v>
      </c>
      <c r="H3" s="1">
        <f t="shared" si="3"/>
        <v>4657.5000000000009</v>
      </c>
      <c r="I3" s="1">
        <v>14</v>
      </c>
      <c r="J3" s="1">
        <f t="shared" si="4"/>
        <v>1400000</v>
      </c>
      <c r="K3" s="1">
        <f>Table3[[#This Row],[V (L)]]*Table3[[#This Row],[P (Pa) à T = 40°C]]</f>
        <v>4830.0000000000009</v>
      </c>
      <c r="L3" s="1">
        <v>14.5</v>
      </c>
      <c r="M3" s="1">
        <f t="shared" si="5"/>
        <v>1450000</v>
      </c>
      <c r="N3" s="1">
        <f>Table3[[#This Row],[V (L)]]*Table3[[#This Row],[P (Pa) à T = 45,5°C]]</f>
        <v>5002.5000000000009</v>
      </c>
      <c r="O3" s="1">
        <v>14.5</v>
      </c>
      <c r="P3" s="1">
        <f t="shared" si="6"/>
        <v>1450000</v>
      </c>
      <c r="Q3" s="1">
        <f>Table3[[#This Row],[V (L)]]*Table3[[#This Row],[P (Pa) à T = 50°C]]</f>
        <v>5002.5000000000009</v>
      </c>
      <c r="S3" s="1">
        <v>40</v>
      </c>
      <c r="T3" s="1">
        <v>2.15</v>
      </c>
    </row>
    <row r="4" spans="1:22" x14ac:dyDescent="0.25">
      <c r="A4" s="1">
        <v>3.4</v>
      </c>
      <c r="B4" s="1">
        <f t="shared" si="0"/>
        <v>3.3999999999999998E-3</v>
      </c>
      <c r="C4" s="1">
        <v>12.5</v>
      </c>
      <c r="D4" s="1">
        <f t="shared" si="1"/>
        <v>1250000</v>
      </c>
      <c r="E4" s="1">
        <f>Table3[[#This Row],[V (L)]]*Table3[[#This Row],[P (Pa) à T = 23,3°C]]</f>
        <v>4250</v>
      </c>
      <c r="F4" s="1">
        <v>13.5</v>
      </c>
      <c r="G4" s="1">
        <f t="shared" si="2"/>
        <v>1350000</v>
      </c>
      <c r="H4" s="1">
        <f t="shared" si="3"/>
        <v>4590</v>
      </c>
      <c r="I4" s="1">
        <v>14</v>
      </c>
      <c r="J4" s="1">
        <f t="shared" si="4"/>
        <v>1400000</v>
      </c>
      <c r="K4" s="1">
        <f>Table3[[#This Row],[V (L)]]*Table3[[#This Row],[P (Pa) à T = 40°C]]</f>
        <v>4760</v>
      </c>
      <c r="L4" s="1">
        <v>14.5</v>
      </c>
      <c r="M4" s="1">
        <f t="shared" si="5"/>
        <v>1450000</v>
      </c>
      <c r="N4" s="1">
        <f>Table3[[#This Row],[V (L)]]*Table3[[#This Row],[P (Pa) à T = 45,5°C]]</f>
        <v>4930</v>
      </c>
      <c r="O4" s="1">
        <v>14.5</v>
      </c>
      <c r="P4" s="1">
        <f t="shared" si="6"/>
        <v>1450000</v>
      </c>
      <c r="Q4" s="1">
        <f>Table3[[#This Row],[V (L)]]*Table3[[#This Row],[P (Pa) à T = 50°C]]</f>
        <v>4930</v>
      </c>
      <c r="S4" s="1">
        <v>45.5</v>
      </c>
      <c r="T4" s="1">
        <v>2.25</v>
      </c>
    </row>
    <row r="5" spans="1:22" x14ac:dyDescent="0.25">
      <c r="A5" s="1">
        <v>3.35</v>
      </c>
      <c r="B5" s="1">
        <f t="shared" si="0"/>
        <v>3.3500000000000001E-3</v>
      </c>
      <c r="C5" s="1">
        <v>12.5</v>
      </c>
      <c r="D5" s="1">
        <f t="shared" si="1"/>
        <v>1250000</v>
      </c>
      <c r="E5" s="1">
        <f>Table3[[#This Row],[V (L)]]*Table3[[#This Row],[P (Pa) à T = 23,3°C]]</f>
        <v>4187.5</v>
      </c>
      <c r="F5" s="1">
        <v>13.5</v>
      </c>
      <c r="G5" s="1">
        <f t="shared" si="2"/>
        <v>1350000</v>
      </c>
      <c r="H5" s="1">
        <f t="shared" si="3"/>
        <v>4522.5</v>
      </c>
      <c r="I5" s="1">
        <v>14</v>
      </c>
      <c r="J5" s="1">
        <f t="shared" si="4"/>
        <v>1400000</v>
      </c>
      <c r="K5" s="1">
        <f>Table3[[#This Row],[V (L)]]*Table3[[#This Row],[P (Pa) à T = 40°C]]</f>
        <v>4690</v>
      </c>
      <c r="L5" s="1">
        <v>14.5</v>
      </c>
      <c r="M5" s="1">
        <f t="shared" si="5"/>
        <v>1450000</v>
      </c>
      <c r="N5" s="1">
        <f>Table3[[#This Row],[V (L)]]*Table3[[#This Row],[P (Pa) à T = 45,5°C]]</f>
        <v>4857.5</v>
      </c>
      <c r="O5" s="1">
        <v>15</v>
      </c>
      <c r="P5" s="1">
        <f t="shared" si="6"/>
        <v>1500000</v>
      </c>
      <c r="Q5" s="1">
        <f>Table3[[#This Row],[V (L)]]*Table3[[#This Row],[P (Pa) à T = 50°C]]</f>
        <v>5025</v>
      </c>
      <c r="S5" s="1">
        <v>50</v>
      </c>
      <c r="T5" s="1">
        <v>2.2999999999999998</v>
      </c>
    </row>
    <row r="6" spans="1:22" x14ac:dyDescent="0.25">
      <c r="A6" s="1">
        <v>3.3</v>
      </c>
      <c r="B6" s="1">
        <f t="shared" si="0"/>
        <v>3.3E-3</v>
      </c>
      <c r="C6" s="1">
        <v>13</v>
      </c>
      <c r="D6" s="1">
        <f t="shared" si="1"/>
        <v>1300000</v>
      </c>
      <c r="E6" s="1">
        <f>Table3[[#This Row],[V (L)]]*Table3[[#This Row],[P (Pa) à T = 23,3°C]]</f>
        <v>4290</v>
      </c>
      <c r="F6" s="1">
        <v>14</v>
      </c>
      <c r="G6" s="1">
        <f t="shared" si="2"/>
        <v>1400000</v>
      </c>
      <c r="H6" s="1">
        <f t="shared" si="3"/>
        <v>4620</v>
      </c>
      <c r="I6" s="1">
        <v>14.5</v>
      </c>
      <c r="J6" s="1">
        <f t="shared" si="4"/>
        <v>1450000</v>
      </c>
      <c r="K6" s="1">
        <f>Table3[[#This Row],[V (L)]]*Table3[[#This Row],[P (Pa) à T = 40°C]]</f>
        <v>4785</v>
      </c>
      <c r="L6" s="1">
        <v>15</v>
      </c>
      <c r="M6" s="1">
        <f t="shared" si="5"/>
        <v>1500000</v>
      </c>
      <c r="N6" s="1">
        <f>Table3[[#This Row],[V (L)]]*Table3[[#This Row],[P (Pa) à T = 45,5°C]]</f>
        <v>4950</v>
      </c>
      <c r="O6" s="1">
        <v>15</v>
      </c>
      <c r="P6" s="1">
        <f t="shared" si="6"/>
        <v>1500000</v>
      </c>
      <c r="Q6" s="1">
        <f>Table3[[#This Row],[V (L)]]*Table3[[#This Row],[P (Pa) à T = 50°C]]</f>
        <v>4950</v>
      </c>
    </row>
    <row r="7" spans="1:22" x14ac:dyDescent="0.25">
      <c r="A7" s="1">
        <v>3.25</v>
      </c>
      <c r="B7" s="1">
        <f t="shared" si="0"/>
        <v>3.2499999999999999E-3</v>
      </c>
      <c r="C7" s="1">
        <v>13</v>
      </c>
      <c r="D7" s="1">
        <f t="shared" si="1"/>
        <v>1300000</v>
      </c>
      <c r="E7" s="1">
        <f>Table3[[#This Row],[V (L)]]*Table3[[#This Row],[P (Pa) à T = 23,3°C]]</f>
        <v>4225</v>
      </c>
      <c r="F7" s="1">
        <v>14</v>
      </c>
      <c r="G7" s="1">
        <f t="shared" si="2"/>
        <v>1400000</v>
      </c>
      <c r="H7" s="1">
        <f t="shared" si="3"/>
        <v>4550</v>
      </c>
      <c r="I7" s="1">
        <v>14.5</v>
      </c>
      <c r="J7" s="1">
        <f t="shared" si="4"/>
        <v>1450000</v>
      </c>
      <c r="K7" s="1">
        <f>Table3[[#This Row],[V (L)]]*Table3[[#This Row],[P (Pa) à T = 40°C]]</f>
        <v>4712.5</v>
      </c>
      <c r="L7" s="1">
        <v>15</v>
      </c>
      <c r="M7" s="1">
        <f t="shared" si="5"/>
        <v>1500000</v>
      </c>
      <c r="N7" s="1">
        <f>Table3[[#This Row],[V (L)]]*Table3[[#This Row],[P (Pa) à T = 45,5°C]]</f>
        <v>4875</v>
      </c>
      <c r="O7" s="1">
        <v>15</v>
      </c>
      <c r="P7" s="1">
        <f t="shared" si="6"/>
        <v>1500000</v>
      </c>
      <c r="Q7" s="1">
        <f>Table3[[#This Row],[V (L)]]*Table3[[#This Row],[P (Pa) à T = 50°C]]</f>
        <v>4875</v>
      </c>
    </row>
    <row r="8" spans="1:22" x14ac:dyDescent="0.25">
      <c r="A8" s="1">
        <v>3.2</v>
      </c>
      <c r="B8" s="1">
        <f t="shared" si="0"/>
        <v>3.2000000000000002E-3</v>
      </c>
      <c r="C8" s="1">
        <v>13</v>
      </c>
      <c r="D8" s="1">
        <f t="shared" si="1"/>
        <v>1300000</v>
      </c>
      <c r="E8" s="1">
        <f>Table3[[#This Row],[V (L)]]*Table3[[#This Row],[P (Pa) à T = 23,3°C]]</f>
        <v>4160</v>
      </c>
      <c r="F8" s="1">
        <v>14</v>
      </c>
      <c r="G8" s="1">
        <f t="shared" si="2"/>
        <v>1400000</v>
      </c>
      <c r="H8" s="1">
        <f t="shared" si="3"/>
        <v>4480</v>
      </c>
      <c r="I8" s="1">
        <v>14.5</v>
      </c>
      <c r="J8" s="1">
        <f t="shared" si="4"/>
        <v>1450000</v>
      </c>
      <c r="K8" s="1">
        <f>Table3[[#This Row],[V (L)]]*Table3[[#This Row],[P (Pa) à T = 40°C]]</f>
        <v>4640</v>
      </c>
      <c r="L8" s="1">
        <v>15</v>
      </c>
      <c r="M8" s="1">
        <f t="shared" si="5"/>
        <v>1500000</v>
      </c>
      <c r="N8" s="1">
        <f>Table3[[#This Row],[V (L)]]*Table3[[#This Row],[P (Pa) à T = 45,5°C]]</f>
        <v>4800</v>
      </c>
      <c r="O8" s="1">
        <v>15</v>
      </c>
      <c r="P8" s="1">
        <f t="shared" si="6"/>
        <v>1500000</v>
      </c>
      <c r="Q8" s="1">
        <f>Table3[[#This Row],[V (L)]]*Table3[[#This Row],[P (Pa) à T = 50°C]]</f>
        <v>4800</v>
      </c>
      <c r="S8" s="3" t="s">
        <v>19</v>
      </c>
      <c r="T8" s="3" t="s">
        <v>27</v>
      </c>
      <c r="U8" s="3" t="s">
        <v>20</v>
      </c>
      <c r="V8" s="3" t="s">
        <v>21</v>
      </c>
    </row>
    <row r="9" spans="1:22" x14ac:dyDescent="0.25">
      <c r="A9" s="1">
        <v>3.15</v>
      </c>
      <c r="B9" s="1">
        <f t="shared" si="0"/>
        <v>3.15E-3</v>
      </c>
      <c r="C9" s="1">
        <v>13.5</v>
      </c>
      <c r="D9" s="1">
        <f t="shared" si="1"/>
        <v>1350000</v>
      </c>
      <c r="E9" s="1">
        <f>Table3[[#This Row],[V (L)]]*Table3[[#This Row],[P (Pa) à T = 23,3°C]]</f>
        <v>4252.5</v>
      </c>
      <c r="F9" s="1">
        <v>14</v>
      </c>
      <c r="G9" s="1">
        <f t="shared" si="2"/>
        <v>1400000</v>
      </c>
      <c r="H9" s="1">
        <f t="shared" si="3"/>
        <v>4410</v>
      </c>
      <c r="I9" s="1">
        <v>14.5</v>
      </c>
      <c r="J9" s="1">
        <f t="shared" si="4"/>
        <v>1450000</v>
      </c>
      <c r="K9" s="1">
        <f>Table3[[#This Row],[V (L)]]*Table3[[#This Row],[P (Pa) à T = 40°C]]</f>
        <v>4567.5</v>
      </c>
      <c r="L9" s="1">
        <v>15</v>
      </c>
      <c r="M9" s="1">
        <f t="shared" si="5"/>
        <v>1500000</v>
      </c>
      <c r="N9" s="1">
        <f>Table3[[#This Row],[V (L)]]*Table3[[#This Row],[P (Pa) à T = 45,5°C]]</f>
        <v>4725</v>
      </c>
      <c r="O9" s="1">
        <v>15.5</v>
      </c>
      <c r="P9" s="1">
        <f t="shared" si="6"/>
        <v>1550000</v>
      </c>
      <c r="Q9" s="1">
        <f>Table3[[#This Row],[V (L)]]*Table3[[#This Row],[P (Pa) à T = 50°C]]</f>
        <v>4882.5</v>
      </c>
      <c r="S9" s="4">
        <v>23</v>
      </c>
      <c r="T9" s="4">
        <f>Tableau17[[#This Row],[Température (°C)]]+273.15</f>
        <v>296.14999999999998</v>
      </c>
      <c r="U9" s="5">
        <v>22.5</v>
      </c>
      <c r="V9" s="6">
        <v>0.7</v>
      </c>
    </row>
    <row r="10" spans="1:22" x14ac:dyDescent="0.25">
      <c r="A10" s="1">
        <v>3.1</v>
      </c>
      <c r="B10" s="1">
        <f t="shared" si="0"/>
        <v>3.0999999999999999E-3</v>
      </c>
      <c r="C10" s="1">
        <v>13.5</v>
      </c>
      <c r="D10" s="1">
        <f t="shared" si="1"/>
        <v>1350000</v>
      </c>
      <c r="E10" s="1">
        <f>Table3[[#This Row],[V (L)]]*Table3[[#This Row],[P (Pa) à T = 23,3°C]]</f>
        <v>4185</v>
      </c>
      <c r="F10" s="1">
        <v>14.5</v>
      </c>
      <c r="G10" s="1">
        <f t="shared" si="2"/>
        <v>1450000</v>
      </c>
      <c r="H10" s="1">
        <f t="shared" si="3"/>
        <v>4495</v>
      </c>
      <c r="I10" s="1">
        <v>15</v>
      </c>
      <c r="J10" s="1">
        <f t="shared" si="4"/>
        <v>1500000</v>
      </c>
      <c r="K10" s="1">
        <f>Table3[[#This Row],[V (L)]]*Table3[[#This Row],[P (Pa) à T = 40°C]]</f>
        <v>4650</v>
      </c>
      <c r="L10" s="1">
        <v>15</v>
      </c>
      <c r="M10" s="1">
        <f t="shared" si="5"/>
        <v>1500000</v>
      </c>
      <c r="N10" s="1">
        <f>Table3[[#This Row],[V (L)]]*Table3[[#This Row],[P (Pa) à T = 45,5°C]]</f>
        <v>4650</v>
      </c>
      <c r="O10" s="1">
        <v>15.5</v>
      </c>
      <c r="P10" s="1">
        <f t="shared" si="6"/>
        <v>1550000</v>
      </c>
      <c r="Q10" s="1">
        <f>Table3[[#This Row],[V (L)]]*Table3[[#This Row],[P (Pa) à T = 50°C]]</f>
        <v>4805</v>
      </c>
      <c r="S10" s="1">
        <v>35</v>
      </c>
      <c r="T10" s="1">
        <f>Tableau17[[#This Row],[Température (°C)]]+273.15</f>
        <v>308.14999999999998</v>
      </c>
      <c r="U10" s="1">
        <v>29.4</v>
      </c>
      <c r="V10" s="1">
        <v>1.05</v>
      </c>
    </row>
    <row r="11" spans="1:22" x14ac:dyDescent="0.25">
      <c r="A11" s="1">
        <v>3.05</v>
      </c>
      <c r="B11" s="1">
        <f t="shared" si="0"/>
        <v>3.0499999999999998E-3</v>
      </c>
      <c r="C11" s="1">
        <v>14</v>
      </c>
      <c r="D11" s="1">
        <f t="shared" si="1"/>
        <v>1400000</v>
      </c>
      <c r="E11" s="1">
        <f>Table3[[#This Row],[V (L)]]*Table3[[#This Row],[P (Pa) à T = 23,3°C]]</f>
        <v>4270</v>
      </c>
      <c r="F11" s="1">
        <v>14.5</v>
      </c>
      <c r="G11" s="1">
        <f t="shared" si="2"/>
        <v>1450000</v>
      </c>
      <c r="H11" s="1">
        <f t="shared" si="3"/>
        <v>4422.5</v>
      </c>
      <c r="I11" s="1">
        <v>15</v>
      </c>
      <c r="J11" s="1">
        <f t="shared" si="4"/>
        <v>1500000</v>
      </c>
      <c r="K11" s="1">
        <f>Table3[[#This Row],[V (L)]]*Table3[[#This Row],[P (Pa) à T = 40°C]]</f>
        <v>4575</v>
      </c>
      <c r="L11" s="1">
        <v>15.5</v>
      </c>
      <c r="M11" s="1">
        <f t="shared" si="5"/>
        <v>1550000</v>
      </c>
      <c r="N11" s="1">
        <f>Table3[[#This Row],[V (L)]]*Table3[[#This Row],[P (Pa) à T = 45,5°C]]</f>
        <v>4727.5</v>
      </c>
      <c r="O11" s="1">
        <v>16</v>
      </c>
      <c r="P11" s="1">
        <f t="shared" si="6"/>
        <v>1600000</v>
      </c>
      <c r="Q11" s="1">
        <f>Table3[[#This Row],[V (L)]]*Table3[[#This Row],[P (Pa) à T = 50°C]]</f>
        <v>4880</v>
      </c>
      <c r="S11" s="1">
        <v>40</v>
      </c>
      <c r="T11" s="1">
        <f>Tableau17[[#This Row],[Température (°C)]]+273.15</f>
        <v>313.14999999999998</v>
      </c>
      <c r="U11" s="1">
        <v>34</v>
      </c>
      <c r="V11" s="1">
        <v>0.4</v>
      </c>
    </row>
    <row r="12" spans="1:22" x14ac:dyDescent="0.25">
      <c r="A12" s="1">
        <v>3</v>
      </c>
      <c r="B12" s="1">
        <f t="shared" si="0"/>
        <v>3.0000000000000001E-3</v>
      </c>
      <c r="C12" s="1">
        <v>14</v>
      </c>
      <c r="D12" s="1">
        <f t="shared" si="1"/>
        <v>1400000</v>
      </c>
      <c r="E12" s="1">
        <f>Table3[[#This Row],[V (L)]]*Table3[[#This Row],[P (Pa) à T = 23,3°C]]</f>
        <v>4200</v>
      </c>
      <c r="F12" s="1">
        <v>15</v>
      </c>
      <c r="G12" s="1">
        <f t="shared" si="2"/>
        <v>1500000</v>
      </c>
      <c r="H12" s="1">
        <f t="shared" si="3"/>
        <v>4500</v>
      </c>
      <c r="I12" s="1">
        <v>15</v>
      </c>
      <c r="J12" s="1">
        <f t="shared" si="4"/>
        <v>1500000</v>
      </c>
      <c r="K12" s="1">
        <f>Table3[[#This Row],[V (L)]]*Table3[[#This Row],[P (Pa) à T = 40°C]]</f>
        <v>4500</v>
      </c>
      <c r="L12" s="1">
        <v>15.5</v>
      </c>
      <c r="M12" s="1">
        <f t="shared" si="5"/>
        <v>1550000</v>
      </c>
      <c r="N12" s="1">
        <f>Table3[[#This Row],[V (L)]]*Table3[[#This Row],[P (Pa) à T = 45,5°C]]</f>
        <v>4650</v>
      </c>
      <c r="O12" s="1">
        <v>16.5</v>
      </c>
      <c r="P12" s="1">
        <f t="shared" si="6"/>
        <v>1650000</v>
      </c>
      <c r="Q12" s="1">
        <f>Table3[[#This Row],[V (L)]]*Table3[[#This Row],[P (Pa) à T = 50°C]]</f>
        <v>4950</v>
      </c>
      <c r="S12" s="1">
        <v>45.5</v>
      </c>
      <c r="T12" s="1">
        <f>Tableau17[[#This Row],[Température (°C)]]+273.15</f>
        <v>318.64999999999998</v>
      </c>
      <c r="U12" s="1">
        <v>37.6</v>
      </c>
      <c r="V12" s="1">
        <v>0.6</v>
      </c>
    </row>
    <row r="13" spans="1:22" x14ac:dyDescent="0.25">
      <c r="A13" s="1">
        <v>2.95</v>
      </c>
      <c r="B13" s="1">
        <f t="shared" si="0"/>
        <v>2.9500000000000004E-3</v>
      </c>
      <c r="C13" s="1">
        <v>14</v>
      </c>
      <c r="D13" s="1">
        <f t="shared" si="1"/>
        <v>1400000</v>
      </c>
      <c r="E13" s="1">
        <f>Table3[[#This Row],[V (L)]]*Table3[[#This Row],[P (Pa) à T = 23,3°C]]</f>
        <v>4130.0000000000009</v>
      </c>
      <c r="F13" s="1">
        <v>15</v>
      </c>
      <c r="G13" s="1">
        <f t="shared" si="2"/>
        <v>1500000</v>
      </c>
      <c r="H13" s="1">
        <f t="shared" si="3"/>
        <v>4425.0000000000009</v>
      </c>
      <c r="I13" s="1">
        <v>15.5</v>
      </c>
      <c r="J13" s="1">
        <f t="shared" si="4"/>
        <v>1550000</v>
      </c>
      <c r="K13" s="1">
        <f>Table3[[#This Row],[V (L)]]*Table3[[#This Row],[P (Pa) à T = 40°C]]</f>
        <v>4572.5000000000009</v>
      </c>
      <c r="L13" s="1">
        <v>16</v>
      </c>
      <c r="M13" s="1">
        <f t="shared" si="5"/>
        <v>1600000</v>
      </c>
      <c r="N13" s="1">
        <f>Table3[[#This Row],[V (L)]]*Table3[[#This Row],[P (Pa) à T = 45,5°C]]</f>
        <v>4720.0000000000009</v>
      </c>
      <c r="O13" s="1">
        <v>17</v>
      </c>
      <c r="P13" s="1">
        <f t="shared" si="6"/>
        <v>1700000</v>
      </c>
      <c r="Q13" s="1">
        <f>Table3[[#This Row],[V (L)]]*Table3[[#This Row],[P (Pa) à T = 50°C]]</f>
        <v>5015.0000000000009</v>
      </c>
      <c r="S13" s="1">
        <v>50</v>
      </c>
      <c r="T13" s="1">
        <f>Tableau17[[#This Row],[Température (°C)]]+273.15</f>
        <v>323.14999999999998</v>
      </c>
      <c r="U13" s="1">
        <v>41.2</v>
      </c>
      <c r="V13" s="1">
        <v>0.55000000000000004</v>
      </c>
    </row>
    <row r="14" spans="1:22" x14ac:dyDescent="0.25">
      <c r="A14" s="1">
        <v>2.9</v>
      </c>
      <c r="B14" s="1">
        <f t="shared" si="0"/>
        <v>2.8999999999999998E-3</v>
      </c>
      <c r="C14" s="1">
        <v>14.5</v>
      </c>
      <c r="D14" s="1">
        <f t="shared" si="1"/>
        <v>1450000</v>
      </c>
      <c r="E14" s="1">
        <f>Table3[[#This Row],[V (L)]]*Table3[[#This Row],[P (Pa) à T = 23,3°C]]</f>
        <v>4205</v>
      </c>
      <c r="F14" s="1">
        <v>15.5</v>
      </c>
      <c r="G14" s="1">
        <f t="shared" si="2"/>
        <v>1550000</v>
      </c>
      <c r="H14" s="1">
        <f t="shared" si="3"/>
        <v>4495</v>
      </c>
      <c r="I14" s="1">
        <v>15.5</v>
      </c>
      <c r="J14" s="1">
        <f t="shared" si="4"/>
        <v>1550000</v>
      </c>
      <c r="K14" s="1">
        <f>Table3[[#This Row],[V (L)]]*Table3[[#This Row],[P (Pa) à T = 40°C]]</f>
        <v>4495</v>
      </c>
      <c r="L14" s="1">
        <v>16.5</v>
      </c>
      <c r="M14" s="1">
        <f t="shared" si="5"/>
        <v>1650000</v>
      </c>
      <c r="N14" s="1">
        <f>Table3[[#This Row],[V (L)]]*Table3[[#This Row],[P (Pa) à T = 45,5°C]]</f>
        <v>4785</v>
      </c>
      <c r="O14" s="1">
        <v>17</v>
      </c>
      <c r="P14" s="1">
        <f t="shared" si="6"/>
        <v>1700000</v>
      </c>
      <c r="Q14" s="1">
        <f>Table3[[#This Row],[V (L)]]*Table3[[#This Row],[P (Pa) à T = 50°C]]</f>
        <v>4930</v>
      </c>
    </row>
    <row r="15" spans="1:22" x14ac:dyDescent="0.25">
      <c r="A15" s="1">
        <v>2.85</v>
      </c>
      <c r="B15" s="1">
        <f t="shared" si="0"/>
        <v>2.8500000000000001E-3</v>
      </c>
      <c r="C15" s="1">
        <v>14.5</v>
      </c>
      <c r="D15" s="1">
        <f t="shared" si="1"/>
        <v>1450000</v>
      </c>
      <c r="E15" s="1">
        <f>Table3[[#This Row],[V (L)]]*Table3[[#This Row],[P (Pa) à T = 23,3°C]]</f>
        <v>4132.5</v>
      </c>
      <c r="F15" s="1">
        <v>15.5</v>
      </c>
      <c r="G15" s="1">
        <f t="shared" si="2"/>
        <v>1550000</v>
      </c>
      <c r="H15" s="1">
        <f t="shared" si="3"/>
        <v>4417.5</v>
      </c>
      <c r="I15" s="1">
        <v>16</v>
      </c>
      <c r="J15" s="1">
        <f t="shared" si="4"/>
        <v>1600000</v>
      </c>
      <c r="K15" s="1">
        <f>Table3[[#This Row],[V (L)]]*Table3[[#This Row],[P (Pa) à T = 40°C]]</f>
        <v>4560</v>
      </c>
      <c r="L15" s="1">
        <v>16.5</v>
      </c>
      <c r="M15" s="1">
        <f t="shared" si="5"/>
        <v>1650000</v>
      </c>
      <c r="N15" s="1">
        <f>Table3[[#This Row],[V (L)]]*Table3[[#This Row],[P (Pa) à T = 45,5°C]]</f>
        <v>4702.5</v>
      </c>
      <c r="O15" s="1">
        <v>17</v>
      </c>
      <c r="P15" s="1">
        <f t="shared" si="6"/>
        <v>1700000</v>
      </c>
      <c r="Q15" s="1">
        <f>Table3[[#This Row],[V (L)]]*Table3[[#This Row],[P (Pa) à T = 50°C]]</f>
        <v>4845</v>
      </c>
    </row>
    <row r="16" spans="1:22" x14ac:dyDescent="0.25">
      <c r="A16" s="1">
        <v>2.8</v>
      </c>
      <c r="B16" s="1">
        <f t="shared" si="0"/>
        <v>2.8E-3</v>
      </c>
      <c r="C16" s="1">
        <v>14.5</v>
      </c>
      <c r="D16" s="1">
        <f t="shared" si="1"/>
        <v>1450000</v>
      </c>
      <c r="E16" s="1">
        <f>Table3[[#This Row],[V (L)]]*Table3[[#This Row],[P (Pa) à T = 23,3°C]]</f>
        <v>4060</v>
      </c>
      <c r="F16" s="1">
        <v>16</v>
      </c>
      <c r="G16" s="1">
        <f t="shared" si="2"/>
        <v>1600000</v>
      </c>
      <c r="H16" s="1">
        <f t="shared" si="3"/>
        <v>4480</v>
      </c>
      <c r="I16" s="1">
        <v>16</v>
      </c>
      <c r="J16" s="1">
        <f t="shared" si="4"/>
        <v>1600000</v>
      </c>
      <c r="K16" s="1">
        <f>Table3[[#This Row],[V (L)]]*Table3[[#This Row],[P (Pa) à T = 40°C]]</f>
        <v>4480</v>
      </c>
      <c r="L16" s="1">
        <v>17</v>
      </c>
      <c r="M16" s="1">
        <f t="shared" si="5"/>
        <v>1700000</v>
      </c>
      <c r="N16" s="1">
        <f>Table3[[#This Row],[V (L)]]*Table3[[#This Row],[P (Pa) à T = 45,5°C]]</f>
        <v>4760</v>
      </c>
      <c r="O16" s="1">
        <v>17.5</v>
      </c>
      <c r="P16" s="1">
        <f t="shared" si="6"/>
        <v>1750000</v>
      </c>
      <c r="Q16" s="1">
        <f>Table3[[#This Row],[V (L)]]*Table3[[#This Row],[P (Pa) à T = 50°C]]</f>
        <v>4900</v>
      </c>
    </row>
    <row r="17" spans="1:17" x14ac:dyDescent="0.25">
      <c r="A17" s="1">
        <v>2.75</v>
      </c>
      <c r="B17" s="1">
        <f t="shared" si="0"/>
        <v>2.7499999999999998E-3</v>
      </c>
      <c r="C17" s="1">
        <v>14.5</v>
      </c>
      <c r="D17" s="1">
        <f t="shared" si="1"/>
        <v>1450000</v>
      </c>
      <c r="E17" s="1">
        <f>Table3[[#This Row],[V (L)]]*Table3[[#This Row],[P (Pa) à T = 23,3°C]]</f>
        <v>3987.4999999999995</v>
      </c>
      <c r="F17" s="1">
        <v>16</v>
      </c>
      <c r="G17" s="1">
        <f t="shared" si="2"/>
        <v>1600000</v>
      </c>
      <c r="H17" s="1">
        <f t="shared" si="3"/>
        <v>4400</v>
      </c>
      <c r="I17" s="1">
        <v>16.5</v>
      </c>
      <c r="J17" s="1">
        <f t="shared" si="4"/>
        <v>1650000</v>
      </c>
      <c r="K17" s="1">
        <f>Table3[[#This Row],[V (L)]]*Table3[[#This Row],[P (Pa) à T = 40°C]]</f>
        <v>4537.5</v>
      </c>
      <c r="L17" s="1">
        <v>17</v>
      </c>
      <c r="M17" s="1">
        <f t="shared" si="5"/>
        <v>1700000</v>
      </c>
      <c r="N17" s="1">
        <f>Table3[[#This Row],[V (L)]]*Table3[[#This Row],[P (Pa) à T = 45,5°C]]</f>
        <v>4675</v>
      </c>
      <c r="O17" s="1">
        <v>18</v>
      </c>
      <c r="P17" s="1">
        <f t="shared" si="6"/>
        <v>1800000</v>
      </c>
      <c r="Q17" s="1">
        <f>Table3[[#This Row],[V (L)]]*Table3[[#This Row],[P (Pa) à T = 50°C]]</f>
        <v>4950</v>
      </c>
    </row>
    <row r="18" spans="1:17" x14ac:dyDescent="0.25">
      <c r="A18" s="1">
        <v>2.7</v>
      </c>
      <c r="B18" s="1">
        <f t="shared" si="0"/>
        <v>2.7000000000000001E-3</v>
      </c>
      <c r="C18" s="1">
        <v>15</v>
      </c>
      <c r="D18" s="1">
        <f t="shared" si="1"/>
        <v>1500000</v>
      </c>
      <c r="E18" s="1">
        <f>Table3[[#This Row],[V (L)]]*Table3[[#This Row],[P (Pa) à T = 23,3°C]]</f>
        <v>4050</v>
      </c>
      <c r="F18" s="1">
        <v>16.5</v>
      </c>
      <c r="G18" s="1">
        <f t="shared" si="2"/>
        <v>1650000</v>
      </c>
      <c r="H18" s="1">
        <f t="shared" si="3"/>
        <v>4455</v>
      </c>
      <c r="I18" s="1">
        <v>16.5</v>
      </c>
      <c r="J18" s="1">
        <f t="shared" si="4"/>
        <v>1650000</v>
      </c>
      <c r="K18" s="1">
        <f>Table3[[#This Row],[V (L)]]*Table3[[#This Row],[P (Pa) à T = 40°C]]</f>
        <v>4455</v>
      </c>
      <c r="L18" s="1">
        <v>17</v>
      </c>
      <c r="M18" s="1">
        <f t="shared" si="5"/>
        <v>1700000</v>
      </c>
      <c r="N18" s="1">
        <f>Table3[[#This Row],[V (L)]]*Table3[[#This Row],[P (Pa) à T = 45,5°C]]</f>
        <v>4590</v>
      </c>
      <c r="O18" s="1">
        <v>18</v>
      </c>
      <c r="P18" s="1">
        <f t="shared" si="6"/>
        <v>1800000</v>
      </c>
      <c r="Q18" s="1">
        <f>Table3[[#This Row],[V (L)]]*Table3[[#This Row],[P (Pa) à T = 50°C]]</f>
        <v>4860</v>
      </c>
    </row>
    <row r="19" spans="1:17" x14ac:dyDescent="0.25">
      <c r="A19" s="1">
        <v>2.65</v>
      </c>
      <c r="B19" s="1">
        <f t="shared" si="0"/>
        <v>2.65E-3</v>
      </c>
      <c r="C19" s="1">
        <v>15</v>
      </c>
      <c r="D19" s="1">
        <f t="shared" si="1"/>
        <v>1500000</v>
      </c>
      <c r="E19" s="1">
        <f>Table3[[#This Row],[V (L)]]*Table3[[#This Row],[P (Pa) à T = 23,3°C]]</f>
        <v>3975</v>
      </c>
      <c r="F19" s="1">
        <v>16.5</v>
      </c>
      <c r="G19" s="1">
        <f t="shared" si="2"/>
        <v>1650000</v>
      </c>
      <c r="H19" s="1">
        <f t="shared" si="3"/>
        <v>4372.5</v>
      </c>
      <c r="I19" s="1">
        <v>17</v>
      </c>
      <c r="J19" s="1">
        <f t="shared" si="4"/>
        <v>1700000</v>
      </c>
      <c r="K19" s="1">
        <f>Table3[[#This Row],[V (L)]]*Table3[[#This Row],[P (Pa) à T = 40°C]]</f>
        <v>4505</v>
      </c>
      <c r="L19" s="1">
        <v>17.5</v>
      </c>
      <c r="M19" s="1">
        <f t="shared" si="5"/>
        <v>1750000</v>
      </c>
      <c r="N19" s="1">
        <f>Table3[[#This Row],[V (L)]]*Table3[[#This Row],[P (Pa) à T = 45,5°C]]</f>
        <v>4637.5</v>
      </c>
      <c r="O19" s="1">
        <v>18.5</v>
      </c>
      <c r="P19" s="1">
        <f t="shared" si="6"/>
        <v>1850000</v>
      </c>
      <c r="Q19" s="1">
        <f>Table3[[#This Row],[V (L)]]*Table3[[#This Row],[P (Pa) à T = 50°C]]</f>
        <v>4902.5</v>
      </c>
    </row>
    <row r="20" spans="1:17" x14ac:dyDescent="0.25">
      <c r="A20" s="1">
        <v>2.6</v>
      </c>
      <c r="B20" s="1">
        <f t="shared" si="0"/>
        <v>2.5999999999999999E-3</v>
      </c>
      <c r="C20" s="1">
        <v>15.5</v>
      </c>
      <c r="D20" s="1">
        <f t="shared" si="1"/>
        <v>1550000</v>
      </c>
      <c r="E20" s="1">
        <f>Table3[[#This Row],[V (L)]]*Table3[[#This Row],[P (Pa) à T = 23,3°C]]</f>
        <v>4030</v>
      </c>
      <c r="F20" s="1">
        <v>17</v>
      </c>
      <c r="G20" s="1">
        <f t="shared" si="2"/>
        <v>1700000</v>
      </c>
      <c r="H20" s="1">
        <f t="shared" si="3"/>
        <v>4420</v>
      </c>
      <c r="I20" s="1">
        <v>17</v>
      </c>
      <c r="J20" s="1">
        <f t="shared" si="4"/>
        <v>1700000</v>
      </c>
      <c r="K20" s="1">
        <f>Table3[[#This Row],[V (L)]]*Table3[[#This Row],[P (Pa) à T = 40°C]]</f>
        <v>4420</v>
      </c>
      <c r="L20" s="1">
        <v>17.5</v>
      </c>
      <c r="M20" s="1">
        <f t="shared" si="5"/>
        <v>1750000</v>
      </c>
      <c r="N20" s="1">
        <f>Table3[[#This Row],[V (L)]]*Table3[[#This Row],[P (Pa) à T = 45,5°C]]</f>
        <v>4550</v>
      </c>
      <c r="O20" s="1">
        <v>18.5</v>
      </c>
      <c r="P20" s="1">
        <f t="shared" si="6"/>
        <v>1850000</v>
      </c>
      <c r="Q20" s="1">
        <f>Table3[[#This Row],[V (L)]]*Table3[[#This Row],[P (Pa) à T = 50°C]]</f>
        <v>4810</v>
      </c>
    </row>
    <row r="21" spans="1:17" x14ac:dyDescent="0.25">
      <c r="A21" s="1">
        <v>2.5499999999999998</v>
      </c>
      <c r="B21" s="1">
        <f t="shared" si="0"/>
        <v>2.5499999999999997E-3</v>
      </c>
      <c r="C21" s="1">
        <v>16</v>
      </c>
      <c r="D21" s="1">
        <f t="shared" si="1"/>
        <v>1600000</v>
      </c>
      <c r="E21" s="1">
        <f>Table3[[#This Row],[V (L)]]*Table3[[#This Row],[P (Pa) à T = 23,3°C]]</f>
        <v>4079.9999999999995</v>
      </c>
      <c r="F21" s="1">
        <v>17</v>
      </c>
      <c r="G21" s="1">
        <f t="shared" si="2"/>
        <v>1700000</v>
      </c>
      <c r="H21" s="1">
        <f t="shared" si="3"/>
        <v>4335</v>
      </c>
      <c r="I21" s="1">
        <v>17.5</v>
      </c>
      <c r="J21" s="1">
        <f t="shared" si="4"/>
        <v>1750000</v>
      </c>
      <c r="K21" s="1">
        <f>Table3[[#This Row],[V (L)]]*Table3[[#This Row],[P (Pa) à T = 40°C]]</f>
        <v>4462.5</v>
      </c>
      <c r="L21" s="1">
        <v>18</v>
      </c>
      <c r="M21" s="1">
        <f t="shared" si="5"/>
        <v>1800000</v>
      </c>
      <c r="N21" s="1">
        <f>Table3[[#This Row],[V (L)]]*Table3[[#This Row],[P (Pa) à T = 45,5°C]]</f>
        <v>4590</v>
      </c>
      <c r="O21" s="1">
        <v>19</v>
      </c>
      <c r="P21" s="1">
        <f t="shared" si="6"/>
        <v>1900000</v>
      </c>
      <c r="Q21" s="1">
        <f>Table3[[#This Row],[V (L)]]*Table3[[#This Row],[P (Pa) à T = 50°C]]</f>
        <v>4844.9999999999991</v>
      </c>
    </row>
    <row r="22" spans="1:17" x14ac:dyDescent="0.25">
      <c r="A22" s="1">
        <v>2.5</v>
      </c>
      <c r="B22" s="1">
        <f t="shared" si="0"/>
        <v>2.5000000000000001E-3</v>
      </c>
      <c r="C22" s="1">
        <v>16</v>
      </c>
      <c r="D22" s="1">
        <f t="shared" si="1"/>
        <v>1600000</v>
      </c>
      <c r="E22" s="1">
        <f>Table3[[#This Row],[V (L)]]*Table3[[#This Row],[P (Pa) à T = 23,3°C]]</f>
        <v>4000</v>
      </c>
      <c r="F22" s="1">
        <v>17.5</v>
      </c>
      <c r="G22" s="1">
        <f t="shared" si="2"/>
        <v>1750000</v>
      </c>
      <c r="H22" s="1">
        <f t="shared" si="3"/>
        <v>4375</v>
      </c>
      <c r="I22" s="1">
        <v>17.5</v>
      </c>
      <c r="J22" s="1">
        <f t="shared" si="4"/>
        <v>1750000</v>
      </c>
      <c r="K22" s="1">
        <f>Table3[[#This Row],[V (L)]]*Table3[[#This Row],[P (Pa) à T = 40°C]]</f>
        <v>4375</v>
      </c>
      <c r="L22" s="1">
        <v>18.5</v>
      </c>
      <c r="M22" s="1">
        <f t="shared" si="5"/>
        <v>1850000</v>
      </c>
      <c r="N22" s="1">
        <f>Table3[[#This Row],[V (L)]]*Table3[[#This Row],[P (Pa) à T = 45,5°C]]</f>
        <v>4625</v>
      </c>
      <c r="O22" s="1">
        <v>19</v>
      </c>
      <c r="P22" s="1">
        <f t="shared" si="6"/>
        <v>1900000</v>
      </c>
      <c r="Q22" s="1">
        <f>Table3[[#This Row],[V (L)]]*Table3[[#This Row],[P (Pa) à T = 50°C]]</f>
        <v>4750</v>
      </c>
    </row>
    <row r="23" spans="1:17" x14ac:dyDescent="0.25">
      <c r="A23" s="1">
        <v>2.4500000000000002</v>
      </c>
      <c r="B23" s="1">
        <f t="shared" si="0"/>
        <v>2.4500000000000004E-3</v>
      </c>
      <c r="C23" s="1">
        <v>16.5</v>
      </c>
      <c r="D23" s="1">
        <f t="shared" si="1"/>
        <v>1650000</v>
      </c>
      <c r="E23" s="1">
        <f>Table3[[#This Row],[V (L)]]*Table3[[#This Row],[P (Pa) à T = 23,3°C]]</f>
        <v>4042.5000000000005</v>
      </c>
      <c r="F23" s="1">
        <v>17.5</v>
      </c>
      <c r="G23" s="1">
        <f t="shared" si="2"/>
        <v>1750000</v>
      </c>
      <c r="H23" s="1">
        <f t="shared" si="3"/>
        <v>4287.5000000000009</v>
      </c>
      <c r="I23" s="1">
        <v>18</v>
      </c>
      <c r="J23" s="1">
        <f t="shared" si="4"/>
        <v>1800000</v>
      </c>
      <c r="K23" s="1">
        <f>Table3[[#This Row],[V (L)]]*Table3[[#This Row],[P (Pa) à T = 40°C]]</f>
        <v>4410.0000000000009</v>
      </c>
      <c r="L23" s="1">
        <v>18.5</v>
      </c>
      <c r="M23" s="1">
        <f t="shared" si="5"/>
        <v>1850000</v>
      </c>
      <c r="N23" s="1">
        <f>Table3[[#This Row],[V (L)]]*Table3[[#This Row],[P (Pa) à T = 45,5°C]]</f>
        <v>4532.5000000000009</v>
      </c>
      <c r="O23" s="1">
        <v>19</v>
      </c>
      <c r="P23" s="1">
        <f t="shared" si="6"/>
        <v>1900000</v>
      </c>
      <c r="Q23" s="1">
        <f>Table3[[#This Row],[V (L)]]*Table3[[#This Row],[P (Pa) à T = 50°C]]</f>
        <v>4655.0000000000009</v>
      </c>
    </row>
    <row r="24" spans="1:17" x14ac:dyDescent="0.25">
      <c r="A24" s="1">
        <v>2.4</v>
      </c>
      <c r="B24" s="1">
        <f t="shared" si="0"/>
        <v>2.3999999999999998E-3</v>
      </c>
      <c r="C24" s="1">
        <v>16.5</v>
      </c>
      <c r="D24" s="1">
        <f t="shared" si="1"/>
        <v>1650000</v>
      </c>
      <c r="E24" s="1">
        <f>Table3[[#This Row],[V (L)]]*Table3[[#This Row],[P (Pa) à T = 23,3°C]]</f>
        <v>3959.9999999999995</v>
      </c>
      <c r="F24" s="1">
        <v>18</v>
      </c>
      <c r="G24" s="1">
        <f t="shared" si="2"/>
        <v>1800000</v>
      </c>
      <c r="H24" s="1">
        <f t="shared" si="3"/>
        <v>4320</v>
      </c>
      <c r="I24" s="1">
        <v>18.5</v>
      </c>
      <c r="J24" s="1">
        <f t="shared" si="4"/>
        <v>1850000</v>
      </c>
      <c r="K24" s="1">
        <f>Table3[[#This Row],[V (L)]]*Table3[[#This Row],[P (Pa) à T = 40°C]]</f>
        <v>4440</v>
      </c>
      <c r="L24" s="1">
        <v>19</v>
      </c>
      <c r="M24" s="1">
        <f t="shared" si="5"/>
        <v>1900000</v>
      </c>
      <c r="N24" s="1">
        <f>Table3[[#This Row],[V (L)]]*Table3[[#This Row],[P (Pa) à T = 45,5°C]]</f>
        <v>4560</v>
      </c>
      <c r="O24" s="1">
        <v>19.5</v>
      </c>
      <c r="P24" s="1">
        <f t="shared" si="6"/>
        <v>1950000</v>
      </c>
      <c r="Q24" s="1">
        <f>Table3[[#This Row],[V (L)]]*Table3[[#This Row],[P (Pa) à T = 50°C]]</f>
        <v>4680</v>
      </c>
    </row>
    <row r="25" spans="1:17" x14ac:dyDescent="0.25">
      <c r="A25" s="1">
        <v>2.35</v>
      </c>
      <c r="B25" s="1">
        <f t="shared" si="0"/>
        <v>2.3500000000000001E-3</v>
      </c>
      <c r="C25" s="1">
        <v>17</v>
      </c>
      <c r="D25" s="1">
        <f t="shared" si="1"/>
        <v>1700000</v>
      </c>
      <c r="E25" s="1">
        <f>Table3[[#This Row],[V (L)]]*Table3[[#This Row],[P (Pa) à T = 23,3°C]]</f>
        <v>3995</v>
      </c>
      <c r="F25" s="1">
        <v>18</v>
      </c>
      <c r="G25" s="1">
        <f t="shared" si="2"/>
        <v>1800000</v>
      </c>
      <c r="H25" s="1">
        <f t="shared" si="3"/>
        <v>4230</v>
      </c>
      <c r="I25" s="1">
        <v>18.5</v>
      </c>
      <c r="J25" s="1">
        <f t="shared" si="4"/>
        <v>1850000</v>
      </c>
      <c r="K25" s="1">
        <f>Table3[[#This Row],[V (L)]]*Table3[[#This Row],[P (Pa) à T = 40°C]]</f>
        <v>4347.5</v>
      </c>
      <c r="L25" s="1">
        <v>19.5</v>
      </c>
      <c r="M25" s="1">
        <f t="shared" si="5"/>
        <v>1950000</v>
      </c>
      <c r="N25" s="1">
        <f>Table3[[#This Row],[V (L)]]*Table3[[#This Row],[P (Pa) à T = 45,5°C]]</f>
        <v>4582.5</v>
      </c>
      <c r="O25" s="1">
        <v>20</v>
      </c>
      <c r="P25" s="1">
        <f t="shared" si="6"/>
        <v>2000000</v>
      </c>
      <c r="Q25" s="1">
        <f>Table3[[#This Row],[V (L)]]*Table3[[#This Row],[P (Pa) à T = 50°C]]</f>
        <v>4700</v>
      </c>
    </row>
    <row r="26" spans="1:17" x14ac:dyDescent="0.25">
      <c r="A26" s="1">
        <v>2.2999999999999998</v>
      </c>
      <c r="B26" s="1">
        <f t="shared" si="0"/>
        <v>2.3E-3</v>
      </c>
      <c r="C26" s="1">
        <v>17</v>
      </c>
      <c r="D26" s="1">
        <f t="shared" si="1"/>
        <v>1700000</v>
      </c>
      <c r="E26" s="1">
        <f>Table3[[#This Row],[V (L)]]*Table3[[#This Row],[P (Pa) à T = 23,3°C]]</f>
        <v>3910</v>
      </c>
      <c r="F26" s="1">
        <v>18.5</v>
      </c>
      <c r="G26" s="1">
        <f t="shared" si="2"/>
        <v>1850000</v>
      </c>
      <c r="H26" s="1">
        <f t="shared" si="3"/>
        <v>4255</v>
      </c>
      <c r="I26" s="1">
        <v>19</v>
      </c>
      <c r="J26" s="1">
        <f t="shared" si="4"/>
        <v>1900000</v>
      </c>
      <c r="K26" s="1">
        <f>Table3[[#This Row],[V (L)]]*Table3[[#This Row],[P (Pa) à T = 40°C]]</f>
        <v>4370</v>
      </c>
      <c r="L26" s="1">
        <v>19.5</v>
      </c>
      <c r="M26" s="1">
        <f t="shared" si="5"/>
        <v>1950000</v>
      </c>
      <c r="N26" s="1">
        <f>Table3[[#This Row],[V (L)]]*Table3[[#This Row],[P (Pa) à T = 45,5°C]]</f>
        <v>4485</v>
      </c>
      <c r="O26" s="1">
        <v>20.5</v>
      </c>
      <c r="P26" s="1">
        <f t="shared" si="6"/>
        <v>2050000</v>
      </c>
      <c r="Q26" s="1">
        <f>Table3[[#This Row],[V (L)]]*Table3[[#This Row],[P (Pa) à T = 50°C]]</f>
        <v>4715</v>
      </c>
    </row>
    <row r="27" spans="1:17" x14ac:dyDescent="0.25">
      <c r="A27" s="1">
        <v>2.25</v>
      </c>
      <c r="B27" s="1">
        <f t="shared" si="0"/>
        <v>2.2499999999999998E-3</v>
      </c>
      <c r="C27" s="1">
        <v>17.5</v>
      </c>
      <c r="D27" s="1">
        <f t="shared" si="1"/>
        <v>1750000</v>
      </c>
      <c r="E27" s="1">
        <f>Table3[[#This Row],[V (L)]]*Table3[[#This Row],[P (Pa) à T = 23,3°C]]</f>
        <v>3937.4999999999995</v>
      </c>
      <c r="F27" s="1">
        <v>19</v>
      </c>
      <c r="G27" s="1">
        <f t="shared" si="2"/>
        <v>1900000</v>
      </c>
      <c r="H27" s="1">
        <f t="shared" si="3"/>
        <v>4275</v>
      </c>
      <c r="I27" s="1">
        <v>19</v>
      </c>
      <c r="J27" s="1">
        <f t="shared" si="4"/>
        <v>1900000</v>
      </c>
      <c r="K27" s="1">
        <f>Table3[[#This Row],[V (L)]]*Table3[[#This Row],[P (Pa) à T = 40°C]]</f>
        <v>4275</v>
      </c>
      <c r="L27" s="1">
        <v>20</v>
      </c>
      <c r="M27" s="1">
        <f t="shared" si="5"/>
        <v>2000000</v>
      </c>
      <c r="N27" s="1">
        <f>Table3[[#This Row],[V (L)]]*Table3[[#This Row],[P (Pa) à T = 45,5°C]]</f>
        <v>4500</v>
      </c>
      <c r="O27" s="1">
        <v>20.5</v>
      </c>
      <c r="P27" s="1">
        <f t="shared" si="6"/>
        <v>2050000</v>
      </c>
      <c r="Q27" s="1">
        <f>Table3[[#This Row],[V (L)]]*Table3[[#This Row],[P (Pa) à T = 50°C]]</f>
        <v>4612.5</v>
      </c>
    </row>
    <row r="28" spans="1:17" x14ac:dyDescent="0.25">
      <c r="A28" s="1">
        <v>2.2000000000000002</v>
      </c>
      <c r="B28" s="1">
        <f t="shared" si="0"/>
        <v>2.2000000000000001E-3</v>
      </c>
      <c r="C28" s="1">
        <v>17.5</v>
      </c>
      <c r="D28" s="1">
        <f t="shared" si="1"/>
        <v>1750000</v>
      </c>
      <c r="E28" s="1">
        <f>Table3[[#This Row],[V (L)]]*Table3[[#This Row],[P (Pa) à T = 23,3°C]]</f>
        <v>3850.0000000000005</v>
      </c>
      <c r="F28" s="1">
        <v>19</v>
      </c>
      <c r="G28" s="1">
        <f t="shared" si="2"/>
        <v>1900000</v>
      </c>
      <c r="H28" s="1">
        <f t="shared" si="3"/>
        <v>4180</v>
      </c>
      <c r="I28" s="1">
        <v>19.5</v>
      </c>
      <c r="J28" s="1">
        <f t="shared" si="4"/>
        <v>1950000</v>
      </c>
      <c r="K28" s="1">
        <f>Table3[[#This Row],[V (L)]]*Table3[[#This Row],[P (Pa) à T = 40°C]]</f>
        <v>4290</v>
      </c>
      <c r="L28" s="1">
        <v>20.5</v>
      </c>
      <c r="M28" s="1">
        <f t="shared" si="5"/>
        <v>2050000</v>
      </c>
      <c r="N28" s="1">
        <f>Table3[[#This Row],[V (L)]]*Table3[[#This Row],[P (Pa) à T = 45,5°C]]</f>
        <v>4510</v>
      </c>
      <c r="O28" s="1">
        <v>21</v>
      </c>
      <c r="P28" s="1">
        <f t="shared" si="6"/>
        <v>2100000</v>
      </c>
      <c r="Q28" s="1">
        <f>Table3[[#This Row],[V (L)]]*Table3[[#This Row],[P (Pa) à T = 50°C]]</f>
        <v>4620</v>
      </c>
    </row>
    <row r="29" spans="1:17" x14ac:dyDescent="0.25">
      <c r="A29" s="1">
        <v>2.15</v>
      </c>
      <c r="B29" s="1">
        <f t="shared" si="0"/>
        <v>2.15E-3</v>
      </c>
      <c r="C29" s="1">
        <v>18</v>
      </c>
      <c r="D29" s="1">
        <f t="shared" si="1"/>
        <v>1800000</v>
      </c>
      <c r="E29" s="1">
        <f>Table3[[#This Row],[V (L)]]*Table3[[#This Row],[P (Pa) à T = 23,3°C]]</f>
        <v>3870</v>
      </c>
      <c r="F29" s="1">
        <v>19.5</v>
      </c>
      <c r="G29" s="1">
        <f t="shared" si="2"/>
        <v>1950000</v>
      </c>
      <c r="H29" s="1">
        <f t="shared" si="3"/>
        <v>4192.5</v>
      </c>
      <c r="I29" s="1">
        <v>20</v>
      </c>
      <c r="J29" s="1">
        <f t="shared" si="4"/>
        <v>2000000</v>
      </c>
      <c r="K29" s="1">
        <f>Table3[[#This Row],[V (L)]]*Table3[[#This Row],[P (Pa) à T = 40°C]]</f>
        <v>4300</v>
      </c>
      <c r="L29" s="1">
        <v>21</v>
      </c>
      <c r="M29" s="1">
        <f t="shared" si="5"/>
        <v>2100000</v>
      </c>
      <c r="N29" s="1">
        <f>Table3[[#This Row],[V (L)]]*Table3[[#This Row],[P (Pa) à T = 45,5°C]]</f>
        <v>4515</v>
      </c>
      <c r="O29" s="1">
        <v>21.5</v>
      </c>
      <c r="P29" s="1">
        <f t="shared" si="6"/>
        <v>2150000</v>
      </c>
      <c r="Q29" s="1">
        <f>Table3[[#This Row],[V (L)]]*Table3[[#This Row],[P (Pa) à T = 50°C]]</f>
        <v>4622.5</v>
      </c>
    </row>
    <row r="30" spans="1:17" x14ac:dyDescent="0.25">
      <c r="A30" s="1">
        <v>2.1</v>
      </c>
      <c r="B30" s="1">
        <f t="shared" si="0"/>
        <v>2.1000000000000003E-3</v>
      </c>
      <c r="C30" s="1">
        <v>18.5</v>
      </c>
      <c r="D30" s="1">
        <f t="shared" si="1"/>
        <v>1850000</v>
      </c>
      <c r="E30" s="1">
        <f>Table3[[#This Row],[V (L)]]*Table3[[#This Row],[P (Pa) à T = 23,3°C]]</f>
        <v>3885.0000000000005</v>
      </c>
      <c r="F30" s="1">
        <v>20</v>
      </c>
      <c r="G30" s="1">
        <f t="shared" si="2"/>
        <v>2000000</v>
      </c>
      <c r="H30" s="1">
        <f t="shared" si="3"/>
        <v>4200.0000000000009</v>
      </c>
      <c r="I30" s="1">
        <v>20.5</v>
      </c>
      <c r="J30" s="1">
        <f t="shared" si="4"/>
        <v>2050000</v>
      </c>
      <c r="K30" s="1">
        <f>Table3[[#This Row],[V (L)]]*Table3[[#This Row],[P (Pa) à T = 40°C]]</f>
        <v>4305.0000000000009</v>
      </c>
      <c r="L30" s="1">
        <v>21</v>
      </c>
      <c r="M30" s="1">
        <f t="shared" si="5"/>
        <v>2100000</v>
      </c>
      <c r="N30" s="1">
        <f>Table3[[#This Row],[V (L)]]*Table3[[#This Row],[P (Pa) à T = 45,5°C]]</f>
        <v>4410.0000000000009</v>
      </c>
      <c r="O30" s="1">
        <v>22</v>
      </c>
      <c r="P30" s="1">
        <f t="shared" si="6"/>
        <v>2200000</v>
      </c>
      <c r="Q30" s="1">
        <f>Table3[[#This Row],[V (L)]]*Table3[[#This Row],[P (Pa) à T = 50°C]]</f>
        <v>4620.0000000000009</v>
      </c>
    </row>
    <row r="31" spans="1:17" x14ac:dyDescent="0.25">
      <c r="A31" s="1">
        <v>2.0499999999999998</v>
      </c>
      <c r="B31" s="1">
        <f t="shared" si="0"/>
        <v>2.0499999999999997E-3</v>
      </c>
      <c r="C31" s="1">
        <v>18.5</v>
      </c>
      <c r="D31" s="1">
        <f t="shared" si="1"/>
        <v>1850000</v>
      </c>
      <c r="E31" s="1">
        <f>Table3[[#This Row],[V (L)]]*Table3[[#This Row],[P (Pa) à T = 23,3°C]]</f>
        <v>3792.4999999999995</v>
      </c>
      <c r="F31" s="1">
        <v>20</v>
      </c>
      <c r="G31" s="1">
        <f t="shared" si="2"/>
        <v>2000000</v>
      </c>
      <c r="H31" s="1">
        <f t="shared" si="3"/>
        <v>4099.9999999999991</v>
      </c>
      <c r="I31" s="1">
        <v>21</v>
      </c>
      <c r="J31" s="1">
        <f t="shared" si="4"/>
        <v>2100000</v>
      </c>
      <c r="K31" s="1">
        <f>Table3[[#This Row],[V (L)]]*Table3[[#This Row],[P (Pa) à T = 40°C]]</f>
        <v>4304.9999999999991</v>
      </c>
      <c r="L31" s="1">
        <v>21.5</v>
      </c>
      <c r="M31" s="1">
        <f t="shared" si="5"/>
        <v>2150000</v>
      </c>
      <c r="N31" s="1">
        <f>Table3[[#This Row],[V (L)]]*Table3[[#This Row],[P (Pa) à T = 45,5°C]]</f>
        <v>4407.4999999999991</v>
      </c>
      <c r="O31" s="1">
        <v>22</v>
      </c>
      <c r="P31" s="1">
        <f t="shared" si="6"/>
        <v>2200000</v>
      </c>
      <c r="Q31" s="1">
        <f>Table3[[#This Row],[V (L)]]*Table3[[#This Row],[P (Pa) à T = 50°C]]</f>
        <v>4509.9999999999991</v>
      </c>
    </row>
    <row r="32" spans="1:17" x14ac:dyDescent="0.25">
      <c r="A32" s="1">
        <v>2</v>
      </c>
      <c r="B32" s="1">
        <f t="shared" si="0"/>
        <v>2E-3</v>
      </c>
      <c r="C32" s="1">
        <v>19</v>
      </c>
      <c r="D32" s="1">
        <f t="shared" si="1"/>
        <v>1900000</v>
      </c>
      <c r="E32" s="1">
        <f>Table3[[#This Row],[V (L)]]*Table3[[#This Row],[P (Pa) à T = 23,3°C]]</f>
        <v>3800</v>
      </c>
      <c r="F32" s="1">
        <v>20.5</v>
      </c>
      <c r="G32" s="1">
        <f t="shared" si="2"/>
        <v>2050000</v>
      </c>
      <c r="H32" s="1">
        <f t="shared" si="3"/>
        <v>4100</v>
      </c>
      <c r="I32" s="1">
        <v>21</v>
      </c>
      <c r="J32" s="1">
        <f t="shared" si="4"/>
        <v>2100000</v>
      </c>
      <c r="K32" s="1">
        <f>Table3[[#This Row],[V (L)]]*Table3[[#This Row],[P (Pa) à T = 40°C]]</f>
        <v>4200</v>
      </c>
      <c r="L32" s="1">
        <v>22</v>
      </c>
      <c r="M32" s="1">
        <f t="shared" si="5"/>
        <v>2200000</v>
      </c>
      <c r="N32" s="1">
        <f>Table3[[#This Row],[V (L)]]*Table3[[#This Row],[P (Pa) à T = 45,5°C]]</f>
        <v>4400</v>
      </c>
      <c r="O32" s="1">
        <v>22.5</v>
      </c>
      <c r="P32" s="1">
        <f t="shared" si="6"/>
        <v>2250000</v>
      </c>
      <c r="Q32" s="1">
        <f>Table3[[#This Row],[V (L)]]*Table3[[#This Row],[P (Pa) à T = 50°C]]</f>
        <v>4500</v>
      </c>
    </row>
    <row r="33" spans="1:17" x14ac:dyDescent="0.25">
      <c r="A33" s="1">
        <v>1.95</v>
      </c>
      <c r="B33" s="1">
        <f t="shared" si="0"/>
        <v>1.9499999999999999E-3</v>
      </c>
      <c r="C33" s="1">
        <v>19.5</v>
      </c>
      <c r="D33" s="1">
        <f t="shared" si="1"/>
        <v>1950000</v>
      </c>
      <c r="E33" s="1">
        <f>Table3[[#This Row],[V (L)]]*Table3[[#This Row],[P (Pa) à T = 23,3°C]]</f>
        <v>3802.5</v>
      </c>
      <c r="F33" s="1">
        <v>21</v>
      </c>
      <c r="G33" s="1">
        <f t="shared" si="2"/>
        <v>2100000</v>
      </c>
      <c r="H33" s="1">
        <f t="shared" si="3"/>
        <v>4095</v>
      </c>
      <c r="I33" s="1">
        <v>21.5</v>
      </c>
      <c r="J33" s="1">
        <f t="shared" si="4"/>
        <v>2150000</v>
      </c>
      <c r="K33" s="1">
        <f>Table3[[#This Row],[V (L)]]*Table3[[#This Row],[P (Pa) à T = 40°C]]</f>
        <v>4192.5</v>
      </c>
      <c r="L33" s="1">
        <v>22.5</v>
      </c>
      <c r="M33" s="1">
        <f t="shared" si="5"/>
        <v>2250000</v>
      </c>
      <c r="N33" s="1">
        <f>Table3[[#This Row],[V (L)]]*Table3[[#This Row],[P (Pa) à T = 45,5°C]]</f>
        <v>4387.5</v>
      </c>
      <c r="O33" s="1">
        <v>23</v>
      </c>
      <c r="P33" s="1">
        <f t="shared" si="6"/>
        <v>2300000</v>
      </c>
      <c r="Q33" s="1">
        <f>Table3[[#This Row],[V (L)]]*Table3[[#This Row],[P (Pa) à T = 50°C]]</f>
        <v>4485</v>
      </c>
    </row>
    <row r="34" spans="1:17" x14ac:dyDescent="0.25">
      <c r="A34" s="1">
        <v>1.9</v>
      </c>
      <c r="B34" s="1">
        <f t="shared" ref="B34:B65" si="7">A34/1000</f>
        <v>1.9E-3</v>
      </c>
      <c r="C34" s="1">
        <v>19.5</v>
      </c>
      <c r="D34" s="1">
        <f t="shared" ref="D34:D65" si="8">C34*100000</f>
        <v>1950000</v>
      </c>
      <c r="E34" s="1">
        <f>Table3[[#This Row],[V (L)]]*Table3[[#This Row],[P (Pa) à T = 23,3°C]]</f>
        <v>3705</v>
      </c>
      <c r="F34" s="1">
        <v>21.5</v>
      </c>
      <c r="G34" s="1">
        <f t="shared" ref="G34:G65" si="9">F34*100000</f>
        <v>2150000</v>
      </c>
      <c r="H34" s="1">
        <f t="shared" ref="H34:H65" si="10">B34*G34</f>
        <v>4085</v>
      </c>
      <c r="I34" s="1">
        <v>22</v>
      </c>
      <c r="J34" s="1">
        <f t="shared" ref="J34:J65" si="11">I34*100000</f>
        <v>2200000</v>
      </c>
      <c r="K34" s="1">
        <f>Table3[[#This Row],[V (L)]]*Table3[[#This Row],[P (Pa) à T = 40°C]]</f>
        <v>4180</v>
      </c>
      <c r="L34" s="1">
        <v>23</v>
      </c>
      <c r="M34" s="1">
        <f t="shared" ref="M34:M65" si="12">L34*100000</f>
        <v>2300000</v>
      </c>
      <c r="N34" s="1">
        <f>Table3[[#This Row],[V (L)]]*Table3[[#This Row],[P (Pa) à T = 45,5°C]]</f>
        <v>4370</v>
      </c>
      <c r="O34" s="1">
        <v>23.5</v>
      </c>
      <c r="P34" s="1">
        <f t="shared" ref="P34:P65" si="13">O34*100000</f>
        <v>2350000</v>
      </c>
      <c r="Q34" s="1">
        <f>Table3[[#This Row],[V (L)]]*Table3[[#This Row],[P (Pa) à T = 50°C]]</f>
        <v>4465</v>
      </c>
    </row>
    <row r="35" spans="1:17" x14ac:dyDescent="0.25">
      <c r="A35" s="1">
        <v>1.85</v>
      </c>
      <c r="B35" s="1">
        <f t="shared" si="7"/>
        <v>1.8500000000000001E-3</v>
      </c>
      <c r="C35" s="1">
        <v>20</v>
      </c>
      <c r="D35" s="1">
        <f t="shared" si="8"/>
        <v>2000000</v>
      </c>
      <c r="E35" s="1">
        <f>Table3[[#This Row],[V (L)]]*Table3[[#This Row],[P (Pa) à T = 23,3°C]]</f>
        <v>3700</v>
      </c>
      <c r="F35" s="1">
        <v>22</v>
      </c>
      <c r="G35" s="1">
        <f t="shared" si="9"/>
        <v>2200000</v>
      </c>
      <c r="H35" s="1">
        <f t="shared" si="10"/>
        <v>4070</v>
      </c>
      <c r="I35" s="1">
        <v>22.5</v>
      </c>
      <c r="J35" s="1">
        <f t="shared" si="11"/>
        <v>2250000</v>
      </c>
      <c r="K35" s="1">
        <f>Table3[[#This Row],[V (L)]]*Table3[[#This Row],[P (Pa) à T = 40°C]]</f>
        <v>4162.5</v>
      </c>
      <c r="L35" s="1">
        <v>23.5</v>
      </c>
      <c r="M35" s="1">
        <f t="shared" si="12"/>
        <v>2350000</v>
      </c>
      <c r="N35" s="1">
        <f>Table3[[#This Row],[V (L)]]*Table3[[#This Row],[P (Pa) à T = 45,5°C]]</f>
        <v>4347.5</v>
      </c>
      <c r="O35" s="1">
        <v>24</v>
      </c>
      <c r="P35" s="1">
        <f t="shared" si="13"/>
        <v>2400000</v>
      </c>
      <c r="Q35" s="1">
        <f>Table3[[#This Row],[V (L)]]*Table3[[#This Row],[P (Pa) à T = 50°C]]</f>
        <v>4440</v>
      </c>
    </row>
    <row r="36" spans="1:17" x14ac:dyDescent="0.25">
      <c r="A36" s="1">
        <v>1.8</v>
      </c>
      <c r="B36" s="1">
        <f t="shared" si="7"/>
        <v>1.8E-3</v>
      </c>
      <c r="C36" s="1">
        <v>20.5</v>
      </c>
      <c r="D36" s="1">
        <f t="shared" si="8"/>
        <v>2050000</v>
      </c>
      <c r="E36" s="1">
        <f>Table3[[#This Row],[V (L)]]*Table3[[#This Row],[P (Pa) à T = 23,3°C]]</f>
        <v>3690</v>
      </c>
      <c r="F36" s="1">
        <v>22.5</v>
      </c>
      <c r="G36" s="1">
        <f t="shared" si="9"/>
        <v>2250000</v>
      </c>
      <c r="H36" s="1">
        <f t="shared" si="10"/>
        <v>4050</v>
      </c>
      <c r="I36" s="1">
        <v>23</v>
      </c>
      <c r="J36" s="1">
        <f t="shared" si="11"/>
        <v>2300000</v>
      </c>
      <c r="K36" s="1">
        <f>Table3[[#This Row],[V (L)]]*Table3[[#This Row],[P (Pa) à T = 40°C]]</f>
        <v>4140</v>
      </c>
      <c r="L36" s="1">
        <v>24</v>
      </c>
      <c r="M36" s="1">
        <f t="shared" si="12"/>
        <v>2400000</v>
      </c>
      <c r="N36" s="1">
        <f>Table3[[#This Row],[V (L)]]*Table3[[#This Row],[P (Pa) à T = 45,5°C]]</f>
        <v>4320</v>
      </c>
      <c r="O36" s="1">
        <v>24.5</v>
      </c>
      <c r="P36" s="1">
        <f t="shared" si="13"/>
        <v>2450000</v>
      </c>
      <c r="Q36" s="1">
        <f>Table3[[#This Row],[V (L)]]*Table3[[#This Row],[P (Pa) à T = 50°C]]</f>
        <v>4410</v>
      </c>
    </row>
    <row r="37" spans="1:17" x14ac:dyDescent="0.25">
      <c r="A37" s="1">
        <v>1.75</v>
      </c>
      <c r="B37" s="1">
        <f t="shared" si="7"/>
        <v>1.75E-3</v>
      </c>
      <c r="C37" s="1">
        <v>20.5</v>
      </c>
      <c r="D37" s="1">
        <f t="shared" si="8"/>
        <v>2050000</v>
      </c>
      <c r="E37" s="1">
        <f>Table3[[#This Row],[V (L)]]*Table3[[#This Row],[P (Pa) à T = 23,3°C]]</f>
        <v>3587.5</v>
      </c>
      <c r="F37" s="1">
        <v>23</v>
      </c>
      <c r="G37" s="1">
        <f t="shared" si="9"/>
        <v>2300000</v>
      </c>
      <c r="H37" s="1">
        <f t="shared" si="10"/>
        <v>4025</v>
      </c>
      <c r="I37" s="1">
        <v>23.5</v>
      </c>
      <c r="J37" s="1">
        <f t="shared" si="11"/>
        <v>2350000</v>
      </c>
      <c r="K37" s="1">
        <f>Table3[[#This Row],[V (L)]]*Table3[[#This Row],[P (Pa) à T = 40°C]]</f>
        <v>4112.5</v>
      </c>
      <c r="L37" s="1">
        <v>24.5</v>
      </c>
      <c r="M37" s="1">
        <f t="shared" si="12"/>
        <v>2450000</v>
      </c>
      <c r="N37" s="1">
        <f>Table3[[#This Row],[V (L)]]*Table3[[#This Row],[P (Pa) à T = 45,5°C]]</f>
        <v>4287.5</v>
      </c>
      <c r="O37" s="1">
        <v>25</v>
      </c>
      <c r="P37" s="1">
        <f t="shared" si="13"/>
        <v>2500000</v>
      </c>
      <c r="Q37" s="1">
        <f>Table3[[#This Row],[V (L)]]*Table3[[#This Row],[P (Pa) à T = 50°C]]</f>
        <v>4375</v>
      </c>
    </row>
    <row r="38" spans="1:17" x14ac:dyDescent="0.25">
      <c r="A38" s="1">
        <v>1.7</v>
      </c>
      <c r="B38" s="1">
        <f t="shared" si="7"/>
        <v>1.6999999999999999E-3</v>
      </c>
      <c r="C38" s="1">
        <v>21</v>
      </c>
      <c r="D38" s="1">
        <f t="shared" si="8"/>
        <v>2100000</v>
      </c>
      <c r="E38" s="1">
        <f>Table3[[#This Row],[V (L)]]*Table3[[#This Row],[P (Pa) à T = 23,3°C]]</f>
        <v>3570</v>
      </c>
      <c r="F38" s="1">
        <v>23</v>
      </c>
      <c r="G38" s="1">
        <f t="shared" si="9"/>
        <v>2300000</v>
      </c>
      <c r="H38" s="1">
        <f t="shared" si="10"/>
        <v>3910</v>
      </c>
      <c r="I38" s="1">
        <v>24</v>
      </c>
      <c r="J38" s="1">
        <f t="shared" si="11"/>
        <v>2400000</v>
      </c>
      <c r="K38" s="1">
        <f>Table3[[#This Row],[V (L)]]*Table3[[#This Row],[P (Pa) à T = 40°C]]</f>
        <v>4080</v>
      </c>
      <c r="L38" s="1">
        <v>25</v>
      </c>
      <c r="M38" s="1">
        <f t="shared" si="12"/>
        <v>2500000</v>
      </c>
      <c r="N38" s="1">
        <f>Table3[[#This Row],[V (L)]]*Table3[[#This Row],[P (Pa) à T = 45,5°C]]</f>
        <v>4250</v>
      </c>
      <c r="O38" s="1">
        <v>25.5</v>
      </c>
      <c r="P38" s="1">
        <f t="shared" si="13"/>
        <v>2550000</v>
      </c>
      <c r="Q38" s="1">
        <f>Table3[[#This Row],[V (L)]]*Table3[[#This Row],[P (Pa) à T = 50°C]]</f>
        <v>4335</v>
      </c>
    </row>
    <row r="39" spans="1:17" x14ac:dyDescent="0.25">
      <c r="A39" s="1">
        <v>1.65</v>
      </c>
      <c r="B39" s="1">
        <f t="shared" si="7"/>
        <v>1.65E-3</v>
      </c>
      <c r="C39" s="1">
        <v>21</v>
      </c>
      <c r="D39" s="1">
        <f t="shared" si="8"/>
        <v>2100000</v>
      </c>
      <c r="E39" s="1">
        <f>Table3[[#This Row],[V (L)]]*Table3[[#This Row],[P (Pa) à T = 23,3°C]]</f>
        <v>3465</v>
      </c>
      <c r="F39" s="1">
        <v>23.5</v>
      </c>
      <c r="G39" s="1">
        <f t="shared" si="9"/>
        <v>2350000</v>
      </c>
      <c r="H39" s="1">
        <f t="shared" si="10"/>
        <v>3877.5</v>
      </c>
      <c r="I39" s="1">
        <v>24.5</v>
      </c>
      <c r="J39" s="1">
        <f t="shared" si="11"/>
        <v>2450000</v>
      </c>
      <c r="K39" s="1">
        <f>Table3[[#This Row],[V (L)]]*Table3[[#This Row],[P (Pa) à T = 40°C]]</f>
        <v>4042.5</v>
      </c>
      <c r="L39" s="1">
        <v>25.5</v>
      </c>
      <c r="M39" s="1">
        <f t="shared" si="12"/>
        <v>2550000</v>
      </c>
      <c r="N39" s="1">
        <f>Table3[[#This Row],[V (L)]]*Table3[[#This Row],[P (Pa) à T = 45,5°C]]</f>
        <v>4207.5</v>
      </c>
      <c r="O39" s="1">
        <v>26</v>
      </c>
      <c r="P39" s="1">
        <f t="shared" si="13"/>
        <v>2600000</v>
      </c>
      <c r="Q39" s="1">
        <f>Table3[[#This Row],[V (L)]]*Table3[[#This Row],[P (Pa) à T = 50°C]]</f>
        <v>4290</v>
      </c>
    </row>
    <row r="40" spans="1:17" x14ac:dyDescent="0.25">
      <c r="A40" s="1">
        <v>1.6</v>
      </c>
      <c r="B40" s="1">
        <f t="shared" si="7"/>
        <v>1.6000000000000001E-3</v>
      </c>
      <c r="C40" s="1">
        <v>21.5</v>
      </c>
      <c r="D40" s="1">
        <f t="shared" si="8"/>
        <v>2150000</v>
      </c>
      <c r="E40" s="1">
        <f>Table3[[#This Row],[V (L)]]*Table3[[#This Row],[P (Pa) à T = 23,3°C]]</f>
        <v>3440</v>
      </c>
      <c r="F40" s="1">
        <v>24</v>
      </c>
      <c r="G40" s="1">
        <f t="shared" si="9"/>
        <v>2400000</v>
      </c>
      <c r="H40" s="1">
        <f t="shared" si="10"/>
        <v>3840</v>
      </c>
      <c r="I40" s="1">
        <v>25</v>
      </c>
      <c r="J40" s="1">
        <f t="shared" si="11"/>
        <v>2500000</v>
      </c>
      <c r="K40" s="1">
        <f>Table3[[#This Row],[V (L)]]*Table3[[#This Row],[P (Pa) à T = 40°C]]</f>
        <v>4000</v>
      </c>
      <c r="L40" s="1">
        <v>26</v>
      </c>
      <c r="M40" s="1">
        <f t="shared" si="12"/>
        <v>2600000</v>
      </c>
      <c r="N40" s="1">
        <f>Table3[[#This Row],[V (L)]]*Table3[[#This Row],[P (Pa) à T = 45,5°C]]</f>
        <v>4160</v>
      </c>
      <c r="O40" s="1">
        <v>26.5</v>
      </c>
      <c r="P40" s="1">
        <f t="shared" si="13"/>
        <v>2650000</v>
      </c>
      <c r="Q40" s="1">
        <f>Table3[[#This Row],[V (L)]]*Table3[[#This Row],[P (Pa) à T = 50°C]]</f>
        <v>4240</v>
      </c>
    </row>
    <row r="41" spans="1:17" x14ac:dyDescent="0.25">
      <c r="A41" s="1">
        <v>1.55</v>
      </c>
      <c r="B41" s="1">
        <f t="shared" si="7"/>
        <v>1.5499999999999999E-3</v>
      </c>
      <c r="C41" s="1">
        <v>22</v>
      </c>
      <c r="D41" s="1">
        <f t="shared" si="8"/>
        <v>2200000</v>
      </c>
      <c r="E41" s="1">
        <f>Table3[[#This Row],[V (L)]]*Table3[[#This Row],[P (Pa) à T = 23,3°C]]</f>
        <v>3410</v>
      </c>
      <c r="F41" s="1">
        <v>24.5</v>
      </c>
      <c r="G41" s="1">
        <f t="shared" si="9"/>
        <v>2450000</v>
      </c>
      <c r="H41" s="1">
        <f t="shared" si="10"/>
        <v>3797.5</v>
      </c>
      <c r="I41" s="1">
        <v>25.5</v>
      </c>
      <c r="J41" s="1">
        <f t="shared" si="11"/>
        <v>2550000</v>
      </c>
      <c r="K41" s="1">
        <f>Table3[[#This Row],[V (L)]]*Table3[[#This Row],[P (Pa) à T = 40°C]]</f>
        <v>3952.5</v>
      </c>
      <c r="L41" s="1">
        <v>26.5</v>
      </c>
      <c r="M41" s="1">
        <f t="shared" si="12"/>
        <v>2650000</v>
      </c>
      <c r="N41" s="1">
        <f>Table3[[#This Row],[V (L)]]*Table3[[#This Row],[P (Pa) à T = 45,5°C]]</f>
        <v>4107.5</v>
      </c>
      <c r="O41" s="1">
        <v>27</v>
      </c>
      <c r="P41" s="1">
        <f t="shared" si="13"/>
        <v>2700000</v>
      </c>
      <c r="Q41" s="1">
        <f>Table3[[#This Row],[V (L)]]*Table3[[#This Row],[P (Pa) à T = 50°C]]</f>
        <v>4185</v>
      </c>
    </row>
    <row r="42" spans="1:17" x14ac:dyDescent="0.25">
      <c r="A42" s="1">
        <v>1.5</v>
      </c>
      <c r="B42" s="1">
        <f t="shared" si="7"/>
        <v>1.5E-3</v>
      </c>
      <c r="C42" s="1">
        <v>22</v>
      </c>
      <c r="D42" s="1">
        <f t="shared" si="8"/>
        <v>2200000</v>
      </c>
      <c r="E42" s="1">
        <f>Table3[[#This Row],[V (L)]]*Table3[[#This Row],[P (Pa) à T = 23,3°C]]</f>
        <v>3300</v>
      </c>
      <c r="F42" s="1">
        <v>25</v>
      </c>
      <c r="G42" s="1">
        <f t="shared" si="9"/>
        <v>2500000</v>
      </c>
      <c r="H42" s="1">
        <f t="shared" si="10"/>
        <v>3750</v>
      </c>
      <c r="I42" s="1">
        <v>26</v>
      </c>
      <c r="J42" s="1">
        <f t="shared" si="11"/>
        <v>2600000</v>
      </c>
      <c r="K42" s="1">
        <f>Table3[[#This Row],[V (L)]]*Table3[[#This Row],[P (Pa) à T = 40°C]]</f>
        <v>3900</v>
      </c>
      <c r="L42" s="1">
        <v>27</v>
      </c>
      <c r="M42" s="1">
        <f t="shared" si="12"/>
        <v>2700000</v>
      </c>
      <c r="N42" s="1">
        <f>Table3[[#This Row],[V (L)]]*Table3[[#This Row],[P (Pa) à T = 45,5°C]]</f>
        <v>4050</v>
      </c>
      <c r="O42" s="1">
        <v>28</v>
      </c>
      <c r="P42" s="1">
        <f t="shared" si="13"/>
        <v>2800000</v>
      </c>
      <c r="Q42" s="1">
        <f>Table3[[#This Row],[V (L)]]*Table3[[#This Row],[P (Pa) à T = 50°C]]</f>
        <v>4200</v>
      </c>
    </row>
    <row r="43" spans="1:17" x14ac:dyDescent="0.25">
      <c r="A43" s="1">
        <v>1.45</v>
      </c>
      <c r="B43" s="1">
        <f t="shared" si="7"/>
        <v>1.4499999999999999E-3</v>
      </c>
      <c r="C43" s="1">
        <v>22</v>
      </c>
      <c r="D43" s="1">
        <f t="shared" si="8"/>
        <v>2200000</v>
      </c>
      <c r="E43" s="1">
        <f>Table3[[#This Row],[V (L)]]*Table3[[#This Row],[P (Pa) à T = 23,3°C]]</f>
        <v>3190</v>
      </c>
      <c r="F43" s="1">
        <v>25.5</v>
      </c>
      <c r="G43" s="1">
        <f t="shared" si="9"/>
        <v>2550000</v>
      </c>
      <c r="H43" s="1">
        <f t="shared" si="10"/>
        <v>3697.4999999999995</v>
      </c>
      <c r="I43" s="1">
        <v>26.5</v>
      </c>
      <c r="J43" s="1">
        <f t="shared" si="11"/>
        <v>2650000</v>
      </c>
      <c r="K43" s="1">
        <f>Table3[[#This Row],[V (L)]]*Table3[[#This Row],[P (Pa) à T = 40°C]]</f>
        <v>3842.4999999999995</v>
      </c>
      <c r="L43" s="1">
        <v>27.5</v>
      </c>
      <c r="M43" s="1">
        <f t="shared" si="12"/>
        <v>2750000</v>
      </c>
      <c r="N43" s="1">
        <f>Table3[[#This Row],[V (L)]]*Table3[[#This Row],[P (Pa) à T = 45,5°C]]</f>
        <v>3987.4999999999995</v>
      </c>
      <c r="O43" s="1">
        <v>29.5</v>
      </c>
      <c r="P43" s="1">
        <f t="shared" si="13"/>
        <v>2950000</v>
      </c>
      <c r="Q43" s="1">
        <f>Table3[[#This Row],[V (L)]]*Table3[[#This Row],[P (Pa) à T = 50°C]]</f>
        <v>4277.5</v>
      </c>
    </row>
    <row r="44" spans="1:17" x14ac:dyDescent="0.25">
      <c r="A44" s="1">
        <v>1.4</v>
      </c>
      <c r="B44" s="1">
        <f t="shared" si="7"/>
        <v>1.4E-3</v>
      </c>
      <c r="C44" s="1">
        <v>22</v>
      </c>
      <c r="D44" s="1">
        <f t="shared" si="8"/>
        <v>2200000</v>
      </c>
      <c r="E44" s="1">
        <f>Table3[[#This Row],[V (L)]]*Table3[[#This Row],[P (Pa) à T = 23,3°C]]</f>
        <v>3080</v>
      </c>
      <c r="F44" s="1">
        <v>26</v>
      </c>
      <c r="G44" s="1">
        <f t="shared" si="9"/>
        <v>2600000</v>
      </c>
      <c r="H44" s="1">
        <f t="shared" si="10"/>
        <v>3640</v>
      </c>
      <c r="I44" s="1">
        <v>27</v>
      </c>
      <c r="J44" s="1">
        <f t="shared" si="11"/>
        <v>2700000</v>
      </c>
      <c r="K44" s="1">
        <f>Table3[[#This Row],[V (L)]]*Table3[[#This Row],[P (Pa) à T = 40°C]]</f>
        <v>3780</v>
      </c>
      <c r="L44" s="1">
        <v>28</v>
      </c>
      <c r="M44" s="1">
        <f t="shared" si="12"/>
        <v>2800000</v>
      </c>
      <c r="N44" s="1">
        <f>Table3[[#This Row],[V (L)]]*Table3[[#This Row],[P (Pa) à T = 45,5°C]]</f>
        <v>3920</v>
      </c>
      <c r="O44" s="1">
        <v>30</v>
      </c>
      <c r="P44" s="1">
        <f t="shared" si="13"/>
        <v>3000000</v>
      </c>
      <c r="Q44" s="1">
        <f>Table3[[#This Row],[V (L)]]*Table3[[#This Row],[P (Pa) à T = 50°C]]</f>
        <v>4200</v>
      </c>
    </row>
    <row r="45" spans="1:17" x14ac:dyDescent="0.25">
      <c r="A45" s="1">
        <v>1.35</v>
      </c>
      <c r="B45" s="1">
        <f t="shared" si="7"/>
        <v>1.3500000000000001E-3</v>
      </c>
      <c r="C45" s="1">
        <v>22.5</v>
      </c>
      <c r="D45" s="1">
        <f t="shared" si="8"/>
        <v>2250000</v>
      </c>
      <c r="E45" s="1">
        <f>Table3[[#This Row],[V (L)]]*Table3[[#This Row],[P (Pa) à T = 23,3°C]]</f>
        <v>3037.5</v>
      </c>
      <c r="F45" s="1">
        <v>26.5</v>
      </c>
      <c r="G45" s="1">
        <f t="shared" si="9"/>
        <v>2650000</v>
      </c>
      <c r="H45" s="1">
        <f t="shared" si="10"/>
        <v>3577.5</v>
      </c>
      <c r="I45" s="1">
        <v>27.5</v>
      </c>
      <c r="J45" s="1">
        <f t="shared" si="11"/>
        <v>2750000</v>
      </c>
      <c r="K45" s="1">
        <f>Table3[[#This Row],[V (L)]]*Table3[[#This Row],[P (Pa) à T = 40°C]]</f>
        <v>3712.5</v>
      </c>
      <c r="L45" s="1">
        <v>28.5</v>
      </c>
      <c r="M45" s="1">
        <f t="shared" si="12"/>
        <v>2850000</v>
      </c>
      <c r="N45" s="1">
        <f>Table3[[#This Row],[V (L)]]*Table3[[#This Row],[P (Pa) à T = 45,5°C]]</f>
        <v>3847.5</v>
      </c>
      <c r="O45" s="1">
        <v>31</v>
      </c>
      <c r="P45" s="1">
        <f t="shared" si="13"/>
        <v>3100000</v>
      </c>
      <c r="Q45" s="1">
        <f>Table3[[#This Row],[V (L)]]*Table3[[#This Row],[P (Pa) à T = 50°C]]</f>
        <v>4185</v>
      </c>
    </row>
    <row r="46" spans="1:17" x14ac:dyDescent="0.25">
      <c r="A46" s="1">
        <v>1.3</v>
      </c>
      <c r="B46" s="1">
        <f t="shared" si="7"/>
        <v>1.2999999999999999E-3</v>
      </c>
      <c r="C46" s="1">
        <v>22.5</v>
      </c>
      <c r="D46" s="1">
        <f t="shared" si="8"/>
        <v>2250000</v>
      </c>
      <c r="E46" s="1">
        <f>Table3[[#This Row],[V (L)]]*Table3[[#This Row],[P (Pa) à T = 23,3°C]]</f>
        <v>2925</v>
      </c>
      <c r="F46" s="1">
        <v>27</v>
      </c>
      <c r="G46" s="1">
        <f t="shared" si="9"/>
        <v>2700000</v>
      </c>
      <c r="H46" s="1">
        <f t="shared" si="10"/>
        <v>3510</v>
      </c>
      <c r="I46" s="1">
        <v>28</v>
      </c>
      <c r="J46" s="1">
        <f t="shared" si="11"/>
        <v>2800000</v>
      </c>
      <c r="K46" s="1">
        <f>Table3[[#This Row],[V (L)]]*Table3[[#This Row],[P (Pa) à T = 40°C]]</f>
        <v>3640</v>
      </c>
      <c r="L46" s="1">
        <v>29</v>
      </c>
      <c r="M46" s="1">
        <f t="shared" si="12"/>
        <v>2900000</v>
      </c>
      <c r="N46" s="1">
        <f>Table3[[#This Row],[V (L)]]*Table3[[#This Row],[P (Pa) à T = 45,5°C]]</f>
        <v>3770</v>
      </c>
      <c r="O46" s="1">
        <v>31</v>
      </c>
      <c r="P46" s="1">
        <f t="shared" si="13"/>
        <v>3100000</v>
      </c>
      <c r="Q46" s="1">
        <f>Table3[[#This Row],[V (L)]]*Table3[[#This Row],[P (Pa) à T = 50°C]]</f>
        <v>4030</v>
      </c>
    </row>
    <row r="47" spans="1:17" x14ac:dyDescent="0.25">
      <c r="A47" s="1">
        <v>1.25</v>
      </c>
      <c r="B47" s="1">
        <f t="shared" si="7"/>
        <v>1.25E-3</v>
      </c>
      <c r="C47" s="1">
        <v>22.5</v>
      </c>
      <c r="D47" s="1">
        <f t="shared" si="8"/>
        <v>2250000</v>
      </c>
      <c r="E47" s="1">
        <f>Table3[[#This Row],[V (L)]]*Table3[[#This Row],[P (Pa) à T = 23,3°C]]</f>
        <v>2812.5</v>
      </c>
      <c r="F47" s="1">
        <v>27.5</v>
      </c>
      <c r="G47" s="1">
        <f t="shared" si="9"/>
        <v>2750000</v>
      </c>
      <c r="H47" s="1">
        <f t="shared" si="10"/>
        <v>3437.5</v>
      </c>
      <c r="I47" s="1">
        <v>28.5</v>
      </c>
      <c r="J47" s="1">
        <f t="shared" si="11"/>
        <v>2850000</v>
      </c>
      <c r="K47" s="1">
        <f>Table3[[#This Row],[V (L)]]*Table3[[#This Row],[P (Pa) à T = 40°C]]</f>
        <v>3562.5</v>
      </c>
      <c r="L47" s="1">
        <v>30</v>
      </c>
      <c r="M47" s="1">
        <f t="shared" si="12"/>
        <v>3000000</v>
      </c>
      <c r="N47" s="1">
        <f>Table3[[#This Row],[V (L)]]*Table3[[#This Row],[P (Pa) à T = 45,5°C]]</f>
        <v>3750</v>
      </c>
      <c r="O47" s="1">
        <v>32</v>
      </c>
      <c r="P47" s="1">
        <f t="shared" si="13"/>
        <v>3200000</v>
      </c>
      <c r="Q47" s="1">
        <f>Table3[[#This Row],[V (L)]]*Table3[[#This Row],[P (Pa) à T = 50°C]]</f>
        <v>4000</v>
      </c>
    </row>
    <row r="48" spans="1:17" x14ac:dyDescent="0.25">
      <c r="A48" s="1">
        <v>1.2</v>
      </c>
      <c r="B48" s="1">
        <f t="shared" si="7"/>
        <v>1.1999999999999999E-3</v>
      </c>
      <c r="C48" s="1">
        <v>22.5</v>
      </c>
      <c r="D48" s="1">
        <f t="shared" si="8"/>
        <v>2250000</v>
      </c>
      <c r="E48" s="1">
        <f>Table3[[#This Row],[V (L)]]*Table3[[#This Row],[P (Pa) à T = 23,3°C]]</f>
        <v>2699.9999999999995</v>
      </c>
      <c r="F48" s="1">
        <v>28</v>
      </c>
      <c r="G48" s="1">
        <f t="shared" si="9"/>
        <v>2800000</v>
      </c>
      <c r="H48" s="1">
        <f t="shared" si="10"/>
        <v>3359.9999999999995</v>
      </c>
      <c r="I48" s="1">
        <v>29</v>
      </c>
      <c r="J48" s="1">
        <f t="shared" si="11"/>
        <v>2900000</v>
      </c>
      <c r="K48" s="1">
        <f>Table3[[#This Row],[V (L)]]*Table3[[#This Row],[P (Pa) à T = 40°C]]</f>
        <v>3479.9999999999995</v>
      </c>
      <c r="L48" s="1">
        <v>31</v>
      </c>
      <c r="M48" s="1">
        <f t="shared" si="12"/>
        <v>3100000</v>
      </c>
      <c r="N48" s="1">
        <f>Table3[[#This Row],[V (L)]]*Table3[[#This Row],[P (Pa) à T = 45,5°C]]</f>
        <v>3719.9999999999995</v>
      </c>
      <c r="O48" s="1">
        <v>32</v>
      </c>
      <c r="P48" s="1">
        <f t="shared" si="13"/>
        <v>3200000</v>
      </c>
      <c r="Q48" s="1">
        <f>Table3[[#This Row],[V (L)]]*Table3[[#This Row],[P (Pa) à T = 50°C]]</f>
        <v>3839.9999999999995</v>
      </c>
    </row>
    <row r="49" spans="1:17" x14ac:dyDescent="0.25">
      <c r="A49" s="1">
        <v>1.1499999999999999</v>
      </c>
      <c r="B49" s="1">
        <f t="shared" si="7"/>
        <v>1.15E-3</v>
      </c>
      <c r="C49" s="1">
        <v>22.5</v>
      </c>
      <c r="D49" s="1">
        <f t="shared" si="8"/>
        <v>2250000</v>
      </c>
      <c r="E49" s="1">
        <f>Table3[[#This Row],[V (L)]]*Table3[[#This Row],[P (Pa) à T = 23,3°C]]</f>
        <v>2587.5</v>
      </c>
      <c r="F49" s="1">
        <v>28.5</v>
      </c>
      <c r="G49" s="1">
        <f t="shared" si="9"/>
        <v>2850000</v>
      </c>
      <c r="H49" s="1">
        <f t="shared" si="10"/>
        <v>3277.5</v>
      </c>
      <c r="I49" s="1">
        <v>30</v>
      </c>
      <c r="J49" s="1">
        <f t="shared" si="11"/>
        <v>3000000</v>
      </c>
      <c r="K49" s="1">
        <f>Table3[[#This Row],[V (L)]]*Table3[[#This Row],[P (Pa) à T = 40°C]]</f>
        <v>3450</v>
      </c>
      <c r="L49" s="1">
        <v>31.5</v>
      </c>
      <c r="M49" s="1">
        <f t="shared" si="12"/>
        <v>3150000</v>
      </c>
      <c r="N49" s="1">
        <f>Table3[[#This Row],[V (L)]]*Table3[[#This Row],[P (Pa) à T = 45,5°C]]</f>
        <v>3622.5</v>
      </c>
      <c r="O49" s="1">
        <v>33</v>
      </c>
      <c r="P49" s="1">
        <f t="shared" si="13"/>
        <v>3300000</v>
      </c>
      <c r="Q49" s="1">
        <f>Table3[[#This Row],[V (L)]]*Table3[[#This Row],[P (Pa) à T = 50°C]]</f>
        <v>3795</v>
      </c>
    </row>
    <row r="50" spans="1:17" x14ac:dyDescent="0.25">
      <c r="A50" s="1">
        <v>1.1000000000000001</v>
      </c>
      <c r="B50" s="1">
        <f t="shared" si="7"/>
        <v>1.1000000000000001E-3</v>
      </c>
      <c r="C50" s="1">
        <v>22.5</v>
      </c>
      <c r="D50" s="1">
        <f t="shared" si="8"/>
        <v>2250000</v>
      </c>
      <c r="E50" s="1">
        <f>Table3[[#This Row],[V (L)]]*Table3[[#This Row],[P (Pa) à T = 23,3°C]]</f>
        <v>2475</v>
      </c>
      <c r="F50" s="1">
        <v>29</v>
      </c>
      <c r="G50" s="1">
        <f t="shared" si="9"/>
        <v>2900000</v>
      </c>
      <c r="H50" s="1">
        <f t="shared" si="10"/>
        <v>3190</v>
      </c>
      <c r="I50" s="1">
        <v>30.5</v>
      </c>
      <c r="J50" s="1">
        <f t="shared" si="11"/>
        <v>3050000</v>
      </c>
      <c r="K50" s="1">
        <f>Table3[[#This Row],[V (L)]]*Table3[[#This Row],[P (Pa) à T = 40°C]]</f>
        <v>3355</v>
      </c>
      <c r="L50" s="1">
        <v>32</v>
      </c>
      <c r="M50" s="1">
        <f t="shared" si="12"/>
        <v>3200000</v>
      </c>
      <c r="N50" s="1">
        <f>Table3[[#This Row],[V (L)]]*Table3[[#This Row],[P (Pa) à T = 45,5°C]]</f>
        <v>3520</v>
      </c>
      <c r="O50" s="1">
        <v>34</v>
      </c>
      <c r="P50" s="1">
        <f t="shared" si="13"/>
        <v>3400000</v>
      </c>
      <c r="Q50" s="1">
        <f>Table3[[#This Row],[V (L)]]*Table3[[#This Row],[P (Pa) à T = 50°C]]</f>
        <v>3740</v>
      </c>
    </row>
    <row r="51" spans="1:17" x14ac:dyDescent="0.25">
      <c r="A51" s="1">
        <v>1.05</v>
      </c>
      <c r="B51" s="1">
        <f t="shared" si="7"/>
        <v>1.0500000000000002E-3</v>
      </c>
      <c r="C51" s="1">
        <v>22.5</v>
      </c>
      <c r="D51" s="1">
        <f t="shared" si="8"/>
        <v>2250000</v>
      </c>
      <c r="E51" s="1">
        <f>Table3[[#This Row],[V (L)]]*Table3[[#This Row],[P (Pa) à T = 23,3°C]]</f>
        <v>2362.5000000000005</v>
      </c>
      <c r="F51" s="1">
        <v>29.5</v>
      </c>
      <c r="G51" s="1">
        <f t="shared" si="9"/>
        <v>2950000</v>
      </c>
      <c r="H51" s="1">
        <f t="shared" si="10"/>
        <v>3097.5000000000005</v>
      </c>
      <c r="I51" s="1">
        <v>31</v>
      </c>
      <c r="J51" s="1">
        <f t="shared" si="11"/>
        <v>3100000</v>
      </c>
      <c r="K51" s="1">
        <f>Table3[[#This Row],[V (L)]]*Table3[[#This Row],[P (Pa) à T = 40°C]]</f>
        <v>3255.0000000000005</v>
      </c>
      <c r="L51" s="1">
        <v>32.5</v>
      </c>
      <c r="M51" s="1">
        <f t="shared" si="12"/>
        <v>3250000</v>
      </c>
      <c r="N51" s="1">
        <f>Table3[[#This Row],[V (L)]]*Table3[[#This Row],[P (Pa) à T = 45,5°C]]</f>
        <v>3412.5000000000005</v>
      </c>
      <c r="O51" s="1">
        <v>34.5</v>
      </c>
      <c r="P51" s="1">
        <f t="shared" si="13"/>
        <v>3450000</v>
      </c>
      <c r="Q51" s="1">
        <f>Table3[[#This Row],[V (L)]]*Table3[[#This Row],[P (Pa) à T = 50°C]]</f>
        <v>3622.5000000000005</v>
      </c>
    </row>
    <row r="52" spans="1:17" x14ac:dyDescent="0.25">
      <c r="A52" s="1">
        <v>1</v>
      </c>
      <c r="B52" s="1">
        <f t="shared" si="7"/>
        <v>1E-3</v>
      </c>
      <c r="C52" s="1">
        <v>22.5</v>
      </c>
      <c r="D52" s="1">
        <f t="shared" si="8"/>
        <v>2250000</v>
      </c>
      <c r="E52" s="1">
        <f>Table3[[#This Row],[V (L)]]*Table3[[#This Row],[P (Pa) à T = 23,3°C]]</f>
        <v>2250</v>
      </c>
      <c r="F52" s="1">
        <v>30</v>
      </c>
      <c r="G52" s="1">
        <f t="shared" si="9"/>
        <v>3000000</v>
      </c>
      <c r="H52" s="1">
        <f t="shared" si="10"/>
        <v>3000</v>
      </c>
      <c r="I52" s="1">
        <v>31.5</v>
      </c>
      <c r="J52" s="1">
        <f t="shared" si="11"/>
        <v>3150000</v>
      </c>
      <c r="K52" s="1">
        <f>Table3[[#This Row],[V (L)]]*Table3[[#This Row],[P (Pa) à T = 40°C]]</f>
        <v>3150</v>
      </c>
      <c r="L52" s="1">
        <v>33.5</v>
      </c>
      <c r="M52" s="1">
        <f t="shared" si="12"/>
        <v>3350000</v>
      </c>
      <c r="N52" s="1">
        <f>Table3[[#This Row],[V (L)]]*Table3[[#This Row],[P (Pa) à T = 45,5°C]]</f>
        <v>3350</v>
      </c>
      <c r="O52" s="1">
        <v>35.5</v>
      </c>
      <c r="P52" s="1">
        <f t="shared" si="13"/>
        <v>3550000</v>
      </c>
      <c r="Q52" s="1">
        <f>Table3[[#This Row],[V (L)]]*Table3[[#This Row],[P (Pa) à T = 50°C]]</f>
        <v>3550</v>
      </c>
    </row>
    <row r="53" spans="1:17" x14ac:dyDescent="0.25">
      <c r="A53" s="1">
        <v>0.95</v>
      </c>
      <c r="B53" s="1">
        <f t="shared" si="7"/>
        <v>9.5E-4</v>
      </c>
      <c r="C53" s="1">
        <v>22.5</v>
      </c>
      <c r="D53" s="1">
        <f t="shared" si="8"/>
        <v>2250000</v>
      </c>
      <c r="E53" s="1">
        <f>Table3[[#This Row],[V (L)]]*Table3[[#This Row],[P (Pa) à T = 23,3°C]]</f>
        <v>2137.5</v>
      </c>
      <c r="F53" s="1">
        <v>30</v>
      </c>
      <c r="G53" s="1">
        <f t="shared" si="9"/>
        <v>3000000</v>
      </c>
      <c r="H53" s="1">
        <f t="shared" si="10"/>
        <v>2850</v>
      </c>
      <c r="I53" s="1">
        <v>32</v>
      </c>
      <c r="J53" s="1">
        <f t="shared" si="11"/>
        <v>3200000</v>
      </c>
      <c r="K53" s="1">
        <f>Table3[[#This Row],[V (L)]]*Table3[[#This Row],[P (Pa) à T = 40°C]]</f>
        <v>3040</v>
      </c>
      <c r="L53" s="1">
        <v>34</v>
      </c>
      <c r="M53" s="1">
        <f t="shared" si="12"/>
        <v>3400000</v>
      </c>
      <c r="N53" s="1">
        <f>Table3[[#This Row],[V (L)]]*Table3[[#This Row],[P (Pa) à T = 45,5°C]]</f>
        <v>3230</v>
      </c>
      <c r="O53" s="1">
        <v>36</v>
      </c>
      <c r="P53" s="1">
        <f t="shared" si="13"/>
        <v>3600000</v>
      </c>
      <c r="Q53" s="1">
        <f>Table3[[#This Row],[V (L)]]*Table3[[#This Row],[P (Pa) à T = 50°C]]</f>
        <v>3420</v>
      </c>
    </row>
    <row r="54" spans="1:17" x14ac:dyDescent="0.25">
      <c r="A54" s="1">
        <v>0.9</v>
      </c>
      <c r="B54" s="1">
        <f t="shared" si="7"/>
        <v>8.9999999999999998E-4</v>
      </c>
      <c r="C54" s="1">
        <v>22.5</v>
      </c>
      <c r="D54" s="1">
        <f t="shared" si="8"/>
        <v>2250000</v>
      </c>
      <c r="E54" s="1">
        <f>Table3[[#This Row],[V (L)]]*Table3[[#This Row],[P (Pa) à T = 23,3°C]]</f>
        <v>2025</v>
      </c>
      <c r="F54" s="1">
        <v>30</v>
      </c>
      <c r="G54" s="1">
        <f t="shared" si="9"/>
        <v>3000000</v>
      </c>
      <c r="H54" s="1">
        <f t="shared" si="10"/>
        <v>2700</v>
      </c>
      <c r="I54" s="1">
        <v>32.5</v>
      </c>
      <c r="J54" s="1">
        <f t="shared" si="11"/>
        <v>3250000</v>
      </c>
      <c r="K54" s="1">
        <f>Table3[[#This Row],[V (L)]]*Table3[[#This Row],[P (Pa) à T = 40°C]]</f>
        <v>2925</v>
      </c>
      <c r="L54" s="1">
        <v>35</v>
      </c>
      <c r="M54" s="1">
        <f t="shared" si="12"/>
        <v>3500000</v>
      </c>
      <c r="N54" s="1">
        <f>Table3[[#This Row],[V (L)]]*Table3[[#This Row],[P (Pa) à T = 45,5°C]]</f>
        <v>3150</v>
      </c>
      <c r="O54" s="1">
        <v>36.5</v>
      </c>
      <c r="P54" s="1">
        <f t="shared" si="13"/>
        <v>3650000</v>
      </c>
      <c r="Q54" s="1">
        <f>Table3[[#This Row],[V (L)]]*Table3[[#This Row],[P (Pa) à T = 50°C]]</f>
        <v>3285</v>
      </c>
    </row>
    <row r="55" spans="1:17" x14ac:dyDescent="0.25">
      <c r="A55" s="1">
        <v>0.85</v>
      </c>
      <c r="B55" s="1">
        <f t="shared" si="7"/>
        <v>8.4999999999999995E-4</v>
      </c>
      <c r="C55" s="1">
        <v>22.5</v>
      </c>
      <c r="D55" s="1">
        <f t="shared" si="8"/>
        <v>2250000</v>
      </c>
      <c r="E55" s="1">
        <f>Table3[[#This Row],[V (L)]]*Table3[[#This Row],[P (Pa) à T = 23,3°C]]</f>
        <v>1912.5</v>
      </c>
      <c r="F55" s="1">
        <v>30</v>
      </c>
      <c r="G55" s="1">
        <f t="shared" si="9"/>
        <v>3000000</v>
      </c>
      <c r="H55" s="1">
        <f t="shared" si="10"/>
        <v>2550</v>
      </c>
      <c r="I55" s="1">
        <v>33</v>
      </c>
      <c r="J55" s="1">
        <f t="shared" si="11"/>
        <v>3300000</v>
      </c>
      <c r="K55" s="1">
        <f>Table3[[#This Row],[V (L)]]*Table3[[#This Row],[P (Pa) à T = 40°C]]</f>
        <v>2805</v>
      </c>
      <c r="L55" s="1">
        <v>35.5</v>
      </c>
      <c r="M55" s="1">
        <f t="shared" si="12"/>
        <v>3550000</v>
      </c>
      <c r="N55" s="1">
        <f>Table3[[#This Row],[V (L)]]*Table3[[#This Row],[P (Pa) à T = 45,5°C]]</f>
        <v>3017.5</v>
      </c>
      <c r="O55" s="1">
        <v>37.5</v>
      </c>
      <c r="P55" s="1">
        <f t="shared" si="13"/>
        <v>3750000</v>
      </c>
      <c r="Q55" s="1">
        <f>Table3[[#This Row],[V (L)]]*Table3[[#This Row],[P (Pa) à T = 50°C]]</f>
        <v>3187.5</v>
      </c>
    </row>
    <row r="56" spans="1:17" x14ac:dyDescent="0.25">
      <c r="A56" s="1">
        <v>0.8</v>
      </c>
      <c r="B56" s="1">
        <f t="shared" si="7"/>
        <v>8.0000000000000004E-4</v>
      </c>
      <c r="C56" s="1">
        <v>22.5</v>
      </c>
      <c r="D56" s="1">
        <f t="shared" si="8"/>
        <v>2250000</v>
      </c>
      <c r="E56" s="1">
        <f>Table3[[#This Row],[V (L)]]*Table3[[#This Row],[P (Pa) à T = 23,3°C]]</f>
        <v>1800</v>
      </c>
      <c r="F56" s="1">
        <v>30.5</v>
      </c>
      <c r="G56" s="1">
        <f t="shared" si="9"/>
        <v>3050000</v>
      </c>
      <c r="H56" s="1">
        <f t="shared" si="10"/>
        <v>2440</v>
      </c>
      <c r="I56" s="1">
        <v>33.5</v>
      </c>
      <c r="J56" s="1">
        <f t="shared" si="11"/>
        <v>3350000</v>
      </c>
      <c r="K56" s="1">
        <f>Table3[[#This Row],[V (L)]]*Table3[[#This Row],[P (Pa) à T = 40°C]]</f>
        <v>2680</v>
      </c>
      <c r="L56" s="1">
        <v>36</v>
      </c>
      <c r="M56" s="1">
        <f t="shared" si="12"/>
        <v>3600000</v>
      </c>
      <c r="N56" s="1">
        <f>Table3[[#This Row],[V (L)]]*Table3[[#This Row],[P (Pa) à T = 45,5°C]]</f>
        <v>2880</v>
      </c>
      <c r="O56" s="1">
        <v>38</v>
      </c>
      <c r="P56" s="1">
        <f t="shared" si="13"/>
        <v>3800000</v>
      </c>
      <c r="Q56" s="1">
        <f>Table3[[#This Row],[V (L)]]*Table3[[#This Row],[P (Pa) à T = 50°C]]</f>
        <v>3040</v>
      </c>
    </row>
    <row r="57" spans="1:17" x14ac:dyDescent="0.25">
      <c r="A57" s="1">
        <v>0.75</v>
      </c>
      <c r="B57" s="1">
        <f t="shared" si="7"/>
        <v>7.5000000000000002E-4</v>
      </c>
      <c r="C57" s="1">
        <v>22.5</v>
      </c>
      <c r="D57" s="1">
        <f t="shared" si="8"/>
        <v>2250000</v>
      </c>
      <c r="E57" s="1">
        <f>Table3[[#This Row],[V (L)]]*Table3[[#This Row],[P (Pa) à T = 23,3°C]]</f>
        <v>1687.5</v>
      </c>
      <c r="F57" s="1">
        <v>30.5</v>
      </c>
      <c r="G57" s="1">
        <f t="shared" si="9"/>
        <v>3050000</v>
      </c>
      <c r="H57" s="1">
        <f t="shared" si="10"/>
        <v>2287.5</v>
      </c>
      <c r="I57" s="1">
        <v>33.5</v>
      </c>
      <c r="J57" s="1">
        <f t="shared" si="11"/>
        <v>3350000</v>
      </c>
      <c r="K57" s="1">
        <f>Table3[[#This Row],[V (L)]]*Table3[[#This Row],[P (Pa) à T = 40°C]]</f>
        <v>2512.5</v>
      </c>
      <c r="L57" s="1">
        <v>36.5</v>
      </c>
      <c r="M57" s="1">
        <f t="shared" si="12"/>
        <v>3650000</v>
      </c>
      <c r="N57" s="1">
        <f>Table3[[#This Row],[V (L)]]*Table3[[#This Row],[P (Pa) à T = 45,5°C]]</f>
        <v>2737.5</v>
      </c>
      <c r="O57" s="1">
        <v>39</v>
      </c>
      <c r="P57" s="1">
        <f t="shared" si="13"/>
        <v>3900000</v>
      </c>
      <c r="Q57" s="1">
        <f>Table3[[#This Row],[V (L)]]*Table3[[#This Row],[P (Pa) à T = 50°C]]</f>
        <v>2925</v>
      </c>
    </row>
    <row r="58" spans="1:17" x14ac:dyDescent="0.25">
      <c r="A58" s="1">
        <v>0.7</v>
      </c>
      <c r="B58" s="1">
        <f t="shared" si="7"/>
        <v>6.9999999999999999E-4</v>
      </c>
      <c r="C58" s="1">
        <v>22.5</v>
      </c>
      <c r="D58" s="1">
        <f t="shared" si="8"/>
        <v>2250000</v>
      </c>
      <c r="E58" s="1">
        <f>Table3[[#This Row],[V (L)]]*Table3[[#This Row],[P (Pa) à T = 23,3°C]]</f>
        <v>1575</v>
      </c>
      <c r="F58" s="1">
        <v>30.5</v>
      </c>
      <c r="G58" s="1">
        <f t="shared" si="9"/>
        <v>3050000</v>
      </c>
      <c r="H58" s="1">
        <f t="shared" si="10"/>
        <v>2135</v>
      </c>
      <c r="I58" s="1">
        <v>33.5</v>
      </c>
      <c r="J58" s="1">
        <f t="shared" si="11"/>
        <v>3350000</v>
      </c>
      <c r="K58" s="1">
        <f>Table3[[#This Row],[V (L)]]*Table3[[#This Row],[P (Pa) à T = 40°C]]</f>
        <v>2345</v>
      </c>
      <c r="L58" s="1">
        <v>37</v>
      </c>
      <c r="M58" s="1">
        <f t="shared" si="12"/>
        <v>3700000</v>
      </c>
      <c r="N58" s="1">
        <f>Table3[[#This Row],[V (L)]]*Table3[[#This Row],[P (Pa) à T = 45,5°C]]</f>
        <v>2590</v>
      </c>
      <c r="O58" s="1">
        <v>39.5</v>
      </c>
      <c r="P58" s="1">
        <f t="shared" si="13"/>
        <v>3950000</v>
      </c>
      <c r="Q58" s="1">
        <f>Table3[[#This Row],[V (L)]]*Table3[[#This Row],[P (Pa) à T = 50°C]]</f>
        <v>2765</v>
      </c>
    </row>
    <row r="59" spans="1:17" x14ac:dyDescent="0.25">
      <c r="A59" s="1">
        <v>0.65</v>
      </c>
      <c r="B59" s="1">
        <f t="shared" si="7"/>
        <v>6.4999999999999997E-4</v>
      </c>
      <c r="C59" s="1">
        <v>23</v>
      </c>
      <c r="D59" s="1">
        <f t="shared" si="8"/>
        <v>2300000</v>
      </c>
      <c r="E59" s="1">
        <f>Table3[[#This Row],[V (L)]]*Table3[[#This Row],[P (Pa) à T = 23,3°C]]</f>
        <v>1495</v>
      </c>
      <c r="F59" s="1">
        <v>30.5</v>
      </c>
      <c r="G59" s="1">
        <f t="shared" si="9"/>
        <v>3050000</v>
      </c>
      <c r="H59" s="1">
        <f t="shared" si="10"/>
        <v>1982.5</v>
      </c>
      <c r="I59" s="1">
        <v>33.5</v>
      </c>
      <c r="J59" s="1">
        <f t="shared" si="11"/>
        <v>3350000</v>
      </c>
      <c r="K59" s="1">
        <f>Table3[[#This Row],[V (L)]]*Table3[[#This Row],[P (Pa) à T = 40°C]]</f>
        <v>2177.5</v>
      </c>
      <c r="L59" s="1">
        <v>37.5</v>
      </c>
      <c r="M59" s="1">
        <f t="shared" si="12"/>
        <v>3750000</v>
      </c>
      <c r="N59" s="1">
        <f>Table3[[#This Row],[V (L)]]*Table3[[#This Row],[P (Pa) à T = 45,5°C]]</f>
        <v>2437.5</v>
      </c>
      <c r="O59" s="1">
        <v>40.5</v>
      </c>
      <c r="P59" s="1">
        <f t="shared" si="13"/>
        <v>4050000</v>
      </c>
      <c r="Q59" s="1">
        <f>Table3[[#This Row],[V (L)]]*Table3[[#This Row],[P (Pa) à T = 50°C]]</f>
        <v>2632.5</v>
      </c>
    </row>
    <row r="60" spans="1:17" x14ac:dyDescent="0.25">
      <c r="A60" s="1">
        <v>0.6</v>
      </c>
      <c r="B60" s="1">
        <f t="shared" si="7"/>
        <v>5.9999999999999995E-4</v>
      </c>
      <c r="C60" s="1">
        <v>23</v>
      </c>
      <c r="D60" s="1">
        <f t="shared" si="8"/>
        <v>2300000</v>
      </c>
      <c r="E60" s="1">
        <f>Table3[[#This Row],[V (L)]]*Table3[[#This Row],[P (Pa) à T = 23,3°C]]</f>
        <v>1379.9999999999998</v>
      </c>
      <c r="F60" s="1">
        <v>31</v>
      </c>
      <c r="G60" s="1">
        <f t="shared" si="9"/>
        <v>3100000</v>
      </c>
      <c r="H60" s="1">
        <f t="shared" si="10"/>
        <v>1859.9999999999998</v>
      </c>
      <c r="I60" s="1">
        <v>33.5</v>
      </c>
      <c r="J60" s="1">
        <f t="shared" si="11"/>
        <v>3350000</v>
      </c>
      <c r="K60" s="1">
        <f>Table3[[#This Row],[V (L)]]*Table3[[#This Row],[P (Pa) à T = 40°C]]</f>
        <v>2009.9999999999998</v>
      </c>
      <c r="L60" s="1">
        <v>37.5</v>
      </c>
      <c r="M60" s="1">
        <f t="shared" si="12"/>
        <v>3750000</v>
      </c>
      <c r="N60" s="1">
        <f>Table3[[#This Row],[V (L)]]*Table3[[#This Row],[P (Pa) à T = 45,5°C]]</f>
        <v>2250</v>
      </c>
      <c r="O60" s="1">
        <v>40.5</v>
      </c>
      <c r="P60" s="1">
        <f t="shared" si="13"/>
        <v>4050000</v>
      </c>
      <c r="Q60" s="1">
        <f>Table3[[#This Row],[V (L)]]*Table3[[#This Row],[P (Pa) à T = 50°C]]</f>
        <v>2430</v>
      </c>
    </row>
    <row r="61" spans="1:17" x14ac:dyDescent="0.25">
      <c r="A61" s="1">
        <v>0.55000000000000004</v>
      </c>
      <c r="B61" s="1">
        <f t="shared" si="7"/>
        <v>5.5000000000000003E-4</v>
      </c>
      <c r="C61" s="1">
        <v>23</v>
      </c>
      <c r="D61" s="1">
        <f t="shared" si="8"/>
        <v>2300000</v>
      </c>
      <c r="E61" s="1">
        <f>Table3[[#This Row],[V (L)]]*Table3[[#This Row],[P (Pa) à T = 23,3°C]]</f>
        <v>1265</v>
      </c>
      <c r="F61" s="1">
        <v>31</v>
      </c>
      <c r="G61" s="1">
        <f t="shared" si="9"/>
        <v>3100000</v>
      </c>
      <c r="H61" s="1">
        <f t="shared" si="10"/>
        <v>1705</v>
      </c>
      <c r="I61" s="1">
        <v>33.5</v>
      </c>
      <c r="J61" s="1">
        <f t="shared" si="11"/>
        <v>3350000</v>
      </c>
      <c r="K61" s="1">
        <f>Table3[[#This Row],[V (L)]]*Table3[[#This Row],[P (Pa) à T = 40°C]]</f>
        <v>1842.5</v>
      </c>
      <c r="L61" s="1">
        <v>37.5</v>
      </c>
      <c r="M61" s="1">
        <f t="shared" si="12"/>
        <v>3750000</v>
      </c>
      <c r="N61" s="1">
        <f>Table3[[#This Row],[V (L)]]*Table3[[#This Row],[P (Pa) à T = 45,5°C]]</f>
        <v>2062.5</v>
      </c>
      <c r="O61" s="1">
        <v>41</v>
      </c>
      <c r="P61" s="1">
        <f t="shared" si="13"/>
        <v>4100000</v>
      </c>
      <c r="Q61" s="1">
        <f>Table3[[#This Row],[V (L)]]*Table3[[#This Row],[P (Pa) à T = 50°C]]</f>
        <v>2255</v>
      </c>
    </row>
    <row r="62" spans="1:17" x14ac:dyDescent="0.25">
      <c r="A62" s="1">
        <v>0.5</v>
      </c>
      <c r="B62" s="1">
        <f t="shared" si="7"/>
        <v>5.0000000000000001E-4</v>
      </c>
      <c r="C62" s="1">
        <v>23</v>
      </c>
      <c r="D62" s="1">
        <f t="shared" si="8"/>
        <v>2300000</v>
      </c>
      <c r="E62" s="1">
        <f>Table3[[#This Row],[V (L)]]*Table3[[#This Row],[P (Pa) à T = 23,3°C]]</f>
        <v>1150</v>
      </c>
      <c r="F62" s="1">
        <v>31</v>
      </c>
      <c r="G62" s="1">
        <f t="shared" si="9"/>
        <v>3100000</v>
      </c>
      <c r="H62" s="1">
        <f t="shared" si="10"/>
        <v>1550</v>
      </c>
      <c r="I62" s="1">
        <v>33.5</v>
      </c>
      <c r="J62" s="1">
        <f t="shared" si="11"/>
        <v>3350000</v>
      </c>
      <c r="K62" s="1">
        <f>Table3[[#This Row],[V (L)]]*Table3[[#This Row],[P (Pa) à T = 40°C]]</f>
        <v>1675</v>
      </c>
      <c r="L62" s="1">
        <v>38</v>
      </c>
      <c r="M62" s="1">
        <f t="shared" si="12"/>
        <v>3800000</v>
      </c>
      <c r="N62" s="1">
        <f>Table3[[#This Row],[V (L)]]*Table3[[#This Row],[P (Pa) à T = 45,5°C]]</f>
        <v>1900</v>
      </c>
      <c r="O62" s="1">
        <v>41.5</v>
      </c>
      <c r="P62" s="1">
        <f t="shared" si="13"/>
        <v>4150000</v>
      </c>
      <c r="Q62" s="1">
        <f>Table3[[#This Row],[V (L)]]*Table3[[#This Row],[P (Pa) à T = 50°C]]</f>
        <v>2075</v>
      </c>
    </row>
    <row r="63" spans="1:17" x14ac:dyDescent="0.25">
      <c r="A63" s="1">
        <v>0.45</v>
      </c>
      <c r="B63" s="1">
        <f t="shared" si="7"/>
        <v>4.4999999999999999E-4</v>
      </c>
      <c r="C63" s="1">
        <v>23</v>
      </c>
      <c r="D63" s="1">
        <f t="shared" si="8"/>
        <v>2300000</v>
      </c>
      <c r="E63" s="1">
        <f>Table3[[#This Row],[V (L)]]*Table3[[#This Row],[P (Pa) à T = 23,3°C]]</f>
        <v>1035</v>
      </c>
      <c r="F63" s="1">
        <v>30.5</v>
      </c>
      <c r="G63" s="1">
        <f t="shared" si="9"/>
        <v>3050000</v>
      </c>
      <c r="H63" s="1">
        <f t="shared" si="10"/>
        <v>1372.5</v>
      </c>
      <c r="I63" s="1">
        <v>34</v>
      </c>
      <c r="J63" s="1">
        <f t="shared" si="11"/>
        <v>3400000</v>
      </c>
      <c r="K63" s="1">
        <f>Table3[[#This Row],[V (L)]]*Table3[[#This Row],[P (Pa) à T = 40°C]]</f>
        <v>1530</v>
      </c>
      <c r="L63" s="1">
        <v>38</v>
      </c>
      <c r="M63" s="1">
        <f t="shared" si="12"/>
        <v>3800000</v>
      </c>
      <c r="N63" s="1">
        <f>Table3[[#This Row],[V (L)]]*Table3[[#This Row],[P (Pa) à T = 45,5°C]]</f>
        <v>1710</v>
      </c>
      <c r="O63" s="1">
        <v>42</v>
      </c>
      <c r="P63" s="1">
        <f t="shared" si="13"/>
        <v>4200000</v>
      </c>
      <c r="Q63" s="1">
        <f>Table3[[#This Row],[V (L)]]*Table3[[#This Row],[P (Pa) à T = 50°C]]</f>
        <v>1890</v>
      </c>
    </row>
    <row r="64" spans="1:17" x14ac:dyDescent="0.25">
      <c r="A64" s="1">
        <v>0.4</v>
      </c>
      <c r="B64" s="1">
        <f t="shared" si="7"/>
        <v>4.0000000000000002E-4</v>
      </c>
      <c r="C64" s="1">
        <v>23.5</v>
      </c>
      <c r="D64" s="1">
        <f t="shared" si="8"/>
        <v>2350000</v>
      </c>
      <c r="E64" s="1">
        <f>Table3[[#This Row],[V (L)]]*Table3[[#This Row],[P (Pa) à T = 23,3°C]]</f>
        <v>940</v>
      </c>
      <c r="F64" s="1">
        <v>31</v>
      </c>
      <c r="G64" s="1">
        <f t="shared" si="9"/>
        <v>3100000</v>
      </c>
      <c r="H64" s="1">
        <f t="shared" si="10"/>
        <v>1240</v>
      </c>
      <c r="I64" s="1">
        <v>34</v>
      </c>
      <c r="J64" s="1">
        <f t="shared" si="11"/>
        <v>3400000</v>
      </c>
      <c r="K64" s="1">
        <f>Table3[[#This Row],[V (L)]]*Table3[[#This Row],[P (Pa) à T = 40°C]]</f>
        <v>1360</v>
      </c>
      <c r="L64" s="1">
        <v>38.5</v>
      </c>
      <c r="M64" s="1">
        <f t="shared" si="12"/>
        <v>3850000</v>
      </c>
      <c r="N64" s="1">
        <f>Table3[[#This Row],[V (L)]]*Table3[[#This Row],[P (Pa) à T = 45,5°C]]</f>
        <v>1540</v>
      </c>
      <c r="O64" s="1">
        <v>42.5</v>
      </c>
      <c r="P64" s="1">
        <f t="shared" si="13"/>
        <v>4250000</v>
      </c>
      <c r="Q64" s="1">
        <f>Table3[[#This Row],[V (L)]]*Table3[[#This Row],[P (Pa) à T = 50°C]]</f>
        <v>1700</v>
      </c>
    </row>
    <row r="65" spans="1:17" x14ac:dyDescent="0.25">
      <c r="A65" s="1">
        <v>0.35</v>
      </c>
      <c r="B65" s="1">
        <f t="shared" si="7"/>
        <v>3.5E-4</v>
      </c>
      <c r="C65" s="1">
        <v>23.5</v>
      </c>
      <c r="D65" s="1">
        <f t="shared" si="8"/>
        <v>2350000</v>
      </c>
      <c r="E65" s="1">
        <f>Table3[[#This Row],[V (L)]]*Table3[[#This Row],[P (Pa) à T = 23,3°C]]</f>
        <v>822.5</v>
      </c>
      <c r="F65" s="1">
        <v>31.5</v>
      </c>
      <c r="G65" s="1">
        <f t="shared" si="9"/>
        <v>3150000</v>
      </c>
      <c r="H65" s="1">
        <f t="shared" si="10"/>
        <v>1102.5</v>
      </c>
      <c r="I65" s="1">
        <v>34.5</v>
      </c>
      <c r="J65" s="1">
        <f t="shared" si="11"/>
        <v>3450000</v>
      </c>
      <c r="K65" s="1">
        <f>Table3[[#This Row],[V (L)]]*Table3[[#This Row],[P (Pa) à T = 40°C]]</f>
        <v>1207.5</v>
      </c>
      <c r="L65" s="1">
        <v>39.5</v>
      </c>
      <c r="M65" s="1">
        <f t="shared" si="12"/>
        <v>3950000</v>
      </c>
      <c r="N65" s="1">
        <f>Table3[[#This Row],[V (L)]]*Table3[[#This Row],[P (Pa) à T = 45,5°C]]</f>
        <v>1382.5</v>
      </c>
      <c r="O65" s="1">
        <v>43</v>
      </c>
      <c r="P65" s="1">
        <f t="shared" si="13"/>
        <v>4300000</v>
      </c>
      <c r="Q65" s="1">
        <f>Table3[[#This Row],[V (L)]]*Table3[[#This Row],[P (Pa) à T = 50°C]]</f>
        <v>1505</v>
      </c>
    </row>
    <row r="66" spans="1:17" x14ac:dyDescent="0.25">
      <c r="A66" s="1">
        <v>0.3</v>
      </c>
      <c r="B66" s="1">
        <f t="shared" ref="B66:B68" si="14">A66/1000</f>
        <v>2.9999999999999997E-4</v>
      </c>
      <c r="C66" s="1">
        <v>23.5</v>
      </c>
      <c r="D66" s="1">
        <f t="shared" ref="D66:D68" si="15">C66*100000</f>
        <v>2350000</v>
      </c>
      <c r="E66" s="1">
        <f>Table3[[#This Row],[V (L)]]*Table3[[#This Row],[P (Pa) à T = 23,3°C]]</f>
        <v>704.99999999999989</v>
      </c>
      <c r="F66" s="1">
        <v>33</v>
      </c>
      <c r="G66" s="1">
        <f t="shared" ref="G66:G67" si="16">F66*100000</f>
        <v>3300000</v>
      </c>
      <c r="H66" s="1">
        <f t="shared" ref="H66:H67" si="17">B66*G66</f>
        <v>989.99999999999989</v>
      </c>
      <c r="I66" s="1">
        <v>38</v>
      </c>
      <c r="J66" s="1">
        <f t="shared" ref="J66:J67" si="18">I66*100000</f>
        <v>3800000</v>
      </c>
      <c r="K66" s="1">
        <f>Table3[[#This Row],[V (L)]]*Table3[[#This Row],[P (Pa) à T = 40°C]]</f>
        <v>1140</v>
      </c>
      <c r="L66" s="1">
        <v>45</v>
      </c>
      <c r="M66" s="1">
        <f t="shared" ref="M66:M67" si="19">L66*100000</f>
        <v>4500000</v>
      </c>
      <c r="N66" s="1">
        <f>Table3[[#This Row],[V (L)]]*Table3[[#This Row],[P (Pa) à T = 45,5°C]]</f>
        <v>1349.9999999999998</v>
      </c>
      <c r="O66" s="1">
        <v>50</v>
      </c>
      <c r="P66" s="1">
        <f t="shared" ref="P66" si="20">O66*100000</f>
        <v>5000000</v>
      </c>
      <c r="Q66" s="1">
        <f>Table3[[#This Row],[V (L)]]*Table3[[#This Row],[P (Pa) à T = 50°C]]</f>
        <v>1499.9999999999998</v>
      </c>
    </row>
    <row r="67" spans="1:17" x14ac:dyDescent="0.25">
      <c r="A67" s="1">
        <v>0.25</v>
      </c>
      <c r="B67" s="1">
        <f t="shared" si="14"/>
        <v>2.5000000000000001E-4</v>
      </c>
      <c r="C67" s="1">
        <v>35</v>
      </c>
      <c r="D67" s="1">
        <f t="shared" si="15"/>
        <v>3500000</v>
      </c>
      <c r="E67" s="1">
        <f>Table3[[#This Row],[V (L)]]*Table3[[#This Row],[P (Pa) à T = 23,3°C]]</f>
        <v>875</v>
      </c>
      <c r="F67" s="1">
        <v>50</v>
      </c>
      <c r="G67" s="1">
        <f t="shared" si="16"/>
        <v>5000000</v>
      </c>
      <c r="H67" s="1">
        <f t="shared" si="17"/>
        <v>1250</v>
      </c>
      <c r="I67" s="1">
        <v>50</v>
      </c>
      <c r="J67" s="1">
        <f t="shared" si="18"/>
        <v>5000000</v>
      </c>
      <c r="K67" s="1">
        <f>Table3[[#This Row],[V (L)]]*Table3[[#This Row],[P (Pa) à T = 40°C]]</f>
        <v>1250</v>
      </c>
      <c r="L67" s="1">
        <v>50</v>
      </c>
      <c r="M67" s="1">
        <f t="shared" si="19"/>
        <v>5000000</v>
      </c>
      <c r="N67" s="1">
        <f>Table3[[#This Row],[V (L)]]*Table3[[#This Row],[P (Pa) à T = 45,5°C]]</f>
        <v>1250</v>
      </c>
      <c r="O67" s="1"/>
      <c r="P67" s="1"/>
      <c r="Q67" s="1"/>
    </row>
    <row r="68" spans="1:17" x14ac:dyDescent="0.25">
      <c r="A68" s="1">
        <v>0.2</v>
      </c>
      <c r="B68" s="1">
        <f t="shared" si="14"/>
        <v>2.0000000000000001E-4</v>
      </c>
      <c r="C68" s="1">
        <v>50</v>
      </c>
      <c r="D68" s="1">
        <f t="shared" si="15"/>
        <v>5000000</v>
      </c>
      <c r="E68" s="1">
        <f>Table3[[#This Row],[V (L)]]*Table3[[#This Row],[P (Pa) à T = 23,3°C]]</f>
        <v>1000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</sheetData>
  <pageMargins left="0.7" right="0.7" top="0.75" bottom="0.75" header="0.511811023622047" footer="0.511811023622047"/>
  <pageSetup paperSize="9" orientation="portrait" horizontalDpi="300" verticalDpi="300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0142-FE4C-4B1A-9123-B7F3C91E62A1}">
  <dimension ref="A1:AB68"/>
  <sheetViews>
    <sheetView tabSelected="1" topLeftCell="Q1" zoomScale="70" zoomScaleNormal="70" workbookViewId="0">
      <selection activeCell="AA33" sqref="AA33"/>
    </sheetView>
  </sheetViews>
  <sheetFormatPr defaultColWidth="10.7109375" defaultRowHeight="15" x14ac:dyDescent="0.25"/>
  <cols>
    <col min="1" max="1" width="15.140625" bestFit="1" customWidth="1"/>
    <col min="2" max="2" width="10.5703125" bestFit="1" customWidth="1"/>
    <col min="3" max="3" width="22.7109375" bestFit="1" customWidth="1"/>
    <col min="4" max="4" width="26" bestFit="1" customWidth="1"/>
    <col min="5" max="5" width="26" customWidth="1"/>
    <col min="6" max="6" width="21" bestFit="1" customWidth="1"/>
    <col min="7" max="7" width="24.42578125" bestFit="1" customWidth="1"/>
    <col min="8" max="8" width="21.7109375" bestFit="1" customWidth="1"/>
    <col min="9" max="9" width="21" bestFit="1" customWidth="1"/>
    <col min="10" max="10" width="24.42578125" bestFit="1" customWidth="1"/>
    <col min="11" max="11" width="23.42578125" bestFit="1" customWidth="1"/>
    <col min="12" max="12" width="22.7109375" bestFit="1" customWidth="1"/>
    <col min="13" max="13" width="25.85546875" bestFit="1" customWidth="1"/>
    <col min="14" max="14" width="21.7109375" bestFit="1" customWidth="1"/>
    <col min="15" max="15" width="21" bestFit="1" customWidth="1"/>
    <col min="16" max="16" width="24.42578125" bestFit="1" customWidth="1"/>
    <col min="17" max="17" width="20.140625" bestFit="1" customWidth="1"/>
    <col min="18" max="18" width="15.85546875" customWidth="1"/>
    <col min="19" max="19" width="18.28515625" bestFit="1" customWidth="1"/>
    <col min="20" max="20" width="13.42578125" bestFit="1" customWidth="1"/>
    <col min="22" max="23" width="21" bestFit="1" customWidth="1"/>
    <col min="24" max="24" width="18" bestFit="1" customWidth="1"/>
    <col min="25" max="25" width="18" customWidth="1"/>
    <col min="26" max="26" width="22.140625" bestFit="1" customWidth="1"/>
    <col min="27" max="27" width="21" bestFit="1" customWidth="1"/>
    <col min="28" max="28" width="1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V1" s="3" t="s">
        <v>19</v>
      </c>
      <c r="W1" s="3" t="s">
        <v>27</v>
      </c>
      <c r="X1" s="3" t="s">
        <v>33</v>
      </c>
      <c r="Y1" s="3" t="s">
        <v>36</v>
      </c>
      <c r="Z1" s="3" t="s">
        <v>34</v>
      </c>
    </row>
    <row r="2" spans="1:28" x14ac:dyDescent="0.25">
      <c r="A2" s="1">
        <v>3.5</v>
      </c>
      <c r="B2" s="1">
        <f t="shared" ref="B2:B65" si="0">A2/1000</f>
        <v>3.5000000000000001E-3</v>
      </c>
      <c r="C2" s="1">
        <v>12.5</v>
      </c>
      <c r="D2" s="1">
        <f t="shared" ref="D2:D65" si="1">C2*100000</f>
        <v>1250000</v>
      </c>
      <c r="E2" s="1">
        <f>Table33[[#This Row],[V (L)]]*Table33[[#This Row],[P (Pa) à T = 23,3°C]]</f>
        <v>4375</v>
      </c>
      <c r="F2" s="1">
        <v>13.5</v>
      </c>
      <c r="G2" s="1">
        <f t="shared" ref="G2:G65" si="2">F2*100000</f>
        <v>1350000</v>
      </c>
      <c r="H2" s="1">
        <f t="shared" ref="H2:H65" si="3">B2*G2</f>
        <v>4725</v>
      </c>
      <c r="I2" s="1">
        <v>14</v>
      </c>
      <c r="J2" s="1">
        <f t="shared" ref="J2:J65" si="4">I2*100000</f>
        <v>1400000</v>
      </c>
      <c r="K2" s="1">
        <f>Table33[[#This Row],[V (L)]]*Table33[[#This Row],[P (Pa) à T = 40°C]]</f>
        <v>4900</v>
      </c>
      <c r="L2" s="1">
        <v>14.5</v>
      </c>
      <c r="M2" s="1">
        <f t="shared" ref="M2:M65" si="5">L2*100000</f>
        <v>1450000</v>
      </c>
      <c r="N2" s="1">
        <f>Table33[[#This Row],[V (L)]]*Table33[[#This Row],[P (Pa) à T = 45,5°C]]</f>
        <v>5075</v>
      </c>
      <c r="O2" s="1">
        <v>14.5</v>
      </c>
      <c r="P2" s="1">
        <f t="shared" ref="P2:P65" si="6">O2*100000</f>
        <v>1450000</v>
      </c>
      <c r="Q2" s="1">
        <f>Table33[[#This Row],[V (L)]]*Table33[[#This Row],[P (Pa) à T = 50°C]]</f>
        <v>5075</v>
      </c>
      <c r="R2" s="1" t="s">
        <v>22</v>
      </c>
      <c r="S2" s="1" t="s">
        <v>23</v>
      </c>
      <c r="V2" s="4">
        <v>23</v>
      </c>
      <c r="W2" s="4">
        <f>Tableau178[[#This Row],[Température (°C)]]+273.15</f>
        <v>296.14999999999998</v>
      </c>
      <c r="X2" s="5">
        <v>22.5</v>
      </c>
      <c r="Y2" s="6">
        <f>INT((Tableau178[[#This Row],[Pc Estimé (Bar)]]*100000))</f>
        <v>2250000</v>
      </c>
      <c r="Z2" s="1" t="s">
        <v>37</v>
      </c>
    </row>
    <row r="3" spans="1:28" x14ac:dyDescent="0.25">
      <c r="A3" s="1">
        <v>3.45</v>
      </c>
      <c r="B3" s="1">
        <f t="shared" si="0"/>
        <v>3.4500000000000004E-3</v>
      </c>
      <c r="C3" s="1">
        <v>12.5</v>
      </c>
      <c r="D3" s="1">
        <f t="shared" si="1"/>
        <v>1250000</v>
      </c>
      <c r="E3" s="1">
        <f>Table33[[#This Row],[V (L)]]*Table33[[#This Row],[P (Pa) à T = 23,3°C]]</f>
        <v>4312.5000000000009</v>
      </c>
      <c r="F3" s="1">
        <v>13.5</v>
      </c>
      <c r="G3" s="1">
        <f t="shared" si="2"/>
        <v>1350000</v>
      </c>
      <c r="H3" s="1">
        <f t="shared" si="3"/>
        <v>4657.5000000000009</v>
      </c>
      <c r="I3" s="1">
        <v>14</v>
      </c>
      <c r="J3" s="1">
        <f t="shared" si="4"/>
        <v>1400000</v>
      </c>
      <c r="K3" s="1">
        <f>Table33[[#This Row],[V (L)]]*Table33[[#This Row],[P (Pa) à T = 40°C]]</f>
        <v>4830.0000000000009</v>
      </c>
      <c r="L3" s="1">
        <v>14.5</v>
      </c>
      <c r="M3" s="1">
        <f t="shared" si="5"/>
        <v>1450000</v>
      </c>
      <c r="N3" s="1">
        <f>Table33[[#This Row],[V (L)]]*Table33[[#This Row],[P (Pa) à T = 45,5°C]]</f>
        <v>5002.5000000000009</v>
      </c>
      <c r="O3" s="1">
        <v>14.5</v>
      </c>
      <c r="P3" s="1">
        <f t="shared" si="6"/>
        <v>1450000</v>
      </c>
      <c r="Q3" s="1">
        <f>Table33[[#This Row],[V (L)]]*Table33[[#This Row],[P (Pa) à T = 50°C]]</f>
        <v>5002.5000000000009</v>
      </c>
      <c r="R3" s="1">
        <v>40</v>
      </c>
      <c r="S3" s="1">
        <v>2.15</v>
      </c>
      <c r="V3" s="1">
        <v>35</v>
      </c>
      <c r="W3" s="1">
        <f>Tableau178[[#This Row],[Température (°C)]]+273.15</f>
        <v>308.14999999999998</v>
      </c>
      <c r="X3" s="1">
        <v>29.5</v>
      </c>
      <c r="Y3" s="1">
        <f>INT((Tableau178[[#This Row],[Pc Estimé (Bar)]]*100000))</f>
        <v>2950000</v>
      </c>
      <c r="Z3" s="1" t="s">
        <v>38</v>
      </c>
    </row>
    <row r="4" spans="1:28" x14ac:dyDescent="0.25">
      <c r="A4" s="1">
        <v>3.4</v>
      </c>
      <c r="B4" s="1">
        <f t="shared" si="0"/>
        <v>3.3999999999999998E-3</v>
      </c>
      <c r="C4" s="1">
        <v>12.5</v>
      </c>
      <c r="D4" s="1">
        <f t="shared" si="1"/>
        <v>1250000</v>
      </c>
      <c r="E4" s="1">
        <f>Table33[[#This Row],[V (L)]]*Table33[[#This Row],[P (Pa) à T = 23,3°C]]</f>
        <v>4250</v>
      </c>
      <c r="F4" s="1">
        <v>13.5</v>
      </c>
      <c r="G4" s="1">
        <f t="shared" si="2"/>
        <v>1350000</v>
      </c>
      <c r="H4" s="1">
        <f t="shared" si="3"/>
        <v>4590</v>
      </c>
      <c r="I4" s="1">
        <v>14</v>
      </c>
      <c r="J4" s="1">
        <f t="shared" si="4"/>
        <v>1400000</v>
      </c>
      <c r="K4" s="1">
        <f>Table33[[#This Row],[V (L)]]*Table33[[#This Row],[P (Pa) à T = 40°C]]</f>
        <v>4760</v>
      </c>
      <c r="L4" s="1">
        <v>14.5</v>
      </c>
      <c r="M4" s="1">
        <f t="shared" si="5"/>
        <v>1450000</v>
      </c>
      <c r="N4" s="1">
        <f>Table33[[#This Row],[V (L)]]*Table33[[#This Row],[P (Pa) à T = 45,5°C]]</f>
        <v>4930</v>
      </c>
      <c r="O4" s="1">
        <v>14.5</v>
      </c>
      <c r="P4" s="1">
        <f t="shared" si="6"/>
        <v>1450000</v>
      </c>
      <c r="Q4" s="1">
        <f>Table33[[#This Row],[V (L)]]*Table33[[#This Row],[P (Pa) à T = 50°C]]</f>
        <v>4930</v>
      </c>
      <c r="R4" s="1">
        <v>45.5</v>
      </c>
      <c r="S4" s="1">
        <v>2.25</v>
      </c>
      <c r="V4" s="1">
        <v>40</v>
      </c>
      <c r="W4" s="1">
        <f>Tableau178[[#This Row],[Température (°C)]]+273.15</f>
        <v>313.14999999999998</v>
      </c>
      <c r="X4" s="1">
        <v>34</v>
      </c>
      <c r="Y4" s="1">
        <f>INT((Tableau178[[#This Row],[Pc Estimé (Bar)]]*100000))</f>
        <v>3400000</v>
      </c>
      <c r="Z4" s="1" t="s">
        <v>39</v>
      </c>
    </row>
    <row r="5" spans="1:28" x14ac:dyDescent="0.25">
      <c r="A5" s="1">
        <v>3.35</v>
      </c>
      <c r="B5" s="1">
        <f t="shared" si="0"/>
        <v>3.3500000000000001E-3</v>
      </c>
      <c r="C5" s="1">
        <v>12.5</v>
      </c>
      <c r="D5" s="1">
        <f t="shared" si="1"/>
        <v>1250000</v>
      </c>
      <c r="E5" s="1">
        <f>Table33[[#This Row],[V (L)]]*Table33[[#This Row],[P (Pa) à T = 23,3°C]]</f>
        <v>4187.5</v>
      </c>
      <c r="F5" s="1">
        <v>13.5</v>
      </c>
      <c r="G5" s="1">
        <f t="shared" si="2"/>
        <v>1350000</v>
      </c>
      <c r="H5" s="1">
        <f t="shared" si="3"/>
        <v>4522.5</v>
      </c>
      <c r="I5" s="1">
        <v>14</v>
      </c>
      <c r="J5" s="1">
        <f t="shared" si="4"/>
        <v>1400000</v>
      </c>
      <c r="K5" s="1">
        <f>Table33[[#This Row],[V (L)]]*Table33[[#This Row],[P (Pa) à T = 40°C]]</f>
        <v>4690</v>
      </c>
      <c r="L5" s="1">
        <v>14.5</v>
      </c>
      <c r="M5" s="1">
        <f t="shared" si="5"/>
        <v>1450000</v>
      </c>
      <c r="N5" s="1">
        <f>Table33[[#This Row],[V (L)]]*Table33[[#This Row],[P (Pa) à T = 45,5°C]]</f>
        <v>4857.5</v>
      </c>
      <c r="O5" s="1">
        <v>15</v>
      </c>
      <c r="P5" s="1">
        <f t="shared" si="6"/>
        <v>1500000</v>
      </c>
      <c r="Q5" s="1">
        <f>Table33[[#This Row],[V (L)]]*Table33[[#This Row],[P (Pa) à T = 50°C]]</f>
        <v>5025</v>
      </c>
      <c r="R5" s="1">
        <v>50</v>
      </c>
      <c r="S5" s="1">
        <v>2.2999999999999998</v>
      </c>
      <c r="V5" s="1">
        <v>45.5</v>
      </c>
      <c r="W5" s="1">
        <f>Tableau178[[#This Row],[Température (°C)]]+273.15</f>
        <v>318.64999999999998</v>
      </c>
      <c r="X5" s="1">
        <v>37.5</v>
      </c>
      <c r="Y5" s="1">
        <f>INT((Tableau178[[#This Row],[Pc Estimé (Bar)]]*100000))</f>
        <v>3750000</v>
      </c>
      <c r="Z5" s="1" t="s">
        <v>40</v>
      </c>
    </row>
    <row r="6" spans="1:28" x14ac:dyDescent="0.25">
      <c r="A6" s="1">
        <v>3.3</v>
      </c>
      <c r="B6" s="1">
        <f t="shared" si="0"/>
        <v>3.3E-3</v>
      </c>
      <c r="C6" s="1">
        <v>13</v>
      </c>
      <c r="D6" s="1">
        <f t="shared" si="1"/>
        <v>1300000</v>
      </c>
      <c r="E6" s="1">
        <f>Table33[[#This Row],[V (L)]]*Table33[[#This Row],[P (Pa) à T = 23,3°C]]</f>
        <v>4290</v>
      </c>
      <c r="F6" s="1">
        <v>14</v>
      </c>
      <c r="G6" s="1">
        <f t="shared" si="2"/>
        <v>1400000</v>
      </c>
      <c r="H6" s="1">
        <f t="shared" si="3"/>
        <v>4620</v>
      </c>
      <c r="I6" s="1">
        <v>14.5</v>
      </c>
      <c r="J6" s="1">
        <f t="shared" si="4"/>
        <v>1450000</v>
      </c>
      <c r="K6" s="1">
        <f>Table33[[#This Row],[V (L)]]*Table33[[#This Row],[P (Pa) à T = 40°C]]</f>
        <v>4785</v>
      </c>
      <c r="L6" s="1">
        <v>15</v>
      </c>
      <c r="M6" s="1">
        <f t="shared" si="5"/>
        <v>1500000</v>
      </c>
      <c r="N6" s="1">
        <f>Table33[[#This Row],[V (L)]]*Table33[[#This Row],[P (Pa) à T = 45,5°C]]</f>
        <v>4950</v>
      </c>
      <c r="O6" s="1">
        <v>15</v>
      </c>
      <c r="P6" s="1">
        <f t="shared" si="6"/>
        <v>1500000</v>
      </c>
      <c r="Q6" s="1">
        <f>Table33[[#This Row],[V (L)]]*Table33[[#This Row],[P (Pa) à T = 50°C]]</f>
        <v>4950</v>
      </c>
      <c r="V6" s="1">
        <v>50</v>
      </c>
      <c r="W6" s="1">
        <f>Tableau178[[#This Row],[Température (°C)]]+273.15</f>
        <v>323.14999999999998</v>
      </c>
      <c r="X6" s="1">
        <v>41</v>
      </c>
      <c r="Y6" s="1">
        <f>INT((Tableau178[[#This Row],[Pc Estimé (Bar)]]*100000))</f>
        <v>4100000</v>
      </c>
      <c r="Z6" s="1" t="s">
        <v>41</v>
      </c>
    </row>
    <row r="7" spans="1:28" x14ac:dyDescent="0.25">
      <c r="A7" s="1">
        <v>3.25</v>
      </c>
      <c r="B7" s="1">
        <f t="shared" si="0"/>
        <v>3.2499999999999999E-3</v>
      </c>
      <c r="C7" s="1">
        <v>13</v>
      </c>
      <c r="D7" s="1">
        <f t="shared" si="1"/>
        <v>1300000</v>
      </c>
      <c r="E7" s="1">
        <f>Table33[[#This Row],[V (L)]]*Table33[[#This Row],[P (Pa) à T = 23,3°C]]</f>
        <v>4225</v>
      </c>
      <c r="F7" s="1">
        <v>14</v>
      </c>
      <c r="G7" s="1">
        <f t="shared" si="2"/>
        <v>1400000</v>
      </c>
      <c r="H7" s="1">
        <f t="shared" si="3"/>
        <v>4550</v>
      </c>
      <c r="I7" s="1">
        <v>14.5</v>
      </c>
      <c r="J7" s="1">
        <f t="shared" si="4"/>
        <v>1450000</v>
      </c>
      <c r="K7" s="1">
        <f>Table33[[#This Row],[V (L)]]*Table33[[#This Row],[P (Pa) à T = 40°C]]</f>
        <v>4712.5</v>
      </c>
      <c r="L7" s="1">
        <v>15</v>
      </c>
      <c r="M7" s="1">
        <f t="shared" si="5"/>
        <v>1500000</v>
      </c>
      <c r="N7" s="1">
        <f>Table33[[#This Row],[V (L)]]*Table33[[#This Row],[P (Pa) à T = 45,5°C]]</f>
        <v>4875</v>
      </c>
      <c r="O7" s="1">
        <v>15</v>
      </c>
      <c r="P7" s="1">
        <f t="shared" si="6"/>
        <v>1500000</v>
      </c>
      <c r="Q7" s="1">
        <f>Table33[[#This Row],[V (L)]]*Table33[[#This Row],[P (Pa) à T = 50°C]]</f>
        <v>4875</v>
      </c>
    </row>
    <row r="8" spans="1:28" x14ac:dyDescent="0.25">
      <c r="A8" s="1">
        <v>3.2</v>
      </c>
      <c r="B8" s="1">
        <f t="shared" si="0"/>
        <v>3.2000000000000002E-3</v>
      </c>
      <c r="C8" s="1">
        <v>13</v>
      </c>
      <c r="D8" s="1">
        <f t="shared" si="1"/>
        <v>1300000</v>
      </c>
      <c r="E8" s="1">
        <f>Table33[[#This Row],[V (L)]]*Table33[[#This Row],[P (Pa) à T = 23,3°C]]</f>
        <v>4160</v>
      </c>
      <c r="F8" s="1">
        <v>14</v>
      </c>
      <c r="G8" s="1">
        <f t="shared" si="2"/>
        <v>1400000</v>
      </c>
      <c r="H8" s="1">
        <f t="shared" si="3"/>
        <v>4480</v>
      </c>
      <c r="I8" s="1">
        <v>14.5</v>
      </c>
      <c r="J8" s="1">
        <f t="shared" si="4"/>
        <v>1450000</v>
      </c>
      <c r="K8" s="1">
        <f>Table33[[#This Row],[V (L)]]*Table33[[#This Row],[P (Pa) à T = 40°C]]</f>
        <v>4640</v>
      </c>
      <c r="L8" s="1">
        <v>15</v>
      </c>
      <c r="M8" s="1">
        <f t="shared" si="5"/>
        <v>1500000</v>
      </c>
      <c r="N8" s="1">
        <f>Table33[[#This Row],[V (L)]]*Table33[[#This Row],[P (Pa) à T = 45,5°C]]</f>
        <v>4800</v>
      </c>
      <c r="O8" s="1">
        <v>15</v>
      </c>
      <c r="P8" s="1">
        <f t="shared" si="6"/>
        <v>1500000</v>
      </c>
      <c r="Q8" s="1">
        <f>Table33[[#This Row],[V (L)]]*Table33[[#This Row],[P (Pa) à T = 50°C]]</f>
        <v>4800</v>
      </c>
      <c r="S8" s="1" t="s">
        <v>35</v>
      </c>
      <c r="V8" s="1" t="s">
        <v>19</v>
      </c>
      <c r="W8" s="1" t="s">
        <v>28</v>
      </c>
      <c r="X8" s="1" t="s">
        <v>32</v>
      </c>
      <c r="Y8" s="1"/>
      <c r="AA8" s="1" t="s">
        <v>19</v>
      </c>
      <c r="AB8" s="1" t="s">
        <v>30</v>
      </c>
    </row>
    <row r="9" spans="1:28" x14ac:dyDescent="0.25">
      <c r="A9" s="1">
        <v>3.15</v>
      </c>
      <c r="B9" s="1">
        <f t="shared" si="0"/>
        <v>3.15E-3</v>
      </c>
      <c r="C9" s="1">
        <v>13.5</v>
      </c>
      <c r="D9" s="1">
        <f t="shared" si="1"/>
        <v>1350000</v>
      </c>
      <c r="E9" s="1">
        <f>Table33[[#This Row],[V (L)]]*Table33[[#This Row],[P (Pa) à T = 23,3°C]]</f>
        <v>4252.5</v>
      </c>
      <c r="F9" s="1">
        <v>14</v>
      </c>
      <c r="G9" s="1">
        <f t="shared" si="2"/>
        <v>1400000</v>
      </c>
      <c r="H9" s="1">
        <f t="shared" si="3"/>
        <v>4410</v>
      </c>
      <c r="I9" s="1">
        <v>14.5</v>
      </c>
      <c r="J9" s="1">
        <f t="shared" si="4"/>
        <v>1450000</v>
      </c>
      <c r="K9" s="1">
        <f>Table33[[#This Row],[V (L)]]*Table33[[#This Row],[P (Pa) à T = 40°C]]</f>
        <v>4567.5</v>
      </c>
      <c r="L9" s="1">
        <v>15</v>
      </c>
      <c r="M9" s="1">
        <f t="shared" si="5"/>
        <v>1500000</v>
      </c>
      <c r="N9" s="1">
        <f>Table33[[#This Row],[V (L)]]*Table33[[#This Row],[P (Pa) à T = 45,5°C]]</f>
        <v>4725</v>
      </c>
      <c r="O9" s="1">
        <v>15.5</v>
      </c>
      <c r="P9" s="1">
        <f t="shared" si="6"/>
        <v>1550000</v>
      </c>
      <c r="Q9" s="1">
        <f>Table33[[#This Row],[V (L)]]*Table33[[#This Row],[P (Pa) à T = 50°C]]</f>
        <v>4882.5</v>
      </c>
      <c r="S9" s="1">
        <v>7.5999999999999998E-2</v>
      </c>
      <c r="V9" s="1">
        <v>23.3</v>
      </c>
      <c r="W9" s="1">
        <v>5339.8</v>
      </c>
      <c r="X9" s="1">
        <v>-8.0000000000000004E-4</v>
      </c>
      <c r="Y9" s="1"/>
      <c r="AA9" s="1">
        <v>23.3</v>
      </c>
      <c r="AB9" s="1">
        <f>Table11[[#This Row],[y0]] / (8.314 * W2)</f>
        <v>2.1687187481101691</v>
      </c>
    </row>
    <row r="10" spans="1:28" x14ac:dyDescent="0.25">
      <c r="A10" s="1">
        <v>3.1</v>
      </c>
      <c r="B10" s="1">
        <f t="shared" si="0"/>
        <v>3.0999999999999999E-3</v>
      </c>
      <c r="C10" s="1">
        <v>13.5</v>
      </c>
      <c r="D10" s="1">
        <f t="shared" si="1"/>
        <v>1350000</v>
      </c>
      <c r="E10" s="1">
        <f>Table33[[#This Row],[V (L)]]*Table33[[#This Row],[P (Pa) à T = 23,3°C]]</f>
        <v>4185</v>
      </c>
      <c r="F10" s="1">
        <v>14.5</v>
      </c>
      <c r="G10" s="1">
        <f t="shared" si="2"/>
        <v>1450000</v>
      </c>
      <c r="H10" s="1">
        <f t="shared" si="3"/>
        <v>4495</v>
      </c>
      <c r="I10" s="1">
        <v>15</v>
      </c>
      <c r="J10" s="1">
        <f t="shared" si="4"/>
        <v>1500000</v>
      </c>
      <c r="K10" s="1">
        <f>Table33[[#This Row],[V (L)]]*Table33[[#This Row],[P (Pa) à T = 40°C]]</f>
        <v>4650</v>
      </c>
      <c r="L10" s="1">
        <v>15</v>
      </c>
      <c r="M10" s="1">
        <f t="shared" si="5"/>
        <v>1500000</v>
      </c>
      <c r="N10" s="1">
        <f>Table33[[#This Row],[V (L)]]*Table33[[#This Row],[P (Pa) à T = 45,5°C]]</f>
        <v>4650</v>
      </c>
      <c r="O10" s="1">
        <v>15.5</v>
      </c>
      <c r="P10" s="1">
        <f t="shared" si="6"/>
        <v>1550000</v>
      </c>
      <c r="Q10" s="1">
        <f>Table33[[#This Row],[V (L)]]*Table33[[#This Row],[P (Pa) à T = 50°C]]</f>
        <v>4805</v>
      </c>
      <c r="S10" s="1">
        <v>0.108</v>
      </c>
      <c r="V10" s="1">
        <v>35</v>
      </c>
      <c r="W10" s="1">
        <v>5481.5</v>
      </c>
      <c r="X10" s="1">
        <v>-6.9999999999999999E-4</v>
      </c>
      <c r="Y10" s="1"/>
      <c r="AA10" s="1">
        <v>35</v>
      </c>
      <c r="AB10" s="1">
        <f>Table11[[#This Row],[y0]] / (8.314 * W3)</f>
        <v>2.1395735786726648</v>
      </c>
    </row>
    <row r="11" spans="1:28" x14ac:dyDescent="0.25">
      <c r="A11" s="1">
        <v>3.05</v>
      </c>
      <c r="B11" s="1">
        <f t="shared" si="0"/>
        <v>3.0499999999999998E-3</v>
      </c>
      <c r="C11" s="1">
        <v>14</v>
      </c>
      <c r="D11" s="1">
        <f t="shared" si="1"/>
        <v>1400000</v>
      </c>
      <c r="E11" s="1">
        <f>Table33[[#This Row],[V (L)]]*Table33[[#This Row],[P (Pa) à T = 23,3°C]]</f>
        <v>4270</v>
      </c>
      <c r="F11" s="1">
        <v>14.5</v>
      </c>
      <c r="G11" s="1">
        <f t="shared" si="2"/>
        <v>1450000</v>
      </c>
      <c r="H11" s="1">
        <f t="shared" si="3"/>
        <v>4422.5</v>
      </c>
      <c r="I11" s="1">
        <v>15</v>
      </c>
      <c r="J11" s="1">
        <f t="shared" si="4"/>
        <v>1500000</v>
      </c>
      <c r="K11" s="1">
        <f>Table33[[#This Row],[V (L)]]*Table33[[#This Row],[P (Pa) à T = 40°C]]</f>
        <v>4575</v>
      </c>
      <c r="L11" s="1">
        <v>15.5</v>
      </c>
      <c r="M11" s="1">
        <f t="shared" si="5"/>
        <v>1550000</v>
      </c>
      <c r="N11" s="1">
        <f>Table33[[#This Row],[V (L)]]*Table33[[#This Row],[P (Pa) à T = 45,5°C]]</f>
        <v>4727.5</v>
      </c>
      <c r="O11" s="1">
        <v>16</v>
      </c>
      <c r="P11" s="1">
        <f t="shared" si="6"/>
        <v>1600000</v>
      </c>
      <c r="Q11" s="1">
        <f>Table33[[#This Row],[V (L)]]*Table33[[#This Row],[P (Pa) à T = 50°C]]</f>
        <v>4880</v>
      </c>
      <c r="S11" s="1">
        <v>0.128</v>
      </c>
      <c r="V11" s="1">
        <v>40</v>
      </c>
      <c r="W11" s="1">
        <v>5585.5</v>
      </c>
      <c r="X11" s="1">
        <v>-5.9999999999999995E-4</v>
      </c>
      <c r="Y11" s="1"/>
      <c r="AA11" s="1">
        <v>40</v>
      </c>
      <c r="AB11" s="1">
        <f>Table11[[#This Row],[y0]] / (8.314 * W4)</f>
        <v>2.1453572383730992</v>
      </c>
    </row>
    <row r="12" spans="1:28" x14ac:dyDescent="0.25">
      <c r="A12" s="1">
        <v>3</v>
      </c>
      <c r="B12" s="1">
        <f t="shared" si="0"/>
        <v>3.0000000000000001E-3</v>
      </c>
      <c r="C12" s="1">
        <v>14</v>
      </c>
      <c r="D12" s="1">
        <f t="shared" si="1"/>
        <v>1400000</v>
      </c>
      <c r="E12" s="1">
        <f>Table33[[#This Row],[V (L)]]*Table33[[#This Row],[P (Pa) à T = 23,3°C]]</f>
        <v>4200</v>
      </c>
      <c r="F12" s="1">
        <v>15</v>
      </c>
      <c r="G12" s="1">
        <f t="shared" si="2"/>
        <v>1500000</v>
      </c>
      <c r="H12" s="1">
        <f t="shared" si="3"/>
        <v>4500</v>
      </c>
      <c r="I12" s="1">
        <v>15</v>
      </c>
      <c r="J12" s="1">
        <f t="shared" si="4"/>
        <v>1500000</v>
      </c>
      <c r="K12" s="1">
        <f>Table33[[#This Row],[V (L)]]*Table33[[#This Row],[P (Pa) à T = 40°C]]</f>
        <v>4500</v>
      </c>
      <c r="L12" s="1">
        <v>15.5</v>
      </c>
      <c r="M12" s="1">
        <f t="shared" si="5"/>
        <v>1550000</v>
      </c>
      <c r="N12" s="1">
        <f>Table33[[#This Row],[V (L)]]*Table33[[#This Row],[P (Pa) à T = 45,5°C]]</f>
        <v>4650</v>
      </c>
      <c r="O12" s="1">
        <v>16.5</v>
      </c>
      <c r="P12" s="1">
        <f t="shared" si="6"/>
        <v>1650000</v>
      </c>
      <c r="Q12" s="1">
        <f>Table33[[#This Row],[V (L)]]*Table33[[#This Row],[P (Pa) à T = 50°C]]</f>
        <v>4950</v>
      </c>
      <c r="S12" s="1">
        <v>0.13700000000000001</v>
      </c>
      <c r="V12" s="1">
        <v>45.5</v>
      </c>
      <c r="W12" s="1">
        <v>5705.8</v>
      </c>
      <c r="X12" s="1">
        <v>-5.9999999999999995E-4</v>
      </c>
      <c r="Y12" s="1"/>
      <c r="AA12" s="1">
        <v>45.5</v>
      </c>
      <c r="AB12" s="1">
        <f>Table11[[#This Row],[y0]] / (8.314 * W5)</f>
        <v>2.153736665926711</v>
      </c>
    </row>
    <row r="13" spans="1:28" x14ac:dyDescent="0.25">
      <c r="A13" s="1">
        <v>2.95</v>
      </c>
      <c r="B13" s="1">
        <f t="shared" si="0"/>
        <v>2.9500000000000004E-3</v>
      </c>
      <c r="C13" s="1">
        <v>14</v>
      </c>
      <c r="D13" s="1">
        <f t="shared" si="1"/>
        <v>1400000</v>
      </c>
      <c r="E13" s="1">
        <f>Table33[[#This Row],[V (L)]]*Table33[[#This Row],[P (Pa) à T = 23,3°C]]</f>
        <v>4130.0000000000009</v>
      </c>
      <c r="F13" s="1">
        <v>15</v>
      </c>
      <c r="G13" s="1">
        <f t="shared" si="2"/>
        <v>1500000</v>
      </c>
      <c r="H13" s="1">
        <f t="shared" si="3"/>
        <v>4425.0000000000009</v>
      </c>
      <c r="I13" s="1">
        <v>15.5</v>
      </c>
      <c r="J13" s="1">
        <f t="shared" si="4"/>
        <v>1550000</v>
      </c>
      <c r="K13" s="1">
        <f>Table33[[#This Row],[V (L)]]*Table33[[#This Row],[P (Pa) à T = 40°C]]</f>
        <v>4572.5000000000009</v>
      </c>
      <c r="L13" s="1">
        <v>16</v>
      </c>
      <c r="M13" s="1">
        <f t="shared" si="5"/>
        <v>1600000</v>
      </c>
      <c r="N13" s="1">
        <f>Table33[[#This Row],[V (L)]]*Table33[[#This Row],[P (Pa) à T = 45,5°C]]</f>
        <v>4720.0000000000009</v>
      </c>
      <c r="O13" s="1">
        <v>17</v>
      </c>
      <c r="P13" s="1">
        <f t="shared" si="6"/>
        <v>1700000</v>
      </c>
      <c r="Q13" s="1">
        <f>Table33[[#This Row],[V (L)]]*Table33[[#This Row],[P (Pa) à T = 50°C]]</f>
        <v>5015.0000000000009</v>
      </c>
      <c r="S13" s="1">
        <v>0.15</v>
      </c>
      <c r="V13" s="1">
        <v>50</v>
      </c>
      <c r="W13" s="1">
        <v>5891.2</v>
      </c>
      <c r="X13" s="1">
        <v>-5.9999999999999995E-4</v>
      </c>
      <c r="Y13" s="1"/>
      <c r="AA13" s="1">
        <v>50</v>
      </c>
      <c r="AB13" s="1">
        <f>Table11[[#This Row],[y0]] / (8.314 * W6)</f>
        <v>2.1927523564401739</v>
      </c>
    </row>
    <row r="14" spans="1:28" x14ac:dyDescent="0.25">
      <c r="A14" s="1">
        <v>2.9</v>
      </c>
      <c r="B14" s="1">
        <f t="shared" si="0"/>
        <v>2.8999999999999998E-3</v>
      </c>
      <c r="C14" s="1">
        <v>14.5</v>
      </c>
      <c r="D14" s="1">
        <f t="shared" si="1"/>
        <v>1450000</v>
      </c>
      <c r="E14" s="1">
        <f>Table33[[#This Row],[V (L)]]*Table33[[#This Row],[P (Pa) à T = 23,3°C]]</f>
        <v>4205</v>
      </c>
      <c r="F14" s="1">
        <v>15.5</v>
      </c>
      <c r="G14" s="1">
        <f t="shared" si="2"/>
        <v>1550000</v>
      </c>
      <c r="H14" s="1">
        <f t="shared" si="3"/>
        <v>4495</v>
      </c>
      <c r="I14" s="1">
        <v>15.5</v>
      </c>
      <c r="J14" s="1">
        <f t="shared" si="4"/>
        <v>1550000</v>
      </c>
      <c r="K14" s="1">
        <f>Table33[[#This Row],[V (L)]]*Table33[[#This Row],[P (Pa) à T = 40°C]]</f>
        <v>4495</v>
      </c>
      <c r="L14" s="1">
        <v>16.5</v>
      </c>
      <c r="M14" s="1">
        <f t="shared" si="5"/>
        <v>1650000</v>
      </c>
      <c r="N14" s="1">
        <f>Table33[[#This Row],[V (L)]]*Table33[[#This Row],[P (Pa) à T = 45,5°C]]</f>
        <v>4785</v>
      </c>
      <c r="O14" s="1">
        <v>17</v>
      </c>
      <c r="P14" s="1">
        <f t="shared" si="6"/>
        <v>1700000</v>
      </c>
      <c r="Q14" s="1">
        <f>Table33[[#This Row],[V (L)]]*Table33[[#This Row],[P (Pa) à T = 50°C]]</f>
        <v>4930</v>
      </c>
      <c r="V14" s="1" t="s">
        <v>29</v>
      </c>
      <c r="W14" s="1">
        <f>(W9+W10+W11+W12+W13)/5</f>
        <v>5600.76</v>
      </c>
      <c r="X14" s="1">
        <f>(X9+X10+X11+X12+X13)/5</f>
        <v>-6.5999999999999989E-4</v>
      </c>
      <c r="Y14" s="1"/>
      <c r="AA14" t="s">
        <v>31</v>
      </c>
    </row>
    <row r="15" spans="1:28" x14ac:dyDescent="0.25">
      <c r="A15" s="1">
        <v>2.85</v>
      </c>
      <c r="B15" s="1">
        <f t="shared" si="0"/>
        <v>2.8500000000000001E-3</v>
      </c>
      <c r="C15" s="1">
        <v>14.5</v>
      </c>
      <c r="D15" s="1">
        <f t="shared" si="1"/>
        <v>1450000</v>
      </c>
      <c r="E15" s="1">
        <f>Table33[[#This Row],[V (L)]]*Table33[[#This Row],[P (Pa) à T = 23,3°C]]</f>
        <v>4132.5</v>
      </c>
      <c r="F15" s="1">
        <v>15.5</v>
      </c>
      <c r="G15" s="1">
        <f t="shared" si="2"/>
        <v>1550000</v>
      </c>
      <c r="H15" s="1">
        <f t="shared" si="3"/>
        <v>4417.5</v>
      </c>
      <c r="I15" s="1">
        <v>16</v>
      </c>
      <c r="J15" s="1">
        <f t="shared" si="4"/>
        <v>1600000</v>
      </c>
      <c r="K15" s="1">
        <f>Table33[[#This Row],[V (L)]]*Table33[[#This Row],[P (Pa) à T = 40°C]]</f>
        <v>4560</v>
      </c>
      <c r="L15" s="1">
        <v>16.5</v>
      </c>
      <c r="M15" s="1">
        <f t="shared" si="5"/>
        <v>1650000</v>
      </c>
      <c r="N15" s="1">
        <f>Table33[[#This Row],[V (L)]]*Table33[[#This Row],[P (Pa) à T = 45,5°C]]</f>
        <v>4702.5</v>
      </c>
      <c r="O15" s="1">
        <v>17</v>
      </c>
      <c r="P15" s="1">
        <f t="shared" si="6"/>
        <v>1700000</v>
      </c>
      <c r="Q15" s="1">
        <f>Table33[[#This Row],[V (L)]]*Table33[[#This Row],[P (Pa) à T = 50°C]]</f>
        <v>4845</v>
      </c>
    </row>
    <row r="16" spans="1:28" x14ac:dyDescent="0.25">
      <c r="A16" s="1">
        <v>2.8</v>
      </c>
      <c r="B16" s="1">
        <f t="shared" si="0"/>
        <v>2.8E-3</v>
      </c>
      <c r="C16" s="1">
        <v>14.5</v>
      </c>
      <c r="D16" s="1">
        <f t="shared" si="1"/>
        <v>1450000</v>
      </c>
      <c r="E16" s="1">
        <f>Table33[[#This Row],[V (L)]]*Table33[[#This Row],[P (Pa) à T = 23,3°C]]</f>
        <v>4060</v>
      </c>
      <c r="F16" s="1">
        <v>16</v>
      </c>
      <c r="G16" s="1">
        <f t="shared" si="2"/>
        <v>1600000</v>
      </c>
      <c r="H16" s="1">
        <f t="shared" si="3"/>
        <v>4480</v>
      </c>
      <c r="I16" s="1">
        <v>16</v>
      </c>
      <c r="J16" s="1">
        <f t="shared" si="4"/>
        <v>1600000</v>
      </c>
      <c r="K16" s="1">
        <f>Table33[[#This Row],[V (L)]]*Table33[[#This Row],[P (Pa) à T = 40°C]]</f>
        <v>4480</v>
      </c>
      <c r="L16" s="1">
        <v>17</v>
      </c>
      <c r="M16" s="1">
        <f t="shared" si="5"/>
        <v>1700000</v>
      </c>
      <c r="N16" s="1">
        <f>Table33[[#This Row],[V (L)]]*Table33[[#This Row],[P (Pa) à T = 45,5°C]]</f>
        <v>4760</v>
      </c>
      <c r="O16" s="1">
        <v>17.5</v>
      </c>
      <c r="P16" s="1">
        <f t="shared" si="6"/>
        <v>1750000</v>
      </c>
      <c r="Q16" s="1">
        <f>Table33[[#This Row],[V (L)]]*Table33[[#This Row],[P (Pa) à T = 50°C]]</f>
        <v>4900</v>
      </c>
    </row>
    <row r="17" spans="1:17" x14ac:dyDescent="0.25">
      <c r="A17" s="1">
        <v>2.75</v>
      </c>
      <c r="B17" s="1">
        <f t="shared" si="0"/>
        <v>2.7499999999999998E-3</v>
      </c>
      <c r="C17" s="1">
        <v>14.5</v>
      </c>
      <c r="D17" s="1">
        <f t="shared" si="1"/>
        <v>1450000</v>
      </c>
      <c r="E17" s="1">
        <f>Table33[[#This Row],[V (L)]]*Table33[[#This Row],[P (Pa) à T = 23,3°C]]</f>
        <v>3987.4999999999995</v>
      </c>
      <c r="F17" s="1">
        <v>16</v>
      </c>
      <c r="G17" s="1">
        <f t="shared" si="2"/>
        <v>1600000</v>
      </c>
      <c r="H17" s="1">
        <f t="shared" si="3"/>
        <v>4400</v>
      </c>
      <c r="I17" s="1">
        <v>16.5</v>
      </c>
      <c r="J17" s="1">
        <f t="shared" si="4"/>
        <v>1650000</v>
      </c>
      <c r="K17" s="1">
        <f>Table33[[#This Row],[V (L)]]*Table33[[#This Row],[P (Pa) à T = 40°C]]</f>
        <v>4537.5</v>
      </c>
      <c r="L17" s="1">
        <v>17</v>
      </c>
      <c r="M17" s="1">
        <f t="shared" si="5"/>
        <v>1700000</v>
      </c>
      <c r="N17" s="1">
        <f>Table33[[#This Row],[V (L)]]*Table33[[#This Row],[P (Pa) à T = 45,5°C]]</f>
        <v>4675</v>
      </c>
      <c r="O17" s="1">
        <v>18</v>
      </c>
      <c r="P17" s="1">
        <f t="shared" si="6"/>
        <v>1800000</v>
      </c>
      <c r="Q17" s="1">
        <f>Table33[[#This Row],[V (L)]]*Table33[[#This Row],[P (Pa) à T = 50°C]]</f>
        <v>4950</v>
      </c>
    </row>
    <row r="18" spans="1:17" x14ac:dyDescent="0.25">
      <c r="A18" s="1">
        <v>2.7</v>
      </c>
      <c r="B18" s="1">
        <f t="shared" si="0"/>
        <v>2.7000000000000001E-3</v>
      </c>
      <c r="C18" s="1">
        <v>15</v>
      </c>
      <c r="D18" s="1">
        <f t="shared" si="1"/>
        <v>1500000</v>
      </c>
      <c r="E18" s="1">
        <f>Table33[[#This Row],[V (L)]]*Table33[[#This Row],[P (Pa) à T = 23,3°C]]</f>
        <v>4050</v>
      </c>
      <c r="F18" s="1">
        <v>16.5</v>
      </c>
      <c r="G18" s="1">
        <f t="shared" si="2"/>
        <v>1650000</v>
      </c>
      <c r="H18" s="1">
        <f t="shared" si="3"/>
        <v>4455</v>
      </c>
      <c r="I18" s="1">
        <v>16.5</v>
      </c>
      <c r="J18" s="1">
        <f t="shared" si="4"/>
        <v>1650000</v>
      </c>
      <c r="K18" s="1">
        <f>Table33[[#This Row],[V (L)]]*Table33[[#This Row],[P (Pa) à T = 40°C]]</f>
        <v>4455</v>
      </c>
      <c r="L18" s="1">
        <v>17</v>
      </c>
      <c r="M18" s="1">
        <f t="shared" si="5"/>
        <v>1700000</v>
      </c>
      <c r="N18" s="1">
        <f>Table33[[#This Row],[V (L)]]*Table33[[#This Row],[P (Pa) à T = 45,5°C]]</f>
        <v>4590</v>
      </c>
      <c r="O18" s="1">
        <v>18</v>
      </c>
      <c r="P18" s="1">
        <f t="shared" si="6"/>
        <v>1800000</v>
      </c>
      <c r="Q18" s="1">
        <f>Table33[[#This Row],[V (L)]]*Table33[[#This Row],[P (Pa) à T = 50°C]]</f>
        <v>4860</v>
      </c>
    </row>
    <row r="19" spans="1:17" x14ac:dyDescent="0.25">
      <c r="A19" s="1">
        <v>2.65</v>
      </c>
      <c r="B19" s="1">
        <f t="shared" si="0"/>
        <v>2.65E-3</v>
      </c>
      <c r="C19" s="1">
        <v>15</v>
      </c>
      <c r="D19" s="1">
        <f t="shared" si="1"/>
        <v>1500000</v>
      </c>
      <c r="E19" s="1">
        <f>Table33[[#This Row],[V (L)]]*Table33[[#This Row],[P (Pa) à T = 23,3°C]]</f>
        <v>3975</v>
      </c>
      <c r="F19" s="1">
        <v>16.5</v>
      </c>
      <c r="G19" s="1">
        <f t="shared" si="2"/>
        <v>1650000</v>
      </c>
      <c r="H19" s="1">
        <f t="shared" si="3"/>
        <v>4372.5</v>
      </c>
      <c r="I19" s="1">
        <v>17</v>
      </c>
      <c r="J19" s="1">
        <f t="shared" si="4"/>
        <v>1700000</v>
      </c>
      <c r="K19" s="1">
        <f>Table33[[#This Row],[V (L)]]*Table33[[#This Row],[P (Pa) à T = 40°C]]</f>
        <v>4505</v>
      </c>
      <c r="L19" s="1">
        <v>17.5</v>
      </c>
      <c r="M19" s="1">
        <f t="shared" si="5"/>
        <v>1750000</v>
      </c>
      <c r="N19" s="1">
        <f>Table33[[#This Row],[V (L)]]*Table33[[#This Row],[P (Pa) à T = 45,5°C]]</f>
        <v>4637.5</v>
      </c>
      <c r="O19" s="1">
        <v>18.5</v>
      </c>
      <c r="P19" s="1">
        <f t="shared" si="6"/>
        <v>1850000</v>
      </c>
      <c r="Q19" s="1">
        <f>Table33[[#This Row],[V (L)]]*Table33[[#This Row],[P (Pa) à T = 50°C]]</f>
        <v>4902.5</v>
      </c>
    </row>
    <row r="20" spans="1:17" x14ac:dyDescent="0.25">
      <c r="A20" s="1">
        <v>2.6</v>
      </c>
      <c r="B20" s="1">
        <f t="shared" si="0"/>
        <v>2.5999999999999999E-3</v>
      </c>
      <c r="C20" s="1">
        <v>15.5</v>
      </c>
      <c r="D20" s="1">
        <f t="shared" si="1"/>
        <v>1550000</v>
      </c>
      <c r="E20" s="1">
        <f>Table33[[#This Row],[V (L)]]*Table33[[#This Row],[P (Pa) à T = 23,3°C]]</f>
        <v>4030</v>
      </c>
      <c r="F20" s="1">
        <v>17</v>
      </c>
      <c r="G20" s="1">
        <f t="shared" si="2"/>
        <v>1700000</v>
      </c>
      <c r="H20" s="1">
        <f t="shared" si="3"/>
        <v>4420</v>
      </c>
      <c r="I20" s="1">
        <v>17</v>
      </c>
      <c r="J20" s="1">
        <f t="shared" si="4"/>
        <v>1700000</v>
      </c>
      <c r="K20" s="1">
        <f>Table33[[#This Row],[V (L)]]*Table33[[#This Row],[P (Pa) à T = 40°C]]</f>
        <v>4420</v>
      </c>
      <c r="L20" s="1">
        <v>17.5</v>
      </c>
      <c r="M20" s="1">
        <f t="shared" si="5"/>
        <v>1750000</v>
      </c>
      <c r="N20" s="1">
        <f>Table33[[#This Row],[V (L)]]*Table33[[#This Row],[P (Pa) à T = 45,5°C]]</f>
        <v>4550</v>
      </c>
      <c r="O20" s="1">
        <v>18.5</v>
      </c>
      <c r="P20" s="1">
        <f t="shared" si="6"/>
        <v>1850000</v>
      </c>
      <c r="Q20" s="1">
        <f>Table33[[#This Row],[V (L)]]*Table33[[#This Row],[P (Pa) à T = 50°C]]</f>
        <v>4810</v>
      </c>
    </row>
    <row r="21" spans="1:17" x14ac:dyDescent="0.25">
      <c r="A21" s="1">
        <v>2.5499999999999998</v>
      </c>
      <c r="B21" s="1">
        <f t="shared" si="0"/>
        <v>2.5499999999999997E-3</v>
      </c>
      <c r="C21" s="1">
        <v>16</v>
      </c>
      <c r="D21" s="1">
        <f t="shared" si="1"/>
        <v>1600000</v>
      </c>
      <c r="E21" s="1">
        <f>Table33[[#This Row],[V (L)]]*Table33[[#This Row],[P (Pa) à T = 23,3°C]]</f>
        <v>4079.9999999999995</v>
      </c>
      <c r="F21" s="1">
        <v>17</v>
      </c>
      <c r="G21" s="1">
        <f t="shared" si="2"/>
        <v>1700000</v>
      </c>
      <c r="H21" s="1">
        <f t="shared" si="3"/>
        <v>4335</v>
      </c>
      <c r="I21" s="1">
        <v>17.5</v>
      </c>
      <c r="J21" s="1">
        <f t="shared" si="4"/>
        <v>1750000</v>
      </c>
      <c r="K21" s="1">
        <f>Table33[[#This Row],[V (L)]]*Table33[[#This Row],[P (Pa) à T = 40°C]]</f>
        <v>4462.5</v>
      </c>
      <c r="L21" s="1">
        <v>18</v>
      </c>
      <c r="M21" s="1">
        <f t="shared" si="5"/>
        <v>1800000</v>
      </c>
      <c r="N21" s="1">
        <f>Table33[[#This Row],[V (L)]]*Table33[[#This Row],[P (Pa) à T = 45,5°C]]</f>
        <v>4590</v>
      </c>
      <c r="O21" s="1">
        <v>19</v>
      </c>
      <c r="P21" s="1">
        <f t="shared" si="6"/>
        <v>1900000</v>
      </c>
      <c r="Q21" s="1">
        <f>Table33[[#This Row],[V (L)]]*Table33[[#This Row],[P (Pa) à T = 50°C]]</f>
        <v>4844.9999999999991</v>
      </c>
    </row>
    <row r="22" spans="1:17" x14ac:dyDescent="0.25">
      <c r="A22" s="1">
        <v>2.5</v>
      </c>
      <c r="B22" s="1">
        <f t="shared" si="0"/>
        <v>2.5000000000000001E-3</v>
      </c>
      <c r="C22" s="1">
        <v>16</v>
      </c>
      <c r="D22" s="1">
        <f t="shared" si="1"/>
        <v>1600000</v>
      </c>
      <c r="E22" s="1">
        <f>Table33[[#This Row],[V (L)]]*Table33[[#This Row],[P (Pa) à T = 23,3°C]]</f>
        <v>4000</v>
      </c>
      <c r="F22" s="1">
        <v>17.5</v>
      </c>
      <c r="G22" s="1">
        <f t="shared" si="2"/>
        <v>1750000</v>
      </c>
      <c r="H22" s="1">
        <f t="shared" si="3"/>
        <v>4375</v>
      </c>
      <c r="I22" s="1">
        <v>17.5</v>
      </c>
      <c r="J22" s="1">
        <f t="shared" si="4"/>
        <v>1750000</v>
      </c>
      <c r="K22" s="1">
        <f>Table33[[#This Row],[V (L)]]*Table33[[#This Row],[P (Pa) à T = 40°C]]</f>
        <v>4375</v>
      </c>
      <c r="L22" s="1">
        <v>18.5</v>
      </c>
      <c r="M22" s="1">
        <f t="shared" si="5"/>
        <v>1850000</v>
      </c>
      <c r="N22" s="1">
        <f>Table33[[#This Row],[V (L)]]*Table33[[#This Row],[P (Pa) à T = 45,5°C]]</f>
        <v>4625</v>
      </c>
      <c r="O22" s="1">
        <v>19</v>
      </c>
      <c r="P22" s="1">
        <f t="shared" si="6"/>
        <v>1900000</v>
      </c>
      <c r="Q22" s="1">
        <f>Table33[[#This Row],[V (L)]]*Table33[[#This Row],[P (Pa) à T = 50°C]]</f>
        <v>4750</v>
      </c>
    </row>
    <row r="23" spans="1:17" x14ac:dyDescent="0.25">
      <c r="A23" s="1">
        <v>2.4500000000000002</v>
      </c>
      <c r="B23" s="1">
        <f t="shared" si="0"/>
        <v>2.4500000000000004E-3</v>
      </c>
      <c r="C23" s="1">
        <v>16.5</v>
      </c>
      <c r="D23" s="1">
        <f t="shared" si="1"/>
        <v>1650000</v>
      </c>
      <c r="E23" s="1">
        <f>Table33[[#This Row],[V (L)]]*Table33[[#This Row],[P (Pa) à T = 23,3°C]]</f>
        <v>4042.5000000000005</v>
      </c>
      <c r="F23" s="1">
        <v>17.5</v>
      </c>
      <c r="G23" s="1">
        <f t="shared" si="2"/>
        <v>1750000</v>
      </c>
      <c r="H23" s="1">
        <f t="shared" si="3"/>
        <v>4287.5000000000009</v>
      </c>
      <c r="I23" s="1">
        <v>18</v>
      </c>
      <c r="J23" s="1">
        <f t="shared" si="4"/>
        <v>1800000</v>
      </c>
      <c r="K23" s="1">
        <f>Table33[[#This Row],[V (L)]]*Table33[[#This Row],[P (Pa) à T = 40°C]]</f>
        <v>4410.0000000000009</v>
      </c>
      <c r="L23" s="1">
        <v>18.5</v>
      </c>
      <c r="M23" s="1">
        <f t="shared" si="5"/>
        <v>1850000</v>
      </c>
      <c r="N23" s="1">
        <f>Table33[[#This Row],[V (L)]]*Table33[[#This Row],[P (Pa) à T = 45,5°C]]</f>
        <v>4532.5000000000009</v>
      </c>
      <c r="O23" s="1">
        <v>19</v>
      </c>
      <c r="P23" s="1">
        <f t="shared" si="6"/>
        <v>1900000</v>
      </c>
      <c r="Q23" s="1">
        <f>Table33[[#This Row],[V (L)]]*Table33[[#This Row],[P (Pa) à T = 50°C]]</f>
        <v>4655.0000000000009</v>
      </c>
    </row>
    <row r="24" spans="1:17" x14ac:dyDescent="0.25">
      <c r="A24" s="1">
        <v>2.4</v>
      </c>
      <c r="B24" s="1">
        <f t="shared" si="0"/>
        <v>2.3999999999999998E-3</v>
      </c>
      <c r="C24" s="1">
        <v>16.5</v>
      </c>
      <c r="D24" s="1">
        <f t="shared" si="1"/>
        <v>1650000</v>
      </c>
      <c r="E24" s="1">
        <f>Table33[[#This Row],[V (L)]]*Table33[[#This Row],[P (Pa) à T = 23,3°C]]</f>
        <v>3959.9999999999995</v>
      </c>
      <c r="F24" s="1">
        <v>18</v>
      </c>
      <c r="G24" s="1">
        <f t="shared" si="2"/>
        <v>1800000</v>
      </c>
      <c r="H24" s="1">
        <f t="shared" si="3"/>
        <v>4320</v>
      </c>
      <c r="I24" s="1">
        <v>18.5</v>
      </c>
      <c r="J24" s="1">
        <f t="shared" si="4"/>
        <v>1850000</v>
      </c>
      <c r="K24" s="1">
        <f>Table33[[#This Row],[V (L)]]*Table33[[#This Row],[P (Pa) à T = 40°C]]</f>
        <v>4440</v>
      </c>
      <c r="L24" s="1">
        <v>19</v>
      </c>
      <c r="M24" s="1">
        <f t="shared" si="5"/>
        <v>1900000</v>
      </c>
      <c r="N24" s="1">
        <f>Table33[[#This Row],[V (L)]]*Table33[[#This Row],[P (Pa) à T = 45,5°C]]</f>
        <v>4560</v>
      </c>
      <c r="O24" s="1">
        <v>19.5</v>
      </c>
      <c r="P24" s="1">
        <f t="shared" si="6"/>
        <v>1950000</v>
      </c>
      <c r="Q24" s="1">
        <f>Table33[[#This Row],[V (L)]]*Table33[[#This Row],[P (Pa) à T = 50°C]]</f>
        <v>4680</v>
      </c>
    </row>
    <row r="25" spans="1:17" x14ac:dyDescent="0.25">
      <c r="A25" s="1">
        <v>2.35</v>
      </c>
      <c r="B25" s="1">
        <f t="shared" si="0"/>
        <v>2.3500000000000001E-3</v>
      </c>
      <c r="C25" s="1">
        <v>17</v>
      </c>
      <c r="D25" s="1">
        <f t="shared" si="1"/>
        <v>1700000</v>
      </c>
      <c r="E25" s="1">
        <f>Table33[[#This Row],[V (L)]]*Table33[[#This Row],[P (Pa) à T = 23,3°C]]</f>
        <v>3995</v>
      </c>
      <c r="F25" s="1">
        <v>18</v>
      </c>
      <c r="G25" s="1">
        <f t="shared" si="2"/>
        <v>1800000</v>
      </c>
      <c r="H25" s="1">
        <f t="shared" si="3"/>
        <v>4230</v>
      </c>
      <c r="I25" s="1">
        <v>18.5</v>
      </c>
      <c r="J25" s="1">
        <f t="shared" si="4"/>
        <v>1850000</v>
      </c>
      <c r="K25" s="1">
        <f>Table33[[#This Row],[V (L)]]*Table33[[#This Row],[P (Pa) à T = 40°C]]</f>
        <v>4347.5</v>
      </c>
      <c r="L25" s="1">
        <v>19.5</v>
      </c>
      <c r="M25" s="1">
        <f t="shared" si="5"/>
        <v>1950000</v>
      </c>
      <c r="N25" s="1">
        <f>Table33[[#This Row],[V (L)]]*Table33[[#This Row],[P (Pa) à T = 45,5°C]]</f>
        <v>4582.5</v>
      </c>
      <c r="O25" s="1">
        <v>20</v>
      </c>
      <c r="P25" s="1">
        <f t="shared" si="6"/>
        <v>2000000</v>
      </c>
      <c r="Q25" s="1">
        <f>Table33[[#This Row],[V (L)]]*Table33[[#This Row],[P (Pa) à T = 50°C]]</f>
        <v>4700</v>
      </c>
    </row>
    <row r="26" spans="1:17" x14ac:dyDescent="0.25">
      <c r="A26" s="1">
        <v>2.2999999999999998</v>
      </c>
      <c r="B26" s="1">
        <f t="shared" si="0"/>
        <v>2.3E-3</v>
      </c>
      <c r="C26" s="1">
        <v>17</v>
      </c>
      <c r="D26" s="1">
        <f t="shared" si="1"/>
        <v>1700000</v>
      </c>
      <c r="E26" s="1">
        <f>Table33[[#This Row],[V (L)]]*Table33[[#This Row],[P (Pa) à T = 23,3°C]]</f>
        <v>3910</v>
      </c>
      <c r="F26" s="1">
        <v>18.5</v>
      </c>
      <c r="G26" s="1">
        <f t="shared" si="2"/>
        <v>1850000</v>
      </c>
      <c r="H26" s="1">
        <f t="shared" si="3"/>
        <v>4255</v>
      </c>
      <c r="I26" s="1">
        <v>19</v>
      </c>
      <c r="J26" s="1">
        <f t="shared" si="4"/>
        <v>1900000</v>
      </c>
      <c r="K26" s="1">
        <f>Table33[[#This Row],[V (L)]]*Table33[[#This Row],[P (Pa) à T = 40°C]]</f>
        <v>4370</v>
      </c>
      <c r="L26" s="1">
        <v>19.5</v>
      </c>
      <c r="M26" s="1">
        <f t="shared" si="5"/>
        <v>1950000</v>
      </c>
      <c r="N26" s="1">
        <f>Table33[[#This Row],[V (L)]]*Table33[[#This Row],[P (Pa) à T = 45,5°C]]</f>
        <v>4485</v>
      </c>
      <c r="O26" s="1">
        <v>20.5</v>
      </c>
      <c r="P26" s="1">
        <f t="shared" si="6"/>
        <v>2050000</v>
      </c>
      <c r="Q26" s="1">
        <f>Table33[[#This Row],[V (L)]]*Table33[[#This Row],[P (Pa) à T = 50°C]]</f>
        <v>4715</v>
      </c>
    </row>
    <row r="27" spans="1:17" x14ac:dyDescent="0.25">
      <c r="A27" s="1">
        <v>2.25</v>
      </c>
      <c r="B27" s="1">
        <f t="shared" si="0"/>
        <v>2.2499999999999998E-3</v>
      </c>
      <c r="C27" s="1">
        <v>17.5</v>
      </c>
      <c r="D27" s="1">
        <f t="shared" si="1"/>
        <v>1750000</v>
      </c>
      <c r="E27" s="1">
        <f>Table33[[#This Row],[V (L)]]*Table33[[#This Row],[P (Pa) à T = 23,3°C]]</f>
        <v>3937.4999999999995</v>
      </c>
      <c r="F27" s="1">
        <v>19</v>
      </c>
      <c r="G27" s="1">
        <f t="shared" si="2"/>
        <v>1900000</v>
      </c>
      <c r="H27" s="1">
        <f t="shared" si="3"/>
        <v>4275</v>
      </c>
      <c r="I27" s="1">
        <v>19</v>
      </c>
      <c r="J27" s="1">
        <f t="shared" si="4"/>
        <v>1900000</v>
      </c>
      <c r="K27" s="1">
        <f>Table33[[#This Row],[V (L)]]*Table33[[#This Row],[P (Pa) à T = 40°C]]</f>
        <v>4275</v>
      </c>
      <c r="L27" s="1">
        <v>20</v>
      </c>
      <c r="M27" s="1">
        <f t="shared" si="5"/>
        <v>2000000</v>
      </c>
      <c r="N27" s="1">
        <f>Table33[[#This Row],[V (L)]]*Table33[[#This Row],[P (Pa) à T = 45,5°C]]</f>
        <v>4500</v>
      </c>
      <c r="O27" s="1">
        <v>20.5</v>
      </c>
      <c r="P27" s="1">
        <f t="shared" si="6"/>
        <v>2050000</v>
      </c>
      <c r="Q27" s="1">
        <f>Table33[[#This Row],[V (L)]]*Table33[[#This Row],[P (Pa) à T = 50°C]]</f>
        <v>4612.5</v>
      </c>
    </row>
    <row r="28" spans="1:17" x14ac:dyDescent="0.25">
      <c r="A28" s="1">
        <v>2.2000000000000002</v>
      </c>
      <c r="B28" s="1">
        <f t="shared" si="0"/>
        <v>2.2000000000000001E-3</v>
      </c>
      <c r="C28" s="1">
        <v>17.5</v>
      </c>
      <c r="D28" s="1">
        <f t="shared" si="1"/>
        <v>1750000</v>
      </c>
      <c r="E28" s="1">
        <f>Table33[[#This Row],[V (L)]]*Table33[[#This Row],[P (Pa) à T = 23,3°C]]</f>
        <v>3850.0000000000005</v>
      </c>
      <c r="F28" s="1">
        <v>19</v>
      </c>
      <c r="G28" s="1">
        <f t="shared" si="2"/>
        <v>1900000</v>
      </c>
      <c r="H28" s="1">
        <f t="shared" si="3"/>
        <v>4180</v>
      </c>
      <c r="I28" s="1">
        <v>19.5</v>
      </c>
      <c r="J28" s="1">
        <f t="shared" si="4"/>
        <v>1950000</v>
      </c>
      <c r="K28" s="1">
        <f>Table33[[#This Row],[V (L)]]*Table33[[#This Row],[P (Pa) à T = 40°C]]</f>
        <v>4290</v>
      </c>
      <c r="L28" s="1">
        <v>20.5</v>
      </c>
      <c r="M28" s="1">
        <f t="shared" si="5"/>
        <v>2050000</v>
      </c>
      <c r="N28" s="1">
        <f>Table33[[#This Row],[V (L)]]*Table33[[#This Row],[P (Pa) à T = 45,5°C]]</f>
        <v>4510</v>
      </c>
      <c r="O28" s="1">
        <v>21</v>
      </c>
      <c r="P28" s="1">
        <f t="shared" si="6"/>
        <v>2100000</v>
      </c>
      <c r="Q28" s="1">
        <f>Table33[[#This Row],[V (L)]]*Table33[[#This Row],[P (Pa) à T = 50°C]]</f>
        <v>4620</v>
      </c>
    </row>
    <row r="29" spans="1:17" x14ac:dyDescent="0.25">
      <c r="A29" s="1">
        <v>2.15</v>
      </c>
      <c r="B29" s="1">
        <f t="shared" si="0"/>
        <v>2.15E-3</v>
      </c>
      <c r="C29" s="1">
        <v>18</v>
      </c>
      <c r="D29" s="1">
        <f t="shared" si="1"/>
        <v>1800000</v>
      </c>
      <c r="E29" s="1">
        <f>Table33[[#This Row],[V (L)]]*Table33[[#This Row],[P (Pa) à T = 23,3°C]]</f>
        <v>3870</v>
      </c>
      <c r="F29" s="1">
        <v>19.5</v>
      </c>
      <c r="G29" s="1">
        <f t="shared" si="2"/>
        <v>1950000</v>
      </c>
      <c r="H29" s="1">
        <f t="shared" si="3"/>
        <v>4192.5</v>
      </c>
      <c r="I29" s="1">
        <v>20</v>
      </c>
      <c r="J29" s="1">
        <f t="shared" si="4"/>
        <v>2000000</v>
      </c>
      <c r="K29" s="1">
        <f>Table33[[#This Row],[V (L)]]*Table33[[#This Row],[P (Pa) à T = 40°C]]</f>
        <v>4300</v>
      </c>
      <c r="L29" s="1">
        <v>21</v>
      </c>
      <c r="M29" s="1">
        <f t="shared" si="5"/>
        <v>2100000</v>
      </c>
      <c r="N29" s="1">
        <f>Table33[[#This Row],[V (L)]]*Table33[[#This Row],[P (Pa) à T = 45,5°C]]</f>
        <v>4515</v>
      </c>
      <c r="O29" s="1">
        <v>21.5</v>
      </c>
      <c r="P29" s="1">
        <f t="shared" si="6"/>
        <v>2150000</v>
      </c>
      <c r="Q29" s="1">
        <f>Table33[[#This Row],[V (L)]]*Table33[[#This Row],[P (Pa) à T = 50°C]]</f>
        <v>4622.5</v>
      </c>
    </row>
    <row r="30" spans="1:17" x14ac:dyDescent="0.25">
      <c r="A30" s="1">
        <v>2.1</v>
      </c>
      <c r="B30" s="1">
        <f t="shared" si="0"/>
        <v>2.1000000000000003E-3</v>
      </c>
      <c r="C30" s="1">
        <v>18.5</v>
      </c>
      <c r="D30" s="1">
        <f t="shared" si="1"/>
        <v>1850000</v>
      </c>
      <c r="E30" s="1">
        <f>Table33[[#This Row],[V (L)]]*Table33[[#This Row],[P (Pa) à T = 23,3°C]]</f>
        <v>3885.0000000000005</v>
      </c>
      <c r="F30" s="1">
        <v>20</v>
      </c>
      <c r="G30" s="1">
        <f t="shared" si="2"/>
        <v>2000000</v>
      </c>
      <c r="H30" s="1">
        <f t="shared" si="3"/>
        <v>4200.0000000000009</v>
      </c>
      <c r="I30" s="1">
        <v>20.5</v>
      </c>
      <c r="J30" s="1">
        <f t="shared" si="4"/>
        <v>2050000</v>
      </c>
      <c r="K30" s="1">
        <f>Table33[[#This Row],[V (L)]]*Table33[[#This Row],[P (Pa) à T = 40°C]]</f>
        <v>4305.0000000000009</v>
      </c>
      <c r="L30" s="1">
        <v>21</v>
      </c>
      <c r="M30" s="1">
        <f t="shared" si="5"/>
        <v>2100000</v>
      </c>
      <c r="N30" s="1">
        <f>Table33[[#This Row],[V (L)]]*Table33[[#This Row],[P (Pa) à T = 45,5°C]]</f>
        <v>4410.0000000000009</v>
      </c>
      <c r="O30" s="1">
        <v>22</v>
      </c>
      <c r="P30" s="1">
        <f t="shared" si="6"/>
        <v>2200000</v>
      </c>
      <c r="Q30" s="1">
        <f>Table33[[#This Row],[V (L)]]*Table33[[#This Row],[P (Pa) à T = 50°C]]</f>
        <v>4620.0000000000009</v>
      </c>
    </row>
    <row r="31" spans="1:17" x14ac:dyDescent="0.25">
      <c r="A31" s="1">
        <v>2.0499999999999998</v>
      </c>
      <c r="B31" s="1">
        <f t="shared" si="0"/>
        <v>2.0499999999999997E-3</v>
      </c>
      <c r="C31" s="1">
        <v>18.5</v>
      </c>
      <c r="D31" s="1">
        <f t="shared" si="1"/>
        <v>1850000</v>
      </c>
      <c r="E31" s="1">
        <f>Table33[[#This Row],[V (L)]]*Table33[[#This Row],[P (Pa) à T = 23,3°C]]</f>
        <v>3792.4999999999995</v>
      </c>
      <c r="F31" s="1">
        <v>20</v>
      </c>
      <c r="G31" s="1">
        <f t="shared" si="2"/>
        <v>2000000</v>
      </c>
      <c r="H31" s="1">
        <f t="shared" si="3"/>
        <v>4099.9999999999991</v>
      </c>
      <c r="I31" s="1">
        <v>21</v>
      </c>
      <c r="J31" s="1">
        <f t="shared" si="4"/>
        <v>2100000</v>
      </c>
      <c r="K31" s="1">
        <f>Table33[[#This Row],[V (L)]]*Table33[[#This Row],[P (Pa) à T = 40°C]]</f>
        <v>4304.9999999999991</v>
      </c>
      <c r="L31" s="1">
        <v>21.5</v>
      </c>
      <c r="M31" s="1">
        <f t="shared" si="5"/>
        <v>2150000</v>
      </c>
      <c r="N31" s="1">
        <f>Table33[[#This Row],[V (L)]]*Table33[[#This Row],[P (Pa) à T = 45,5°C]]</f>
        <v>4407.4999999999991</v>
      </c>
      <c r="O31" s="1">
        <v>22</v>
      </c>
      <c r="P31" s="1">
        <f t="shared" si="6"/>
        <v>2200000</v>
      </c>
      <c r="Q31" s="1">
        <f>Table33[[#This Row],[V (L)]]*Table33[[#This Row],[P (Pa) à T = 50°C]]</f>
        <v>4509.9999999999991</v>
      </c>
    </row>
    <row r="32" spans="1:17" x14ac:dyDescent="0.25">
      <c r="A32" s="1">
        <v>2</v>
      </c>
      <c r="B32" s="1">
        <f t="shared" si="0"/>
        <v>2E-3</v>
      </c>
      <c r="C32" s="1">
        <v>19</v>
      </c>
      <c r="D32" s="1">
        <f t="shared" si="1"/>
        <v>1900000</v>
      </c>
      <c r="E32" s="1">
        <f>Table33[[#This Row],[V (L)]]*Table33[[#This Row],[P (Pa) à T = 23,3°C]]</f>
        <v>3800</v>
      </c>
      <c r="F32" s="1">
        <v>20.5</v>
      </c>
      <c r="G32" s="1">
        <f t="shared" si="2"/>
        <v>2050000</v>
      </c>
      <c r="H32" s="1">
        <f t="shared" si="3"/>
        <v>4100</v>
      </c>
      <c r="I32" s="1">
        <v>21</v>
      </c>
      <c r="J32" s="1">
        <f t="shared" si="4"/>
        <v>2100000</v>
      </c>
      <c r="K32" s="1">
        <f>Table33[[#This Row],[V (L)]]*Table33[[#This Row],[P (Pa) à T = 40°C]]</f>
        <v>4200</v>
      </c>
      <c r="L32" s="1">
        <v>22</v>
      </c>
      <c r="M32" s="1">
        <f t="shared" si="5"/>
        <v>2200000</v>
      </c>
      <c r="N32" s="1">
        <f>Table33[[#This Row],[V (L)]]*Table33[[#This Row],[P (Pa) à T = 45,5°C]]</f>
        <v>4400</v>
      </c>
      <c r="O32" s="1">
        <v>22.5</v>
      </c>
      <c r="P32" s="1">
        <f t="shared" si="6"/>
        <v>2250000</v>
      </c>
      <c r="Q32" s="1">
        <f>Table33[[#This Row],[V (L)]]*Table33[[#This Row],[P (Pa) à T = 50°C]]</f>
        <v>4500</v>
      </c>
    </row>
    <row r="33" spans="1:27" x14ac:dyDescent="0.25">
      <c r="A33" s="1">
        <v>1.95</v>
      </c>
      <c r="B33" s="1">
        <f t="shared" si="0"/>
        <v>1.9499999999999999E-3</v>
      </c>
      <c r="C33" s="1">
        <v>19.5</v>
      </c>
      <c r="D33" s="1">
        <f t="shared" si="1"/>
        <v>1950000</v>
      </c>
      <c r="E33" s="1">
        <f>Table33[[#This Row],[V (L)]]*Table33[[#This Row],[P (Pa) à T = 23,3°C]]</f>
        <v>3802.5</v>
      </c>
      <c r="F33" s="1">
        <v>21</v>
      </c>
      <c r="G33" s="1">
        <f t="shared" si="2"/>
        <v>2100000</v>
      </c>
      <c r="H33" s="1">
        <f t="shared" si="3"/>
        <v>4095</v>
      </c>
      <c r="I33" s="1">
        <v>21.5</v>
      </c>
      <c r="J33" s="1">
        <f t="shared" si="4"/>
        <v>2150000</v>
      </c>
      <c r="K33" s="1">
        <f>Table33[[#This Row],[V (L)]]*Table33[[#This Row],[P (Pa) à T = 40°C]]</f>
        <v>4192.5</v>
      </c>
      <c r="L33" s="1">
        <v>22.5</v>
      </c>
      <c r="M33" s="1">
        <f t="shared" si="5"/>
        <v>2250000</v>
      </c>
      <c r="N33" s="1">
        <f>Table33[[#This Row],[V (L)]]*Table33[[#This Row],[P (Pa) à T = 45,5°C]]</f>
        <v>4387.5</v>
      </c>
      <c r="O33" s="1">
        <v>23</v>
      </c>
      <c r="P33" s="1">
        <f t="shared" si="6"/>
        <v>2300000</v>
      </c>
      <c r="Q33" s="1">
        <f>Table33[[#This Row],[V (L)]]*Table33[[#This Row],[P (Pa) à T = 50°C]]</f>
        <v>4485</v>
      </c>
      <c r="AA33">
        <v>0.13700000000000001</v>
      </c>
    </row>
    <row r="34" spans="1:27" x14ac:dyDescent="0.25">
      <c r="A34" s="1">
        <v>1.9</v>
      </c>
      <c r="B34" s="1">
        <f t="shared" si="0"/>
        <v>1.9E-3</v>
      </c>
      <c r="C34" s="1">
        <v>19.5</v>
      </c>
      <c r="D34" s="1">
        <f t="shared" si="1"/>
        <v>1950000</v>
      </c>
      <c r="E34" s="1">
        <f>Table33[[#This Row],[V (L)]]*Table33[[#This Row],[P (Pa) à T = 23,3°C]]</f>
        <v>3705</v>
      </c>
      <c r="F34" s="1">
        <v>21.5</v>
      </c>
      <c r="G34" s="1">
        <f t="shared" si="2"/>
        <v>2150000</v>
      </c>
      <c r="H34" s="1">
        <f t="shared" si="3"/>
        <v>4085</v>
      </c>
      <c r="I34" s="1">
        <v>22</v>
      </c>
      <c r="J34" s="1">
        <f t="shared" si="4"/>
        <v>2200000</v>
      </c>
      <c r="K34" s="1">
        <f>Table33[[#This Row],[V (L)]]*Table33[[#This Row],[P (Pa) à T = 40°C]]</f>
        <v>4180</v>
      </c>
      <c r="L34" s="1">
        <v>23</v>
      </c>
      <c r="M34" s="1">
        <f t="shared" si="5"/>
        <v>2300000</v>
      </c>
      <c r="N34" s="1">
        <f>Table33[[#This Row],[V (L)]]*Table33[[#This Row],[P (Pa) à T = 45,5°C]]</f>
        <v>4370</v>
      </c>
      <c r="O34" s="1">
        <v>23.5</v>
      </c>
      <c r="P34" s="1">
        <f t="shared" si="6"/>
        <v>2350000</v>
      </c>
      <c r="Q34" s="1">
        <f>Table33[[#This Row],[V (L)]]*Table33[[#This Row],[P (Pa) à T = 50°C]]</f>
        <v>4465</v>
      </c>
    </row>
    <row r="35" spans="1:27" x14ac:dyDescent="0.25">
      <c r="A35" s="1">
        <v>1.85</v>
      </c>
      <c r="B35" s="1">
        <f t="shared" si="0"/>
        <v>1.8500000000000001E-3</v>
      </c>
      <c r="C35" s="1">
        <v>20</v>
      </c>
      <c r="D35" s="1">
        <f t="shared" si="1"/>
        <v>2000000</v>
      </c>
      <c r="E35" s="1">
        <f>Table33[[#This Row],[V (L)]]*Table33[[#This Row],[P (Pa) à T = 23,3°C]]</f>
        <v>3700</v>
      </c>
      <c r="F35" s="1">
        <v>22</v>
      </c>
      <c r="G35" s="1">
        <f t="shared" si="2"/>
        <v>2200000</v>
      </c>
      <c r="H35" s="1">
        <f t="shared" si="3"/>
        <v>4070</v>
      </c>
      <c r="I35" s="1">
        <v>22.5</v>
      </c>
      <c r="J35" s="1">
        <f t="shared" si="4"/>
        <v>2250000</v>
      </c>
      <c r="K35" s="1">
        <f>Table33[[#This Row],[V (L)]]*Table33[[#This Row],[P (Pa) à T = 40°C]]</f>
        <v>4162.5</v>
      </c>
      <c r="L35" s="1">
        <v>23.5</v>
      </c>
      <c r="M35" s="1">
        <f t="shared" si="5"/>
        <v>2350000</v>
      </c>
      <c r="N35" s="1">
        <f>Table33[[#This Row],[V (L)]]*Table33[[#This Row],[P (Pa) à T = 45,5°C]]</f>
        <v>4347.5</v>
      </c>
      <c r="O35" s="1">
        <v>24</v>
      </c>
      <c r="P35" s="1">
        <f t="shared" si="6"/>
        <v>2400000</v>
      </c>
      <c r="Q35" s="1">
        <f>Table33[[#This Row],[V (L)]]*Table33[[#This Row],[P (Pa) à T = 50°C]]</f>
        <v>4440</v>
      </c>
    </row>
    <row r="36" spans="1:27" x14ac:dyDescent="0.25">
      <c r="A36" s="1">
        <v>1.8</v>
      </c>
      <c r="B36" s="1">
        <f t="shared" si="0"/>
        <v>1.8E-3</v>
      </c>
      <c r="C36" s="1">
        <v>20.5</v>
      </c>
      <c r="D36" s="1">
        <f t="shared" si="1"/>
        <v>2050000</v>
      </c>
      <c r="E36" s="1">
        <f>Table33[[#This Row],[V (L)]]*Table33[[#This Row],[P (Pa) à T = 23,3°C]]</f>
        <v>3690</v>
      </c>
      <c r="F36" s="1">
        <v>22.5</v>
      </c>
      <c r="G36" s="1">
        <f t="shared" si="2"/>
        <v>2250000</v>
      </c>
      <c r="H36" s="1">
        <f t="shared" si="3"/>
        <v>4050</v>
      </c>
      <c r="I36" s="1">
        <v>23</v>
      </c>
      <c r="J36" s="1">
        <f t="shared" si="4"/>
        <v>2300000</v>
      </c>
      <c r="K36" s="1">
        <f>Table33[[#This Row],[V (L)]]*Table33[[#This Row],[P (Pa) à T = 40°C]]</f>
        <v>4140</v>
      </c>
      <c r="L36" s="1">
        <v>24</v>
      </c>
      <c r="M36" s="1">
        <f t="shared" si="5"/>
        <v>2400000</v>
      </c>
      <c r="N36" s="1">
        <f>Table33[[#This Row],[V (L)]]*Table33[[#This Row],[P (Pa) à T = 45,5°C]]</f>
        <v>4320</v>
      </c>
      <c r="O36" s="1">
        <v>24.5</v>
      </c>
      <c r="P36" s="1">
        <f t="shared" si="6"/>
        <v>2450000</v>
      </c>
      <c r="Q36" s="1">
        <f>Table33[[#This Row],[V (L)]]*Table33[[#This Row],[P (Pa) à T = 50°C]]</f>
        <v>4410</v>
      </c>
    </row>
    <row r="37" spans="1:27" x14ac:dyDescent="0.25">
      <c r="A37" s="1">
        <v>1.75</v>
      </c>
      <c r="B37" s="1">
        <f t="shared" si="0"/>
        <v>1.75E-3</v>
      </c>
      <c r="C37" s="1">
        <v>20.5</v>
      </c>
      <c r="D37" s="1">
        <f t="shared" si="1"/>
        <v>2050000</v>
      </c>
      <c r="E37" s="1">
        <f>Table33[[#This Row],[V (L)]]*Table33[[#This Row],[P (Pa) à T = 23,3°C]]</f>
        <v>3587.5</v>
      </c>
      <c r="F37" s="1">
        <v>23</v>
      </c>
      <c r="G37" s="1">
        <f t="shared" si="2"/>
        <v>2300000</v>
      </c>
      <c r="H37" s="1">
        <f t="shared" si="3"/>
        <v>4025</v>
      </c>
      <c r="I37" s="1">
        <v>23.5</v>
      </c>
      <c r="J37" s="1">
        <f t="shared" si="4"/>
        <v>2350000</v>
      </c>
      <c r="K37" s="1">
        <f>Table33[[#This Row],[V (L)]]*Table33[[#This Row],[P (Pa) à T = 40°C]]</f>
        <v>4112.5</v>
      </c>
      <c r="L37" s="1">
        <v>24.5</v>
      </c>
      <c r="M37" s="1">
        <f t="shared" si="5"/>
        <v>2450000</v>
      </c>
      <c r="N37" s="1">
        <f>Table33[[#This Row],[V (L)]]*Table33[[#This Row],[P (Pa) à T = 45,5°C]]</f>
        <v>4287.5</v>
      </c>
      <c r="O37" s="1">
        <v>25</v>
      </c>
      <c r="P37" s="1">
        <f t="shared" si="6"/>
        <v>2500000</v>
      </c>
      <c r="Q37" s="1">
        <f>Table33[[#This Row],[V (L)]]*Table33[[#This Row],[P (Pa) à T = 50°C]]</f>
        <v>4375</v>
      </c>
    </row>
    <row r="38" spans="1:27" x14ac:dyDescent="0.25">
      <c r="A38" s="1">
        <v>1.7</v>
      </c>
      <c r="B38" s="1">
        <f t="shared" si="0"/>
        <v>1.6999999999999999E-3</v>
      </c>
      <c r="C38" s="1">
        <v>21</v>
      </c>
      <c r="D38" s="1">
        <f t="shared" si="1"/>
        <v>2100000</v>
      </c>
      <c r="E38" s="1">
        <f>Table33[[#This Row],[V (L)]]*Table33[[#This Row],[P (Pa) à T = 23,3°C]]</f>
        <v>3570</v>
      </c>
      <c r="F38" s="1">
        <v>23</v>
      </c>
      <c r="G38" s="1">
        <f t="shared" si="2"/>
        <v>2300000</v>
      </c>
      <c r="H38" s="1">
        <f t="shared" si="3"/>
        <v>3910</v>
      </c>
      <c r="I38" s="1">
        <v>24</v>
      </c>
      <c r="J38" s="1">
        <f t="shared" si="4"/>
        <v>2400000</v>
      </c>
      <c r="K38" s="1">
        <f>Table33[[#This Row],[V (L)]]*Table33[[#This Row],[P (Pa) à T = 40°C]]</f>
        <v>4080</v>
      </c>
      <c r="L38" s="1">
        <v>25</v>
      </c>
      <c r="M38" s="1">
        <f t="shared" si="5"/>
        <v>2500000</v>
      </c>
      <c r="N38" s="1">
        <f>Table33[[#This Row],[V (L)]]*Table33[[#This Row],[P (Pa) à T = 45,5°C]]</f>
        <v>4250</v>
      </c>
      <c r="O38" s="1">
        <v>25.5</v>
      </c>
      <c r="P38" s="1">
        <f t="shared" si="6"/>
        <v>2550000</v>
      </c>
      <c r="Q38" s="1">
        <f>Table33[[#This Row],[V (L)]]*Table33[[#This Row],[P (Pa) à T = 50°C]]</f>
        <v>4335</v>
      </c>
    </row>
    <row r="39" spans="1:27" x14ac:dyDescent="0.25">
      <c r="A39" s="1">
        <v>1.65</v>
      </c>
      <c r="B39" s="1">
        <f t="shared" si="0"/>
        <v>1.65E-3</v>
      </c>
      <c r="C39" s="1">
        <v>21</v>
      </c>
      <c r="D39" s="1">
        <f t="shared" si="1"/>
        <v>2100000</v>
      </c>
      <c r="E39" s="1">
        <f>Table33[[#This Row],[V (L)]]*Table33[[#This Row],[P (Pa) à T = 23,3°C]]</f>
        <v>3465</v>
      </c>
      <c r="F39" s="1">
        <v>23.5</v>
      </c>
      <c r="G39" s="1">
        <f t="shared" si="2"/>
        <v>2350000</v>
      </c>
      <c r="H39" s="1">
        <f t="shared" si="3"/>
        <v>3877.5</v>
      </c>
      <c r="I39" s="1">
        <v>24.5</v>
      </c>
      <c r="J39" s="1">
        <f t="shared" si="4"/>
        <v>2450000</v>
      </c>
      <c r="K39" s="1">
        <f>Table33[[#This Row],[V (L)]]*Table33[[#This Row],[P (Pa) à T = 40°C]]</f>
        <v>4042.5</v>
      </c>
      <c r="L39" s="1">
        <v>25.5</v>
      </c>
      <c r="M39" s="1">
        <f t="shared" si="5"/>
        <v>2550000</v>
      </c>
      <c r="N39" s="1">
        <f>Table33[[#This Row],[V (L)]]*Table33[[#This Row],[P (Pa) à T = 45,5°C]]</f>
        <v>4207.5</v>
      </c>
      <c r="O39" s="1">
        <v>26</v>
      </c>
      <c r="P39" s="1">
        <f t="shared" si="6"/>
        <v>2600000</v>
      </c>
      <c r="Q39" s="1">
        <f>Table33[[#This Row],[V (L)]]*Table33[[#This Row],[P (Pa) à T = 50°C]]</f>
        <v>4290</v>
      </c>
      <c r="V39" s="1"/>
    </row>
    <row r="40" spans="1:27" x14ac:dyDescent="0.25">
      <c r="A40" s="1">
        <v>1.6</v>
      </c>
      <c r="B40" s="1">
        <f t="shared" si="0"/>
        <v>1.6000000000000001E-3</v>
      </c>
      <c r="C40" s="1">
        <v>21.5</v>
      </c>
      <c r="D40" s="1">
        <f t="shared" si="1"/>
        <v>2150000</v>
      </c>
      <c r="E40" s="1">
        <f>Table33[[#This Row],[V (L)]]*Table33[[#This Row],[P (Pa) à T = 23,3°C]]</f>
        <v>3440</v>
      </c>
      <c r="F40" s="1">
        <v>24</v>
      </c>
      <c r="G40" s="1">
        <f t="shared" si="2"/>
        <v>2400000</v>
      </c>
      <c r="H40" s="1">
        <f t="shared" si="3"/>
        <v>3840</v>
      </c>
      <c r="I40" s="1">
        <v>25</v>
      </c>
      <c r="J40" s="1">
        <f t="shared" si="4"/>
        <v>2500000</v>
      </c>
      <c r="K40" s="1">
        <f>Table33[[#This Row],[V (L)]]*Table33[[#This Row],[P (Pa) à T = 40°C]]</f>
        <v>4000</v>
      </c>
      <c r="L40" s="1">
        <v>26</v>
      </c>
      <c r="M40" s="1">
        <f t="shared" si="5"/>
        <v>2600000</v>
      </c>
      <c r="N40" s="1">
        <f>Table33[[#This Row],[V (L)]]*Table33[[#This Row],[P (Pa) à T = 45,5°C]]</f>
        <v>4160</v>
      </c>
      <c r="O40" s="1">
        <v>26.5</v>
      </c>
      <c r="P40" s="1">
        <f t="shared" si="6"/>
        <v>2650000</v>
      </c>
      <c r="Q40" s="1">
        <f>Table33[[#This Row],[V (L)]]*Table33[[#This Row],[P (Pa) à T = 50°C]]</f>
        <v>4240</v>
      </c>
    </row>
    <row r="41" spans="1:27" x14ac:dyDescent="0.25">
      <c r="A41" s="1">
        <v>1.55</v>
      </c>
      <c r="B41" s="1">
        <f t="shared" si="0"/>
        <v>1.5499999999999999E-3</v>
      </c>
      <c r="C41" s="1">
        <v>22</v>
      </c>
      <c r="D41" s="1">
        <f t="shared" si="1"/>
        <v>2200000</v>
      </c>
      <c r="E41" s="1">
        <f>Table33[[#This Row],[V (L)]]*Table33[[#This Row],[P (Pa) à T = 23,3°C]]</f>
        <v>3410</v>
      </c>
      <c r="F41" s="1">
        <v>24.5</v>
      </c>
      <c r="G41" s="1">
        <f t="shared" si="2"/>
        <v>2450000</v>
      </c>
      <c r="H41" s="1">
        <f t="shared" si="3"/>
        <v>3797.5</v>
      </c>
      <c r="I41" s="1">
        <v>25.5</v>
      </c>
      <c r="J41" s="1">
        <f t="shared" si="4"/>
        <v>2550000</v>
      </c>
      <c r="K41" s="1">
        <f>Table33[[#This Row],[V (L)]]*Table33[[#This Row],[P (Pa) à T = 40°C]]</f>
        <v>3952.5</v>
      </c>
      <c r="L41" s="1">
        <v>26.5</v>
      </c>
      <c r="M41" s="1">
        <f t="shared" si="5"/>
        <v>2650000</v>
      </c>
      <c r="N41" s="1">
        <f>Table33[[#This Row],[V (L)]]*Table33[[#This Row],[P (Pa) à T = 45,5°C]]</f>
        <v>4107.5</v>
      </c>
      <c r="O41" s="1">
        <v>27</v>
      </c>
      <c r="P41" s="1">
        <f t="shared" si="6"/>
        <v>2700000</v>
      </c>
      <c r="Q41" s="1">
        <f>Table33[[#This Row],[V (L)]]*Table33[[#This Row],[P (Pa) à T = 50°C]]</f>
        <v>4185</v>
      </c>
    </row>
    <row r="42" spans="1:27" x14ac:dyDescent="0.25">
      <c r="A42" s="1">
        <v>1.5</v>
      </c>
      <c r="B42" s="1">
        <f t="shared" si="0"/>
        <v>1.5E-3</v>
      </c>
      <c r="C42" s="1">
        <v>22</v>
      </c>
      <c r="D42" s="1">
        <f t="shared" si="1"/>
        <v>2200000</v>
      </c>
      <c r="E42" s="1">
        <f>Table33[[#This Row],[V (L)]]*Table33[[#This Row],[P (Pa) à T = 23,3°C]]</f>
        <v>3300</v>
      </c>
      <c r="F42" s="1">
        <v>25</v>
      </c>
      <c r="G42" s="1">
        <f t="shared" si="2"/>
        <v>2500000</v>
      </c>
      <c r="H42" s="1">
        <f t="shared" si="3"/>
        <v>3750</v>
      </c>
      <c r="I42" s="1">
        <v>26</v>
      </c>
      <c r="J42" s="1">
        <f t="shared" si="4"/>
        <v>2600000</v>
      </c>
      <c r="K42" s="1">
        <f>Table33[[#This Row],[V (L)]]*Table33[[#This Row],[P (Pa) à T = 40°C]]</f>
        <v>3900</v>
      </c>
      <c r="L42" s="1">
        <v>27</v>
      </c>
      <c r="M42" s="1">
        <f t="shared" si="5"/>
        <v>2700000</v>
      </c>
      <c r="N42" s="1">
        <f>Table33[[#This Row],[V (L)]]*Table33[[#This Row],[P (Pa) à T = 45,5°C]]</f>
        <v>4050</v>
      </c>
      <c r="O42" s="1">
        <v>28</v>
      </c>
      <c r="P42" s="1">
        <f t="shared" si="6"/>
        <v>2800000</v>
      </c>
      <c r="Q42" s="1">
        <f>Table33[[#This Row],[V (L)]]*Table33[[#This Row],[P (Pa) à T = 50°C]]</f>
        <v>4200</v>
      </c>
    </row>
    <row r="43" spans="1:27" x14ac:dyDescent="0.25">
      <c r="A43" s="1">
        <v>1.45</v>
      </c>
      <c r="B43" s="1">
        <f t="shared" si="0"/>
        <v>1.4499999999999999E-3</v>
      </c>
      <c r="C43" s="1">
        <v>22</v>
      </c>
      <c r="D43" s="1">
        <f t="shared" si="1"/>
        <v>2200000</v>
      </c>
      <c r="E43" s="1">
        <f>Table33[[#This Row],[V (L)]]*Table33[[#This Row],[P (Pa) à T = 23,3°C]]</f>
        <v>3190</v>
      </c>
      <c r="F43" s="1">
        <v>25.5</v>
      </c>
      <c r="G43" s="1">
        <f t="shared" si="2"/>
        <v>2550000</v>
      </c>
      <c r="H43" s="1">
        <f t="shared" si="3"/>
        <v>3697.4999999999995</v>
      </c>
      <c r="I43" s="1">
        <v>26.5</v>
      </c>
      <c r="J43" s="1">
        <f t="shared" si="4"/>
        <v>2650000</v>
      </c>
      <c r="K43" s="1">
        <f>Table33[[#This Row],[V (L)]]*Table33[[#This Row],[P (Pa) à T = 40°C]]</f>
        <v>3842.4999999999995</v>
      </c>
      <c r="L43" s="1">
        <v>27.5</v>
      </c>
      <c r="M43" s="1">
        <f t="shared" si="5"/>
        <v>2750000</v>
      </c>
      <c r="N43" s="1">
        <f>Table33[[#This Row],[V (L)]]*Table33[[#This Row],[P (Pa) à T = 45,5°C]]</f>
        <v>3987.4999999999995</v>
      </c>
      <c r="O43" s="1">
        <v>29.5</v>
      </c>
      <c r="P43" s="1">
        <f t="shared" si="6"/>
        <v>2950000</v>
      </c>
      <c r="Q43" s="1">
        <f>Table33[[#This Row],[V (L)]]*Table33[[#This Row],[P (Pa) à T = 50°C]]</f>
        <v>4277.5</v>
      </c>
    </row>
    <row r="44" spans="1:27" x14ac:dyDescent="0.25">
      <c r="A44" s="1">
        <v>1.4</v>
      </c>
      <c r="B44" s="1">
        <f t="shared" si="0"/>
        <v>1.4E-3</v>
      </c>
      <c r="C44" s="1">
        <v>22</v>
      </c>
      <c r="D44" s="1">
        <f t="shared" si="1"/>
        <v>2200000</v>
      </c>
      <c r="E44" s="1">
        <f>Table33[[#This Row],[V (L)]]*Table33[[#This Row],[P (Pa) à T = 23,3°C]]</f>
        <v>3080</v>
      </c>
      <c r="F44" s="1">
        <v>26</v>
      </c>
      <c r="G44" s="1">
        <f t="shared" si="2"/>
        <v>2600000</v>
      </c>
      <c r="H44" s="1">
        <f t="shared" si="3"/>
        <v>3640</v>
      </c>
      <c r="I44" s="1">
        <v>27</v>
      </c>
      <c r="J44" s="1">
        <f t="shared" si="4"/>
        <v>2700000</v>
      </c>
      <c r="K44" s="1">
        <f>Table33[[#This Row],[V (L)]]*Table33[[#This Row],[P (Pa) à T = 40°C]]</f>
        <v>3780</v>
      </c>
      <c r="L44" s="1">
        <v>28</v>
      </c>
      <c r="M44" s="1">
        <f t="shared" si="5"/>
        <v>2800000</v>
      </c>
      <c r="N44" s="1">
        <f>Table33[[#This Row],[V (L)]]*Table33[[#This Row],[P (Pa) à T = 45,5°C]]</f>
        <v>3920</v>
      </c>
      <c r="O44" s="1">
        <v>30</v>
      </c>
      <c r="P44" s="1">
        <f t="shared" si="6"/>
        <v>3000000</v>
      </c>
      <c r="Q44" s="1">
        <f>Table33[[#This Row],[V (L)]]*Table33[[#This Row],[P (Pa) à T = 50°C]]</f>
        <v>4200</v>
      </c>
    </row>
    <row r="45" spans="1:27" x14ac:dyDescent="0.25">
      <c r="A45" s="1">
        <v>1.35</v>
      </c>
      <c r="B45" s="1">
        <f t="shared" si="0"/>
        <v>1.3500000000000001E-3</v>
      </c>
      <c r="C45" s="1">
        <v>22.5</v>
      </c>
      <c r="D45" s="1">
        <f t="shared" si="1"/>
        <v>2250000</v>
      </c>
      <c r="E45" s="1">
        <f>Table33[[#This Row],[V (L)]]*Table33[[#This Row],[P (Pa) à T = 23,3°C]]</f>
        <v>3037.5</v>
      </c>
      <c r="F45" s="1">
        <v>26.5</v>
      </c>
      <c r="G45" s="1">
        <f t="shared" si="2"/>
        <v>2650000</v>
      </c>
      <c r="H45" s="1">
        <f t="shared" si="3"/>
        <v>3577.5</v>
      </c>
      <c r="I45" s="1">
        <v>27.5</v>
      </c>
      <c r="J45" s="1">
        <f t="shared" si="4"/>
        <v>2750000</v>
      </c>
      <c r="K45" s="1">
        <f>Table33[[#This Row],[V (L)]]*Table33[[#This Row],[P (Pa) à T = 40°C]]</f>
        <v>3712.5</v>
      </c>
      <c r="L45" s="1">
        <v>28.5</v>
      </c>
      <c r="M45" s="1">
        <f t="shared" si="5"/>
        <v>2850000</v>
      </c>
      <c r="N45" s="1">
        <f>Table33[[#This Row],[V (L)]]*Table33[[#This Row],[P (Pa) à T = 45,5°C]]</f>
        <v>3847.5</v>
      </c>
      <c r="O45" s="1">
        <v>31</v>
      </c>
      <c r="P45" s="1">
        <f t="shared" si="6"/>
        <v>3100000</v>
      </c>
      <c r="Q45" s="1">
        <f>Table33[[#This Row],[V (L)]]*Table33[[#This Row],[P (Pa) à T = 50°C]]</f>
        <v>4185</v>
      </c>
    </row>
    <row r="46" spans="1:27" x14ac:dyDescent="0.25">
      <c r="A46" s="1">
        <v>1.3</v>
      </c>
      <c r="B46" s="1">
        <f t="shared" si="0"/>
        <v>1.2999999999999999E-3</v>
      </c>
      <c r="C46" s="1">
        <v>22.5</v>
      </c>
      <c r="D46" s="1">
        <f t="shared" si="1"/>
        <v>2250000</v>
      </c>
      <c r="E46" s="1">
        <f>Table33[[#This Row],[V (L)]]*Table33[[#This Row],[P (Pa) à T = 23,3°C]]</f>
        <v>2925</v>
      </c>
      <c r="F46" s="1">
        <v>27</v>
      </c>
      <c r="G46" s="1">
        <f t="shared" si="2"/>
        <v>2700000</v>
      </c>
      <c r="H46" s="1">
        <f t="shared" si="3"/>
        <v>3510</v>
      </c>
      <c r="I46" s="1">
        <v>28</v>
      </c>
      <c r="J46" s="1">
        <f t="shared" si="4"/>
        <v>2800000</v>
      </c>
      <c r="K46" s="1">
        <f>Table33[[#This Row],[V (L)]]*Table33[[#This Row],[P (Pa) à T = 40°C]]</f>
        <v>3640</v>
      </c>
      <c r="L46" s="1">
        <v>29</v>
      </c>
      <c r="M46" s="1">
        <f t="shared" si="5"/>
        <v>2900000</v>
      </c>
      <c r="N46" s="1">
        <f>Table33[[#This Row],[V (L)]]*Table33[[#This Row],[P (Pa) à T = 45,5°C]]</f>
        <v>3770</v>
      </c>
      <c r="O46" s="1">
        <v>31</v>
      </c>
      <c r="P46" s="1">
        <f t="shared" si="6"/>
        <v>3100000</v>
      </c>
      <c r="Q46" s="1">
        <f>Table33[[#This Row],[V (L)]]*Table33[[#This Row],[P (Pa) à T = 50°C]]</f>
        <v>4030</v>
      </c>
    </row>
    <row r="47" spans="1:27" x14ac:dyDescent="0.25">
      <c r="A47" s="1">
        <v>1.25</v>
      </c>
      <c r="B47" s="1">
        <f t="shared" si="0"/>
        <v>1.25E-3</v>
      </c>
      <c r="C47" s="1">
        <v>22.5</v>
      </c>
      <c r="D47" s="1">
        <f t="shared" si="1"/>
        <v>2250000</v>
      </c>
      <c r="E47" s="1">
        <f>Table33[[#This Row],[V (L)]]*Table33[[#This Row],[P (Pa) à T = 23,3°C]]</f>
        <v>2812.5</v>
      </c>
      <c r="F47" s="1">
        <v>27.5</v>
      </c>
      <c r="G47" s="1">
        <f t="shared" si="2"/>
        <v>2750000</v>
      </c>
      <c r="H47" s="1">
        <f t="shared" si="3"/>
        <v>3437.5</v>
      </c>
      <c r="I47" s="1">
        <v>28.5</v>
      </c>
      <c r="J47" s="1">
        <f t="shared" si="4"/>
        <v>2850000</v>
      </c>
      <c r="K47" s="1">
        <f>Table33[[#This Row],[V (L)]]*Table33[[#This Row],[P (Pa) à T = 40°C]]</f>
        <v>3562.5</v>
      </c>
      <c r="L47" s="1">
        <v>30</v>
      </c>
      <c r="M47" s="1">
        <f t="shared" si="5"/>
        <v>3000000</v>
      </c>
      <c r="N47" s="1">
        <f>Table33[[#This Row],[V (L)]]*Table33[[#This Row],[P (Pa) à T = 45,5°C]]</f>
        <v>3750</v>
      </c>
      <c r="O47" s="1">
        <v>32</v>
      </c>
      <c r="P47" s="1">
        <f t="shared" si="6"/>
        <v>3200000</v>
      </c>
      <c r="Q47" s="1">
        <f>Table33[[#This Row],[V (L)]]*Table33[[#This Row],[P (Pa) à T = 50°C]]</f>
        <v>4000</v>
      </c>
    </row>
    <row r="48" spans="1:27" x14ac:dyDescent="0.25">
      <c r="A48" s="1">
        <v>1.2</v>
      </c>
      <c r="B48" s="1">
        <f t="shared" si="0"/>
        <v>1.1999999999999999E-3</v>
      </c>
      <c r="C48" s="1">
        <v>22.5</v>
      </c>
      <c r="D48" s="1">
        <f t="shared" si="1"/>
        <v>2250000</v>
      </c>
      <c r="E48" s="1">
        <f>Table33[[#This Row],[V (L)]]*Table33[[#This Row],[P (Pa) à T = 23,3°C]]</f>
        <v>2699.9999999999995</v>
      </c>
      <c r="F48" s="1">
        <v>28</v>
      </c>
      <c r="G48" s="1">
        <f t="shared" si="2"/>
        <v>2800000</v>
      </c>
      <c r="H48" s="1">
        <f t="shared" si="3"/>
        <v>3359.9999999999995</v>
      </c>
      <c r="I48" s="1">
        <v>29</v>
      </c>
      <c r="J48" s="1">
        <f t="shared" si="4"/>
        <v>2900000</v>
      </c>
      <c r="K48" s="1">
        <f>Table33[[#This Row],[V (L)]]*Table33[[#This Row],[P (Pa) à T = 40°C]]</f>
        <v>3479.9999999999995</v>
      </c>
      <c r="L48" s="1">
        <v>31</v>
      </c>
      <c r="M48" s="1">
        <f t="shared" si="5"/>
        <v>3100000</v>
      </c>
      <c r="N48" s="1">
        <f>Table33[[#This Row],[V (L)]]*Table33[[#This Row],[P (Pa) à T = 45,5°C]]</f>
        <v>3719.9999999999995</v>
      </c>
      <c r="O48" s="1">
        <v>32</v>
      </c>
      <c r="P48" s="1">
        <f t="shared" si="6"/>
        <v>3200000</v>
      </c>
      <c r="Q48" s="1">
        <f>Table33[[#This Row],[V (L)]]*Table33[[#This Row],[P (Pa) à T = 50°C]]</f>
        <v>3839.9999999999995</v>
      </c>
    </row>
    <row r="49" spans="1:17" x14ac:dyDescent="0.25">
      <c r="A49" s="1">
        <v>1.1499999999999999</v>
      </c>
      <c r="B49" s="1">
        <f t="shared" si="0"/>
        <v>1.15E-3</v>
      </c>
      <c r="C49" s="1">
        <v>22.5</v>
      </c>
      <c r="D49" s="1">
        <f t="shared" si="1"/>
        <v>2250000</v>
      </c>
      <c r="E49" s="1">
        <f>Table33[[#This Row],[V (L)]]*Table33[[#This Row],[P (Pa) à T = 23,3°C]]</f>
        <v>2587.5</v>
      </c>
      <c r="F49" s="1">
        <v>28.5</v>
      </c>
      <c r="G49" s="1">
        <f t="shared" si="2"/>
        <v>2850000</v>
      </c>
      <c r="H49" s="1">
        <f t="shared" si="3"/>
        <v>3277.5</v>
      </c>
      <c r="I49" s="1">
        <v>30</v>
      </c>
      <c r="J49" s="1">
        <f t="shared" si="4"/>
        <v>3000000</v>
      </c>
      <c r="K49" s="1">
        <f>Table33[[#This Row],[V (L)]]*Table33[[#This Row],[P (Pa) à T = 40°C]]</f>
        <v>3450</v>
      </c>
      <c r="L49" s="1">
        <v>31.5</v>
      </c>
      <c r="M49" s="1">
        <f t="shared" si="5"/>
        <v>3150000</v>
      </c>
      <c r="N49" s="1">
        <f>Table33[[#This Row],[V (L)]]*Table33[[#This Row],[P (Pa) à T = 45,5°C]]</f>
        <v>3622.5</v>
      </c>
      <c r="O49" s="1">
        <v>33</v>
      </c>
      <c r="P49" s="1">
        <f t="shared" si="6"/>
        <v>3300000</v>
      </c>
      <c r="Q49" s="1">
        <f>Table33[[#This Row],[V (L)]]*Table33[[#This Row],[P (Pa) à T = 50°C]]</f>
        <v>3795</v>
      </c>
    </row>
    <row r="50" spans="1:17" x14ac:dyDescent="0.25">
      <c r="A50" s="1">
        <v>1.1000000000000001</v>
      </c>
      <c r="B50" s="1">
        <f t="shared" si="0"/>
        <v>1.1000000000000001E-3</v>
      </c>
      <c r="C50" s="1">
        <v>22.5</v>
      </c>
      <c r="D50" s="1">
        <f t="shared" si="1"/>
        <v>2250000</v>
      </c>
      <c r="E50" s="1">
        <f>Table33[[#This Row],[V (L)]]*Table33[[#This Row],[P (Pa) à T = 23,3°C]]</f>
        <v>2475</v>
      </c>
      <c r="F50" s="1">
        <v>29</v>
      </c>
      <c r="G50" s="1">
        <f t="shared" si="2"/>
        <v>2900000</v>
      </c>
      <c r="H50" s="1">
        <f t="shared" si="3"/>
        <v>3190</v>
      </c>
      <c r="I50" s="1">
        <v>30.5</v>
      </c>
      <c r="J50" s="1">
        <f t="shared" si="4"/>
        <v>3050000</v>
      </c>
      <c r="K50" s="1">
        <f>Table33[[#This Row],[V (L)]]*Table33[[#This Row],[P (Pa) à T = 40°C]]</f>
        <v>3355</v>
      </c>
      <c r="L50" s="1">
        <v>32</v>
      </c>
      <c r="M50" s="1">
        <f t="shared" si="5"/>
        <v>3200000</v>
      </c>
      <c r="N50" s="1">
        <f>Table33[[#This Row],[V (L)]]*Table33[[#This Row],[P (Pa) à T = 45,5°C]]</f>
        <v>3520</v>
      </c>
      <c r="O50" s="1">
        <v>34</v>
      </c>
      <c r="P50" s="1">
        <f t="shared" si="6"/>
        <v>3400000</v>
      </c>
      <c r="Q50" s="1">
        <f>Table33[[#This Row],[V (L)]]*Table33[[#This Row],[P (Pa) à T = 50°C]]</f>
        <v>3740</v>
      </c>
    </row>
    <row r="51" spans="1:17" x14ac:dyDescent="0.25">
      <c r="A51" s="1">
        <v>1.05</v>
      </c>
      <c r="B51" s="1">
        <f t="shared" si="0"/>
        <v>1.0500000000000002E-3</v>
      </c>
      <c r="C51" s="1">
        <v>22.5</v>
      </c>
      <c r="D51" s="1">
        <f t="shared" si="1"/>
        <v>2250000</v>
      </c>
      <c r="E51" s="1">
        <f>Table33[[#This Row],[V (L)]]*Table33[[#This Row],[P (Pa) à T = 23,3°C]]</f>
        <v>2362.5000000000005</v>
      </c>
      <c r="F51" s="1">
        <v>29.5</v>
      </c>
      <c r="G51" s="1">
        <f t="shared" si="2"/>
        <v>2950000</v>
      </c>
      <c r="H51" s="1">
        <f t="shared" si="3"/>
        <v>3097.5000000000005</v>
      </c>
      <c r="I51" s="1">
        <v>31</v>
      </c>
      <c r="J51" s="1">
        <f t="shared" si="4"/>
        <v>3100000</v>
      </c>
      <c r="K51" s="1">
        <f>Table33[[#This Row],[V (L)]]*Table33[[#This Row],[P (Pa) à T = 40°C]]</f>
        <v>3255.0000000000005</v>
      </c>
      <c r="L51" s="1">
        <v>32.5</v>
      </c>
      <c r="M51" s="1">
        <f t="shared" si="5"/>
        <v>3250000</v>
      </c>
      <c r="N51" s="1">
        <f>Table33[[#This Row],[V (L)]]*Table33[[#This Row],[P (Pa) à T = 45,5°C]]</f>
        <v>3412.5000000000005</v>
      </c>
      <c r="O51" s="1">
        <v>34.5</v>
      </c>
      <c r="P51" s="1">
        <f t="shared" si="6"/>
        <v>3450000</v>
      </c>
      <c r="Q51" s="1">
        <f>Table33[[#This Row],[V (L)]]*Table33[[#This Row],[P (Pa) à T = 50°C]]</f>
        <v>3622.5000000000005</v>
      </c>
    </row>
    <row r="52" spans="1:17" x14ac:dyDescent="0.25">
      <c r="A52" s="1">
        <v>1</v>
      </c>
      <c r="B52" s="1">
        <f t="shared" si="0"/>
        <v>1E-3</v>
      </c>
      <c r="C52" s="1">
        <v>22.5</v>
      </c>
      <c r="D52" s="1">
        <f t="shared" si="1"/>
        <v>2250000</v>
      </c>
      <c r="E52" s="1">
        <f>Table33[[#This Row],[V (L)]]*Table33[[#This Row],[P (Pa) à T = 23,3°C]]</f>
        <v>2250</v>
      </c>
      <c r="F52" s="1">
        <v>30</v>
      </c>
      <c r="G52" s="1">
        <f t="shared" si="2"/>
        <v>3000000</v>
      </c>
      <c r="H52" s="1">
        <f t="shared" si="3"/>
        <v>3000</v>
      </c>
      <c r="I52" s="1">
        <v>31.5</v>
      </c>
      <c r="J52" s="1">
        <f t="shared" si="4"/>
        <v>3150000</v>
      </c>
      <c r="K52" s="1">
        <f>Table33[[#This Row],[V (L)]]*Table33[[#This Row],[P (Pa) à T = 40°C]]</f>
        <v>3150</v>
      </c>
      <c r="L52" s="1">
        <v>33.5</v>
      </c>
      <c r="M52" s="1">
        <f t="shared" si="5"/>
        <v>3350000</v>
      </c>
      <c r="N52" s="1">
        <f>Table33[[#This Row],[V (L)]]*Table33[[#This Row],[P (Pa) à T = 45,5°C]]</f>
        <v>3350</v>
      </c>
      <c r="O52" s="1">
        <v>35.5</v>
      </c>
      <c r="P52" s="1">
        <f t="shared" si="6"/>
        <v>3550000</v>
      </c>
      <c r="Q52" s="1">
        <f>Table33[[#This Row],[V (L)]]*Table33[[#This Row],[P (Pa) à T = 50°C]]</f>
        <v>3550</v>
      </c>
    </row>
    <row r="53" spans="1:17" x14ac:dyDescent="0.25">
      <c r="A53" s="1">
        <v>0.95</v>
      </c>
      <c r="B53" s="1">
        <f t="shared" si="0"/>
        <v>9.5E-4</v>
      </c>
      <c r="C53" s="1">
        <v>22.5</v>
      </c>
      <c r="D53" s="1">
        <f t="shared" si="1"/>
        <v>2250000</v>
      </c>
      <c r="E53" s="1">
        <f>Table33[[#This Row],[V (L)]]*Table33[[#This Row],[P (Pa) à T = 23,3°C]]</f>
        <v>2137.5</v>
      </c>
      <c r="F53" s="1">
        <v>30</v>
      </c>
      <c r="G53" s="1">
        <f t="shared" si="2"/>
        <v>3000000</v>
      </c>
      <c r="H53" s="1">
        <f t="shared" si="3"/>
        <v>2850</v>
      </c>
      <c r="I53" s="1">
        <v>32</v>
      </c>
      <c r="J53" s="1">
        <f t="shared" si="4"/>
        <v>3200000</v>
      </c>
      <c r="K53" s="1">
        <f>Table33[[#This Row],[V (L)]]*Table33[[#This Row],[P (Pa) à T = 40°C]]</f>
        <v>3040</v>
      </c>
      <c r="L53" s="1">
        <v>34</v>
      </c>
      <c r="M53" s="1">
        <f t="shared" si="5"/>
        <v>3400000</v>
      </c>
      <c r="N53" s="1">
        <f>Table33[[#This Row],[V (L)]]*Table33[[#This Row],[P (Pa) à T = 45,5°C]]</f>
        <v>3230</v>
      </c>
      <c r="O53" s="1">
        <v>36</v>
      </c>
      <c r="P53" s="1">
        <f t="shared" si="6"/>
        <v>3600000</v>
      </c>
      <c r="Q53" s="1">
        <f>Table33[[#This Row],[V (L)]]*Table33[[#This Row],[P (Pa) à T = 50°C]]</f>
        <v>3420</v>
      </c>
    </row>
    <row r="54" spans="1:17" x14ac:dyDescent="0.25">
      <c r="A54" s="1">
        <v>0.9</v>
      </c>
      <c r="B54" s="1">
        <f t="shared" si="0"/>
        <v>8.9999999999999998E-4</v>
      </c>
      <c r="C54" s="1">
        <v>22.5</v>
      </c>
      <c r="D54" s="1">
        <f t="shared" si="1"/>
        <v>2250000</v>
      </c>
      <c r="E54" s="1">
        <f>Table33[[#This Row],[V (L)]]*Table33[[#This Row],[P (Pa) à T = 23,3°C]]</f>
        <v>2025</v>
      </c>
      <c r="F54" s="1">
        <v>30</v>
      </c>
      <c r="G54" s="1">
        <f t="shared" si="2"/>
        <v>3000000</v>
      </c>
      <c r="H54" s="1">
        <f t="shared" si="3"/>
        <v>2700</v>
      </c>
      <c r="I54" s="1">
        <v>32.5</v>
      </c>
      <c r="J54" s="1">
        <f t="shared" si="4"/>
        <v>3250000</v>
      </c>
      <c r="K54" s="1">
        <f>Table33[[#This Row],[V (L)]]*Table33[[#This Row],[P (Pa) à T = 40°C]]</f>
        <v>2925</v>
      </c>
      <c r="L54" s="1">
        <v>35</v>
      </c>
      <c r="M54" s="1">
        <f t="shared" si="5"/>
        <v>3500000</v>
      </c>
      <c r="N54" s="1">
        <f>Table33[[#This Row],[V (L)]]*Table33[[#This Row],[P (Pa) à T = 45,5°C]]</f>
        <v>3150</v>
      </c>
      <c r="O54" s="1">
        <v>36.5</v>
      </c>
      <c r="P54" s="1">
        <f t="shared" si="6"/>
        <v>3650000</v>
      </c>
      <c r="Q54" s="1">
        <f>Table33[[#This Row],[V (L)]]*Table33[[#This Row],[P (Pa) à T = 50°C]]</f>
        <v>3285</v>
      </c>
    </row>
    <row r="55" spans="1:17" x14ac:dyDescent="0.25">
      <c r="A55" s="1">
        <v>0.85</v>
      </c>
      <c r="B55" s="1">
        <f t="shared" si="0"/>
        <v>8.4999999999999995E-4</v>
      </c>
      <c r="C55" s="1">
        <v>22.5</v>
      </c>
      <c r="D55" s="1">
        <f t="shared" si="1"/>
        <v>2250000</v>
      </c>
      <c r="E55" s="1">
        <f>Table33[[#This Row],[V (L)]]*Table33[[#This Row],[P (Pa) à T = 23,3°C]]</f>
        <v>1912.5</v>
      </c>
      <c r="F55" s="1">
        <v>30</v>
      </c>
      <c r="G55" s="1">
        <f t="shared" si="2"/>
        <v>3000000</v>
      </c>
      <c r="H55" s="1">
        <f t="shared" si="3"/>
        <v>2550</v>
      </c>
      <c r="I55" s="1">
        <v>33</v>
      </c>
      <c r="J55" s="1">
        <f t="shared" si="4"/>
        <v>3300000</v>
      </c>
      <c r="K55" s="1">
        <f>Table33[[#This Row],[V (L)]]*Table33[[#This Row],[P (Pa) à T = 40°C]]</f>
        <v>2805</v>
      </c>
      <c r="L55" s="1">
        <v>35.5</v>
      </c>
      <c r="M55" s="1">
        <f t="shared" si="5"/>
        <v>3550000</v>
      </c>
      <c r="N55" s="1">
        <f>Table33[[#This Row],[V (L)]]*Table33[[#This Row],[P (Pa) à T = 45,5°C]]</f>
        <v>3017.5</v>
      </c>
      <c r="O55" s="1">
        <v>37.5</v>
      </c>
      <c r="P55" s="1">
        <f t="shared" si="6"/>
        <v>3750000</v>
      </c>
      <c r="Q55" s="1">
        <f>Table33[[#This Row],[V (L)]]*Table33[[#This Row],[P (Pa) à T = 50°C]]</f>
        <v>3187.5</v>
      </c>
    </row>
    <row r="56" spans="1:17" x14ac:dyDescent="0.25">
      <c r="A56" s="1">
        <v>0.8</v>
      </c>
      <c r="B56" s="1">
        <f t="shared" si="0"/>
        <v>8.0000000000000004E-4</v>
      </c>
      <c r="C56" s="1">
        <v>22.5</v>
      </c>
      <c r="D56" s="1">
        <f t="shared" si="1"/>
        <v>2250000</v>
      </c>
      <c r="E56" s="1">
        <f>Table33[[#This Row],[V (L)]]*Table33[[#This Row],[P (Pa) à T = 23,3°C]]</f>
        <v>1800</v>
      </c>
      <c r="F56" s="1">
        <v>30.5</v>
      </c>
      <c r="G56" s="1">
        <f t="shared" si="2"/>
        <v>3050000</v>
      </c>
      <c r="H56" s="1">
        <f t="shared" si="3"/>
        <v>2440</v>
      </c>
      <c r="I56" s="1">
        <v>33.5</v>
      </c>
      <c r="J56" s="1">
        <f t="shared" si="4"/>
        <v>3350000</v>
      </c>
      <c r="K56" s="1">
        <f>Table33[[#This Row],[V (L)]]*Table33[[#This Row],[P (Pa) à T = 40°C]]</f>
        <v>2680</v>
      </c>
      <c r="L56" s="1">
        <v>36</v>
      </c>
      <c r="M56" s="1">
        <f t="shared" si="5"/>
        <v>3600000</v>
      </c>
      <c r="N56" s="1">
        <f>Table33[[#This Row],[V (L)]]*Table33[[#This Row],[P (Pa) à T = 45,5°C]]</f>
        <v>2880</v>
      </c>
      <c r="O56" s="1">
        <v>38</v>
      </c>
      <c r="P56" s="1">
        <f t="shared" si="6"/>
        <v>3800000</v>
      </c>
      <c r="Q56" s="1">
        <f>Table33[[#This Row],[V (L)]]*Table33[[#This Row],[P (Pa) à T = 50°C]]</f>
        <v>3040</v>
      </c>
    </row>
    <row r="57" spans="1:17" x14ac:dyDescent="0.25">
      <c r="A57" s="1">
        <v>0.75</v>
      </c>
      <c r="B57" s="1">
        <f t="shared" si="0"/>
        <v>7.5000000000000002E-4</v>
      </c>
      <c r="C57" s="1">
        <v>22.5</v>
      </c>
      <c r="D57" s="1">
        <f t="shared" si="1"/>
        <v>2250000</v>
      </c>
      <c r="E57" s="1">
        <f>Table33[[#This Row],[V (L)]]*Table33[[#This Row],[P (Pa) à T = 23,3°C]]</f>
        <v>1687.5</v>
      </c>
      <c r="F57" s="1">
        <v>30.5</v>
      </c>
      <c r="G57" s="1">
        <f t="shared" si="2"/>
        <v>3050000</v>
      </c>
      <c r="H57" s="1">
        <f t="shared" si="3"/>
        <v>2287.5</v>
      </c>
      <c r="I57" s="1">
        <v>33.5</v>
      </c>
      <c r="J57" s="1">
        <f t="shared" si="4"/>
        <v>3350000</v>
      </c>
      <c r="K57" s="1">
        <f>Table33[[#This Row],[V (L)]]*Table33[[#This Row],[P (Pa) à T = 40°C]]</f>
        <v>2512.5</v>
      </c>
      <c r="L57" s="1">
        <v>36.5</v>
      </c>
      <c r="M57" s="1">
        <f t="shared" si="5"/>
        <v>3650000</v>
      </c>
      <c r="N57" s="1">
        <f>Table33[[#This Row],[V (L)]]*Table33[[#This Row],[P (Pa) à T = 45,5°C]]</f>
        <v>2737.5</v>
      </c>
      <c r="O57" s="1">
        <v>39</v>
      </c>
      <c r="P57" s="1">
        <f t="shared" si="6"/>
        <v>3900000</v>
      </c>
      <c r="Q57" s="1">
        <f>Table33[[#This Row],[V (L)]]*Table33[[#This Row],[P (Pa) à T = 50°C]]</f>
        <v>2925</v>
      </c>
    </row>
    <row r="58" spans="1:17" x14ac:dyDescent="0.25">
      <c r="A58" s="1">
        <v>0.7</v>
      </c>
      <c r="B58" s="1">
        <f t="shared" si="0"/>
        <v>6.9999999999999999E-4</v>
      </c>
      <c r="C58" s="1">
        <v>22.5</v>
      </c>
      <c r="D58" s="1">
        <f t="shared" si="1"/>
        <v>2250000</v>
      </c>
      <c r="E58" s="1">
        <f>Table33[[#This Row],[V (L)]]*Table33[[#This Row],[P (Pa) à T = 23,3°C]]</f>
        <v>1575</v>
      </c>
      <c r="F58" s="1">
        <v>30.5</v>
      </c>
      <c r="G58" s="1">
        <f t="shared" si="2"/>
        <v>3050000</v>
      </c>
      <c r="H58" s="1">
        <f t="shared" si="3"/>
        <v>2135</v>
      </c>
      <c r="I58" s="1">
        <v>33.5</v>
      </c>
      <c r="J58" s="1">
        <f t="shared" si="4"/>
        <v>3350000</v>
      </c>
      <c r="K58" s="1">
        <f>Table33[[#This Row],[V (L)]]*Table33[[#This Row],[P (Pa) à T = 40°C]]</f>
        <v>2345</v>
      </c>
      <c r="L58" s="1">
        <v>37</v>
      </c>
      <c r="M58" s="1">
        <f t="shared" si="5"/>
        <v>3700000</v>
      </c>
      <c r="N58" s="1">
        <f>Table33[[#This Row],[V (L)]]*Table33[[#This Row],[P (Pa) à T = 45,5°C]]</f>
        <v>2590</v>
      </c>
      <c r="O58" s="1">
        <v>39.5</v>
      </c>
      <c r="P58" s="1">
        <f t="shared" si="6"/>
        <v>3950000</v>
      </c>
      <c r="Q58" s="1">
        <f>Table33[[#This Row],[V (L)]]*Table33[[#This Row],[P (Pa) à T = 50°C]]</f>
        <v>2765</v>
      </c>
    </row>
    <row r="59" spans="1:17" x14ac:dyDescent="0.25">
      <c r="A59" s="1">
        <v>0.65</v>
      </c>
      <c r="B59" s="1">
        <f t="shared" si="0"/>
        <v>6.4999999999999997E-4</v>
      </c>
      <c r="C59" s="1">
        <v>23</v>
      </c>
      <c r="D59" s="1">
        <f t="shared" si="1"/>
        <v>2300000</v>
      </c>
      <c r="E59" s="1">
        <f>Table33[[#This Row],[V (L)]]*Table33[[#This Row],[P (Pa) à T = 23,3°C]]</f>
        <v>1495</v>
      </c>
      <c r="F59" s="1">
        <v>30.5</v>
      </c>
      <c r="G59" s="1">
        <f t="shared" si="2"/>
        <v>3050000</v>
      </c>
      <c r="H59" s="1">
        <f t="shared" si="3"/>
        <v>1982.5</v>
      </c>
      <c r="I59" s="1">
        <v>33.5</v>
      </c>
      <c r="J59" s="1">
        <f t="shared" si="4"/>
        <v>3350000</v>
      </c>
      <c r="K59" s="1">
        <f>Table33[[#This Row],[V (L)]]*Table33[[#This Row],[P (Pa) à T = 40°C]]</f>
        <v>2177.5</v>
      </c>
      <c r="L59" s="1">
        <v>37.5</v>
      </c>
      <c r="M59" s="1">
        <f t="shared" si="5"/>
        <v>3750000</v>
      </c>
      <c r="N59" s="1">
        <f>Table33[[#This Row],[V (L)]]*Table33[[#This Row],[P (Pa) à T = 45,5°C]]</f>
        <v>2437.5</v>
      </c>
      <c r="O59" s="1">
        <v>40.5</v>
      </c>
      <c r="P59" s="1">
        <f t="shared" si="6"/>
        <v>4050000</v>
      </c>
      <c r="Q59" s="1">
        <f>Table33[[#This Row],[V (L)]]*Table33[[#This Row],[P (Pa) à T = 50°C]]</f>
        <v>2632.5</v>
      </c>
    </row>
    <row r="60" spans="1:17" x14ac:dyDescent="0.25">
      <c r="A60" s="1">
        <v>0.6</v>
      </c>
      <c r="B60" s="1">
        <f t="shared" si="0"/>
        <v>5.9999999999999995E-4</v>
      </c>
      <c r="C60" s="1">
        <v>23</v>
      </c>
      <c r="D60" s="1">
        <f t="shared" si="1"/>
        <v>2300000</v>
      </c>
      <c r="E60" s="1">
        <f>Table33[[#This Row],[V (L)]]*Table33[[#This Row],[P (Pa) à T = 23,3°C]]</f>
        <v>1379.9999999999998</v>
      </c>
      <c r="F60" s="1">
        <v>31</v>
      </c>
      <c r="G60" s="1">
        <f t="shared" si="2"/>
        <v>3100000</v>
      </c>
      <c r="H60" s="1">
        <f t="shared" si="3"/>
        <v>1859.9999999999998</v>
      </c>
      <c r="I60" s="1">
        <v>33.5</v>
      </c>
      <c r="J60" s="1">
        <f t="shared" si="4"/>
        <v>3350000</v>
      </c>
      <c r="K60" s="1">
        <f>Table33[[#This Row],[V (L)]]*Table33[[#This Row],[P (Pa) à T = 40°C]]</f>
        <v>2009.9999999999998</v>
      </c>
      <c r="L60" s="1">
        <v>37.5</v>
      </c>
      <c r="M60" s="1">
        <f t="shared" si="5"/>
        <v>3750000</v>
      </c>
      <c r="N60" s="1">
        <f>Table33[[#This Row],[V (L)]]*Table33[[#This Row],[P (Pa) à T = 45,5°C]]</f>
        <v>2250</v>
      </c>
      <c r="O60" s="1">
        <v>40.5</v>
      </c>
      <c r="P60" s="1">
        <f t="shared" si="6"/>
        <v>4050000</v>
      </c>
      <c r="Q60" s="1">
        <f>Table33[[#This Row],[V (L)]]*Table33[[#This Row],[P (Pa) à T = 50°C]]</f>
        <v>2430</v>
      </c>
    </row>
    <row r="61" spans="1:17" x14ac:dyDescent="0.25">
      <c r="A61" s="1">
        <v>0.55000000000000004</v>
      </c>
      <c r="B61" s="1">
        <f t="shared" si="0"/>
        <v>5.5000000000000003E-4</v>
      </c>
      <c r="C61" s="1">
        <v>23</v>
      </c>
      <c r="D61" s="1">
        <f t="shared" si="1"/>
        <v>2300000</v>
      </c>
      <c r="E61" s="1">
        <f>Table33[[#This Row],[V (L)]]*Table33[[#This Row],[P (Pa) à T = 23,3°C]]</f>
        <v>1265</v>
      </c>
      <c r="F61" s="1">
        <v>31</v>
      </c>
      <c r="G61" s="1">
        <f t="shared" si="2"/>
        <v>3100000</v>
      </c>
      <c r="H61" s="1">
        <f t="shared" si="3"/>
        <v>1705</v>
      </c>
      <c r="I61" s="1">
        <v>33.5</v>
      </c>
      <c r="J61" s="1">
        <f t="shared" si="4"/>
        <v>3350000</v>
      </c>
      <c r="K61" s="1">
        <f>Table33[[#This Row],[V (L)]]*Table33[[#This Row],[P (Pa) à T = 40°C]]</f>
        <v>1842.5</v>
      </c>
      <c r="L61" s="1">
        <v>37.5</v>
      </c>
      <c r="M61" s="1">
        <f t="shared" si="5"/>
        <v>3750000</v>
      </c>
      <c r="N61" s="1">
        <f>Table33[[#This Row],[V (L)]]*Table33[[#This Row],[P (Pa) à T = 45,5°C]]</f>
        <v>2062.5</v>
      </c>
      <c r="O61" s="1">
        <v>41</v>
      </c>
      <c r="P61" s="1">
        <f t="shared" si="6"/>
        <v>4100000</v>
      </c>
      <c r="Q61" s="1">
        <f>Table33[[#This Row],[V (L)]]*Table33[[#This Row],[P (Pa) à T = 50°C]]</f>
        <v>2255</v>
      </c>
    </row>
    <row r="62" spans="1:17" x14ac:dyDescent="0.25">
      <c r="A62" s="1">
        <v>0.5</v>
      </c>
      <c r="B62" s="1">
        <f t="shared" si="0"/>
        <v>5.0000000000000001E-4</v>
      </c>
      <c r="C62" s="1">
        <v>23</v>
      </c>
      <c r="D62" s="1">
        <f t="shared" si="1"/>
        <v>2300000</v>
      </c>
      <c r="E62" s="1">
        <f>Table33[[#This Row],[V (L)]]*Table33[[#This Row],[P (Pa) à T = 23,3°C]]</f>
        <v>1150</v>
      </c>
      <c r="F62" s="1">
        <v>31</v>
      </c>
      <c r="G62" s="1">
        <f t="shared" si="2"/>
        <v>3100000</v>
      </c>
      <c r="H62" s="1">
        <f t="shared" si="3"/>
        <v>1550</v>
      </c>
      <c r="I62" s="1">
        <v>33.5</v>
      </c>
      <c r="J62" s="1">
        <f t="shared" si="4"/>
        <v>3350000</v>
      </c>
      <c r="K62" s="1">
        <f>Table33[[#This Row],[V (L)]]*Table33[[#This Row],[P (Pa) à T = 40°C]]</f>
        <v>1675</v>
      </c>
      <c r="L62" s="1">
        <v>38</v>
      </c>
      <c r="M62" s="1">
        <f t="shared" si="5"/>
        <v>3800000</v>
      </c>
      <c r="N62" s="1">
        <f>Table33[[#This Row],[V (L)]]*Table33[[#This Row],[P (Pa) à T = 45,5°C]]</f>
        <v>1900</v>
      </c>
      <c r="O62" s="1">
        <v>41.5</v>
      </c>
      <c r="P62" s="1">
        <f t="shared" si="6"/>
        <v>4150000</v>
      </c>
      <c r="Q62" s="1">
        <f>Table33[[#This Row],[V (L)]]*Table33[[#This Row],[P (Pa) à T = 50°C]]</f>
        <v>2075</v>
      </c>
    </row>
    <row r="63" spans="1:17" x14ac:dyDescent="0.25">
      <c r="A63" s="1">
        <v>0.45</v>
      </c>
      <c r="B63" s="1">
        <f t="shared" si="0"/>
        <v>4.4999999999999999E-4</v>
      </c>
      <c r="C63" s="1">
        <v>23</v>
      </c>
      <c r="D63" s="1">
        <f t="shared" si="1"/>
        <v>2300000</v>
      </c>
      <c r="E63" s="1">
        <f>Table33[[#This Row],[V (L)]]*Table33[[#This Row],[P (Pa) à T = 23,3°C]]</f>
        <v>1035</v>
      </c>
      <c r="F63" s="1">
        <v>30.5</v>
      </c>
      <c r="G63" s="1">
        <f t="shared" si="2"/>
        <v>3050000</v>
      </c>
      <c r="H63" s="1">
        <f t="shared" si="3"/>
        <v>1372.5</v>
      </c>
      <c r="I63" s="1">
        <v>34</v>
      </c>
      <c r="J63" s="1">
        <f t="shared" si="4"/>
        <v>3400000</v>
      </c>
      <c r="K63" s="1">
        <f>Table33[[#This Row],[V (L)]]*Table33[[#This Row],[P (Pa) à T = 40°C]]</f>
        <v>1530</v>
      </c>
      <c r="L63" s="1">
        <v>38</v>
      </c>
      <c r="M63" s="1">
        <f t="shared" si="5"/>
        <v>3800000</v>
      </c>
      <c r="N63" s="1">
        <f>Table33[[#This Row],[V (L)]]*Table33[[#This Row],[P (Pa) à T = 45,5°C]]</f>
        <v>1710</v>
      </c>
      <c r="O63" s="1">
        <v>42</v>
      </c>
      <c r="P63" s="1">
        <f t="shared" si="6"/>
        <v>4200000</v>
      </c>
      <c r="Q63" s="1">
        <f>Table33[[#This Row],[V (L)]]*Table33[[#This Row],[P (Pa) à T = 50°C]]</f>
        <v>1890</v>
      </c>
    </row>
    <row r="64" spans="1:17" x14ac:dyDescent="0.25">
      <c r="A64" s="1">
        <v>0.4</v>
      </c>
      <c r="B64" s="1">
        <f t="shared" si="0"/>
        <v>4.0000000000000002E-4</v>
      </c>
      <c r="C64" s="1">
        <v>23.5</v>
      </c>
      <c r="D64" s="1">
        <f t="shared" si="1"/>
        <v>2350000</v>
      </c>
      <c r="E64" s="1">
        <f>Table33[[#This Row],[V (L)]]*Table33[[#This Row],[P (Pa) à T = 23,3°C]]</f>
        <v>940</v>
      </c>
      <c r="F64" s="1">
        <v>31</v>
      </c>
      <c r="G64" s="1">
        <f t="shared" si="2"/>
        <v>3100000</v>
      </c>
      <c r="H64" s="1">
        <f t="shared" si="3"/>
        <v>1240</v>
      </c>
      <c r="I64" s="1">
        <v>34</v>
      </c>
      <c r="J64" s="1">
        <f t="shared" si="4"/>
        <v>3400000</v>
      </c>
      <c r="K64" s="1">
        <f>Table33[[#This Row],[V (L)]]*Table33[[#This Row],[P (Pa) à T = 40°C]]</f>
        <v>1360</v>
      </c>
      <c r="L64" s="1">
        <v>38.5</v>
      </c>
      <c r="M64" s="1">
        <f t="shared" si="5"/>
        <v>3850000</v>
      </c>
      <c r="N64" s="1">
        <f>Table33[[#This Row],[V (L)]]*Table33[[#This Row],[P (Pa) à T = 45,5°C]]</f>
        <v>1540</v>
      </c>
      <c r="O64" s="1">
        <v>42.5</v>
      </c>
      <c r="P64" s="1">
        <f t="shared" si="6"/>
        <v>4250000</v>
      </c>
      <c r="Q64" s="1">
        <f>Table33[[#This Row],[V (L)]]*Table33[[#This Row],[P (Pa) à T = 50°C]]</f>
        <v>1700</v>
      </c>
    </row>
    <row r="65" spans="1:17" x14ac:dyDescent="0.25">
      <c r="A65" s="1">
        <v>0.35</v>
      </c>
      <c r="B65" s="1">
        <f t="shared" si="0"/>
        <v>3.5E-4</v>
      </c>
      <c r="C65" s="1">
        <v>23.5</v>
      </c>
      <c r="D65" s="1">
        <f t="shared" si="1"/>
        <v>2350000</v>
      </c>
      <c r="E65" s="1">
        <f>Table33[[#This Row],[V (L)]]*Table33[[#This Row],[P (Pa) à T = 23,3°C]]</f>
        <v>822.5</v>
      </c>
      <c r="F65" s="1">
        <v>31.5</v>
      </c>
      <c r="G65" s="1">
        <f t="shared" si="2"/>
        <v>3150000</v>
      </c>
      <c r="H65" s="1">
        <f t="shared" si="3"/>
        <v>1102.5</v>
      </c>
      <c r="I65" s="1">
        <v>34.5</v>
      </c>
      <c r="J65" s="1">
        <f t="shared" si="4"/>
        <v>3450000</v>
      </c>
      <c r="K65" s="1">
        <f>Table33[[#This Row],[V (L)]]*Table33[[#This Row],[P (Pa) à T = 40°C]]</f>
        <v>1207.5</v>
      </c>
      <c r="L65" s="1">
        <v>39.5</v>
      </c>
      <c r="M65" s="1">
        <f t="shared" si="5"/>
        <v>3950000</v>
      </c>
      <c r="N65" s="1">
        <f>Table33[[#This Row],[V (L)]]*Table33[[#This Row],[P (Pa) à T = 45,5°C]]</f>
        <v>1382.5</v>
      </c>
      <c r="O65" s="1">
        <v>43</v>
      </c>
      <c r="P65" s="1">
        <f t="shared" si="6"/>
        <v>4300000</v>
      </c>
      <c r="Q65" s="1">
        <f>Table33[[#This Row],[V (L)]]*Table33[[#This Row],[P (Pa) à T = 50°C]]</f>
        <v>1505</v>
      </c>
    </row>
    <row r="66" spans="1:17" x14ac:dyDescent="0.25">
      <c r="A66" s="1">
        <v>0.3</v>
      </c>
      <c r="B66" s="1">
        <f t="shared" ref="B66:B68" si="7">A66/1000</f>
        <v>2.9999999999999997E-4</v>
      </c>
      <c r="C66" s="1">
        <v>23.5</v>
      </c>
      <c r="D66" s="1">
        <f t="shared" ref="D66:D68" si="8">C66*100000</f>
        <v>2350000</v>
      </c>
      <c r="E66" s="1">
        <f>Table33[[#This Row],[V (L)]]*Table33[[#This Row],[P (Pa) à T = 23,3°C]]</f>
        <v>704.99999999999989</v>
      </c>
      <c r="F66" s="1">
        <v>33</v>
      </c>
      <c r="G66" s="1">
        <f t="shared" ref="G66:G67" si="9">F66*100000</f>
        <v>3300000</v>
      </c>
      <c r="H66" s="1">
        <f t="shared" ref="H66:H67" si="10">B66*G66</f>
        <v>989.99999999999989</v>
      </c>
      <c r="I66" s="1">
        <v>38</v>
      </c>
      <c r="J66" s="1">
        <f t="shared" ref="J66:J67" si="11">I66*100000</f>
        <v>3800000</v>
      </c>
      <c r="K66" s="1">
        <f>Table33[[#This Row],[V (L)]]*Table33[[#This Row],[P (Pa) à T = 40°C]]</f>
        <v>1140</v>
      </c>
      <c r="L66" s="1">
        <v>45</v>
      </c>
      <c r="M66" s="1">
        <f t="shared" ref="M66:M67" si="12">L66*100000</f>
        <v>4500000</v>
      </c>
      <c r="N66" s="1">
        <f>Table33[[#This Row],[V (L)]]*Table33[[#This Row],[P (Pa) à T = 45,5°C]]</f>
        <v>1349.9999999999998</v>
      </c>
      <c r="O66" s="1">
        <v>50</v>
      </c>
      <c r="P66" s="1">
        <f t="shared" ref="P66" si="13">O66*100000</f>
        <v>5000000</v>
      </c>
      <c r="Q66" s="1">
        <f>Table33[[#This Row],[V (L)]]*Table33[[#This Row],[P (Pa) à T = 50°C]]</f>
        <v>1499.9999999999998</v>
      </c>
    </row>
    <row r="67" spans="1:17" x14ac:dyDescent="0.25">
      <c r="A67" s="1">
        <v>0.25</v>
      </c>
      <c r="B67" s="1">
        <f t="shared" si="7"/>
        <v>2.5000000000000001E-4</v>
      </c>
      <c r="C67" s="1">
        <v>35</v>
      </c>
      <c r="D67" s="1">
        <f t="shared" si="8"/>
        <v>3500000</v>
      </c>
      <c r="E67" s="1">
        <f>Table33[[#This Row],[V (L)]]*Table33[[#This Row],[P (Pa) à T = 23,3°C]]</f>
        <v>875</v>
      </c>
      <c r="F67" s="1">
        <v>50</v>
      </c>
      <c r="G67" s="1">
        <f t="shared" si="9"/>
        <v>5000000</v>
      </c>
      <c r="H67" s="1">
        <f t="shared" si="10"/>
        <v>1250</v>
      </c>
      <c r="I67" s="1">
        <v>50</v>
      </c>
      <c r="J67" s="1">
        <f t="shared" si="11"/>
        <v>5000000</v>
      </c>
      <c r="K67" s="1">
        <f>Table33[[#This Row],[V (L)]]*Table33[[#This Row],[P (Pa) à T = 40°C]]</f>
        <v>1250</v>
      </c>
      <c r="L67" s="1">
        <v>50</v>
      </c>
      <c r="M67" s="1">
        <f t="shared" si="12"/>
        <v>5000000</v>
      </c>
      <c r="N67" s="1">
        <f>Table33[[#This Row],[V (L)]]*Table33[[#This Row],[P (Pa) à T = 45,5°C]]</f>
        <v>1250</v>
      </c>
      <c r="O67" s="1"/>
      <c r="P67" s="1"/>
      <c r="Q67" s="1"/>
    </row>
    <row r="68" spans="1:17" x14ac:dyDescent="0.25">
      <c r="A68" s="1">
        <v>0.2</v>
      </c>
      <c r="B68" s="1">
        <f t="shared" si="7"/>
        <v>2.0000000000000001E-4</v>
      </c>
      <c r="C68" s="1">
        <v>50</v>
      </c>
      <c r="D68" s="1">
        <f t="shared" si="8"/>
        <v>5000000</v>
      </c>
      <c r="E68" s="1">
        <f>Table33[[#This Row],[V (L)]]*Table33[[#This Row],[P (Pa) à T = 23,3°C]]</f>
        <v>1000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</sheetData>
  <phoneticPr fontId="2" type="noConversion"/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Normal="100" workbookViewId="0">
      <selection activeCell="C2" sqref="C2"/>
    </sheetView>
  </sheetViews>
  <sheetFormatPr defaultColWidth="10.7109375" defaultRowHeight="15" customHeight="1" x14ac:dyDescent="0.25"/>
  <sheetData>
    <row r="1" spans="1:3" x14ac:dyDescent="0.25">
      <c r="A1" s="2" t="s">
        <v>24</v>
      </c>
      <c r="B1" s="2" t="s">
        <v>25</v>
      </c>
      <c r="C1" s="2" t="s">
        <v>26</v>
      </c>
    </row>
    <row r="2" spans="1:3" x14ac:dyDescent="0.25">
      <c r="A2" s="2">
        <v>26</v>
      </c>
      <c r="B2" s="2">
        <v>24</v>
      </c>
      <c r="C2" s="2">
        <v>0.7</v>
      </c>
    </row>
    <row r="3" spans="1:3" x14ac:dyDescent="0.25">
      <c r="A3" s="2">
        <v>31</v>
      </c>
      <c r="B3" s="2">
        <v>26</v>
      </c>
      <c r="C3" s="2">
        <v>0.7</v>
      </c>
    </row>
    <row r="4" spans="1:3" x14ac:dyDescent="0.25">
      <c r="A4" s="2">
        <v>35</v>
      </c>
      <c r="B4" s="2">
        <v>30.5</v>
      </c>
      <c r="C4" s="2">
        <v>0.7</v>
      </c>
    </row>
    <row r="5" spans="1:3" x14ac:dyDescent="0.25">
      <c r="A5" s="2">
        <v>38</v>
      </c>
      <c r="B5" s="2">
        <v>31.5</v>
      </c>
      <c r="C5" s="2">
        <v>0.7</v>
      </c>
    </row>
    <row r="6" spans="1:3" x14ac:dyDescent="0.25">
      <c r="A6" s="2">
        <v>43</v>
      </c>
      <c r="B6" s="2">
        <v>34</v>
      </c>
      <c r="C6" s="2">
        <v>0.7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Réseau isotherme</vt:lpstr>
      <vt:lpstr>Diagramme d'Amagat</vt:lpstr>
      <vt:lpstr>Relevés de la 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etudiant</dc:creator>
  <cp:keywords/>
  <dc:description/>
  <cp:lastModifiedBy>Doriane Belling Lefebvre</cp:lastModifiedBy>
  <cp:revision>1</cp:revision>
  <cp:lastPrinted>2025-03-23T11:39:24Z</cp:lastPrinted>
  <dcterms:created xsi:type="dcterms:W3CDTF">2025-03-19T12:53:20Z</dcterms:created>
  <dcterms:modified xsi:type="dcterms:W3CDTF">2025-03-24T14:55:03Z</dcterms:modified>
  <cp:category/>
  <cp:contentStatus/>
</cp:coreProperties>
</file>